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0" yWindow="0" windowWidth="28800" windowHeight="12330" tabRatio="525" activeTab="4"/>
  </bookViews>
  <sheets>
    <sheet name="list" sheetId="7" r:id="rId1"/>
    <sheet name="hat1" sheetId="1" r:id="rId2"/>
    <sheet name="hat2" sheetId="2" r:id="rId3"/>
    <sheet name="hat3" sheetId="3" r:id="rId4"/>
    <sheet name="hat4,5" sheetId="4" r:id="rId5"/>
    <sheet name="hat6" sheetId="5" r:id="rId6"/>
    <sheet name="hat6 7)" sheetId="8" r:id="rId7"/>
  </sheets>
  <calcPr calcId="162913"/>
</workbook>
</file>

<file path=xl/calcChain.xml><?xml version="1.0" encoding="utf-8"?>
<calcChain xmlns="http://schemas.openxmlformats.org/spreadsheetml/2006/main">
  <c r="F921" i="8" l="1"/>
  <c r="F920" i="8"/>
  <c r="F919" i="8"/>
  <c r="F918" i="8"/>
  <c r="H916" i="8"/>
  <c r="H914" i="8" s="1"/>
  <c r="H912" i="8" s="1"/>
  <c r="G916" i="8"/>
  <c r="F916" i="8" s="1"/>
  <c r="F911" i="8"/>
  <c r="F910" i="8"/>
  <c r="F909" i="8"/>
  <c r="F908" i="8"/>
  <c r="H906" i="8"/>
  <c r="G906" i="8"/>
  <c r="F905" i="8"/>
  <c r="F904" i="8"/>
  <c r="F903" i="8"/>
  <c r="F902" i="8"/>
  <c r="H900" i="8"/>
  <c r="H898" i="8" s="1"/>
  <c r="G900" i="8"/>
  <c r="F900" i="8" s="1"/>
  <c r="G898" i="8"/>
  <c r="F898" i="8" s="1"/>
  <c r="F897" i="8"/>
  <c r="F896" i="8"/>
  <c r="F895" i="8"/>
  <c r="F894" i="8"/>
  <c r="H892" i="8"/>
  <c r="G892" i="8"/>
  <c r="G890" i="8" s="1"/>
  <c r="F892" i="8"/>
  <c r="H890" i="8"/>
  <c r="F889" i="8"/>
  <c r="F888" i="8"/>
  <c r="F887" i="8"/>
  <c r="F886" i="8"/>
  <c r="H884" i="8"/>
  <c r="H882" i="8" s="1"/>
  <c r="G884" i="8"/>
  <c r="F884" i="8" s="1"/>
  <c r="F881" i="8"/>
  <c r="F880" i="8"/>
  <c r="F879" i="8"/>
  <c r="F878" i="8"/>
  <c r="H876" i="8"/>
  <c r="F876" i="8" s="1"/>
  <c r="G876" i="8"/>
  <c r="G874" i="8" s="1"/>
  <c r="G873" i="8"/>
  <c r="G871" i="8" s="1"/>
  <c r="F835" i="8"/>
  <c r="F834" i="8"/>
  <c r="F833" i="8"/>
  <c r="F832" i="8"/>
  <c r="H830" i="8"/>
  <c r="G830" i="8"/>
  <c r="F825" i="8"/>
  <c r="F824" i="8"/>
  <c r="F823" i="8"/>
  <c r="F822" i="8"/>
  <c r="H820" i="8"/>
  <c r="H818" i="8" s="1"/>
  <c r="G820" i="8"/>
  <c r="G818" i="8" s="1"/>
  <c r="F817" i="8"/>
  <c r="F816" i="8"/>
  <c r="F815" i="8"/>
  <c r="F814" i="8"/>
  <c r="H812" i="8"/>
  <c r="H810" i="8" s="1"/>
  <c r="G812" i="8"/>
  <c r="F812" i="8" s="1"/>
  <c r="F811" i="8"/>
  <c r="F809" i="8"/>
  <c r="F808" i="8"/>
  <c r="F807" i="8"/>
  <c r="F806" i="8"/>
  <c r="H804" i="8"/>
  <c r="F804" i="8" s="1"/>
  <c r="G804" i="8"/>
  <c r="F803" i="8"/>
  <c r="G802" i="8"/>
  <c r="F801" i="8"/>
  <c r="F800" i="8"/>
  <c r="F799" i="8"/>
  <c r="F798" i="8"/>
  <c r="F797" i="8"/>
  <c r="F796" i="8"/>
  <c r="F795" i="8"/>
  <c r="F794" i="8"/>
  <c r="F793" i="8"/>
  <c r="F792" i="8"/>
  <c r="F791" i="8"/>
  <c r="H788" i="8"/>
  <c r="G788" i="8"/>
  <c r="F787" i="8"/>
  <c r="F786" i="8"/>
  <c r="F785" i="8"/>
  <c r="F784" i="8"/>
  <c r="F783" i="8"/>
  <c r="F782" i="8"/>
  <c r="F781" i="8"/>
  <c r="F780" i="8"/>
  <c r="F779" i="8"/>
  <c r="F778" i="8"/>
  <c r="F777" i="8"/>
  <c r="F776" i="8"/>
  <c r="H773" i="8"/>
  <c r="G773" i="8"/>
  <c r="F773" i="8" s="1"/>
  <c r="F772" i="8"/>
  <c r="F770" i="8"/>
  <c r="F769" i="8"/>
  <c r="F768" i="8"/>
  <c r="F767" i="8"/>
  <c r="H765" i="8"/>
  <c r="F765" i="8" s="1"/>
  <c r="G765" i="8"/>
  <c r="F764" i="8"/>
  <c r="F763" i="8"/>
  <c r="F762" i="8"/>
  <c r="F761" i="8"/>
  <c r="H759" i="8"/>
  <c r="H757" i="8" s="1"/>
  <c r="G759" i="8"/>
  <c r="F758" i="8"/>
  <c r="F756" i="8"/>
  <c r="F755" i="8"/>
  <c r="F754" i="8"/>
  <c r="F753" i="8"/>
  <c r="H751" i="8"/>
  <c r="G751" i="8"/>
  <c r="G743" i="8" s="1"/>
  <c r="F750" i="8"/>
  <c r="F749" i="8"/>
  <c r="F748" i="8"/>
  <c r="F747" i="8"/>
  <c r="H745" i="8"/>
  <c r="G745" i="8"/>
  <c r="F745" i="8" s="1"/>
  <c r="F744" i="8"/>
  <c r="F742" i="8"/>
  <c r="F741" i="8"/>
  <c r="F740" i="8"/>
  <c r="F739" i="8"/>
  <c r="H737" i="8"/>
  <c r="F737" i="8" s="1"/>
  <c r="G737" i="8"/>
  <c r="F736" i="8"/>
  <c r="F735" i="8"/>
  <c r="F734" i="8"/>
  <c r="F733" i="8"/>
  <c r="H731" i="8"/>
  <c r="H729" i="8" s="1"/>
  <c r="G731" i="8"/>
  <c r="G729" i="8" s="1"/>
  <c r="F729" i="8" s="1"/>
  <c r="F730" i="8"/>
  <c r="F728" i="8"/>
  <c r="F727" i="8"/>
  <c r="F726" i="8"/>
  <c r="F725" i="8"/>
  <c r="H723" i="8"/>
  <c r="G723" i="8"/>
  <c r="F723" i="8" s="1"/>
  <c r="F722" i="8"/>
  <c r="F721" i="8"/>
  <c r="F720" i="8"/>
  <c r="F719" i="8"/>
  <c r="H717" i="8"/>
  <c r="H715" i="8" s="1"/>
  <c r="G717" i="8"/>
  <c r="G715" i="8" s="1"/>
  <c r="F712" i="8"/>
  <c r="F711" i="8"/>
  <c r="F710" i="8"/>
  <c r="F709" i="8"/>
  <c r="H707" i="8"/>
  <c r="H705" i="8" s="1"/>
  <c r="G707" i="8"/>
  <c r="F707" i="8" s="1"/>
  <c r="F706" i="8"/>
  <c r="F704" i="8"/>
  <c r="F703" i="8"/>
  <c r="F702" i="8"/>
  <c r="F701" i="8"/>
  <c r="H699" i="8"/>
  <c r="H697" i="8" s="1"/>
  <c r="G699" i="8"/>
  <c r="F699" i="8" s="1"/>
  <c r="F698" i="8"/>
  <c r="F696" i="8"/>
  <c r="F695" i="8"/>
  <c r="F694" i="8"/>
  <c r="F693" i="8"/>
  <c r="H691" i="8"/>
  <c r="F691" i="8" s="1"/>
  <c r="G691" i="8"/>
  <c r="F690" i="8"/>
  <c r="F689" i="8"/>
  <c r="F688" i="8"/>
  <c r="F687" i="8"/>
  <c r="H685" i="8"/>
  <c r="G685" i="8"/>
  <c r="F684" i="8"/>
  <c r="F683" i="8"/>
  <c r="F682" i="8"/>
  <c r="F681" i="8"/>
  <c r="H679" i="8"/>
  <c r="H677" i="8" s="1"/>
  <c r="G679" i="8"/>
  <c r="G677" i="8" s="1"/>
  <c r="F676" i="8"/>
  <c r="F675" i="8"/>
  <c r="F674" i="8"/>
  <c r="F673" i="8"/>
  <c r="H671" i="8"/>
  <c r="G671" i="8"/>
  <c r="F670" i="8"/>
  <c r="F669" i="8"/>
  <c r="F668" i="8"/>
  <c r="F667" i="8"/>
  <c r="H665" i="8"/>
  <c r="G665" i="8"/>
  <c r="F664" i="8"/>
  <c r="F663" i="8"/>
  <c r="F662" i="8"/>
  <c r="F661" i="8"/>
  <c r="H659" i="8"/>
  <c r="H657" i="8" s="1"/>
  <c r="G659" i="8"/>
  <c r="F656" i="8"/>
  <c r="F655" i="8"/>
  <c r="F654" i="8"/>
  <c r="F653" i="8"/>
  <c r="H651" i="8"/>
  <c r="F651" i="8" s="1"/>
  <c r="G651" i="8"/>
  <c r="F650" i="8"/>
  <c r="F649" i="8"/>
  <c r="F648" i="8"/>
  <c r="F647" i="8"/>
  <c r="H645" i="8"/>
  <c r="G645" i="8"/>
  <c r="F645" i="8" s="1"/>
  <c r="F644" i="8"/>
  <c r="F643" i="8"/>
  <c r="F642" i="8"/>
  <c r="F641" i="8"/>
  <c r="G639" i="8"/>
  <c r="F639" i="8" s="1"/>
  <c r="F638" i="8"/>
  <c r="F637" i="8"/>
  <c r="F636" i="8"/>
  <c r="F635" i="8"/>
  <c r="H633" i="8"/>
  <c r="F633" i="8" s="1"/>
  <c r="G633" i="8"/>
  <c r="F632" i="8"/>
  <c r="F631" i="8"/>
  <c r="F630" i="8"/>
  <c r="F629" i="8"/>
  <c r="F628" i="8"/>
  <c r="F627" i="8"/>
  <c r="F626" i="8"/>
  <c r="F625" i="8"/>
  <c r="F624" i="8"/>
  <c r="H622" i="8"/>
  <c r="F622" i="8" s="1"/>
  <c r="G622" i="8"/>
  <c r="F621" i="8"/>
  <c r="F620" i="8"/>
  <c r="F619" i="8"/>
  <c r="F618" i="8"/>
  <c r="H616" i="8"/>
  <c r="G616" i="8"/>
  <c r="F616" i="8" s="1"/>
  <c r="F615" i="8"/>
  <c r="F614" i="8"/>
  <c r="F613" i="8"/>
  <c r="F612" i="8"/>
  <c r="F611" i="8"/>
  <c r="F610" i="8"/>
  <c r="F609" i="8"/>
  <c r="F608" i="8"/>
  <c r="H606" i="8"/>
  <c r="H604" i="8" s="1"/>
  <c r="G606" i="8"/>
  <c r="F601" i="8"/>
  <c r="F600" i="8"/>
  <c r="F599" i="8"/>
  <c r="F598" i="8"/>
  <c r="F597" i="8"/>
  <c r="F596" i="8"/>
  <c r="H594" i="8"/>
  <c r="H592" i="8" s="1"/>
  <c r="G594" i="8"/>
  <c r="G592" i="8" s="1"/>
  <c r="F589" i="8"/>
  <c r="F588" i="8"/>
  <c r="F587" i="8"/>
  <c r="F586" i="8"/>
  <c r="F585" i="8"/>
  <c r="F584" i="8"/>
  <c r="F583" i="8"/>
  <c r="F582" i="8"/>
  <c r="F581" i="8"/>
  <c r="F580" i="8"/>
  <c r="F579" i="8"/>
  <c r="F578" i="8"/>
  <c r="F577" i="8"/>
  <c r="F576" i="8"/>
  <c r="F575" i="8"/>
  <c r="F574" i="8"/>
  <c r="F573" i="8"/>
  <c r="F572" i="8"/>
  <c r="F571" i="8"/>
  <c r="F570" i="8"/>
  <c r="F569" i="8"/>
  <c r="F568" i="8"/>
  <c r="F567" i="8"/>
  <c r="F566" i="8"/>
  <c r="F565" i="8"/>
  <c r="F564" i="8"/>
  <c r="F563" i="8"/>
  <c r="F562" i="8"/>
  <c r="F561" i="8"/>
  <c r="F560" i="8"/>
  <c r="F559" i="8"/>
  <c r="F558" i="8"/>
  <c r="F557" i="8"/>
  <c r="F556" i="8"/>
  <c r="F555" i="8"/>
  <c r="F554" i="8"/>
  <c r="F553" i="8"/>
  <c r="F552" i="8"/>
  <c r="F551" i="8"/>
  <c r="F550" i="8"/>
  <c r="F549" i="8"/>
  <c r="F548" i="8"/>
  <c r="F547" i="8"/>
  <c r="F546" i="8"/>
  <c r="F545" i="8"/>
  <c r="F544" i="8"/>
  <c r="F543" i="8"/>
  <c r="F542" i="8"/>
  <c r="F541" i="8"/>
  <c r="F540" i="8"/>
  <c r="F539" i="8"/>
  <c r="F538" i="8"/>
  <c r="F537" i="8"/>
  <c r="F536" i="8"/>
  <c r="F535" i="8"/>
  <c r="F534" i="8"/>
  <c r="F533" i="8"/>
  <c r="F532" i="8"/>
  <c r="F531" i="8"/>
  <c r="F530" i="8"/>
  <c r="F529" i="8"/>
  <c r="F528" i="8"/>
  <c r="F527" i="8"/>
  <c r="F526" i="8"/>
  <c r="F525" i="8"/>
  <c r="F524" i="8"/>
  <c r="F523" i="8"/>
  <c r="F522" i="8"/>
  <c r="F521" i="8"/>
  <c r="F520" i="8"/>
  <c r="F519" i="8"/>
  <c r="F518" i="8"/>
  <c r="F517" i="8"/>
  <c r="H516" i="8"/>
  <c r="F516" i="8" s="1"/>
  <c r="G516" i="8"/>
  <c r="F515" i="8"/>
  <c r="F514" i="8"/>
  <c r="F513" i="8"/>
  <c r="F512" i="8"/>
  <c r="H510" i="8"/>
  <c r="H508" i="8" s="1"/>
  <c r="G510" i="8"/>
  <c r="F510" i="8" s="1"/>
  <c r="F507" i="8"/>
  <c r="F506" i="8"/>
  <c r="F505" i="8"/>
  <c r="F504" i="8"/>
  <c r="H502" i="8"/>
  <c r="G502" i="8"/>
  <c r="G500" i="8" s="1"/>
  <c r="F500" i="8" s="1"/>
  <c r="F502" i="8"/>
  <c r="H500" i="8"/>
  <c r="F499" i="8"/>
  <c r="F498" i="8"/>
  <c r="F497" i="8"/>
  <c r="F496" i="8"/>
  <c r="H494" i="8"/>
  <c r="H492" i="8" s="1"/>
  <c r="G494" i="8"/>
  <c r="F494" i="8" s="1"/>
  <c r="G492" i="8"/>
  <c r="F491" i="8"/>
  <c r="F490" i="8"/>
  <c r="F489" i="8"/>
  <c r="F488" i="8"/>
  <c r="F487" i="8"/>
  <c r="F486" i="8"/>
  <c r="F485" i="8"/>
  <c r="F484" i="8"/>
  <c r="I482" i="8"/>
  <c r="H482" i="8"/>
  <c r="H480" i="8" s="1"/>
  <c r="G482" i="8"/>
  <c r="G480" i="8" s="1"/>
  <c r="F479" i="8"/>
  <c r="F478" i="8"/>
  <c r="F477" i="8"/>
  <c r="H474" i="8"/>
  <c r="H472" i="8" s="1"/>
  <c r="G474" i="8"/>
  <c r="G472" i="8" s="1"/>
  <c r="F471" i="8"/>
  <c r="F470" i="8"/>
  <c r="F469" i="8"/>
  <c r="F468" i="8"/>
  <c r="H466" i="8"/>
  <c r="H464" i="8" s="1"/>
  <c r="G466" i="8"/>
  <c r="G464" i="8" s="1"/>
  <c r="F463" i="8"/>
  <c r="F461" i="8"/>
  <c r="F460" i="8"/>
  <c r="F459" i="8"/>
  <c r="F458" i="8"/>
  <c r="H456" i="8"/>
  <c r="H454" i="8" s="1"/>
  <c r="G456" i="8"/>
  <c r="G454" i="8" s="1"/>
  <c r="F453" i="8"/>
  <c r="F452" i="8"/>
  <c r="F451" i="8"/>
  <c r="F450" i="8"/>
  <c r="H448" i="8"/>
  <c r="H446" i="8" s="1"/>
  <c r="G448" i="8"/>
  <c r="F448" i="8" s="1"/>
  <c r="F445" i="8"/>
  <c r="F444" i="8"/>
  <c r="F443" i="8"/>
  <c r="F442" i="8"/>
  <c r="H440" i="8"/>
  <c r="H438" i="8" s="1"/>
  <c r="G440" i="8"/>
  <c r="G438" i="8" s="1"/>
  <c r="F440" i="8"/>
  <c r="F437" i="8"/>
  <c r="F436" i="8"/>
  <c r="F435" i="8"/>
  <c r="F434" i="8"/>
  <c r="H432" i="8"/>
  <c r="H430" i="8" s="1"/>
  <c r="G432" i="8"/>
  <c r="F432" i="8" s="1"/>
  <c r="F431" i="8"/>
  <c r="F429" i="8"/>
  <c r="F428" i="8"/>
  <c r="F427" i="8"/>
  <c r="F426" i="8"/>
  <c r="H424" i="8"/>
  <c r="H422" i="8" s="1"/>
  <c r="G424" i="8"/>
  <c r="G422" i="8" s="1"/>
  <c r="F421" i="8"/>
  <c r="F420" i="8"/>
  <c r="F419" i="8"/>
  <c r="F418" i="8"/>
  <c r="H416" i="8"/>
  <c r="F416" i="8" s="1"/>
  <c r="G416" i="8"/>
  <c r="H414" i="8"/>
  <c r="G414" i="8"/>
  <c r="F414" i="8" s="1"/>
  <c r="F411" i="8"/>
  <c r="F410" i="8"/>
  <c r="F409" i="8"/>
  <c r="F408" i="8"/>
  <c r="H406" i="8"/>
  <c r="G406" i="8"/>
  <c r="G404" i="8" s="1"/>
  <c r="F406" i="8"/>
  <c r="H404" i="8"/>
  <c r="F403" i="8"/>
  <c r="F402" i="8"/>
  <c r="F401" i="8"/>
  <c r="F400" i="8"/>
  <c r="H398" i="8"/>
  <c r="G398" i="8"/>
  <c r="F398" i="8" s="1"/>
  <c r="F397" i="8"/>
  <c r="F396" i="8"/>
  <c r="F395" i="8"/>
  <c r="F394" i="8"/>
  <c r="H392" i="8"/>
  <c r="G392" i="8"/>
  <c r="F392" i="8" s="1"/>
  <c r="F391" i="8"/>
  <c r="F390" i="8"/>
  <c r="F389" i="8"/>
  <c r="F388" i="8"/>
  <c r="H386" i="8"/>
  <c r="G386" i="8"/>
  <c r="F386" i="8" s="1"/>
  <c r="F385" i="8"/>
  <c r="F384" i="8"/>
  <c r="F383" i="8"/>
  <c r="F382" i="8"/>
  <c r="H380" i="8"/>
  <c r="F380" i="8" s="1"/>
  <c r="G380" i="8"/>
  <c r="F377" i="8"/>
  <c r="F376" i="8"/>
  <c r="F375" i="8"/>
  <c r="F374" i="8"/>
  <c r="H372" i="8"/>
  <c r="G372" i="8"/>
  <c r="F372" i="8" s="1"/>
  <c r="F371" i="8"/>
  <c r="F370" i="8"/>
  <c r="F369" i="8"/>
  <c r="F368" i="8"/>
  <c r="H366" i="8"/>
  <c r="G366" i="8"/>
  <c r="F366" i="8"/>
  <c r="F365" i="8"/>
  <c r="F364" i="8"/>
  <c r="F363" i="8"/>
  <c r="F362" i="8"/>
  <c r="H360" i="8"/>
  <c r="F360" i="8" s="1"/>
  <c r="G360" i="8"/>
  <c r="F359" i="8"/>
  <c r="F358" i="8"/>
  <c r="F357" i="8"/>
  <c r="F356" i="8"/>
  <c r="H354" i="8"/>
  <c r="H352" i="8" s="1"/>
  <c r="G354" i="8"/>
  <c r="F354" i="8" s="1"/>
  <c r="F351" i="8"/>
  <c r="F350" i="8"/>
  <c r="F349" i="8"/>
  <c r="F348" i="8"/>
  <c r="H346" i="8"/>
  <c r="G346" i="8"/>
  <c r="G344" i="8" s="1"/>
  <c r="F344" i="8" s="1"/>
  <c r="H344" i="8"/>
  <c r="F343" i="8"/>
  <c r="F342" i="8"/>
  <c r="F341" i="8"/>
  <c r="F340" i="8"/>
  <c r="H338" i="8"/>
  <c r="G338" i="8"/>
  <c r="F338" i="8" s="1"/>
  <c r="F337" i="8"/>
  <c r="F336" i="8"/>
  <c r="F335" i="8"/>
  <c r="F334" i="8"/>
  <c r="H332" i="8"/>
  <c r="G332" i="8"/>
  <c r="F332" i="8" s="1"/>
  <c r="F331" i="8"/>
  <c r="F330" i="8"/>
  <c r="F329" i="8"/>
  <c r="F328" i="8"/>
  <c r="H326" i="8"/>
  <c r="G326" i="8"/>
  <c r="F326" i="8"/>
  <c r="F325" i="8"/>
  <c r="F324" i="8"/>
  <c r="F323" i="8"/>
  <c r="F322" i="8"/>
  <c r="H320" i="8"/>
  <c r="F320" i="8" s="1"/>
  <c r="G320" i="8"/>
  <c r="F319" i="8"/>
  <c r="F318" i="8"/>
  <c r="F317" i="8"/>
  <c r="F316" i="8"/>
  <c r="F315" i="8"/>
  <c r="F314" i="8"/>
  <c r="F313" i="8"/>
  <c r="F312" i="8"/>
  <c r="F311" i="8"/>
  <c r="H309" i="8"/>
  <c r="H307" i="8" s="1"/>
  <c r="G309" i="8"/>
  <c r="F306" i="8"/>
  <c r="F305" i="8"/>
  <c r="F304" i="8"/>
  <c r="F303" i="8"/>
  <c r="H301" i="8"/>
  <c r="H299" i="8" s="1"/>
  <c r="H295" i="8" s="1"/>
  <c r="H293" i="8" s="1"/>
  <c r="H289" i="8" s="1"/>
  <c r="H287" i="8" s="1"/>
  <c r="H285" i="8" s="1"/>
  <c r="H281" i="8" s="1"/>
  <c r="G301" i="8"/>
  <c r="F301" i="8" s="1"/>
  <c r="F300" i="8"/>
  <c r="F298" i="8"/>
  <c r="F297" i="8"/>
  <c r="F294" i="8"/>
  <c r="F292" i="8"/>
  <c r="F291" i="8"/>
  <c r="F286" i="8"/>
  <c r="F284" i="8"/>
  <c r="F283" i="8"/>
  <c r="F280" i="8"/>
  <c r="F279" i="8"/>
  <c r="F278" i="8"/>
  <c r="F277" i="8"/>
  <c r="H275" i="8"/>
  <c r="G275" i="8"/>
  <c r="F275" i="8" s="1"/>
  <c r="F274" i="8"/>
  <c r="F273" i="8"/>
  <c r="F272" i="8"/>
  <c r="F271" i="8"/>
  <c r="H269" i="8"/>
  <c r="G269" i="8"/>
  <c r="F266" i="8"/>
  <c r="F265" i="8"/>
  <c r="F264" i="8"/>
  <c r="F263" i="8"/>
  <c r="H261" i="8"/>
  <c r="F261" i="8" s="1"/>
  <c r="G261" i="8"/>
  <c r="F260" i="8"/>
  <c r="F259" i="8"/>
  <c r="F258" i="8"/>
  <c r="F257" i="8"/>
  <c r="H255" i="8"/>
  <c r="G255" i="8"/>
  <c r="F255" i="8" s="1"/>
  <c r="F254" i="8"/>
  <c r="F253" i="8"/>
  <c r="F252" i="8"/>
  <c r="F251" i="8"/>
  <c r="H249" i="8"/>
  <c r="G249" i="8"/>
  <c r="F249" i="8" s="1"/>
  <c r="F248" i="8"/>
  <c r="F247" i="8"/>
  <c r="F246" i="8"/>
  <c r="F245" i="8"/>
  <c r="F244" i="8"/>
  <c r="H242" i="8"/>
  <c r="H240" i="8" s="1"/>
  <c r="G242" i="8"/>
  <c r="G240" i="8" s="1"/>
  <c r="F239" i="8"/>
  <c r="F238" i="8"/>
  <c r="F237" i="8"/>
  <c r="F236" i="8"/>
  <c r="H234" i="8"/>
  <c r="G234" i="8"/>
  <c r="F233" i="8"/>
  <c r="F232" i="8"/>
  <c r="F231" i="8"/>
  <c r="F230" i="8"/>
  <c r="H228" i="8"/>
  <c r="H226" i="8" s="1"/>
  <c r="G228" i="8"/>
  <c r="F228" i="8" s="1"/>
  <c r="F223" i="8"/>
  <c r="F222" i="8"/>
  <c r="F221" i="8"/>
  <c r="F220" i="8"/>
  <c r="F219" i="8"/>
  <c r="F218" i="8"/>
  <c r="F217" i="8"/>
  <c r="F216" i="8"/>
  <c r="F215" i="8"/>
  <c r="F214" i="8"/>
  <c r="F213" i="8"/>
  <c r="F212" i="8"/>
  <c r="F211" i="8"/>
  <c r="F210" i="8"/>
  <c r="F209" i="8"/>
  <c r="F208" i="8"/>
  <c r="F207" i="8"/>
  <c r="F206" i="8"/>
  <c r="F205" i="8"/>
  <c r="F204" i="8"/>
  <c r="F203" i="8"/>
  <c r="F202" i="8"/>
  <c r="F201" i="8"/>
  <c r="F200" i="8"/>
  <c r="F199" i="8"/>
  <c r="F198" i="8"/>
  <c r="F197" i="8"/>
  <c r="F196" i="8"/>
  <c r="F195" i="8"/>
  <c r="F194" i="8"/>
  <c r="F193" i="8"/>
  <c r="F192" i="8"/>
  <c r="F191" i="8"/>
  <c r="F190" i="8"/>
  <c r="F189" i="8"/>
  <c r="F188" i="8"/>
  <c r="F187" i="8"/>
  <c r="F186" i="8"/>
  <c r="F185" i="8"/>
  <c r="F184" i="8"/>
  <c r="F183" i="8"/>
  <c r="F182" i="8"/>
  <c r="F181" i="8"/>
  <c r="F180" i="8"/>
  <c r="F179" i="8"/>
  <c r="F178" i="8"/>
  <c r="F177" i="8"/>
  <c r="F176" i="8"/>
  <c r="F175" i="8"/>
  <c r="F174" i="8"/>
  <c r="F173" i="8"/>
  <c r="F172" i="8"/>
  <c r="F171" i="8"/>
  <c r="F170" i="8"/>
  <c r="F169" i="8"/>
  <c r="H168" i="8"/>
  <c r="G168" i="8"/>
  <c r="F168" i="8" s="1"/>
  <c r="F167" i="8"/>
  <c r="F166" i="8"/>
  <c r="F165" i="8"/>
  <c r="F164" i="8"/>
  <c r="H162" i="8"/>
  <c r="H160" i="8" s="1"/>
  <c r="G162" i="8"/>
  <c r="G160" i="8" s="1"/>
  <c r="F159" i="8"/>
  <c r="F158" i="8"/>
  <c r="F157" i="8"/>
  <c r="F156" i="8"/>
  <c r="H154" i="8"/>
  <c r="F154" i="8" s="1"/>
  <c r="G154" i="8"/>
  <c r="H152" i="8"/>
  <c r="G152" i="8"/>
  <c r="F152" i="8" s="1"/>
  <c r="F151" i="8"/>
  <c r="F150" i="8"/>
  <c r="F149" i="8"/>
  <c r="F148" i="8"/>
  <c r="H146" i="8"/>
  <c r="H144" i="8" s="1"/>
  <c r="G146" i="8"/>
  <c r="G144" i="8" s="1"/>
  <c r="F143" i="8"/>
  <c r="F142" i="8"/>
  <c r="F141" i="8"/>
  <c r="F140" i="8"/>
  <c r="H138" i="8"/>
  <c r="F138" i="8" s="1"/>
  <c r="G138" i="8"/>
  <c r="G136" i="8" s="1"/>
  <c r="F135" i="8"/>
  <c r="F134" i="8"/>
  <c r="F133" i="8"/>
  <c r="F132" i="8"/>
  <c r="H130" i="8"/>
  <c r="H128" i="8" s="1"/>
  <c r="G130" i="8"/>
  <c r="G128" i="8" s="1"/>
  <c r="F125" i="8"/>
  <c r="F124" i="8"/>
  <c r="F123" i="8"/>
  <c r="F122" i="8"/>
  <c r="H120" i="8"/>
  <c r="H118" i="8" s="1"/>
  <c r="G120" i="8"/>
  <c r="F120" i="8" s="1"/>
  <c r="G118" i="8"/>
  <c r="F117" i="8"/>
  <c r="F116" i="8"/>
  <c r="F115" i="8"/>
  <c r="F114" i="8"/>
  <c r="F113" i="8"/>
  <c r="H112" i="8"/>
  <c r="H110" i="8" s="1"/>
  <c r="G112" i="8"/>
  <c r="G110" i="8" s="1"/>
  <c r="F109" i="8"/>
  <c r="F108" i="8"/>
  <c r="F107" i="8"/>
  <c r="F106" i="8"/>
  <c r="F105" i="8"/>
  <c r="F104" i="8"/>
  <c r="F103" i="8"/>
  <c r="F102" i="8"/>
  <c r="H100" i="8"/>
  <c r="F100" i="8" s="1"/>
  <c r="G100" i="8"/>
  <c r="G98" i="8"/>
  <c r="F97" i="8"/>
  <c r="F96" i="8"/>
  <c r="F95" i="8"/>
  <c r="F94" i="8"/>
  <c r="H92" i="8"/>
  <c r="H90" i="8" s="1"/>
  <c r="G92" i="8"/>
  <c r="G90" i="8" s="1"/>
  <c r="F89" i="8"/>
  <c r="F88" i="8"/>
  <c r="F87" i="8"/>
  <c r="F86" i="8"/>
  <c r="F85" i="8"/>
  <c r="H84" i="8"/>
  <c r="H82" i="8" s="1"/>
  <c r="G84" i="8"/>
  <c r="G82" i="8" s="1"/>
  <c r="F81" i="8"/>
  <c r="F80" i="8"/>
  <c r="F79" i="8"/>
  <c r="F78" i="8"/>
  <c r="H76" i="8"/>
  <c r="G76" i="8"/>
  <c r="F76" i="8" s="1"/>
  <c r="F75" i="8"/>
  <c r="F74" i="8"/>
  <c r="F73" i="8"/>
  <c r="F72" i="8"/>
  <c r="F71" i="8"/>
  <c r="H70" i="8"/>
  <c r="H66" i="8" s="1"/>
  <c r="H64" i="8" s="1"/>
  <c r="G70" i="8"/>
  <c r="F70" i="8" s="1"/>
  <c r="F69" i="8"/>
  <c r="F68" i="8"/>
  <c r="F63" i="8"/>
  <c r="F62" i="8"/>
  <c r="F61" i="8"/>
  <c r="F60" i="8"/>
  <c r="H58" i="8"/>
  <c r="H50" i="8" s="1"/>
  <c r="G58" i="8"/>
  <c r="F57" i="8"/>
  <c r="F56" i="8"/>
  <c r="F55" i="8"/>
  <c r="F54" i="8"/>
  <c r="H52" i="8"/>
  <c r="G52" i="8"/>
  <c r="G50" i="8" s="1"/>
  <c r="F52" i="8"/>
  <c r="F49" i="8"/>
  <c r="F48" i="8"/>
  <c r="F47" i="8"/>
  <c r="F46" i="8"/>
  <c r="H44" i="8"/>
  <c r="G44" i="8"/>
  <c r="F44" i="8" s="1"/>
  <c r="F43" i="8"/>
  <c r="F42" i="8"/>
  <c r="F41" i="8"/>
  <c r="F40" i="8"/>
  <c r="H38" i="8"/>
  <c r="G38" i="8"/>
  <c r="F37" i="8"/>
  <c r="F36" i="8"/>
  <c r="F35" i="8"/>
  <c r="F34" i="8"/>
  <c r="F33" i="8"/>
  <c r="F32" i="8"/>
  <c r="F31" i="8"/>
  <c r="F30" i="8"/>
  <c r="F29" i="8"/>
  <c r="F28" i="8"/>
  <c r="F27" i="8"/>
  <c r="F26" i="8"/>
  <c r="F25" i="8"/>
  <c r="F24" i="8"/>
  <c r="F23" i="8"/>
  <c r="F22" i="8"/>
  <c r="F21" i="8"/>
  <c r="F20" i="8"/>
  <c r="F19" i="8"/>
  <c r="F18" i="8"/>
  <c r="F17" i="8"/>
  <c r="F16" i="8"/>
  <c r="F15" i="8"/>
  <c r="H13" i="8"/>
  <c r="G13" i="8"/>
  <c r="F181" i="3"/>
  <c r="F177" i="3"/>
  <c r="F178" i="3"/>
  <c r="H95" i="2"/>
  <c r="H482" i="5"/>
  <c r="H480" i="5" s="1"/>
  <c r="I482" i="5"/>
  <c r="H242" i="5"/>
  <c r="F248" i="5"/>
  <c r="E151" i="3"/>
  <c r="H98" i="8" l="1"/>
  <c r="H136" i="8"/>
  <c r="F136" i="8" s="1"/>
  <c r="G299" i="8"/>
  <c r="G295" i="8" s="1"/>
  <c r="H378" i="8"/>
  <c r="G430" i="8"/>
  <c r="F430" i="8" s="1"/>
  <c r="F677" i="8"/>
  <c r="F84" i="8"/>
  <c r="G446" i="8"/>
  <c r="F456" i="8"/>
  <c r="F474" i="8"/>
  <c r="G508" i="8"/>
  <c r="F759" i="8"/>
  <c r="G914" i="8"/>
  <c r="G912" i="8" s="1"/>
  <c r="F912" i="8" s="1"/>
  <c r="F58" i="8"/>
  <c r="H267" i="8"/>
  <c r="F309" i="8"/>
  <c r="H412" i="8"/>
  <c r="F438" i="8"/>
  <c r="G604" i="8"/>
  <c r="F671" i="8"/>
  <c r="G697" i="8"/>
  <c r="F697" i="8" s="1"/>
  <c r="H743" i="8"/>
  <c r="H802" i="8"/>
  <c r="F802" i="8" s="1"/>
  <c r="G226" i="8"/>
  <c r="F234" i="8"/>
  <c r="F404" i="8"/>
  <c r="H590" i="8"/>
  <c r="F665" i="8"/>
  <c r="G810" i="8"/>
  <c r="F810" i="8" s="1"/>
  <c r="H873" i="8"/>
  <c r="H871" i="8" s="1"/>
  <c r="F906" i="8"/>
  <c r="F50" i="8"/>
  <c r="G771" i="8"/>
  <c r="H874" i="8"/>
  <c r="H872" i="8" s="1"/>
  <c r="G882" i="8"/>
  <c r="F82" i="8"/>
  <c r="F454" i="8"/>
  <c r="G352" i="8"/>
  <c r="G657" i="8"/>
  <c r="F685" i="8"/>
  <c r="F717" i="8"/>
  <c r="F731" i="8"/>
  <c r="H771" i="8"/>
  <c r="H713" i="8" s="1"/>
  <c r="F890" i="8"/>
  <c r="F13" i="8"/>
  <c r="G11" i="8"/>
  <c r="F98" i="8"/>
  <c r="F346" i="8"/>
  <c r="F820" i="8"/>
  <c r="F466" i="8"/>
  <c r="H11" i="8"/>
  <c r="F295" i="8"/>
  <c r="G293" i="8"/>
  <c r="F11" i="8"/>
  <c r="G476" i="8"/>
  <c r="F476" i="8" s="1"/>
  <c r="F480" i="8"/>
  <c r="F592" i="8"/>
  <c r="F715" i="8"/>
  <c r="F874" i="8"/>
  <c r="G872" i="8"/>
  <c r="F422" i="8"/>
  <c r="F472" i="8"/>
  <c r="G462" i="8"/>
  <c r="G126" i="8"/>
  <c r="F128" i="8"/>
  <c r="F110" i="8"/>
  <c r="F144" i="8"/>
  <c r="H462" i="8"/>
  <c r="F604" i="8"/>
  <c r="F871" i="8"/>
  <c r="F118" i="8"/>
  <c r="H126" i="8"/>
  <c r="H224" i="8"/>
  <c r="F352" i="8"/>
  <c r="F492" i="8"/>
  <c r="F657" i="8"/>
  <c r="F743" i="8"/>
  <c r="F818" i="8"/>
  <c r="H9" i="8"/>
  <c r="F90" i="8"/>
  <c r="F160" i="8"/>
  <c r="F240" i="8"/>
  <c r="F446" i="8"/>
  <c r="F464" i="8"/>
  <c r="F508" i="8"/>
  <c r="F771" i="8"/>
  <c r="F882" i="8"/>
  <c r="F38" i="8"/>
  <c r="F146" i="8"/>
  <c r="F162" i="8"/>
  <c r="F242" i="8"/>
  <c r="F299" i="8"/>
  <c r="G307" i="8"/>
  <c r="F307" i="8" s="1"/>
  <c r="G378" i="8"/>
  <c r="F378" i="8" s="1"/>
  <c r="F594" i="8"/>
  <c r="F606" i="8"/>
  <c r="F659" i="8"/>
  <c r="F679" i="8"/>
  <c r="G757" i="8"/>
  <c r="F757" i="8" s="1"/>
  <c r="F830" i="8"/>
  <c r="G66" i="8"/>
  <c r="F873" i="8"/>
  <c r="G705" i="8"/>
  <c r="F705" i="8" s="1"/>
  <c r="F92" i="8"/>
  <c r="F112" i="8"/>
  <c r="F130" i="8"/>
  <c r="F226" i="8"/>
  <c r="F269" i="8"/>
  <c r="F424" i="8"/>
  <c r="F482" i="8"/>
  <c r="F751" i="8"/>
  <c r="F788" i="8"/>
  <c r="E166" i="3"/>
  <c r="E135" i="3"/>
  <c r="E134" i="3"/>
  <c r="E66" i="3"/>
  <c r="E65" i="3"/>
  <c r="E59" i="3"/>
  <c r="E55" i="3"/>
  <c r="E52" i="3"/>
  <c r="E49" i="3"/>
  <c r="E47" i="3"/>
  <c r="E43" i="3"/>
  <c r="E31" i="3"/>
  <c r="G412" i="8" l="1"/>
  <c r="F412" i="8" s="1"/>
  <c r="G713" i="8"/>
  <c r="F914" i="8"/>
  <c r="F126" i="8"/>
  <c r="H870" i="8"/>
  <c r="H868" i="8" s="1"/>
  <c r="H866" i="8" s="1"/>
  <c r="H864" i="8" s="1"/>
  <c r="F462" i="8"/>
  <c r="G870" i="8"/>
  <c r="F872" i="8"/>
  <c r="F66" i="8"/>
  <c r="G64" i="8"/>
  <c r="F293" i="8"/>
  <c r="G289" i="8"/>
  <c r="G590" i="8"/>
  <c r="F590" i="8" s="1"/>
  <c r="F713" i="8"/>
  <c r="E30" i="3"/>
  <c r="E29" i="3"/>
  <c r="E15" i="3"/>
  <c r="H865" i="8" l="1"/>
  <c r="H863" i="8" s="1"/>
  <c r="F289" i="8"/>
  <c r="G287" i="8"/>
  <c r="F870" i="8"/>
  <c r="G868" i="8"/>
  <c r="F64" i="8"/>
  <c r="G9" i="8"/>
  <c r="H862" i="8"/>
  <c r="H860" i="8" s="1"/>
  <c r="G865" i="8" l="1"/>
  <c r="F868" i="8"/>
  <c r="G866" i="8"/>
  <c r="F9" i="8"/>
  <c r="F287" i="8"/>
  <c r="G285" i="8"/>
  <c r="H857" i="8"/>
  <c r="H855" i="8" s="1"/>
  <c r="H858" i="8"/>
  <c r="H856" i="8" s="1"/>
  <c r="H474" i="5"/>
  <c r="F865" i="8" l="1"/>
  <c r="G863" i="8"/>
  <c r="F863" i="8" s="1"/>
  <c r="F285" i="8"/>
  <c r="G281" i="8"/>
  <c r="G864" i="8"/>
  <c r="F866" i="8"/>
  <c r="H854" i="8"/>
  <c r="H852" i="8" s="1"/>
  <c r="H167" i="2"/>
  <c r="H170" i="2"/>
  <c r="F189" i="3"/>
  <c r="F182" i="3"/>
  <c r="F125" i="3"/>
  <c r="F281" i="8" l="1"/>
  <c r="G267" i="8"/>
  <c r="F864" i="8"/>
  <c r="G862" i="8"/>
  <c r="H850" i="8"/>
  <c r="H848" i="8" s="1"/>
  <c r="H846" i="8" s="1"/>
  <c r="H849" i="8"/>
  <c r="E137" i="3"/>
  <c r="E168" i="3"/>
  <c r="E146" i="3"/>
  <c r="E62" i="3"/>
  <c r="E60" i="3"/>
  <c r="E56" i="3"/>
  <c r="E33" i="3"/>
  <c r="E48" i="3"/>
  <c r="E45" i="3"/>
  <c r="E44" i="3"/>
  <c r="E32" i="3"/>
  <c r="H516" i="5"/>
  <c r="H249" i="5"/>
  <c r="G249" i="5"/>
  <c r="H168" i="5"/>
  <c r="G168" i="5"/>
  <c r="G860" i="8" l="1"/>
  <c r="F862" i="8"/>
  <c r="F267" i="8"/>
  <c r="G224" i="8"/>
  <c r="H847" i="8"/>
  <c r="H844" i="8" s="1"/>
  <c r="E16" i="3"/>
  <c r="F601" i="5"/>
  <c r="F312" i="5"/>
  <c r="F313" i="5"/>
  <c r="F314" i="5"/>
  <c r="F311" i="5"/>
  <c r="F224" i="8" l="1"/>
  <c r="H842" i="8"/>
  <c r="H840" i="8" s="1"/>
  <c r="H838" i="8" s="1"/>
  <c r="H841" i="8"/>
  <c r="H839" i="8" s="1"/>
  <c r="G858" i="8"/>
  <c r="G857" i="8"/>
  <c r="F860" i="8"/>
  <c r="F800" i="5"/>
  <c r="F799" i="5"/>
  <c r="F798" i="5"/>
  <c r="F797" i="5"/>
  <c r="F796" i="5"/>
  <c r="F794" i="5"/>
  <c r="F793" i="5"/>
  <c r="F792" i="5"/>
  <c r="F791" i="5"/>
  <c r="G788" i="5"/>
  <c r="G773" i="5"/>
  <c r="F777" i="5"/>
  <c r="F778" i="5"/>
  <c r="F779" i="5"/>
  <c r="F780" i="5"/>
  <c r="F781" i="5"/>
  <c r="F782" i="5"/>
  <c r="F783" i="5"/>
  <c r="F776" i="5"/>
  <c r="G622" i="5"/>
  <c r="F631" i="5"/>
  <c r="F630" i="5"/>
  <c r="F629" i="5"/>
  <c r="F628" i="5"/>
  <c r="F627" i="5"/>
  <c r="F626" i="5"/>
  <c r="F625" i="5"/>
  <c r="F624" i="5"/>
  <c r="G606" i="5"/>
  <c r="F611" i="5"/>
  <c r="F610" i="5"/>
  <c r="F609" i="5"/>
  <c r="F608" i="5"/>
  <c r="G594" i="5"/>
  <c r="F599" i="5"/>
  <c r="F598" i="5"/>
  <c r="F597" i="5"/>
  <c r="F596" i="5"/>
  <c r="F858" i="8" l="1"/>
  <c r="G856" i="8"/>
  <c r="H836" i="8"/>
  <c r="H828" i="8" s="1"/>
  <c r="H826" i="8" s="1"/>
  <c r="H8" i="8" s="1"/>
  <c r="G855" i="8"/>
  <c r="F855" i="8" s="1"/>
  <c r="F857" i="8"/>
  <c r="G516" i="5"/>
  <c r="G854" i="8" l="1"/>
  <c r="F856" i="8"/>
  <c r="G482" i="5"/>
  <c r="F487" i="5"/>
  <c r="F486" i="5"/>
  <c r="F485" i="5"/>
  <c r="F484" i="5"/>
  <c r="G474" i="5"/>
  <c r="G309" i="5"/>
  <c r="H309" i="5"/>
  <c r="H114" i="2" s="1"/>
  <c r="F315" i="5"/>
  <c r="F854" i="8" l="1"/>
  <c r="G852" i="8"/>
  <c r="F316" i="5"/>
  <c r="F317" i="5"/>
  <c r="F318" i="5"/>
  <c r="F319" i="5"/>
  <c r="G320" i="5"/>
  <c r="H320" i="5"/>
  <c r="F322" i="5"/>
  <c r="G849" i="8" l="1"/>
  <c r="G850" i="8"/>
  <c r="F852" i="8"/>
  <c r="F320" i="5"/>
  <c r="G13" i="5"/>
  <c r="G12" i="2" s="1"/>
  <c r="F15" i="5"/>
  <c r="F16" i="5"/>
  <c r="F17" i="5"/>
  <c r="F18" i="5"/>
  <c r="F19" i="5"/>
  <c r="F20" i="5"/>
  <c r="F21" i="5"/>
  <c r="F22" i="5"/>
  <c r="F23" i="5"/>
  <c r="F24" i="5"/>
  <c r="F25" i="5"/>
  <c r="F26" i="5"/>
  <c r="F27" i="5"/>
  <c r="F28" i="5"/>
  <c r="F29" i="5"/>
  <c r="F30" i="5"/>
  <c r="F31" i="5"/>
  <c r="F32" i="5"/>
  <c r="F33" i="5"/>
  <c r="E13" i="1"/>
  <c r="D17" i="1"/>
  <c r="G848" i="8" l="1"/>
  <c r="F850" i="8"/>
  <c r="G847" i="8"/>
  <c r="F847" i="8" s="1"/>
  <c r="F849" i="8"/>
  <c r="G214" i="2"/>
  <c r="F103" i="5"/>
  <c r="F104" i="5"/>
  <c r="F105" i="5"/>
  <c r="F106" i="5"/>
  <c r="F107" i="5"/>
  <c r="F35" i="5"/>
  <c r="F36" i="5"/>
  <c r="F37" i="5"/>
  <c r="F41" i="5"/>
  <c r="F42" i="5"/>
  <c r="E94" i="3"/>
  <c r="D94" i="3" s="1"/>
  <c r="E73" i="3"/>
  <c r="D73" i="3" s="1"/>
  <c r="E69" i="3"/>
  <c r="D69" i="3" s="1"/>
  <c r="E88" i="3"/>
  <c r="D88" i="3" s="1"/>
  <c r="F115" i="5"/>
  <c r="F116" i="5"/>
  <c r="F95" i="5"/>
  <c r="F96" i="5"/>
  <c r="F108" i="5"/>
  <c r="D26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28" i="1"/>
  <c r="F919" i="5"/>
  <c r="F920" i="5"/>
  <c r="F921" i="5"/>
  <c r="H916" i="5"/>
  <c r="G916" i="5"/>
  <c r="G914" i="5" s="1"/>
  <c r="G912" i="5" s="1"/>
  <c r="F909" i="5"/>
  <c r="F910" i="5"/>
  <c r="F911" i="5"/>
  <c r="H906" i="5"/>
  <c r="G906" i="5"/>
  <c r="F897" i="5"/>
  <c r="F896" i="5"/>
  <c r="F895" i="5"/>
  <c r="F894" i="5"/>
  <c r="H892" i="5"/>
  <c r="H890" i="5" s="1"/>
  <c r="G892" i="5"/>
  <c r="G890" i="5" s="1"/>
  <c r="F905" i="5"/>
  <c r="F904" i="5"/>
  <c r="F903" i="5"/>
  <c r="F902" i="5"/>
  <c r="H900" i="5"/>
  <c r="G900" i="5"/>
  <c r="F889" i="5"/>
  <c r="F888" i="5"/>
  <c r="F887" i="5"/>
  <c r="F886" i="5"/>
  <c r="H884" i="5"/>
  <c r="H882" i="5" s="1"/>
  <c r="G884" i="5"/>
  <c r="G882" i="5" s="1"/>
  <c r="F881" i="5"/>
  <c r="F880" i="5"/>
  <c r="F879" i="5"/>
  <c r="F878" i="5"/>
  <c r="H876" i="5"/>
  <c r="G876" i="5"/>
  <c r="F835" i="5"/>
  <c r="F834" i="5"/>
  <c r="F833" i="5"/>
  <c r="F832" i="5"/>
  <c r="H830" i="5"/>
  <c r="G830" i="5"/>
  <c r="F825" i="5"/>
  <c r="F824" i="5"/>
  <c r="F823" i="5"/>
  <c r="F822" i="5"/>
  <c r="H820" i="5"/>
  <c r="H818" i="5" s="1"/>
  <c r="G820" i="5"/>
  <c r="G818" i="5" s="1"/>
  <c r="F817" i="5"/>
  <c r="F816" i="5"/>
  <c r="F815" i="5"/>
  <c r="F814" i="5"/>
  <c r="H812" i="5"/>
  <c r="H810" i="5" s="1"/>
  <c r="G812" i="5"/>
  <c r="G810" i="5" s="1"/>
  <c r="F809" i="5"/>
  <c r="F808" i="5"/>
  <c r="F807" i="5"/>
  <c r="F806" i="5"/>
  <c r="H804" i="5"/>
  <c r="H802" i="5" s="1"/>
  <c r="G804" i="5"/>
  <c r="G802" i="5" s="1"/>
  <c r="F801" i="5"/>
  <c r="F795" i="5"/>
  <c r="H788" i="5"/>
  <c r="F787" i="5"/>
  <c r="F786" i="5"/>
  <c r="F785" i="5"/>
  <c r="F784" i="5"/>
  <c r="H773" i="5"/>
  <c r="F770" i="5"/>
  <c r="F769" i="5"/>
  <c r="F768" i="5"/>
  <c r="F767" i="5"/>
  <c r="H765" i="5"/>
  <c r="G765" i="5"/>
  <c r="F764" i="5"/>
  <c r="F763" i="5"/>
  <c r="F762" i="5"/>
  <c r="F761" i="5"/>
  <c r="H759" i="5"/>
  <c r="G759" i="5"/>
  <c r="F756" i="5"/>
  <c r="F755" i="5"/>
  <c r="F754" i="5"/>
  <c r="F753" i="5"/>
  <c r="H751" i="5"/>
  <c r="G751" i="5"/>
  <c r="F750" i="5"/>
  <c r="F749" i="5"/>
  <c r="F748" i="5"/>
  <c r="F747" i="5"/>
  <c r="H745" i="5"/>
  <c r="G745" i="5"/>
  <c r="F742" i="5"/>
  <c r="F741" i="5"/>
  <c r="F740" i="5"/>
  <c r="F739" i="5"/>
  <c r="H737" i="5"/>
  <c r="G737" i="5"/>
  <c r="F736" i="5"/>
  <c r="F735" i="5"/>
  <c r="F734" i="5"/>
  <c r="F733" i="5"/>
  <c r="H731" i="5"/>
  <c r="G731" i="5"/>
  <c r="F728" i="5"/>
  <c r="F727" i="5"/>
  <c r="F726" i="5"/>
  <c r="F725" i="5"/>
  <c r="H723" i="5"/>
  <c r="G723" i="5"/>
  <c r="F722" i="5"/>
  <c r="F721" i="5"/>
  <c r="F720" i="5"/>
  <c r="F719" i="5"/>
  <c r="H717" i="5"/>
  <c r="H243" i="2" s="1"/>
  <c r="G717" i="5"/>
  <c r="F644" i="5"/>
  <c r="F643" i="5"/>
  <c r="F642" i="5"/>
  <c r="F641" i="5"/>
  <c r="G639" i="5"/>
  <c r="F712" i="5"/>
  <c r="F711" i="5"/>
  <c r="F710" i="5"/>
  <c r="F709" i="5"/>
  <c r="H707" i="5"/>
  <c r="H705" i="5" s="1"/>
  <c r="G707" i="5"/>
  <c r="G705" i="5" s="1"/>
  <c r="F704" i="5"/>
  <c r="F703" i="5"/>
  <c r="F702" i="5"/>
  <c r="F701" i="5"/>
  <c r="H699" i="5"/>
  <c r="H697" i="5" s="1"/>
  <c r="G699" i="5"/>
  <c r="G697" i="5" s="1"/>
  <c r="F696" i="5"/>
  <c r="F695" i="5"/>
  <c r="F694" i="5"/>
  <c r="F693" i="5"/>
  <c r="H691" i="5"/>
  <c r="G691" i="5"/>
  <c r="F690" i="5"/>
  <c r="F689" i="5"/>
  <c r="F688" i="5"/>
  <c r="F687" i="5"/>
  <c r="H685" i="5"/>
  <c r="G685" i="5"/>
  <c r="F684" i="5"/>
  <c r="F683" i="5"/>
  <c r="F682" i="5"/>
  <c r="F681" i="5"/>
  <c r="H679" i="5"/>
  <c r="G679" i="5"/>
  <c r="F676" i="5"/>
  <c r="F675" i="5"/>
  <c r="F674" i="5"/>
  <c r="F673" i="5"/>
  <c r="H671" i="5"/>
  <c r="G671" i="5"/>
  <c r="F670" i="5"/>
  <c r="F669" i="5"/>
  <c r="F668" i="5"/>
  <c r="F667" i="5"/>
  <c r="H665" i="5"/>
  <c r="G665" i="5"/>
  <c r="F664" i="5"/>
  <c r="F663" i="5"/>
  <c r="F662" i="5"/>
  <c r="F661" i="5"/>
  <c r="H659" i="5"/>
  <c r="G659" i="5"/>
  <c r="F656" i="5"/>
  <c r="F655" i="5"/>
  <c r="F654" i="5"/>
  <c r="F653" i="5"/>
  <c r="H651" i="5"/>
  <c r="G651" i="5"/>
  <c r="F650" i="5"/>
  <c r="F649" i="5"/>
  <c r="F648" i="5"/>
  <c r="F647" i="5"/>
  <c r="H645" i="5"/>
  <c r="G645" i="5"/>
  <c r="F638" i="5"/>
  <c r="F637" i="5"/>
  <c r="F636" i="5"/>
  <c r="F635" i="5"/>
  <c r="H633" i="5"/>
  <c r="G633" i="5"/>
  <c r="F632" i="5"/>
  <c r="H622" i="5"/>
  <c r="F621" i="5"/>
  <c r="F620" i="5"/>
  <c r="F619" i="5"/>
  <c r="F618" i="5"/>
  <c r="H616" i="5"/>
  <c r="G616" i="5"/>
  <c r="F615" i="5"/>
  <c r="F614" i="5"/>
  <c r="F613" i="5"/>
  <c r="F612" i="5"/>
  <c r="H606" i="5"/>
  <c r="F600" i="5"/>
  <c r="H594" i="5"/>
  <c r="G592" i="5"/>
  <c r="F515" i="5"/>
  <c r="F514" i="5"/>
  <c r="F513" i="5"/>
  <c r="F512" i="5"/>
  <c r="H510" i="5"/>
  <c r="H508" i="5" s="1"/>
  <c r="G510" i="5"/>
  <c r="F507" i="5"/>
  <c r="F506" i="5"/>
  <c r="F505" i="5"/>
  <c r="F504" i="5"/>
  <c r="H502" i="5"/>
  <c r="H500" i="5" s="1"/>
  <c r="G502" i="5"/>
  <c r="F499" i="5"/>
  <c r="F498" i="5"/>
  <c r="F497" i="5"/>
  <c r="F496" i="5"/>
  <c r="H494" i="5"/>
  <c r="H492" i="5" s="1"/>
  <c r="G494" i="5"/>
  <c r="G492" i="5" s="1"/>
  <c r="F491" i="5"/>
  <c r="F490" i="5"/>
  <c r="F489" i="5"/>
  <c r="F488" i="5"/>
  <c r="G480" i="5"/>
  <c r="G476" i="5" s="1"/>
  <c r="F476" i="5" s="1"/>
  <c r="F479" i="5"/>
  <c r="F478" i="5"/>
  <c r="F477" i="5"/>
  <c r="H472" i="5"/>
  <c r="G472" i="5"/>
  <c r="F471" i="5"/>
  <c r="F470" i="5"/>
  <c r="F469" i="5"/>
  <c r="F468" i="5"/>
  <c r="H466" i="5"/>
  <c r="H464" i="5" s="1"/>
  <c r="G466" i="5"/>
  <c r="F461" i="5"/>
  <c r="F460" i="5"/>
  <c r="F459" i="5"/>
  <c r="F458" i="5"/>
  <c r="H456" i="5"/>
  <c r="H454" i="5" s="1"/>
  <c r="G456" i="5"/>
  <c r="G454" i="5" s="1"/>
  <c r="F453" i="5"/>
  <c r="F452" i="5"/>
  <c r="F451" i="5"/>
  <c r="F450" i="5"/>
  <c r="H448" i="5"/>
  <c r="H446" i="5" s="1"/>
  <c r="G448" i="5"/>
  <c r="G446" i="5" s="1"/>
  <c r="F445" i="5"/>
  <c r="F444" i="5"/>
  <c r="F443" i="5"/>
  <c r="F442" i="5"/>
  <c r="H440" i="5"/>
  <c r="H438" i="5" s="1"/>
  <c r="G440" i="5"/>
  <c r="F437" i="5"/>
  <c r="F436" i="5"/>
  <c r="F435" i="5"/>
  <c r="F434" i="5"/>
  <c r="H432" i="5"/>
  <c r="H430" i="5" s="1"/>
  <c r="G432" i="5"/>
  <c r="G430" i="5" s="1"/>
  <c r="F429" i="5"/>
  <c r="F428" i="5"/>
  <c r="F427" i="5"/>
  <c r="F426" i="5"/>
  <c r="H424" i="5"/>
  <c r="H422" i="5" s="1"/>
  <c r="G424" i="5"/>
  <c r="F421" i="5"/>
  <c r="F420" i="5"/>
  <c r="F419" i="5"/>
  <c r="F418" i="5"/>
  <c r="H416" i="5"/>
  <c r="H414" i="5" s="1"/>
  <c r="G416" i="5"/>
  <c r="G414" i="5" s="1"/>
  <c r="F274" i="5"/>
  <c r="F273" i="5"/>
  <c r="F272" i="5"/>
  <c r="F271" i="5"/>
  <c r="H269" i="5"/>
  <c r="G269" i="5"/>
  <c r="F411" i="5"/>
  <c r="F410" i="5"/>
  <c r="F409" i="5"/>
  <c r="F408" i="5"/>
  <c r="H406" i="5"/>
  <c r="H404" i="5" s="1"/>
  <c r="G406" i="5"/>
  <c r="F403" i="5"/>
  <c r="F402" i="5"/>
  <c r="F401" i="5"/>
  <c r="F400" i="5"/>
  <c r="H398" i="5"/>
  <c r="G398" i="5"/>
  <c r="F397" i="5"/>
  <c r="F396" i="5"/>
  <c r="F395" i="5"/>
  <c r="F394" i="5"/>
  <c r="H392" i="5"/>
  <c r="G392" i="5"/>
  <c r="F391" i="5"/>
  <c r="F390" i="5"/>
  <c r="F389" i="5"/>
  <c r="F388" i="5"/>
  <c r="H386" i="5"/>
  <c r="G386" i="5"/>
  <c r="F385" i="5"/>
  <c r="F384" i="5"/>
  <c r="F383" i="5"/>
  <c r="F382" i="5"/>
  <c r="H380" i="5"/>
  <c r="G380" i="5"/>
  <c r="F377" i="5"/>
  <c r="F376" i="5"/>
  <c r="F375" i="5"/>
  <c r="F374" i="5"/>
  <c r="H372" i="5"/>
  <c r="G372" i="5"/>
  <c r="F371" i="5"/>
  <c r="F370" i="5"/>
  <c r="F369" i="5"/>
  <c r="F368" i="5"/>
  <c r="H366" i="5"/>
  <c r="G366" i="5"/>
  <c r="F365" i="5"/>
  <c r="F364" i="5"/>
  <c r="F363" i="5"/>
  <c r="F362" i="5"/>
  <c r="H360" i="5"/>
  <c r="G360" i="5"/>
  <c r="F359" i="5"/>
  <c r="F358" i="5"/>
  <c r="F357" i="5"/>
  <c r="F356" i="5"/>
  <c r="H354" i="5"/>
  <c r="G354" i="5"/>
  <c r="F351" i="5"/>
  <c r="F350" i="5"/>
  <c r="F349" i="5"/>
  <c r="F348" i="5"/>
  <c r="H346" i="5"/>
  <c r="H344" i="5" s="1"/>
  <c r="G346" i="5"/>
  <c r="G344" i="5" s="1"/>
  <c r="F343" i="5"/>
  <c r="F342" i="5"/>
  <c r="F341" i="5"/>
  <c r="F340" i="5"/>
  <c r="H338" i="5"/>
  <c r="G338" i="5"/>
  <c r="F337" i="5"/>
  <c r="F336" i="5"/>
  <c r="F335" i="5"/>
  <c r="F334" i="5"/>
  <c r="H332" i="5"/>
  <c r="G332" i="5"/>
  <c r="F331" i="5"/>
  <c r="F330" i="5"/>
  <c r="F329" i="5"/>
  <c r="F328" i="5"/>
  <c r="H326" i="5"/>
  <c r="G326" i="5"/>
  <c r="F325" i="5"/>
  <c r="F324" i="5"/>
  <c r="F323" i="5"/>
  <c r="F306" i="5"/>
  <c r="F305" i="5"/>
  <c r="F304" i="5"/>
  <c r="F303" i="5"/>
  <c r="H301" i="5"/>
  <c r="H299" i="5" s="1"/>
  <c r="H295" i="5" s="1"/>
  <c r="H293" i="5" s="1"/>
  <c r="G301" i="5"/>
  <c r="G299" i="5" s="1"/>
  <c r="G295" i="5" s="1"/>
  <c r="G293" i="5" s="1"/>
  <c r="G289" i="5" s="1"/>
  <c r="F300" i="5"/>
  <c r="F298" i="5"/>
  <c r="F297" i="5"/>
  <c r="F294" i="5"/>
  <c r="F292" i="5"/>
  <c r="F291" i="5"/>
  <c r="F286" i="5"/>
  <c r="F284" i="5"/>
  <c r="F283" i="5"/>
  <c r="F280" i="5"/>
  <c r="F279" i="5"/>
  <c r="F278" i="5"/>
  <c r="F277" i="5"/>
  <c r="H275" i="5"/>
  <c r="G275" i="5"/>
  <c r="F266" i="5"/>
  <c r="F265" i="5"/>
  <c r="F264" i="5"/>
  <c r="F263" i="5"/>
  <c r="H261" i="5"/>
  <c r="G261" i="5"/>
  <c r="F260" i="5"/>
  <c r="F259" i="5"/>
  <c r="F258" i="5"/>
  <c r="F257" i="5"/>
  <c r="H255" i="5"/>
  <c r="G255" i="5"/>
  <c r="F254" i="5"/>
  <c r="F253" i="5"/>
  <c r="F252" i="5"/>
  <c r="F251" i="5"/>
  <c r="F247" i="5"/>
  <c r="F246" i="5"/>
  <c r="F245" i="5"/>
  <c r="F244" i="5"/>
  <c r="G242" i="5"/>
  <c r="F239" i="5"/>
  <c r="F238" i="5"/>
  <c r="F237" i="5"/>
  <c r="F236" i="5"/>
  <c r="H234" i="5"/>
  <c r="G234" i="5"/>
  <c r="F233" i="5"/>
  <c r="F232" i="5"/>
  <c r="F231" i="5"/>
  <c r="F230" i="5"/>
  <c r="H228" i="5"/>
  <c r="G228" i="5"/>
  <c r="F165" i="5"/>
  <c r="F166" i="5"/>
  <c r="F167" i="5"/>
  <c r="F157" i="5"/>
  <c r="F158" i="5"/>
  <c r="F149" i="5"/>
  <c r="F150" i="5"/>
  <c r="F141" i="5"/>
  <c r="F142" i="5"/>
  <c r="F133" i="5"/>
  <c r="F134" i="5"/>
  <c r="H162" i="5"/>
  <c r="H160" i="5" s="1"/>
  <c r="G162" i="5"/>
  <c r="G160" i="5" s="1"/>
  <c r="H154" i="5"/>
  <c r="H152" i="5" s="1"/>
  <c r="G154" i="5"/>
  <c r="G152" i="5" s="1"/>
  <c r="H146" i="5"/>
  <c r="H144" i="5" s="1"/>
  <c r="G146" i="5"/>
  <c r="G144" i="5" s="1"/>
  <c r="H138" i="5"/>
  <c r="H136" i="5" s="1"/>
  <c r="G138" i="5"/>
  <c r="H130" i="5"/>
  <c r="H128" i="5" s="1"/>
  <c r="G130" i="5"/>
  <c r="F159" i="5"/>
  <c r="F156" i="5"/>
  <c r="H120" i="5"/>
  <c r="H118" i="5" s="1"/>
  <c r="G120" i="5"/>
  <c r="G118" i="5" s="1"/>
  <c r="H112" i="5"/>
  <c r="H110" i="5" s="1"/>
  <c r="G112" i="5"/>
  <c r="H100" i="5"/>
  <c r="H98" i="5" s="1"/>
  <c r="G100" i="5"/>
  <c r="G98" i="5" s="1"/>
  <c r="H92" i="5"/>
  <c r="G92" i="5"/>
  <c r="G90" i="5" s="1"/>
  <c r="F87" i="5"/>
  <c r="F88" i="5"/>
  <c r="F79" i="5"/>
  <c r="F80" i="5"/>
  <c r="F73" i="5"/>
  <c r="F74" i="5"/>
  <c r="F61" i="5"/>
  <c r="F62" i="5"/>
  <c r="F55" i="5"/>
  <c r="F56" i="5"/>
  <c r="F47" i="5"/>
  <c r="F48" i="5"/>
  <c r="H84" i="5"/>
  <c r="H82" i="5" s="1"/>
  <c r="G84" i="5"/>
  <c r="G82" i="5" s="1"/>
  <c r="H70" i="5"/>
  <c r="G70" i="5"/>
  <c r="G66" i="5" s="1"/>
  <c r="H76" i="5"/>
  <c r="G76" i="5"/>
  <c r="H66" i="5"/>
  <c r="H58" i="5"/>
  <c r="G58" i="5"/>
  <c r="H52" i="5"/>
  <c r="G52" i="5"/>
  <c r="H44" i="5"/>
  <c r="G44" i="5"/>
  <c r="H38" i="5"/>
  <c r="G38" i="5"/>
  <c r="H13" i="5"/>
  <c r="H12" i="2" s="1"/>
  <c r="F34" i="5"/>
  <c r="F40" i="5"/>
  <c r="F43" i="5"/>
  <c r="F46" i="5"/>
  <c r="F49" i="5"/>
  <c r="F54" i="5"/>
  <c r="F57" i="5"/>
  <c r="F60" i="5"/>
  <c r="F63" i="5"/>
  <c r="F68" i="5"/>
  <c r="F69" i="5"/>
  <c r="F71" i="5"/>
  <c r="F72" i="5"/>
  <c r="F75" i="5"/>
  <c r="F78" i="5"/>
  <c r="F81" i="5"/>
  <c r="F85" i="5"/>
  <c r="F86" i="5"/>
  <c r="F89" i="5"/>
  <c r="F94" i="5"/>
  <c r="F97" i="5"/>
  <c r="F102" i="5"/>
  <c r="F109" i="5"/>
  <c r="F113" i="5"/>
  <c r="F114" i="5"/>
  <c r="F117" i="5"/>
  <c r="F122" i="5"/>
  <c r="F123" i="5"/>
  <c r="F124" i="5"/>
  <c r="F125" i="5"/>
  <c r="F132" i="5"/>
  <c r="F135" i="5"/>
  <c r="F140" i="5"/>
  <c r="F143" i="5"/>
  <c r="F148" i="5"/>
  <c r="F151" i="5"/>
  <c r="F164" i="5"/>
  <c r="F168" i="5"/>
  <c r="F169" i="5"/>
  <c r="F170" i="5"/>
  <c r="F171" i="5"/>
  <c r="F172" i="5"/>
  <c r="F173" i="5"/>
  <c r="F174" i="5"/>
  <c r="F175" i="5"/>
  <c r="F176" i="5"/>
  <c r="F177" i="5"/>
  <c r="F178" i="5"/>
  <c r="F179" i="5"/>
  <c r="F180" i="5"/>
  <c r="F181" i="5"/>
  <c r="F182" i="5"/>
  <c r="F183" i="5"/>
  <c r="F184" i="5"/>
  <c r="F185" i="5"/>
  <c r="F186" i="5"/>
  <c r="F187" i="5"/>
  <c r="F188" i="5"/>
  <c r="F189" i="5"/>
  <c r="F190" i="5"/>
  <c r="F191" i="5"/>
  <c r="F192" i="5"/>
  <c r="F193" i="5"/>
  <c r="F194" i="5"/>
  <c r="F195" i="5"/>
  <c r="F196" i="5"/>
  <c r="F197" i="5"/>
  <c r="F198" i="5"/>
  <c r="F199" i="5"/>
  <c r="F200" i="5"/>
  <c r="F201" i="5"/>
  <c r="F202" i="5"/>
  <c r="F203" i="5"/>
  <c r="F204" i="5"/>
  <c r="F205" i="5"/>
  <c r="F206" i="5"/>
  <c r="F207" i="5"/>
  <c r="F208" i="5"/>
  <c r="F209" i="5"/>
  <c r="F210" i="5"/>
  <c r="F211" i="5"/>
  <c r="F212" i="5"/>
  <c r="F213" i="5"/>
  <c r="F214" i="5"/>
  <c r="F215" i="5"/>
  <c r="F216" i="5"/>
  <c r="F217" i="5"/>
  <c r="F218" i="5"/>
  <c r="F219" i="5"/>
  <c r="F220" i="5"/>
  <c r="F221" i="5"/>
  <c r="F222" i="5"/>
  <c r="F223" i="5"/>
  <c r="F431" i="5"/>
  <c r="F463" i="5"/>
  <c r="F516" i="5"/>
  <c r="F517" i="5"/>
  <c r="F518" i="5"/>
  <c r="F519" i="5"/>
  <c r="F520" i="5"/>
  <c r="F521" i="5"/>
  <c r="F522" i="5"/>
  <c r="F523" i="5"/>
  <c r="F524" i="5"/>
  <c r="F525" i="5"/>
  <c r="F526" i="5"/>
  <c r="F527" i="5"/>
  <c r="F528" i="5"/>
  <c r="F529" i="5"/>
  <c r="F530" i="5"/>
  <c r="F531" i="5"/>
  <c r="F532" i="5"/>
  <c r="F533" i="5"/>
  <c r="F534" i="5"/>
  <c r="F535" i="5"/>
  <c r="F536" i="5"/>
  <c r="F537" i="5"/>
  <c r="F538" i="5"/>
  <c r="F539" i="5"/>
  <c r="F540" i="5"/>
  <c r="F541" i="5"/>
  <c r="F542" i="5"/>
  <c r="F543" i="5"/>
  <c r="F544" i="5"/>
  <c r="F545" i="5"/>
  <c r="F546" i="5"/>
  <c r="F547" i="5"/>
  <c r="F548" i="5"/>
  <c r="F549" i="5"/>
  <c r="F550" i="5"/>
  <c r="F551" i="5"/>
  <c r="F552" i="5"/>
  <c r="F553" i="5"/>
  <c r="F554" i="5"/>
  <c r="F555" i="5"/>
  <c r="F556" i="5"/>
  <c r="F557" i="5"/>
  <c r="F558" i="5"/>
  <c r="F559" i="5"/>
  <c r="F560" i="5"/>
  <c r="F561" i="5"/>
  <c r="F562" i="5"/>
  <c r="F563" i="5"/>
  <c r="F564" i="5"/>
  <c r="F565" i="5"/>
  <c r="F566" i="5"/>
  <c r="F567" i="5"/>
  <c r="F568" i="5"/>
  <c r="F569" i="5"/>
  <c r="F570" i="5"/>
  <c r="F571" i="5"/>
  <c r="F572" i="5"/>
  <c r="F573" i="5"/>
  <c r="F574" i="5"/>
  <c r="F575" i="5"/>
  <c r="F576" i="5"/>
  <c r="F577" i="5"/>
  <c r="F578" i="5"/>
  <c r="F579" i="5"/>
  <c r="F580" i="5"/>
  <c r="F581" i="5"/>
  <c r="F582" i="5"/>
  <c r="F583" i="5"/>
  <c r="F584" i="5"/>
  <c r="F585" i="5"/>
  <c r="F586" i="5"/>
  <c r="F587" i="5"/>
  <c r="F588" i="5"/>
  <c r="F589" i="5"/>
  <c r="F698" i="5"/>
  <c r="F706" i="5"/>
  <c r="F730" i="5"/>
  <c r="F744" i="5"/>
  <c r="F758" i="5"/>
  <c r="F772" i="5"/>
  <c r="F803" i="5"/>
  <c r="F811" i="5"/>
  <c r="F908" i="5"/>
  <c r="F918" i="5"/>
  <c r="E81" i="1"/>
  <c r="E114" i="1"/>
  <c r="D91" i="1"/>
  <c r="D86" i="1"/>
  <c r="H307" i="5" l="1"/>
  <c r="E86" i="3"/>
  <c r="H64" i="5"/>
  <c r="F848" i="8"/>
  <c r="G846" i="8"/>
  <c r="H592" i="5"/>
  <c r="F592" i="5" s="1"/>
  <c r="H213" i="2"/>
  <c r="F293" i="5"/>
  <c r="H289" i="5"/>
  <c r="H287" i="5" s="1"/>
  <c r="H285" i="5" s="1"/>
  <c r="H281" i="5" s="1"/>
  <c r="H267" i="5" s="1"/>
  <c r="F299" i="5"/>
  <c r="F326" i="5"/>
  <c r="F338" i="5"/>
  <c r="H874" i="5"/>
  <c r="H872" i="5" s="1"/>
  <c r="H873" i="5"/>
  <c r="G874" i="5"/>
  <c r="G872" i="5" s="1"/>
  <c r="G873" i="5"/>
  <c r="H50" i="5"/>
  <c r="F58" i="5"/>
  <c r="F616" i="5"/>
  <c r="F633" i="5"/>
  <c r="F691" i="5"/>
  <c r="G50" i="5"/>
  <c r="F228" i="5"/>
  <c r="F255" i="5"/>
  <c r="F289" i="5"/>
  <c r="F301" i="5"/>
  <c r="F372" i="5"/>
  <c r="F900" i="5"/>
  <c r="F916" i="5"/>
  <c r="F84" i="5"/>
  <c r="F154" i="5"/>
  <c r="F100" i="5"/>
  <c r="F112" i="5"/>
  <c r="F466" i="5"/>
  <c r="F76" i="5"/>
  <c r="H743" i="5"/>
  <c r="H757" i="5"/>
  <c r="H771" i="5"/>
  <c r="F456" i="5"/>
  <c r="F707" i="5"/>
  <c r="H914" i="5"/>
  <c r="H912" i="5" s="1"/>
  <c r="F912" i="5" s="1"/>
  <c r="F52" i="5"/>
  <c r="F70" i="5"/>
  <c r="F92" i="5"/>
  <c r="F160" i="5"/>
  <c r="F723" i="5"/>
  <c r="F737" i="5"/>
  <c r="F751" i="5"/>
  <c r="F765" i="5"/>
  <c r="F130" i="5"/>
  <c r="F398" i="5"/>
  <c r="F472" i="5"/>
  <c r="F118" i="5"/>
  <c r="F38" i="5"/>
  <c r="F66" i="5"/>
  <c r="G110" i="5"/>
  <c r="F110" i="5" s="1"/>
  <c r="H126" i="5"/>
  <c r="F482" i="5"/>
  <c r="F494" i="5"/>
  <c r="F802" i="5"/>
  <c r="F120" i="5"/>
  <c r="H11" i="5"/>
  <c r="F44" i="5"/>
  <c r="F144" i="5"/>
  <c r="F360" i="5"/>
  <c r="H378" i="5"/>
  <c r="F510" i="5"/>
  <c r="F622" i="5"/>
  <c r="F659" i="5"/>
  <c r="F671" i="5"/>
  <c r="F685" i="5"/>
  <c r="H715" i="5"/>
  <c r="G729" i="5"/>
  <c r="G757" i="5"/>
  <c r="G771" i="5"/>
  <c r="F804" i="5"/>
  <c r="F830" i="5"/>
  <c r="F890" i="5"/>
  <c r="F906" i="5"/>
  <c r="F138" i="5"/>
  <c r="F386" i="5"/>
  <c r="F502" i="5"/>
  <c r="F146" i="5"/>
  <c r="F152" i="5"/>
  <c r="H352" i="5"/>
  <c r="F416" i="5"/>
  <c r="F651" i="5"/>
  <c r="F788" i="5"/>
  <c r="F82" i="5"/>
  <c r="F234" i="5"/>
  <c r="F249" i="5"/>
  <c r="F261" i="5"/>
  <c r="F309" i="5"/>
  <c r="F380" i="5"/>
  <c r="F645" i="5"/>
  <c r="H677" i="5"/>
  <c r="F639" i="5"/>
  <c r="F731" i="5"/>
  <c r="F892" i="5"/>
  <c r="F162" i="5"/>
  <c r="H90" i="5"/>
  <c r="F90" i="5" s="1"/>
  <c r="F98" i="5"/>
  <c r="G128" i="5"/>
  <c r="G136" i="5"/>
  <c r="F136" i="5" s="1"/>
  <c r="H226" i="5"/>
  <c r="H240" i="5"/>
  <c r="F332" i="5"/>
  <c r="F346" i="5"/>
  <c r="G352" i="5"/>
  <c r="F366" i="5"/>
  <c r="F269" i="5"/>
  <c r="H412" i="5"/>
  <c r="F446" i="5"/>
  <c r="F492" i="5"/>
  <c r="G508" i="5"/>
  <c r="F508" i="5" s="1"/>
  <c r="F594" i="5"/>
  <c r="G604" i="5"/>
  <c r="G677" i="5"/>
  <c r="F677" i="5" s="1"/>
  <c r="F697" i="5"/>
  <c r="G715" i="5"/>
  <c r="G743" i="5"/>
  <c r="F743" i="5" s="1"/>
  <c r="F759" i="5"/>
  <c r="F882" i="5"/>
  <c r="H898" i="5"/>
  <c r="F295" i="5"/>
  <c r="F392" i="5"/>
  <c r="F424" i="5"/>
  <c r="H604" i="5"/>
  <c r="G240" i="5"/>
  <c r="F354" i="5"/>
  <c r="F432" i="5"/>
  <c r="F606" i="5"/>
  <c r="H657" i="5"/>
  <c r="F699" i="5"/>
  <c r="F717" i="5"/>
  <c r="H729" i="5"/>
  <c r="F745" i="5"/>
  <c r="F820" i="5"/>
  <c r="F884" i="5"/>
  <c r="G64" i="5"/>
  <c r="F64" i="5" s="1"/>
  <c r="F440" i="5"/>
  <c r="F448" i="5"/>
  <c r="F474" i="5"/>
  <c r="G500" i="5"/>
  <c r="F500" i="5" s="1"/>
  <c r="F665" i="5"/>
  <c r="F812" i="5"/>
  <c r="F818" i="5"/>
  <c r="F406" i="5"/>
  <c r="F876" i="5"/>
  <c r="E23" i="1"/>
  <c r="F275" i="5"/>
  <c r="G898" i="5"/>
  <c r="F414" i="5"/>
  <c r="F344" i="5"/>
  <c r="F430" i="5"/>
  <c r="F454" i="5"/>
  <c r="H462" i="5"/>
  <c r="F705" i="5"/>
  <c r="F810" i="5"/>
  <c r="G287" i="5"/>
  <c r="G285" i="5" s="1"/>
  <c r="G307" i="5"/>
  <c r="F307" i="5" s="1"/>
  <c r="G378" i="5"/>
  <c r="G404" i="5"/>
  <c r="F404" i="5" s="1"/>
  <c r="G422" i="5"/>
  <c r="F422" i="5" s="1"/>
  <c r="G438" i="5"/>
  <c r="F438" i="5" s="1"/>
  <c r="F679" i="5"/>
  <c r="G657" i="5"/>
  <c r="F773" i="5"/>
  <c r="F242" i="5"/>
  <c r="G226" i="5"/>
  <c r="F480" i="5"/>
  <c r="G464" i="5"/>
  <c r="F13" i="5"/>
  <c r="G11" i="5"/>
  <c r="E66" i="4"/>
  <c r="G844" i="8" l="1"/>
  <c r="F846" i="8"/>
  <c r="F874" i="5"/>
  <c r="F285" i="5"/>
  <c r="G281" i="5"/>
  <c r="F240" i="5"/>
  <c r="F50" i="5"/>
  <c r="H871" i="5"/>
  <c r="F914" i="5"/>
  <c r="H870" i="5"/>
  <c r="G871" i="5"/>
  <c r="F873" i="5"/>
  <c r="G870" i="5"/>
  <c r="F872" i="5"/>
  <c r="F352" i="5"/>
  <c r="F771" i="5"/>
  <c r="F898" i="5"/>
  <c r="F757" i="5"/>
  <c r="F378" i="5"/>
  <c r="F715" i="5"/>
  <c r="F729" i="5"/>
  <c r="H713" i="5"/>
  <c r="H590" i="5"/>
  <c r="F604" i="5"/>
  <c r="H9" i="5"/>
  <c r="G126" i="5"/>
  <c r="F126" i="5" s="1"/>
  <c r="F128" i="5"/>
  <c r="F657" i="5"/>
  <c r="F287" i="5"/>
  <c r="G713" i="5"/>
  <c r="H224" i="5"/>
  <c r="G9" i="5"/>
  <c r="G590" i="5"/>
  <c r="F226" i="5"/>
  <c r="G412" i="5"/>
  <c r="F412" i="5" s="1"/>
  <c r="G462" i="5"/>
  <c r="F462" i="5" s="1"/>
  <c r="F464" i="5"/>
  <c r="F11" i="5"/>
  <c r="D139" i="1"/>
  <c r="D138" i="1"/>
  <c r="D137" i="1"/>
  <c r="F134" i="1"/>
  <c r="E134" i="1"/>
  <c r="D133" i="1"/>
  <c r="D132" i="1"/>
  <c r="F129" i="1"/>
  <c r="D129" i="1" s="1"/>
  <c r="D128" i="1"/>
  <c r="D127" i="1"/>
  <c r="E124" i="1"/>
  <c r="D124" i="1" s="1"/>
  <c r="D123" i="1"/>
  <c r="D122" i="1"/>
  <c r="E119" i="1"/>
  <c r="D119" i="1" s="1"/>
  <c r="D118" i="1"/>
  <c r="D117" i="1"/>
  <c r="D114" i="1"/>
  <c r="D113" i="1"/>
  <c r="D112" i="1"/>
  <c r="D111" i="1"/>
  <c r="E108" i="1"/>
  <c r="D108" i="1" s="1"/>
  <c r="D107" i="1"/>
  <c r="D106" i="1"/>
  <c r="D105" i="1"/>
  <c r="D104" i="1"/>
  <c r="E101" i="1"/>
  <c r="D101" i="1" s="1"/>
  <c r="D100" i="1"/>
  <c r="E98" i="1"/>
  <c r="D98" i="1" s="1"/>
  <c r="D97" i="1"/>
  <c r="F95" i="1"/>
  <c r="D90" i="1"/>
  <c r="F87" i="1"/>
  <c r="D87" i="1" s="1"/>
  <c r="D85" i="1"/>
  <c r="D84" i="1"/>
  <c r="D83" i="1"/>
  <c r="D81" i="1"/>
  <c r="D80" i="1"/>
  <c r="D76" i="1"/>
  <c r="F74" i="1"/>
  <c r="D73" i="1"/>
  <c r="E71" i="1"/>
  <c r="D71" i="1" s="1"/>
  <c r="D70" i="1"/>
  <c r="F68" i="1"/>
  <c r="D68" i="1" s="1"/>
  <c r="D67" i="1"/>
  <c r="E65" i="1"/>
  <c r="D65" i="1" s="1"/>
  <c r="D61" i="1"/>
  <c r="D60" i="1"/>
  <c r="D59" i="1"/>
  <c r="D58" i="1"/>
  <c r="E56" i="1"/>
  <c r="D56" i="1" s="1"/>
  <c r="D52" i="1"/>
  <c r="D51" i="1"/>
  <c r="E48" i="1"/>
  <c r="D48" i="1" s="1"/>
  <c r="D20" i="1"/>
  <c r="E18" i="1"/>
  <c r="D16" i="1"/>
  <c r="D15" i="1"/>
  <c r="D13" i="1"/>
  <c r="H7" i="2" l="1"/>
  <c r="D18" i="1"/>
  <c r="F844" i="8"/>
  <c r="G842" i="8"/>
  <c r="G841" i="8"/>
  <c r="H868" i="5"/>
  <c r="H865" i="5" s="1"/>
  <c r="G267" i="5"/>
  <c r="F281" i="5"/>
  <c r="F871" i="5"/>
  <c r="F9" i="5"/>
  <c r="F870" i="5"/>
  <c r="G868" i="5"/>
  <c r="F590" i="5"/>
  <c r="F713" i="5"/>
  <c r="E77" i="1"/>
  <c r="D77" i="1" s="1"/>
  <c r="E92" i="1"/>
  <c r="E21" i="1"/>
  <c r="E10" i="1" s="1"/>
  <c r="D134" i="1"/>
  <c r="D74" i="1"/>
  <c r="F62" i="1"/>
  <c r="D95" i="1"/>
  <c r="F92" i="1"/>
  <c r="E46" i="1"/>
  <c r="D46" i="1" s="1"/>
  <c r="E53" i="1"/>
  <c r="D53" i="1" s="1"/>
  <c r="G10" i="2"/>
  <c r="H10" i="2"/>
  <c r="F12" i="2"/>
  <c r="F13" i="2"/>
  <c r="F14" i="2"/>
  <c r="G15" i="2"/>
  <c r="H15" i="2"/>
  <c r="F17" i="2"/>
  <c r="F18" i="2"/>
  <c r="G19" i="2"/>
  <c r="F19" i="2" s="1"/>
  <c r="H19" i="2"/>
  <c r="F21" i="2"/>
  <c r="F22" i="2"/>
  <c r="F23" i="2"/>
  <c r="G24" i="2"/>
  <c r="H24" i="2"/>
  <c r="F26" i="2"/>
  <c r="G27" i="2"/>
  <c r="H27" i="2"/>
  <c r="F29" i="2"/>
  <c r="H30" i="2"/>
  <c r="F32" i="2"/>
  <c r="G33" i="2"/>
  <c r="F33" i="2" s="1"/>
  <c r="H33" i="2"/>
  <c r="F35" i="2"/>
  <c r="G38" i="2"/>
  <c r="G36" i="2" s="1"/>
  <c r="H38" i="2"/>
  <c r="H36" i="2" s="1"/>
  <c r="F40" i="2"/>
  <c r="F41" i="2"/>
  <c r="F42" i="2"/>
  <c r="G45" i="2"/>
  <c r="H45" i="2"/>
  <c r="F47" i="2"/>
  <c r="G48" i="2"/>
  <c r="H48" i="2"/>
  <c r="F50" i="2"/>
  <c r="G51" i="2"/>
  <c r="H51" i="2"/>
  <c r="F53" i="2"/>
  <c r="G54" i="2"/>
  <c r="H54" i="2"/>
  <c r="F56" i="2"/>
  <c r="G58" i="2"/>
  <c r="H58" i="2"/>
  <c r="F60" i="2"/>
  <c r="G63" i="2"/>
  <c r="H63" i="2"/>
  <c r="F65" i="2"/>
  <c r="F66" i="2"/>
  <c r="F67" i="2"/>
  <c r="G68" i="2"/>
  <c r="H68" i="2"/>
  <c r="F70" i="2"/>
  <c r="G71" i="2"/>
  <c r="H71" i="2"/>
  <c r="F73" i="2"/>
  <c r="F74" i="2"/>
  <c r="G75" i="2"/>
  <c r="H75" i="2"/>
  <c r="F77" i="2"/>
  <c r="G78" i="2"/>
  <c r="H78" i="2"/>
  <c r="F80" i="2"/>
  <c r="G81" i="2"/>
  <c r="H81" i="2"/>
  <c r="F83" i="2"/>
  <c r="G84" i="2"/>
  <c r="H84" i="2"/>
  <c r="F86" i="2"/>
  <c r="G89" i="2"/>
  <c r="H89" i="2"/>
  <c r="F91" i="2"/>
  <c r="F92" i="2"/>
  <c r="G93" i="2"/>
  <c r="H93" i="2"/>
  <c r="F95" i="2"/>
  <c r="F96" i="2"/>
  <c r="F97" i="2"/>
  <c r="F98" i="2"/>
  <c r="G99" i="2"/>
  <c r="H99" i="2"/>
  <c r="F101" i="2"/>
  <c r="F102" i="2"/>
  <c r="F103" i="2"/>
  <c r="F104" i="2"/>
  <c r="F105" i="2"/>
  <c r="F106" i="2"/>
  <c r="G107" i="2"/>
  <c r="H107" i="2"/>
  <c r="F109" i="2"/>
  <c r="F110" i="2"/>
  <c r="F111" i="2"/>
  <c r="G112" i="2"/>
  <c r="H112" i="2"/>
  <c r="F114" i="2"/>
  <c r="F115" i="2"/>
  <c r="F116" i="2"/>
  <c r="F117" i="2"/>
  <c r="F118" i="2"/>
  <c r="G119" i="2"/>
  <c r="H119" i="2"/>
  <c r="F121" i="2"/>
  <c r="G122" i="2"/>
  <c r="F122" i="2" s="1"/>
  <c r="H122" i="2"/>
  <c r="F124" i="2"/>
  <c r="F125" i="2"/>
  <c r="F126" i="2"/>
  <c r="F127" i="2"/>
  <c r="G128" i="2"/>
  <c r="H128" i="2"/>
  <c r="F130" i="2"/>
  <c r="F131" i="2"/>
  <c r="F132" i="2"/>
  <c r="F133" i="2"/>
  <c r="F134" i="2"/>
  <c r="F135" i="2"/>
  <c r="F136" i="2"/>
  <c r="G137" i="2"/>
  <c r="H137" i="2"/>
  <c r="F139" i="2"/>
  <c r="G142" i="2"/>
  <c r="H142" i="2"/>
  <c r="F144" i="2"/>
  <c r="G145" i="2"/>
  <c r="H145" i="2"/>
  <c r="F147" i="2"/>
  <c r="G148" i="2"/>
  <c r="H148" i="2"/>
  <c r="F150" i="2"/>
  <c r="G151" i="2"/>
  <c r="H151" i="2"/>
  <c r="F153" i="2"/>
  <c r="G154" i="2"/>
  <c r="H154" i="2"/>
  <c r="F156" i="2"/>
  <c r="G157" i="2"/>
  <c r="H157" i="2"/>
  <c r="F159" i="2"/>
  <c r="G162" i="2"/>
  <c r="H162" i="2"/>
  <c r="F164" i="2"/>
  <c r="G165" i="2"/>
  <c r="H165" i="2"/>
  <c r="F167" i="2"/>
  <c r="G168" i="2"/>
  <c r="H168" i="2"/>
  <c r="F170" i="2"/>
  <c r="G171" i="2"/>
  <c r="H171" i="2"/>
  <c r="F173" i="2"/>
  <c r="G174" i="2"/>
  <c r="H174" i="2"/>
  <c r="F176" i="2"/>
  <c r="G177" i="2"/>
  <c r="H177" i="2"/>
  <c r="F179" i="2"/>
  <c r="G182" i="2"/>
  <c r="H182" i="2"/>
  <c r="F184" i="2"/>
  <c r="F185" i="2"/>
  <c r="F186" i="2"/>
  <c r="G187" i="2"/>
  <c r="H187" i="2"/>
  <c r="F189" i="2"/>
  <c r="F190" i="2"/>
  <c r="F191" i="2"/>
  <c r="F192" i="2"/>
  <c r="G193" i="2"/>
  <c r="H193" i="2"/>
  <c r="F195" i="2"/>
  <c r="F196" i="2"/>
  <c r="F197" i="2"/>
  <c r="F198" i="2"/>
  <c r="G199" i="2"/>
  <c r="H199" i="2"/>
  <c r="F201" i="2"/>
  <c r="G202" i="2"/>
  <c r="H202" i="2"/>
  <c r="F204" i="2"/>
  <c r="G205" i="2"/>
  <c r="H205" i="2"/>
  <c r="F207" i="2"/>
  <c r="F208" i="2"/>
  <c r="G211" i="2"/>
  <c r="H211" i="2"/>
  <c r="F213" i="2"/>
  <c r="H214" i="2"/>
  <c r="F216" i="2"/>
  <c r="F217" i="2"/>
  <c r="F218" i="2"/>
  <c r="F219" i="2"/>
  <c r="F220" i="2"/>
  <c r="F221" i="2"/>
  <c r="F222" i="2"/>
  <c r="G223" i="2"/>
  <c r="H223" i="2"/>
  <c r="F225" i="2"/>
  <c r="F226" i="2"/>
  <c r="F227" i="2"/>
  <c r="G228" i="2"/>
  <c r="H228" i="2"/>
  <c r="F230" i="2"/>
  <c r="F231" i="2"/>
  <c r="F232" i="2"/>
  <c r="G233" i="2"/>
  <c r="H233" i="2"/>
  <c r="F235" i="2"/>
  <c r="G236" i="2"/>
  <c r="H236" i="2"/>
  <c r="F238" i="2"/>
  <c r="G241" i="2"/>
  <c r="H241" i="2"/>
  <c r="F243" i="2"/>
  <c r="F244" i="2"/>
  <c r="G245" i="2"/>
  <c r="H245" i="2"/>
  <c r="F247" i="2"/>
  <c r="F248" i="2"/>
  <c r="G249" i="2"/>
  <c r="H249" i="2"/>
  <c r="F251" i="2"/>
  <c r="F252" i="2"/>
  <c r="G253" i="2"/>
  <c r="H253" i="2"/>
  <c r="F255" i="2"/>
  <c r="F256" i="2"/>
  <c r="G257" i="2"/>
  <c r="H257" i="2"/>
  <c r="F259" i="2"/>
  <c r="F260" i="2"/>
  <c r="G261" i="2"/>
  <c r="H261" i="2"/>
  <c r="F263" i="2"/>
  <c r="G264" i="2"/>
  <c r="H264" i="2"/>
  <c r="F266" i="2"/>
  <c r="G267" i="2"/>
  <c r="H267" i="2"/>
  <c r="F269" i="2"/>
  <c r="G272" i="2"/>
  <c r="H272" i="2"/>
  <c r="F274" i="2"/>
  <c r="F275" i="2"/>
  <c r="G276" i="2"/>
  <c r="H276" i="2"/>
  <c r="F278" i="2"/>
  <c r="G279" i="2"/>
  <c r="H279" i="2"/>
  <c r="F281" i="2"/>
  <c r="G282" i="2"/>
  <c r="H282" i="2"/>
  <c r="F284" i="2"/>
  <c r="G285" i="2"/>
  <c r="H285" i="2"/>
  <c r="F287" i="2"/>
  <c r="G288" i="2"/>
  <c r="H288" i="2"/>
  <c r="F290" i="2"/>
  <c r="G291" i="2"/>
  <c r="H291" i="2"/>
  <c r="F293" i="2"/>
  <c r="G294" i="2"/>
  <c r="H294" i="2"/>
  <c r="F296" i="2"/>
  <c r="G298" i="2"/>
  <c r="H298" i="2"/>
  <c r="F300" i="2"/>
  <c r="F301" i="2"/>
  <c r="G304" i="2"/>
  <c r="G302" i="2" s="1"/>
  <c r="H304" i="2"/>
  <c r="H302" i="2" s="1"/>
  <c r="F306" i="2"/>
  <c r="E13" i="3"/>
  <c r="D15" i="3"/>
  <c r="D16" i="3"/>
  <c r="D17" i="3"/>
  <c r="E18" i="3"/>
  <c r="D18" i="3" s="1"/>
  <c r="D20" i="3"/>
  <c r="E21" i="3"/>
  <c r="F21" i="3"/>
  <c r="F11" i="3" s="1"/>
  <c r="D23" i="3"/>
  <c r="E26" i="3"/>
  <c r="D28" i="3"/>
  <c r="D29" i="3"/>
  <c r="D30" i="3"/>
  <c r="D31" i="3"/>
  <c r="D32" i="3"/>
  <c r="D33" i="3"/>
  <c r="D34" i="3"/>
  <c r="E35" i="3"/>
  <c r="D35" i="3" s="1"/>
  <c r="D37" i="3"/>
  <c r="D38" i="3"/>
  <c r="D39" i="3"/>
  <c r="E40" i="3"/>
  <c r="D40" i="3" s="1"/>
  <c r="D42" i="3"/>
  <c r="D43" i="3"/>
  <c r="D44" i="3"/>
  <c r="D45" i="3"/>
  <c r="D46" i="3"/>
  <c r="D47" i="3"/>
  <c r="D48" i="3"/>
  <c r="D49" i="3"/>
  <c r="E50" i="3"/>
  <c r="D50" i="3" s="1"/>
  <c r="D52" i="3"/>
  <c r="E53" i="3"/>
  <c r="D53" i="3" s="1"/>
  <c r="D55" i="3"/>
  <c r="D56" i="3"/>
  <c r="E57" i="3"/>
  <c r="D57" i="3" s="1"/>
  <c r="D59" i="3"/>
  <c r="D60" i="3"/>
  <c r="D61" i="3"/>
  <c r="D62" i="3"/>
  <c r="D63" i="3"/>
  <c r="D64" i="3"/>
  <c r="D65" i="3"/>
  <c r="D66" i="3"/>
  <c r="D71" i="3"/>
  <c r="D72" i="3"/>
  <c r="D75" i="3"/>
  <c r="D76" i="3"/>
  <c r="E77" i="3"/>
  <c r="D77" i="3" s="1"/>
  <c r="D79" i="3"/>
  <c r="D80" i="3"/>
  <c r="D81" i="3"/>
  <c r="E84" i="3"/>
  <c r="D84" i="3" s="1"/>
  <c r="D86" i="3"/>
  <c r="D87" i="3"/>
  <c r="D90" i="3"/>
  <c r="D91" i="3"/>
  <c r="D96" i="3"/>
  <c r="D97" i="3"/>
  <c r="E98" i="3"/>
  <c r="D98" i="3" s="1"/>
  <c r="D100" i="3"/>
  <c r="D101" i="3"/>
  <c r="D104" i="3"/>
  <c r="D105" i="3"/>
  <c r="E108" i="3"/>
  <c r="E106" i="3" s="1"/>
  <c r="F108" i="3"/>
  <c r="F106" i="3" s="1"/>
  <c r="F102" i="3" s="1"/>
  <c r="D110" i="3"/>
  <c r="D111" i="3"/>
  <c r="D112" i="3"/>
  <c r="D113" i="3"/>
  <c r="D116" i="3"/>
  <c r="D117" i="3"/>
  <c r="F120" i="3"/>
  <c r="F118" i="3" s="1"/>
  <c r="D122" i="3"/>
  <c r="D123" i="3"/>
  <c r="D124" i="3"/>
  <c r="D125" i="3"/>
  <c r="E128" i="3"/>
  <c r="D130" i="3"/>
  <c r="D131" i="3"/>
  <c r="E132" i="3"/>
  <c r="D132" i="3" s="1"/>
  <c r="D134" i="3"/>
  <c r="D135" i="3"/>
  <c r="D136" i="3"/>
  <c r="D137" i="3"/>
  <c r="E138" i="3"/>
  <c r="D138" i="3" s="1"/>
  <c r="D140" i="3"/>
  <c r="E143" i="3"/>
  <c r="D145" i="3"/>
  <c r="D146" i="3"/>
  <c r="E147" i="3"/>
  <c r="D147" i="3" s="1"/>
  <c r="D149" i="3"/>
  <c r="D150" i="3"/>
  <c r="D151" i="3"/>
  <c r="D152" i="3"/>
  <c r="E153" i="3"/>
  <c r="D153" i="3" s="1"/>
  <c r="D155" i="3"/>
  <c r="E156" i="3"/>
  <c r="D156" i="3" s="1"/>
  <c r="D158" i="3"/>
  <c r="D159" i="3"/>
  <c r="E160" i="3"/>
  <c r="D160" i="3" s="1"/>
  <c r="D162" i="3"/>
  <c r="E163" i="3"/>
  <c r="D163" i="3" s="1"/>
  <c r="D165" i="3"/>
  <c r="F166" i="3"/>
  <c r="F141" i="3" s="1"/>
  <c r="D168" i="3"/>
  <c r="D169" i="3"/>
  <c r="F174" i="3"/>
  <c r="D174" i="3" s="1"/>
  <c r="D176" i="3"/>
  <c r="D177" i="3"/>
  <c r="D178" i="3"/>
  <c r="F179" i="3"/>
  <c r="D179" i="3" s="1"/>
  <c r="D181" i="3"/>
  <c r="D182" i="3"/>
  <c r="D183" i="3"/>
  <c r="F184" i="3"/>
  <c r="D184" i="3" s="1"/>
  <c r="D186" i="3"/>
  <c r="D187" i="3"/>
  <c r="D188" i="3"/>
  <c r="D189" i="3"/>
  <c r="F190" i="3"/>
  <c r="D190" i="3" s="1"/>
  <c r="D192" i="3"/>
  <c r="D193" i="3"/>
  <c r="D194" i="3"/>
  <c r="D195" i="3"/>
  <c r="F196" i="3"/>
  <c r="D196" i="3" s="1"/>
  <c r="D198" i="3"/>
  <c r="F199" i="3"/>
  <c r="D199" i="3" s="1"/>
  <c r="D201" i="3"/>
  <c r="D202" i="3"/>
  <c r="D203" i="3"/>
  <c r="D204" i="3"/>
  <c r="F207" i="3"/>
  <c r="D207" i="3" s="1"/>
  <c r="D209" i="3"/>
  <c r="D210" i="3"/>
  <c r="D211" i="3"/>
  <c r="F212" i="3"/>
  <c r="D212" i="3" s="1"/>
  <c r="D214" i="3"/>
  <c r="F215" i="3"/>
  <c r="D215" i="3" s="1"/>
  <c r="D217" i="3"/>
  <c r="D218" i="3"/>
  <c r="D219" i="3"/>
  <c r="F220" i="3"/>
  <c r="D220" i="3" s="1"/>
  <c r="D222" i="3"/>
  <c r="F223" i="3"/>
  <c r="D223" i="3" s="1"/>
  <c r="D225" i="3"/>
  <c r="D226" i="3"/>
  <c r="D227" i="3"/>
  <c r="D228" i="3"/>
  <c r="F15" i="2" l="1"/>
  <c r="F842" i="8"/>
  <c r="G840" i="8"/>
  <c r="G839" i="8"/>
  <c r="F839" i="8" s="1"/>
  <c r="F841" i="8"/>
  <c r="H863" i="5"/>
  <c r="H866" i="5"/>
  <c r="H864" i="5" s="1"/>
  <c r="H862" i="5" s="1"/>
  <c r="H860" i="5" s="1"/>
  <c r="F267" i="5"/>
  <c r="G224" i="5"/>
  <c r="F224" i="5" s="1"/>
  <c r="G866" i="5"/>
  <c r="G865" i="5"/>
  <c r="F868" i="5"/>
  <c r="F165" i="2"/>
  <c r="F36" i="2"/>
  <c r="F119" i="2"/>
  <c r="F107" i="2"/>
  <c r="F99" i="2"/>
  <c r="F128" i="2"/>
  <c r="F112" i="2"/>
  <c r="F162" i="2"/>
  <c r="E62" i="1"/>
  <c r="D62" i="1" s="1"/>
  <c r="D92" i="1"/>
  <c r="D23" i="1"/>
  <c r="F171" i="2"/>
  <c r="F168" i="2"/>
  <c r="D120" i="3"/>
  <c r="F228" i="2"/>
  <c r="E11" i="3"/>
  <c r="D11" i="3" s="1"/>
  <c r="F223" i="2"/>
  <c r="F89" i="2"/>
  <c r="F298" i="2"/>
  <c r="F294" i="2"/>
  <c r="F205" i="2"/>
  <c r="F202" i="2"/>
  <c r="F199" i="2"/>
  <c r="F187" i="2"/>
  <c r="F81" i="2"/>
  <c r="F75" i="2"/>
  <c r="F54" i="2"/>
  <c r="F291" i="2"/>
  <c r="F288" i="2"/>
  <c r="F285" i="2"/>
  <c r="F282" i="2"/>
  <c r="F279" i="2"/>
  <c r="F276" i="2"/>
  <c r="F267" i="2"/>
  <c r="F264" i="2"/>
  <c r="F261" i="2"/>
  <c r="F257" i="2"/>
  <c r="F253" i="2"/>
  <c r="F249" i="2"/>
  <c r="F245" i="2"/>
  <c r="H239" i="2"/>
  <c r="F236" i="2"/>
  <c r="F233" i="2"/>
  <c r="G209" i="2"/>
  <c r="G239" i="2"/>
  <c r="F214" i="2"/>
  <c r="F211" i="2"/>
  <c r="F193" i="2"/>
  <c r="H180" i="2"/>
  <c r="G180" i="2"/>
  <c r="H140" i="2"/>
  <c r="F93" i="2"/>
  <c r="G87" i="2"/>
  <c r="F84" i="2"/>
  <c r="F78" i="2"/>
  <c r="F71" i="2"/>
  <c r="F68" i="2"/>
  <c r="G61" i="2"/>
  <c r="F51" i="2"/>
  <c r="F48" i="2"/>
  <c r="F30" i="2"/>
  <c r="F27" i="2"/>
  <c r="F24" i="2"/>
  <c r="F177" i="2"/>
  <c r="F174" i="2"/>
  <c r="F157" i="2"/>
  <c r="F154" i="2"/>
  <c r="F151" i="2"/>
  <c r="F148" i="2"/>
  <c r="F145" i="2"/>
  <c r="G140" i="2"/>
  <c r="F137" i="2"/>
  <c r="H61" i="2"/>
  <c r="D21" i="1"/>
  <c r="F8" i="1"/>
  <c r="F58" i="2"/>
  <c r="F172" i="3"/>
  <c r="D172" i="3" s="1"/>
  <c r="D166" i="3"/>
  <c r="E141" i="3"/>
  <c r="D141" i="3" s="1"/>
  <c r="E126" i="3"/>
  <c r="D126" i="3" s="1"/>
  <c r="D128" i="3"/>
  <c r="E67" i="3"/>
  <c r="D67" i="3" s="1"/>
  <c r="E82" i="3"/>
  <c r="D82" i="3" s="1"/>
  <c r="F304" i="2"/>
  <c r="F302" i="2" s="1"/>
  <c r="G270" i="2"/>
  <c r="H270" i="2"/>
  <c r="F272" i="2"/>
  <c r="F241" i="2"/>
  <c r="H209" i="2"/>
  <c r="G160" i="2"/>
  <c r="F182" i="2"/>
  <c r="H160" i="2"/>
  <c r="F142" i="2"/>
  <c r="H87" i="2"/>
  <c r="G43" i="2"/>
  <c r="G8" i="2"/>
  <c r="F63" i="2"/>
  <c r="H43" i="2"/>
  <c r="H8" i="2"/>
  <c r="F38" i="2"/>
  <c r="F10" i="2"/>
  <c r="F45" i="2"/>
  <c r="D118" i="3"/>
  <c r="F114" i="3"/>
  <c r="D114" i="3" s="1"/>
  <c r="E102" i="3"/>
  <c r="D102" i="3" s="1"/>
  <c r="D106" i="3"/>
  <c r="F205" i="3"/>
  <c r="D205" i="3" s="1"/>
  <c r="D143" i="3"/>
  <c r="E24" i="3"/>
  <c r="D24" i="3" s="1"/>
  <c r="D108" i="3"/>
  <c r="D26" i="3"/>
  <c r="D21" i="3"/>
  <c r="D13" i="3"/>
  <c r="E92" i="3" l="1"/>
  <c r="G838" i="8"/>
  <c r="F840" i="8"/>
  <c r="F170" i="3"/>
  <c r="F87" i="2"/>
  <c r="H858" i="5"/>
  <c r="H856" i="5" s="1"/>
  <c r="H857" i="5"/>
  <c r="H855" i="5" s="1"/>
  <c r="G863" i="5"/>
  <c r="F863" i="5" s="1"/>
  <c r="F865" i="5"/>
  <c r="G864" i="5"/>
  <c r="F866" i="5"/>
  <c r="F209" i="2"/>
  <c r="F140" i="2"/>
  <c r="F180" i="2"/>
  <c r="F239" i="2"/>
  <c r="F92" i="3"/>
  <c r="F9" i="3" s="1"/>
  <c r="E9" i="3"/>
  <c r="E7" i="3" s="1"/>
  <c r="F61" i="2"/>
  <c r="E8" i="1"/>
  <c r="D10" i="1"/>
  <c r="G7" i="2"/>
  <c r="F8" i="2"/>
  <c r="F43" i="2"/>
  <c r="F160" i="2"/>
  <c r="F270" i="2"/>
  <c r="F838" i="8" l="1"/>
  <c r="G836" i="8"/>
  <c r="D170" i="3"/>
  <c r="F7" i="3"/>
  <c r="D7" i="3" s="1"/>
  <c r="H854" i="5"/>
  <c r="H852" i="5" s="1"/>
  <c r="G862" i="5"/>
  <c r="F864" i="5"/>
  <c r="D92" i="3"/>
  <c r="D9" i="3"/>
  <c r="D8" i="1"/>
  <c r="F7" i="2"/>
  <c r="F836" i="8" l="1"/>
  <c r="G828" i="8"/>
  <c r="H850" i="5"/>
  <c r="H848" i="5" s="1"/>
  <c r="H849" i="5"/>
  <c r="F862" i="5"/>
  <c r="G860" i="5"/>
  <c r="D69" i="4"/>
  <c r="D66" i="4"/>
  <c r="D65" i="4"/>
  <c r="D63" i="4"/>
  <c r="E61" i="4"/>
  <c r="E50" i="4" s="1"/>
  <c r="D60" i="4"/>
  <c r="D59" i="4"/>
  <c r="D57" i="4"/>
  <c r="D56" i="4"/>
  <c r="D55" i="4"/>
  <c r="D54" i="4"/>
  <c r="F52" i="4"/>
  <c r="D52" i="4" s="1"/>
  <c r="D49" i="4"/>
  <c r="D48" i="4"/>
  <c r="F46" i="4"/>
  <c r="E46" i="4"/>
  <c r="D45" i="4"/>
  <c r="D44" i="4"/>
  <c r="F42" i="4"/>
  <c r="E42" i="4"/>
  <c r="D39" i="4"/>
  <c r="D38" i="4"/>
  <c r="F36" i="4"/>
  <c r="D36" i="4" s="1"/>
  <c r="D35" i="4"/>
  <c r="D34" i="4"/>
  <c r="F32" i="4"/>
  <c r="D32" i="4" s="1"/>
  <c r="D27" i="4"/>
  <c r="D26" i="4"/>
  <c r="F24" i="4"/>
  <c r="D24" i="4" s="1"/>
  <c r="E40" i="4" l="1"/>
  <c r="E28" i="4" s="1"/>
  <c r="F40" i="4"/>
  <c r="G826" i="8"/>
  <c r="F828" i="8"/>
  <c r="H847" i="5"/>
  <c r="H846" i="5"/>
  <c r="F860" i="5"/>
  <c r="G858" i="5"/>
  <c r="G857" i="5"/>
  <c r="F30" i="4"/>
  <c r="D30" i="4" s="1"/>
  <c r="E22" i="4"/>
  <c r="E20" i="4" s="1"/>
  <c r="D40" i="4"/>
  <c r="D42" i="4"/>
  <c r="D46" i="4"/>
  <c r="F9" i="4"/>
  <c r="E9" i="4"/>
  <c r="F826" i="8" l="1"/>
  <c r="G8" i="8"/>
  <c r="H844" i="5"/>
  <c r="H842" i="5" s="1"/>
  <c r="H840" i="5" s="1"/>
  <c r="G856" i="5"/>
  <c r="F858" i="5"/>
  <c r="F857" i="5"/>
  <c r="G855" i="5"/>
  <c r="F855" i="5" s="1"/>
  <c r="F28" i="4"/>
  <c r="F22" i="4" s="1"/>
  <c r="D22" i="4" s="1"/>
  <c r="D9" i="4"/>
  <c r="E18" i="4"/>
  <c r="D70" i="4"/>
  <c r="F67" i="4"/>
  <c r="F61" i="4" s="1"/>
  <c r="F50" i="4" s="1"/>
  <c r="F8" i="8" l="1"/>
  <c r="H841" i="5"/>
  <c r="H838" i="5" s="1"/>
  <c r="H839" i="5"/>
  <c r="G854" i="5"/>
  <c r="F856" i="5"/>
  <c r="D28" i="4"/>
  <c r="D67" i="4"/>
  <c r="H836" i="5" l="1"/>
  <c r="H828" i="5" s="1"/>
  <c r="H826" i="5" s="1"/>
  <c r="H8" i="5" s="1"/>
  <c r="G852" i="5"/>
  <c r="F854" i="5"/>
  <c r="D61" i="4"/>
  <c r="G849" i="5" l="1"/>
  <c r="G850" i="5"/>
  <c r="F852" i="5"/>
  <c r="D50" i="4"/>
  <c r="F20" i="4"/>
  <c r="G848" i="5" l="1"/>
  <c r="F850" i="5"/>
  <c r="F849" i="5"/>
  <c r="G847" i="5"/>
  <c r="F847" i="5" s="1"/>
  <c r="F18" i="4"/>
  <c r="D18" i="4" s="1"/>
  <c r="D20" i="4"/>
  <c r="F848" i="5" l="1"/>
  <c r="G846" i="5"/>
  <c r="F846" i="5" l="1"/>
  <c r="G844" i="5"/>
  <c r="G841" i="5" l="1"/>
  <c r="G842" i="5"/>
  <c r="F844" i="5"/>
  <c r="G840" i="5" l="1"/>
  <c r="F842" i="5"/>
  <c r="F841" i="5"/>
  <c r="G839" i="5"/>
  <c r="F839" i="5" s="1"/>
  <c r="F840" i="5" l="1"/>
  <c r="G838" i="5"/>
  <c r="F838" i="5" l="1"/>
  <c r="G836" i="5"/>
  <c r="F836" i="5" l="1"/>
  <c r="G828" i="5"/>
  <c r="F828" i="5" l="1"/>
  <c r="G826" i="5"/>
  <c r="F826" i="5" l="1"/>
  <c r="G8" i="5"/>
  <c r="F8" i="5" l="1"/>
</calcChain>
</file>

<file path=xl/sharedStrings.xml><?xml version="1.0" encoding="utf-8"?>
<sst xmlns="http://schemas.openxmlformats.org/spreadsheetml/2006/main" count="3681" uniqueCount="802">
  <si>
    <t>ÀÝ¹³Ù»ÝÁ (ë.5+ë.6)</t>
  </si>
  <si>
    <t>³Û¹ ÃíáõÙ`</t>
  </si>
  <si>
    <t>í³ñã³Ï³Ý Ù³ë</t>
  </si>
  <si>
    <t>ýáÝ¹³ÛÇÝ Ù³ë</t>
  </si>
  <si>
    <t>X</t>
  </si>
  <si>
    <t>1111</t>
  </si>
  <si>
    <t>1112</t>
  </si>
  <si>
    <t>1121</t>
  </si>
  <si>
    <t>1131</t>
  </si>
  <si>
    <t>1151</t>
  </si>
  <si>
    <t>1152</t>
  </si>
  <si>
    <t>1153</t>
  </si>
  <si>
    <t>1161</t>
  </si>
  <si>
    <t>1162</t>
  </si>
  <si>
    <t>1163</t>
  </si>
  <si>
    <t>1164</t>
  </si>
  <si>
    <t>1165</t>
  </si>
  <si>
    <t>1211</t>
  </si>
  <si>
    <t>1220</t>
  </si>
  <si>
    <t>1221</t>
  </si>
  <si>
    <t>1230</t>
  </si>
  <si>
    <t>1231</t>
  </si>
  <si>
    <t>1240</t>
  </si>
  <si>
    <t>1241</t>
  </si>
  <si>
    <t>1251</t>
  </si>
  <si>
    <t>1254</t>
  </si>
  <si>
    <t>1255</t>
  </si>
  <si>
    <t>1256</t>
  </si>
  <si>
    <t>1257</t>
  </si>
  <si>
    <t>1258</t>
  </si>
  <si>
    <t>1261</t>
  </si>
  <si>
    <t>1262</t>
  </si>
  <si>
    <t>1311</t>
  </si>
  <si>
    <t>1321</t>
  </si>
  <si>
    <t>1331</t>
  </si>
  <si>
    <t>1332</t>
  </si>
  <si>
    <t>1333</t>
  </si>
  <si>
    <t>1334</t>
  </si>
  <si>
    <t>1341</t>
  </si>
  <si>
    <t>1342</t>
  </si>
  <si>
    <t>1343</t>
  </si>
  <si>
    <t>1351</t>
  </si>
  <si>
    <t>1352</t>
  </si>
  <si>
    <t>1361</t>
  </si>
  <si>
    <t>1362</t>
  </si>
  <si>
    <t>1371</t>
  </si>
  <si>
    <t>1381</t>
  </si>
  <si>
    <t>1382</t>
  </si>
  <si>
    <t>1390</t>
  </si>
  <si>
    <t>1391</t>
  </si>
  <si>
    <t>1392</t>
  </si>
  <si>
    <t>1393</t>
  </si>
  <si>
    <t>Տ ե ղ ե կ ու թ յ ու ն ն ե ր</t>
  </si>
  <si>
    <t>Եկամտատեսակները</t>
  </si>
  <si>
    <t>ապառքը տարեսկզբի դրությամբ</t>
  </si>
  <si>
    <t>ապառքը տարեվերջի դրությամբ</t>
  </si>
  <si>
    <t>տվյալ տարվա հաշվարկային գումարը</t>
  </si>
  <si>
    <t>Հողի հարկ համայնքների վարչական տարածքներում գտնվող հողերի համար</t>
  </si>
  <si>
    <t>Գույքահարկ փոխադրամիջոցների համար</t>
  </si>
  <si>
    <t>Հողերի վարձակալության վարձավճարներ</t>
  </si>
  <si>
    <t>x</t>
  </si>
  <si>
    <t>Այլ գույքի վարձակալության վարձավճարներ</t>
  </si>
  <si>
    <t xml:space="preserve">  ÀÝ¹³Ù»ÝÁ   (ë.7 +ë.8)</t>
  </si>
  <si>
    <t xml:space="preserve">     ³Û¹ ÃíáõÙ`</t>
  </si>
  <si>
    <t>í³ñã³Ï³Ý µÛáõç»</t>
  </si>
  <si>
    <t>ýáÝ¹³ÛÇÝ µÛáõç»</t>
  </si>
  <si>
    <t xml:space="preserve"> X</t>
  </si>
  <si>
    <t>01</t>
  </si>
  <si>
    <t>0</t>
  </si>
  <si>
    <t>1</t>
  </si>
  <si>
    <t>2</t>
  </si>
  <si>
    <t>3</t>
  </si>
  <si>
    <t>02</t>
  </si>
  <si>
    <t>03</t>
  </si>
  <si>
    <t>04</t>
  </si>
  <si>
    <t>05</t>
  </si>
  <si>
    <t>06</t>
  </si>
  <si>
    <t>07</t>
  </si>
  <si>
    <t>08</t>
  </si>
  <si>
    <t>09</t>
  </si>
  <si>
    <t>10</t>
  </si>
  <si>
    <t>11</t>
  </si>
  <si>
    <t>Ð²îì²Ì 3</t>
  </si>
  <si>
    <t xml:space="preserve"> NN </t>
  </si>
  <si>
    <t>4111</t>
  </si>
  <si>
    <t>4112</t>
  </si>
  <si>
    <t>4115</t>
  </si>
  <si>
    <t>4121</t>
  </si>
  <si>
    <t>4131</t>
  </si>
  <si>
    <t>4211</t>
  </si>
  <si>
    <t>4212</t>
  </si>
  <si>
    <t>4213</t>
  </si>
  <si>
    <t>4214</t>
  </si>
  <si>
    <t>4215</t>
  </si>
  <si>
    <t>4216</t>
  </si>
  <si>
    <t>4217</t>
  </si>
  <si>
    <t>4222</t>
  </si>
  <si>
    <t>4229</t>
  </si>
  <si>
    <t>4231</t>
  </si>
  <si>
    <t>4232</t>
  </si>
  <si>
    <t>4233</t>
  </si>
  <si>
    <t>4234</t>
  </si>
  <si>
    <t>4236</t>
  </si>
  <si>
    <t>4237</t>
  </si>
  <si>
    <t>4239</t>
  </si>
  <si>
    <t>4241</t>
  </si>
  <si>
    <t>4251</t>
  </si>
  <si>
    <t>4252</t>
  </si>
  <si>
    <t>4261</t>
  </si>
  <si>
    <t>4262</t>
  </si>
  <si>
    <t>4263</t>
  </si>
  <si>
    <t>4264</t>
  </si>
  <si>
    <t>4265</t>
  </si>
  <si>
    <t>4266</t>
  </si>
  <si>
    <t>4267</t>
  </si>
  <si>
    <t>4269</t>
  </si>
  <si>
    <t>4411</t>
  </si>
  <si>
    <t>4412</t>
  </si>
  <si>
    <t>4421</t>
  </si>
  <si>
    <t>4422</t>
  </si>
  <si>
    <t>4431</t>
  </si>
  <si>
    <t>4432</t>
  </si>
  <si>
    <t>4433</t>
  </si>
  <si>
    <t>4511</t>
  </si>
  <si>
    <t>4512</t>
  </si>
  <si>
    <t>4521</t>
  </si>
  <si>
    <t>4522</t>
  </si>
  <si>
    <t>4611</t>
  </si>
  <si>
    <t>4612</t>
  </si>
  <si>
    <t>4621</t>
  </si>
  <si>
    <t>4622</t>
  </si>
  <si>
    <t>4637</t>
  </si>
  <si>
    <t>4638</t>
  </si>
  <si>
    <t>4639</t>
  </si>
  <si>
    <t>4655</t>
  </si>
  <si>
    <t>4656</t>
  </si>
  <si>
    <t>4657</t>
  </si>
  <si>
    <t>4711</t>
  </si>
  <si>
    <t>4712</t>
  </si>
  <si>
    <t>4726</t>
  </si>
  <si>
    <t>4727</t>
  </si>
  <si>
    <t>4728</t>
  </si>
  <si>
    <t>4741</t>
  </si>
  <si>
    <t>4811</t>
  </si>
  <si>
    <t>4819</t>
  </si>
  <si>
    <t>4821</t>
  </si>
  <si>
    <t>4823</t>
  </si>
  <si>
    <t>4824</t>
  </si>
  <si>
    <t>4831</t>
  </si>
  <si>
    <t>4841</t>
  </si>
  <si>
    <t>4842</t>
  </si>
  <si>
    <t>4851</t>
  </si>
  <si>
    <t>4861</t>
  </si>
  <si>
    <t>4891</t>
  </si>
  <si>
    <t>5111</t>
  </si>
  <si>
    <t>5112</t>
  </si>
  <si>
    <t>5113</t>
  </si>
  <si>
    <t>5121</t>
  </si>
  <si>
    <t>5122</t>
  </si>
  <si>
    <t>5129</t>
  </si>
  <si>
    <t>5131</t>
  </si>
  <si>
    <t>5132</t>
  </si>
  <si>
    <t>5133</t>
  </si>
  <si>
    <t>5134</t>
  </si>
  <si>
    <t>5211</t>
  </si>
  <si>
    <t>5221</t>
  </si>
  <si>
    <t>5231</t>
  </si>
  <si>
    <t>5241</t>
  </si>
  <si>
    <t>5311</t>
  </si>
  <si>
    <t>5411</t>
  </si>
  <si>
    <t>5421</t>
  </si>
  <si>
    <t>5431</t>
  </si>
  <si>
    <t>5441</t>
  </si>
  <si>
    <t>6000</t>
  </si>
  <si>
    <t xml:space="preserve">        X</t>
  </si>
  <si>
    <t>6100</t>
  </si>
  <si>
    <t>6110</t>
  </si>
  <si>
    <t>8111</t>
  </si>
  <si>
    <t>6120</t>
  </si>
  <si>
    <t>8121</t>
  </si>
  <si>
    <t>6130</t>
  </si>
  <si>
    <t>8131</t>
  </si>
  <si>
    <t>6200</t>
  </si>
  <si>
    <t>6210</t>
  </si>
  <si>
    <t>8211</t>
  </si>
  <si>
    <t>6220</t>
  </si>
  <si>
    <t>6221</t>
  </si>
  <si>
    <t>8221</t>
  </si>
  <si>
    <t>6222</t>
  </si>
  <si>
    <t>8222</t>
  </si>
  <si>
    <t>6223</t>
  </si>
  <si>
    <t>8223</t>
  </si>
  <si>
    <t>6300</t>
  </si>
  <si>
    <t>6310</t>
  </si>
  <si>
    <t>8311</t>
  </si>
  <si>
    <t>6400</t>
  </si>
  <si>
    <t>6410</t>
  </si>
  <si>
    <t>8411</t>
  </si>
  <si>
    <t>6420</t>
  </si>
  <si>
    <t>8412</t>
  </si>
  <si>
    <t>6430</t>
  </si>
  <si>
    <t>8413</t>
  </si>
  <si>
    <t>6440</t>
  </si>
  <si>
    <t>8414</t>
  </si>
  <si>
    <t xml:space="preserve">  Ð²îì²Ì  4</t>
  </si>
  <si>
    <t xml:space="preserve">îáÕÇ NN  </t>
  </si>
  <si>
    <t>ÀÝ¹³Ù»ÝÁ (ë.4+ë.5)</t>
  </si>
  <si>
    <t>í³ñã³Ï³Ý    Ù³ë</t>
  </si>
  <si>
    <t>ýáÝ¹³ÛÇÝ    Ù³ë</t>
  </si>
  <si>
    <t>ÀÜ¸²ØºÜÀ Ð²ìºÈàôð¸À Î²Ø ¸ºüÆòÆîÀ (ä²Î²êàôð¸À)</t>
  </si>
  <si>
    <t xml:space="preserve">  Ð²îì²Ì  5</t>
  </si>
  <si>
    <t xml:space="preserve">        ³Û¹ ÃíáõÙ`</t>
  </si>
  <si>
    <t xml:space="preserve">     X</t>
  </si>
  <si>
    <t>9111</t>
  </si>
  <si>
    <t>6111</t>
  </si>
  <si>
    <t>9112</t>
  </si>
  <si>
    <t>6112</t>
  </si>
  <si>
    <t>9213</t>
  </si>
  <si>
    <t>6213</t>
  </si>
  <si>
    <t>9212</t>
  </si>
  <si>
    <t>6212</t>
  </si>
  <si>
    <t>1372</t>
  </si>
  <si>
    <t>գ) Օրենքով պետական բյուջեին ամրագրվող այլ հարկերից և պարտադիր վճարներից կատարվող մասհանումները` յուրաքանչյուր տարվա պետական բյուջեի մասին օրենքով սահմանվող չափերով</t>
  </si>
  <si>
    <t xml:space="preserve">այդ թվում՝ </t>
  </si>
  <si>
    <t>1. ՀԱՐԿԵՐ ԵՎ ՏՈՒՐՔԵՐ</t>
  </si>
  <si>
    <t>(տող 1110 + տող 1120 + տող 1130 + տող 1150 + տող 1160)</t>
  </si>
  <si>
    <t xml:space="preserve">այդ թվում`  </t>
  </si>
  <si>
    <t>1.1 Գույքային հարկեր անշարժ գույքից</t>
  </si>
  <si>
    <t>Գույքահարկ համայնքների վարչական տարածքներում գտնվող շենքերի և շինությունների համար</t>
  </si>
  <si>
    <t>Հողի հարկ համայնքների վարչական տարածքներում գտնվող հողի համար</t>
  </si>
  <si>
    <t xml:space="preserve"> 1.2 Գույքային հարկեր այլ գույքից</t>
  </si>
  <si>
    <t>1.3 Ապրանքների օգտագործման կամ գործունեության իրականացման թույլտվության վճարներ</t>
  </si>
  <si>
    <t>Տեղական տուրքեր</t>
  </si>
  <si>
    <t>որից`</t>
  </si>
  <si>
    <t>աա) Հիմնական շինությունների համար</t>
  </si>
  <si>
    <t>աբ) Ոչ հիմնական շինությունների համար</t>
  </si>
  <si>
    <t>դ) Համայնքի տարածքում ոգելից խմիչքների և (կամ) ծխախոտի արտադրանքի վաճառքի, իսկ հանրային սննդի օբյեկտներում` ոգելից խմիչքների և (կամ) ծխախոտի արտադրանքի իրացման թույլտվության համար</t>
  </si>
  <si>
    <t>ե) Համայնքի տարածքում բացօթյա վաճառք կազմակերպելու թույլտվության համար</t>
  </si>
  <si>
    <t>զ) Համայնքի տարածքում հեղուկ վառելիքի, սեղմված բնական կամ հեղուկացված նավթային գազերի մանրածախ առևտրի կետերում հեղուկ վառելիքի և (կամ) սեղմված բնական կամ հեղուկացված նավթային գազերի և տեխնիկական հեղուկների վաճառքի թույլտվության համար</t>
  </si>
  <si>
    <t>ը) Համաքաղաքային կանոններին համապատասխան Երևան քաղաքի և քաղաքային համայնքների տարածքում ընտանի կենդանիներ պահելու թույլտվության համար</t>
  </si>
  <si>
    <t>թ) Համայնքի տարածքում արտաքին գովազդ տեղադրելու թույլտվության համար</t>
  </si>
  <si>
    <t>ժա) Համայնքի տարածքում (բացառությամբ թաղային համայնքների) մարդատար տաքսու (բացառությամբ երթուղային տաքսիների) ծառայություն իրականացնելու թույլտվության համար</t>
  </si>
  <si>
    <t>ժբ) Թանկարժեք մետաղներից պատրաստված իրերի մանրածախ առուվաճառքի թույլտվության համար</t>
  </si>
  <si>
    <t>1.4 Ապրանքների մատակարարումից և ծառայությունների մատուցումից այլ պարտադիր վճարներ</t>
  </si>
  <si>
    <t>Համայնքի բյուջե վճարվող պետական տուրքեր</t>
  </si>
  <si>
    <t>(տող 1152 + տող 1153 )</t>
  </si>
  <si>
    <t xml:space="preserve">ա) Քաղաքացիական կացության ակտեր գրանցելու, դրանց մասին քաղաքացիներին կրկնակի վկայականներ, քաղաքացիական կացության ակտերում կատարված գրառումներում փոփոխություններ, լրացումներ, ուղղումներ կատարելու և վերականգնման կապակցությամբ վկայականներ տալու համար </t>
  </si>
  <si>
    <t xml:space="preserve">բ) Նոտարական գրասենյակների կողմից նոտարական ծառայություններ կատարելու, նոտարական կարգով վավերացված փաստաթղթերի կրկնօրինակներ տալու, նշված մարմինների կողմից գործարքների նախագծեր և դիմումներ կազմելու, փաստաթղթերի պատճեներ հանելու և դրանցից քաղվածքներ տալու համար </t>
  </si>
  <si>
    <t xml:space="preserve"> 1.5 Այլ հարկային եկամուտներ</t>
  </si>
  <si>
    <t>(տող 1161 + տող 1165 )</t>
  </si>
  <si>
    <t>Օրենքով պետական բյուջե ամրագրվող հարկերից և այլ պարտադիր վճարներից  մասհանումներ համայնքների բյուջեներ</t>
  </si>
  <si>
    <t>(տող 1162 + տող 1163 + տող 1164)</t>
  </si>
  <si>
    <t>ա) Եկամտահարկ</t>
  </si>
  <si>
    <t>բ) Շահութահարկ</t>
  </si>
  <si>
    <t>Հողի հարկի և գույքահարկի գծով համայնքի բյուջե վճարումների բնագավառում բացահայտված հարկային օրենսդրության խախտումների համար հարկատուներից գանձվող տույժեր և տուգանքներ, որոնք չեն հաշվարկվում այդ հարկերի գումարների նկատմամբ</t>
  </si>
  <si>
    <t>2. ՊԱՇՏՈՆԱԿԱՆ ԴՐԱՄԱՇՆՈՐՀՆԵՐ</t>
  </si>
  <si>
    <t>(տող 1210 + տող 1220 + տող 1230 + տող 1240 + տող 1250 + տող 1260)</t>
  </si>
  <si>
    <t>2.1  Ընթացիկ արտաքին պաշտոնական դրամաշնորհներ` ստացված այլ պետություններից</t>
  </si>
  <si>
    <t xml:space="preserve">Համայնքի բյուջե մուտքագրվող արտաքին պաշտոնական դրամաշնորհներ` ստացված այլ պետությունների տեղական ինքնակառավարման մարմիններից ընթացիկ ծախսերի ֆինանսավորման նպատակով </t>
  </si>
  <si>
    <t>2.2 Կապիտալ արտաքին պաշտոնական դրամաշնորհներ` ստացված այլ պետություններից</t>
  </si>
  <si>
    <t xml:space="preserve">Համայնքի բյուջե մուտքագրվող արտաքին պաշտոնական դրամաշնորհներ` ստացված այլ պետությունների  տեղական ինքնակառավարման մարմիններից կապիտալ ծախսերի ֆինանսավորման նպատակով </t>
  </si>
  <si>
    <t>2.3 Ընթացիկ արտաքին պաշտոնական դրամաշնորհներ`  ստացված միջազգային կազմակերպություններից</t>
  </si>
  <si>
    <t xml:space="preserve">Համայնքի բյուջե մուտքագրվող արտաքին պաշտոնական դրամաշնորհներ` ստացված միջազգային կազմակերպություններից ընթացիկ ծախսերի ֆինանսավորման նպատակով </t>
  </si>
  <si>
    <t>2.4 Կապիտալ արտաքին պաշտոնական դրամաշնորհներ`  ստացված միջազգային կազմակերպություններից</t>
  </si>
  <si>
    <t xml:space="preserve">Համայնքի բյուջե մուտքագրվող արտաքին պաշտոնական դրամաշնորհներ` ստացված միջազգային կազմակերպություններից կապիտալ ծախսերի ֆինանսավորման նպատակով </t>
  </si>
  <si>
    <t>2.5 Ընթացիկ ներքին պաշտոնական դրամաշնորհներ` ստացված կառավարման այլ մակարդակներից</t>
  </si>
  <si>
    <t>(տող 1251 + տող 1254 + տող 1257 + տող 1258)</t>
  </si>
  <si>
    <t>ա) Պետական բյուջեից ֆինանսական համահարթեցման սկզբունքով տրամադրվող դոտացիաներ</t>
  </si>
  <si>
    <t>բ) Պետական բյուջեից համայնքի վարչական բյուջեին տրամադրվող այլ դոտացիաներ</t>
  </si>
  <si>
    <t>բա) Համայնքի բյուջեի եկամուտները նվազեցնող` ՀՀ օրենքների կիրարկման արդյունքում համայնքի բյուջեի եկամուտների կորուստների պետության կողմից փոխհատուցվող գումարներ</t>
  </si>
  <si>
    <t>բբ) Պետական բյուջեից համայնքի վարչական բյուջեին տրամադրվող այլ դոտացիաներ</t>
  </si>
  <si>
    <t>գ) Պետական բյուջեից համայնքի վարչական բյուջեին տրամադրվող նպատակային հատկացումներ (սուբվենցիաներ)</t>
  </si>
  <si>
    <t>դ) Այլ համայնքների բյուջեներից ընթացիկ ծախսերի ֆինանսավորման նպատակով ստացվող պաշտոնական դրամաշնորհներ</t>
  </si>
  <si>
    <t xml:space="preserve"> 2.6 Կապիտալ ներքին պաշտոնական դրամաշնորհներ` ստացված կառավարման այլ մակարդակներից</t>
  </si>
  <si>
    <t>(տող 1261 + տող 1262)</t>
  </si>
  <si>
    <t>ա) Պետական բյուջեից կապիտալ ծախսերի ֆինանսավորման նպատակային հատկացումներ (սուբվենցիաներ)</t>
  </si>
  <si>
    <t>բ) Այլ համայնքներից կապիտալ ծախսերի ֆինանսավորման նպատակով ստացվող պաշտոնական դրամաշնորհներ</t>
  </si>
  <si>
    <t>3. ԱՅԼ ԵԿԱՄՈՒՏՆԵՐ</t>
  </si>
  <si>
    <t>(տող 1310 + տող 1320 + տող 1330 + տող 1340 + տող 1350 + տող 1360 + տող 1370 + տող 1380+ տող 1390)</t>
  </si>
  <si>
    <t>3.1 Տոկոսներ</t>
  </si>
  <si>
    <t>Բանկերում համայնքի բյուջեի ժամանակավոր ազատ միջոցների տեղաբաշխումից և դեպոզիտներից ստացված տոկոսավճարներ</t>
  </si>
  <si>
    <t>3.2 Շահաբաժիններ</t>
  </si>
  <si>
    <t>Բաժնետիրական ընկերություններում համայնքի մասնակցության դիմաց համայնքի բյուջե մուտքագրվող շահաբաժիններ</t>
  </si>
  <si>
    <t>3.3 Գույքի վարձակալությունից եկամուտներ</t>
  </si>
  <si>
    <t>(տող 1331 + տող 1332 + տող 1333 + 1334)</t>
  </si>
  <si>
    <t xml:space="preserve">Համայնքի սեփականություն համարվող հողերի վարձավճարներ </t>
  </si>
  <si>
    <t xml:space="preserve">Համայնքի վարչական տարածքում գտնվող պետական սեփականություն համարվող հողերի վարձավճարներ </t>
  </si>
  <si>
    <t xml:space="preserve">Համայնքի վարչական տարածքում գտնվող պետության և համայնքի սեփականությանը պատկանող հողամասերի կառուցապատման իրավունքի դիմաց գանձվող վարձավճարներ </t>
  </si>
  <si>
    <t>Այլ գույքի վարձակալությունից մուտքեր</t>
  </si>
  <si>
    <t>3.4 Համայնքի բյուջեի եկամուտներ ապրանքների մատակարարումից և ծառայությունների մատուցումից</t>
  </si>
  <si>
    <t>(տող 1341 + տող 1342+ տող 1343)</t>
  </si>
  <si>
    <t>Համայնքի սեփականություն հանդիսացող, այդ թվում` տիրազուրկ, համայնքին որպես սեփականություն անցած ապրանքների (բացառությամբ հիմնական միջոց, ոչ նյութական կամ բարձրարժեք ակտիվ հանդիսացող, ինչպես նաև համայնքի պահուստներում պահվող ապրանքանյութական արժեքների) վաճառքից մուտքեր</t>
  </si>
  <si>
    <t xml:space="preserve"> Պետության կողմից տեղական ինքնակառավարման մարմիններին պատվիրակված լիազորությունների իրականացման ծախսերի ֆինանսավորման համար պետական բյուջեից ստացվող միջոցներ</t>
  </si>
  <si>
    <t>Օրենքով սահմանված դեպքերում համայնքային հիմնարկների կողմից առանց տեղական տուրքի գանձման մատուցվող ծառայությունների կամ կատարվող գործողությունների դիմաց ստացվող (գանձվող) այլ վճարներ</t>
  </si>
  <si>
    <t>3.5 Վարչական գանձումներ</t>
  </si>
  <si>
    <t>(տող 1351 + տող 1352)</t>
  </si>
  <si>
    <t>Տեղական վճարներ</t>
  </si>
  <si>
    <t xml:space="preserve">Համայնքի վարչական տարածքում ինքնակամ կառուցված շենքերի, շինությունների օրինականացման համար վճարներ </t>
  </si>
  <si>
    <t xml:space="preserve">3.6 Մուտքեր տույժերից, տուգանքներից </t>
  </si>
  <si>
    <t>(տող 1361 + տող 1362)</t>
  </si>
  <si>
    <t>Վարչական իրավախախտումների համար տեղական ինքնակառավարման մարմինների կողմից պատասխանատվության միջոցների կիրառումից եկամուտներ</t>
  </si>
  <si>
    <t>Մուտքեր համայնքի բյուջեի նկատմամբ ստանձնած պայմանագրային պարտավորությունների չկատարման դիմաց գանձվող գծով տույժերից</t>
  </si>
  <si>
    <t>3.7 Ընթացիկ ոչ պաշտոնական դրամաշնորհներ</t>
  </si>
  <si>
    <t>(տող 1371 + տող 1372)</t>
  </si>
  <si>
    <t>Ֆիզիկական անձանց և կազմակերպությունների նվիրաբերությունից համայնքին, վերջինիս ենթակա բյուջետային հիմնարկների տնօրինմանն անցած գույքի (հիմնական միջոց կամ ոչ նյութական ակտիվ չհանդիսացող) իրացումից և դրամական միջոցներից ընթացիկ ծախսերի ֆինանսավորման համար համայնքի բյուջե ստացված մուտքեր` տրամադրված արտաքին աղբյուրներից</t>
  </si>
  <si>
    <t>Ֆիզիկական անձանց և կազմակերպությունների նվիրաբերությունից համայնքին, վերջինիս ենթակա բյուջետային հիմնարկների տնօրինմանն անցած գույքի (հիմնական միջոց կամ ոչ նյութական ակտիվ չհանդիսացող) իրացումից և դրամական միջոցներից ընթացիկ ծախսերի ֆինանսավորման համար համայնքի բյուջե ստացված մուտքեր` տրամադրված ներքին աղբյուրներից</t>
  </si>
  <si>
    <t>3.8 Կապիտալ ոչ պաշտոնական դրամաշնորհներ</t>
  </si>
  <si>
    <t>(տող 1381 + տող 1382)</t>
  </si>
  <si>
    <t>Նվիրատվության, ժառանգության իրավունքով  ֆիզիկական անձանցից և կազմակերպություններից համայնքին, վերջինիս ենթակա բյուջետային հիմնարկների տնօրինմանն անցած գույքի (հիմնական միջոց կամ ոչ նյութական ակտիվ չհանդիսացող) իրացումից և դրամական միջոցներից կապիտալ ծախսերի ֆինանսավորման համար համայնքի բյուջե ստացված մուտքեր` տրամադրված արտաքին աղբյուրներից</t>
  </si>
  <si>
    <t xml:space="preserve">Նվիրատվության, ժառանգության իրավունքով  ֆիզիկական անձանցից և կազմակերպություններից համայնքին, վերջինիս ենթակա բյուջետային հիմնարկների տնօրինմանն անցած գույքի (հիմնական միջոց կամ ոչ նյութական ակտիվ չհանդիսացող) իրացումից և դրամական միջոցներից կապիտալ ծախսերի իրականացման համար համայնքի բյուջե ստացված մուտքեր` տրամադրված ներքին աղբյուրներից  </t>
  </si>
  <si>
    <t>3.9 Այլ եկամուտներ</t>
  </si>
  <si>
    <t>(տող 1391 + տող 1392 + տող 1393)</t>
  </si>
  <si>
    <t xml:space="preserve">Համայնքի գույքին պատճառած վնասների փոխհատուցումից մուտքեր </t>
  </si>
  <si>
    <t>Վարչական բյուջեի պահուստային ֆոնդից ֆոնդային բյուջե կատարվող հատկացումներից մուտքեր</t>
  </si>
  <si>
    <t>Օրենքով և իրավական այլ ակտերով սահմանված` համայնքի բյուջե մուտքագրման ենթակա այլ եկամուտներ</t>
  </si>
  <si>
    <t>Տողի NN</t>
  </si>
  <si>
    <t>Հոդվածի NN</t>
  </si>
  <si>
    <t>N</t>
  </si>
  <si>
    <t xml:space="preserve">  Տողի NN</t>
  </si>
  <si>
    <t>Բա-ժին</t>
  </si>
  <si>
    <t>Խումբ</t>
  </si>
  <si>
    <t>Դաս</t>
  </si>
  <si>
    <t>Բյուջետային ծախսերի գործառական դասակարգման բաժինների, խմբերի և դասերի անվանումները</t>
  </si>
  <si>
    <t>4</t>
  </si>
  <si>
    <t>5</t>
  </si>
  <si>
    <r>
      <t xml:space="preserve">ԸՆԴԱՄԵՆԸ ԾԱԽՍԵՐ </t>
    </r>
    <r>
      <rPr>
        <b/>
        <sz val="9"/>
        <rFont val="GHEA Grapalat"/>
        <family val="3"/>
      </rPr>
      <t>(տող2100+տող2200+տող2300+տող2400+տող2500+տող2600+տող2700+տող2800+տող2900+տող3000+տող3100)</t>
    </r>
  </si>
  <si>
    <r>
      <t xml:space="preserve">ԸՆԴՀԱՆՈՒՐ ԲՆՈՒՅԹԻ ՀԱՆՐԱՅԻՆ ԾԱՌԱՅՈՒԹՅՈՒՆՆԵՐ </t>
    </r>
    <r>
      <rPr>
        <b/>
        <sz val="9"/>
        <rFont val="GHEA Grapalat"/>
        <family val="3"/>
      </rPr>
      <t xml:space="preserve">(տող2110+տող2120+տող2130+տող2140+տող2150+տող2160+տող2170+տող2180)                                                                                        </t>
    </r>
  </si>
  <si>
    <t>այդ թվում`</t>
  </si>
  <si>
    <t>Օրենսդիր և գործադիր մարմիններ, պետական կառավարում, ‎ֆինանսական և հարկաբյուջետային հարաբերություններ, արտաքին հարաբերություններ</t>
  </si>
  <si>
    <t xml:space="preserve">Օրենսդիր և գործադիր մարմիններ,պետական կառավարում </t>
  </si>
  <si>
    <t xml:space="preserve">Ֆինանսական և հարկաբյուջետային հարաբերություններ </t>
  </si>
  <si>
    <t xml:space="preserve">Արտաքին հարաբերություններ </t>
  </si>
  <si>
    <t>Արտաքին տնտեսական օգնություն</t>
  </si>
  <si>
    <t>Արտաքին տնտեսական աջակցություն</t>
  </si>
  <si>
    <t xml:space="preserve">Միջազգային կազմակերպությունների միջոցով տրամադրվող տնտեսական օգնություն </t>
  </si>
  <si>
    <t>Ընդհանուր բնույթի ծառայություններ</t>
  </si>
  <si>
    <t xml:space="preserve">Աշխատակազմի /կադրերի/ գծով ընդհանուր բնույթի ծառայություններ </t>
  </si>
  <si>
    <t xml:space="preserve">Ծրագրման և վիճակագրական ընդհանուր ծառայություններ </t>
  </si>
  <si>
    <t xml:space="preserve">Ընդհանուր բնույթի այլ ծառայություններ </t>
  </si>
  <si>
    <t>Ընդհանուր բնույթի հետազոտական աշխատանք</t>
  </si>
  <si>
    <t xml:space="preserve">Ընդհանուր բնույթի հետազոտական աշխատանք </t>
  </si>
  <si>
    <t xml:space="preserve">Ընդհանուր բնույթի հանրային ծառայությունների գծով հետազոտական և նախագծային աշխատանքներ </t>
  </si>
  <si>
    <t xml:space="preserve">Ընդհանուր բնույթի հանրային ծառայություններ գծով հետազոտական և նախագծային աշխատանքներ  </t>
  </si>
  <si>
    <t>6</t>
  </si>
  <si>
    <t>Ընդհանուր բնույթի հանրային ծառայություններ (այլ դասերին չպատկանող)</t>
  </si>
  <si>
    <t xml:space="preserve">Ընդհանուր բնույթի հանրային ծառայություններ (այլ դասերին չպատկանող) </t>
  </si>
  <si>
    <t>7</t>
  </si>
  <si>
    <t xml:space="preserve">Պետական պարտքի գծով գործառնություններ </t>
  </si>
  <si>
    <t>8</t>
  </si>
  <si>
    <t>Կառավարության տարբեր մակարդակների միջև իրականացվող ընդհանուր բնույթի տրանսֆերտներ</t>
  </si>
  <si>
    <t xml:space="preserve"> - դրամաշնորհներ ՀՀ պետական բյուջեին  </t>
  </si>
  <si>
    <t xml:space="preserve"> - դրամաշնորհներ ՀՀ այլ համայնքերի բյուջեներին  </t>
  </si>
  <si>
    <t>այդ թվում` Երևանի համաքաղաքային ծախսերի ֆինանսավորման համար</t>
  </si>
  <si>
    <r>
      <t xml:space="preserve">ՊԱՇՏՊԱՆՈՒԹՅՈՒՆ </t>
    </r>
    <r>
      <rPr>
        <b/>
        <sz val="9"/>
        <rFont val="GHEA Grapalat"/>
        <family val="3"/>
      </rPr>
      <t>(տող2210+2220+տող2230+տող2240+տող2250)</t>
    </r>
  </si>
  <si>
    <t>Ռազմական պաշտպանություն</t>
  </si>
  <si>
    <t xml:space="preserve">Ռազմական պաշտպանություն </t>
  </si>
  <si>
    <t>Քաղաքացիական պաշտպանություն</t>
  </si>
  <si>
    <t xml:space="preserve">Քաղաքացիական պաշտպանություն </t>
  </si>
  <si>
    <t>Արտաքին ռազմական օգնություն</t>
  </si>
  <si>
    <t xml:space="preserve">Արտաքին ռազմական օգնություն </t>
  </si>
  <si>
    <t>Հետազոտական և նախագծային աշխատանքներ պաշտպանության ոլորտում</t>
  </si>
  <si>
    <t>Պաշտպանություն (այլ դասերին չպատկանող)</t>
  </si>
  <si>
    <t>Հասարակական կարգ և անվտանգություն</t>
  </si>
  <si>
    <t>Ոստիկանություն</t>
  </si>
  <si>
    <t>Ազգային անվտանգություն</t>
  </si>
  <si>
    <t>Պետական պահպանություն</t>
  </si>
  <si>
    <t>Փրկարար ծառայություն</t>
  </si>
  <si>
    <t xml:space="preserve">Փրկարար ծառայություն </t>
  </si>
  <si>
    <t>Դատական գործունեություն և իրավական պաշտպանություն</t>
  </si>
  <si>
    <t xml:space="preserve">Դատարաններ </t>
  </si>
  <si>
    <t>Իրավական պաշտպանություն</t>
  </si>
  <si>
    <t>Դատախազություն</t>
  </si>
  <si>
    <t>Կալանավայրեր</t>
  </si>
  <si>
    <t xml:space="preserve">Կալանավայրեր </t>
  </si>
  <si>
    <t xml:space="preserve">Հետազոտական ու նախագծային աշխատանքներ հասարակական կարգի և անվտանգության ոլորտում </t>
  </si>
  <si>
    <t>Հասարակական կարգ և անվտանգություն  (այլ դասերին չպատկանող)</t>
  </si>
  <si>
    <t>Հասարակական կարգ և անվտանգություն (այլ դասերին չպատկանող)</t>
  </si>
  <si>
    <r>
      <t>ՏՆՏԵՍԱԿԱՆ ՀԱՐԱԲԵՐՈՒԹՅՈՒՆՆԵՐ (</t>
    </r>
    <r>
      <rPr>
        <b/>
        <sz val="9"/>
        <rFont val="GHEA Grapalat"/>
        <family val="3"/>
      </rPr>
      <t>տող2410+տող2420+տող2430+տող2440+տող2450+տող2460+տող2470+տող2480+տող2490)</t>
    </r>
  </si>
  <si>
    <t>Ընդհանուր բնույթի տնտեսական, առևտրային և աշխատանքի գծով հարաբերություններ</t>
  </si>
  <si>
    <t xml:space="preserve">Ընդհանուր բնույթի տնտեսական և առևտրային հարաբերություններ </t>
  </si>
  <si>
    <t xml:space="preserve">Աշխատանքի հետ կապված ընդհանուր բնույթի հարաբերություններ </t>
  </si>
  <si>
    <t>Գյուղատնտեսություն, անտառային տնտեսություն, ձկնորսություն և որսորդություն</t>
  </si>
  <si>
    <t xml:space="preserve">Գյուղատնտեսություն </t>
  </si>
  <si>
    <t xml:space="preserve">Անտառային տնտեսություն </t>
  </si>
  <si>
    <t>Ձկնորսություն և որսորդություն</t>
  </si>
  <si>
    <t>Ոռոգում</t>
  </si>
  <si>
    <t>Վառելիք և էներգետիկա</t>
  </si>
  <si>
    <t>Քարածուխ  և այլ կարծր բնական վառելիք</t>
  </si>
  <si>
    <t xml:space="preserve">Նավթամթերք և բնական գազ </t>
  </si>
  <si>
    <t>Միջուկային վառելիք</t>
  </si>
  <si>
    <t>Վառելիքի այլ տեսակներ</t>
  </si>
  <si>
    <t xml:space="preserve">Էլեկտրաէներգիա </t>
  </si>
  <si>
    <t>Ոչ էլեկտրական էներգիա</t>
  </si>
  <si>
    <t>Լեռնաարդյունահանում, արդյունաբերություն և շինարարություն</t>
  </si>
  <si>
    <t>Հանքային ռեսուրսների արդյունահանում, բացառությամբ բնական վառելիքի</t>
  </si>
  <si>
    <t xml:space="preserve">Արդյունաբերություն </t>
  </si>
  <si>
    <t xml:space="preserve">Շինարարություն </t>
  </si>
  <si>
    <t>Տրանսպորտ</t>
  </si>
  <si>
    <t xml:space="preserve">ճանապարհային տրանսպորտ </t>
  </si>
  <si>
    <t xml:space="preserve">Ջրային տրանսպորտ </t>
  </si>
  <si>
    <t xml:space="preserve">Երկաթուղային տրանսպորտ </t>
  </si>
  <si>
    <t xml:space="preserve">Օդային տրանսպորտ </t>
  </si>
  <si>
    <t xml:space="preserve">Խողովակաշարային և այլ տրանսպորտ </t>
  </si>
  <si>
    <t>Կապ</t>
  </si>
  <si>
    <t xml:space="preserve">Կապ </t>
  </si>
  <si>
    <t>Այլ բնագավառներ</t>
  </si>
  <si>
    <t xml:space="preserve">Մեծածախ և մանրածախ առևտուր, ապրանքների պահպանում և պահեստավորում  </t>
  </si>
  <si>
    <t>Հյուրանոցներ և հասարակական սննդի օբյեկտներ</t>
  </si>
  <si>
    <t xml:space="preserve">Զբոսաշրջություն </t>
  </si>
  <si>
    <t xml:space="preserve">Զարգացման բազմանպատակ ծրագրեր </t>
  </si>
  <si>
    <t>Տնտեսական հարաբերությունների գծով հետազոտական և նախագծային աշխատանքներ</t>
  </si>
  <si>
    <t>Ընդհանուր բնույթի տնտեսական, առևտրային և աշխատանքի հարցերի գծով հետազոտական և նախագծային աշխատանքներ</t>
  </si>
  <si>
    <t>Գյուղատնտեսության, անտառային տնտեսության, ձկնորսության և որսորդության գծով հետազոտական և նախագծային աշխատանքներ</t>
  </si>
  <si>
    <t>Վառելիքի և էներգետիկայի գծով հետազոտական և նախագծային աշխատանքներ</t>
  </si>
  <si>
    <t xml:space="preserve">Լեռնաարդյունահանման, արդյունաբերության և շինարարության գծով հետազոտական և նախագծային աշխատանքներ </t>
  </si>
  <si>
    <t>Տրանսպորտի գծով հետազոտական և նախագծային աշխատանքներ</t>
  </si>
  <si>
    <t>Կապի գծով հետազոտական և նախագծային աշխատանքներ</t>
  </si>
  <si>
    <t>Այլ բնագավառների գծով հետազոտական և նախագծային աշխատանքներ</t>
  </si>
  <si>
    <t>9</t>
  </si>
  <si>
    <t>Տնտեսական հարաբերություններ (այլ դասերին չպատկանող)</t>
  </si>
  <si>
    <r>
      <t xml:space="preserve">ՇՐՋԱԿԱ ՄԻՋԱՎԱՅՐԻ ՊԱՇՏՊԱՆՈՒԹՅՈՒՆ </t>
    </r>
    <r>
      <rPr>
        <b/>
        <sz val="9"/>
        <rFont val="GHEA Grapalat"/>
        <family val="3"/>
      </rPr>
      <t>(տող2510+տող2520+տող2530+տող2540+տող2550+տող2560)</t>
    </r>
  </si>
  <si>
    <t>Աղբահանում</t>
  </si>
  <si>
    <t>Կեղտաջրերի հեռացում</t>
  </si>
  <si>
    <t xml:space="preserve">Կեղտաջրերի հեռացում </t>
  </si>
  <si>
    <t>Շրջակա միջավայրի աղտոտման դեմ պայքար</t>
  </si>
  <si>
    <t>Կենսաբազմազանության և բնության  պաշտպանություն</t>
  </si>
  <si>
    <t>Շրջակա միջավայրի պաշտպանության գծով հետազոտական և նախագծային աշխատանքներ</t>
  </si>
  <si>
    <t>Շրջակա միջավայրի պաշտպանություն (այլ դասերին չպատկանող)</t>
  </si>
  <si>
    <r>
      <t xml:space="preserve">ԲՆԱԿԱՐԱՆԱՅԻՆ ՇԻՆԱՐԱՐՈՒԹՅՈՒՆ ԵՎ ԿՈՄՈՒՆԱԼ ԾԱՌԱՅՈՒԹՅՈՒՆ </t>
    </r>
    <r>
      <rPr>
        <b/>
        <sz val="9"/>
        <rFont val="GHEA Grapalat"/>
        <family val="3"/>
      </rPr>
      <t>(տող3610+տող3620+տող3630+տող3640+տող3650+տող3660)</t>
    </r>
  </si>
  <si>
    <t>Բնակարանային շինարարություն</t>
  </si>
  <si>
    <t xml:space="preserve">Բնակարանային շինարարություն </t>
  </si>
  <si>
    <t>Համայնքային զարգացում</t>
  </si>
  <si>
    <t>Ջրամատակարարում</t>
  </si>
  <si>
    <t xml:space="preserve">Ջրամատակարարում </t>
  </si>
  <si>
    <t>Փողոցների լուսավորում</t>
  </si>
  <si>
    <t xml:space="preserve">Փողոցների լուսավորում </t>
  </si>
  <si>
    <t xml:space="preserve">Բնակարանային շինարարության և կոմունալ ծառայությունների գծով հետազոտական և նախագծային աշխատանքներ </t>
  </si>
  <si>
    <t>Բնակարանային շինարարության և կոմունալ ծառայություններ (այլ դասերին չպատկանող)</t>
  </si>
  <si>
    <t>ԱՌՈՂՋԱՊԱՀՈՒԹՅՈՒՆ (տող2710+տող2720+տող2730+տող2740+տող2750+տող2760)</t>
  </si>
  <si>
    <t>Բժշկական ապրանքներ, սարքեր և սարքավորումներ</t>
  </si>
  <si>
    <t>Դեղագործական ապրանքներ</t>
  </si>
  <si>
    <t>Այլ բժշկական ապրանքներ</t>
  </si>
  <si>
    <t>Բժշկական սարքեր և սարքավորումներ</t>
  </si>
  <si>
    <t>Արտահիվանդանոցային ծառայություններ</t>
  </si>
  <si>
    <t>Ընդհանուր բնույթի բժշկական ծառայություններ</t>
  </si>
  <si>
    <t>Մասնագիտացված բժշկական ծառայություններ</t>
  </si>
  <si>
    <t xml:space="preserve">Ստոմատոլոգիական ծառայություններ </t>
  </si>
  <si>
    <t>Պարաբժշկական ծառայություններ</t>
  </si>
  <si>
    <t>Հիվանդանոցային ծառայություններ</t>
  </si>
  <si>
    <t xml:space="preserve">Ընդհանուր բնույթի հիվանդանոցային ծառայություններ </t>
  </si>
  <si>
    <t>Մասնագիտացված հիվանդանոցային ծառայություններ</t>
  </si>
  <si>
    <t>Բժշկական, մոր և մանկան կենտրոնների  ծառայություններ</t>
  </si>
  <si>
    <t>Հիվանդի խնամքի և առողջության վերականգնման տնային ծառայություններ</t>
  </si>
  <si>
    <t>Հանրային առողջապահական ծառայություններ</t>
  </si>
  <si>
    <t xml:space="preserve">Առողջապահության գծով հետազոտական և նախագծային աշխատանքներ </t>
  </si>
  <si>
    <t>Առողջապահություն (այլ դասերին չպատկանող)</t>
  </si>
  <si>
    <t>Առողջապահական հարակից ծառայություններ և ծրագրեր</t>
  </si>
  <si>
    <t>ՀԱՆԳԻՍՏ, ՄՇԱԿՈՒՅԹ ԵՎ ԿՐՈՆ (տող2810+տող2820+տող2830+տող2840+տող2850+տող2860)</t>
  </si>
  <si>
    <t>Հանգստի և սպորտի ծառայություններ</t>
  </si>
  <si>
    <t>Մշակութային ծառայություններ</t>
  </si>
  <si>
    <t>Գրադարաններ</t>
  </si>
  <si>
    <t>Թանգարաններ և ցուցասրահներ</t>
  </si>
  <si>
    <t>Մշակույթի տներ, ակումբներ, կենտրոններ</t>
  </si>
  <si>
    <t>Այլ մշակութային կազմակերպություններ</t>
  </si>
  <si>
    <t>Արվեստ</t>
  </si>
  <si>
    <t>Կինեմատոգրաֆիա</t>
  </si>
  <si>
    <t>Հուշարձանների և մշակույթային արժեքների վերականգնում և պահպանում</t>
  </si>
  <si>
    <t>Ռադիո և հեռուստահաղորդումների հեռարձակման և հրատարակչական ծառայություններ</t>
  </si>
  <si>
    <t>Հեռուստառադիոհաղորդումներ</t>
  </si>
  <si>
    <t>Հրատարակչություններ, խմբագրություններ</t>
  </si>
  <si>
    <t>Տեղեկատվության ձեռքբերում</t>
  </si>
  <si>
    <t>Կրոնական և հասարակական այլ ծառայություններ</t>
  </si>
  <si>
    <t>Երիտասարդական ծրագրեր</t>
  </si>
  <si>
    <t>Քաղաքական կուսակցություններ, հասարակական կազմակերպություններ, արհմիություններ</t>
  </si>
  <si>
    <t>Հանգստի, մշակույթի և կրոնի գծով հետազոտական և նախագծային աշխատանքներ</t>
  </si>
  <si>
    <t>Հանգիստ, մշակույթ և կրոն (այլ դասերին չպատկանող)</t>
  </si>
  <si>
    <r>
      <t xml:space="preserve">ԿՐԹՈՒԹՅՈՒՆ </t>
    </r>
    <r>
      <rPr>
        <b/>
        <sz val="9"/>
        <rFont val="GHEA Grapalat"/>
        <family val="3"/>
      </rPr>
      <t>(տող2910+տող2920+տող2930+տող2940+տող2950+տող2960+տող2970+տող2980)</t>
    </r>
  </si>
  <si>
    <t>Նախադպրոցական և տարրական ընդհանուր կրթություն</t>
  </si>
  <si>
    <t xml:space="preserve">Նախադպրոցական կրթություն </t>
  </si>
  <si>
    <t xml:space="preserve">Տարրական ընդհանուր կրթություն </t>
  </si>
  <si>
    <t>Միջնակարգ ընդհանուր կրթություն</t>
  </si>
  <si>
    <t>Հիմնական ընդհանուր կրթություն</t>
  </si>
  <si>
    <t>Միջնակարգ(լրիվ) ընդհանուր կրթություն</t>
  </si>
  <si>
    <t>Նախնական մասնագիտական (արհեստագործական) և միջին մասնագիտական կրթություն</t>
  </si>
  <si>
    <t>Նախնական մասնագիտական (արհեստագործական) կրթություն</t>
  </si>
  <si>
    <t>Միջին մասնագիտական կրթություն</t>
  </si>
  <si>
    <t>Բարձրագույն կրթություն</t>
  </si>
  <si>
    <t>Բարձրագույն մասնագիտական կրթություն</t>
  </si>
  <si>
    <t>Հետբուհական մասնագիտական կրթություն</t>
  </si>
  <si>
    <t xml:space="preserve">Ըստ մակարդակների չդասակարգվող կրթություն </t>
  </si>
  <si>
    <t>Արտադպրոցական դաստիարակություն</t>
  </si>
  <si>
    <t>Լրացուցիչ կրթություն</t>
  </si>
  <si>
    <t xml:space="preserve">Կրթությանը տրամադրվող օժանդակ ծառայություններ </t>
  </si>
  <si>
    <t>Կրթության ոլորտում հետազոտական և նախագծային աշխատանքներ</t>
  </si>
  <si>
    <t>Կրթություն (այլ դասերին չպատկանող)</t>
  </si>
  <si>
    <r>
      <t xml:space="preserve">ՍՈՑԻԱԼԱԿԱՆ ՊԱՇՏՊԱՆՈՒԹՅՈՒՆ </t>
    </r>
    <r>
      <rPr>
        <b/>
        <sz val="9"/>
        <rFont val="GHEA Grapalat"/>
        <family val="3"/>
      </rPr>
      <t xml:space="preserve">(տող3010+տող3020+տող3030+տող3040+տող3050+տող3060+տող3070+տող3080+տող3090) </t>
    </r>
  </si>
  <si>
    <t>Վատառողջություն և անաշխատունակություն</t>
  </si>
  <si>
    <t>Վատառողջություն</t>
  </si>
  <si>
    <t>Անաշխատունակություն</t>
  </si>
  <si>
    <t>Ծերություն</t>
  </si>
  <si>
    <t xml:space="preserve">Հարազատին կորցրած անձինք </t>
  </si>
  <si>
    <t>Ընտանիքի անդամներ և զավակներ</t>
  </si>
  <si>
    <t>Գործազրկություն</t>
  </si>
  <si>
    <t xml:space="preserve">Բնակարանային ապահովում </t>
  </si>
  <si>
    <t xml:space="preserve">Սոցիալական հատուկ արտոնություններ (այլ դասերին չպատկանող) </t>
  </si>
  <si>
    <t xml:space="preserve">Սոցիալական պաշտպանության ոլորտում հետազոտական և նախագծային աշխատանքներ </t>
  </si>
  <si>
    <t>Սոցիալական պաշտպանություն (այլ դասերին չպատկանող)</t>
  </si>
  <si>
    <t>Սոցիալական պաշտպանությանը տրամադրվող օժադակ ծառայություններ (այլ դասերին չպատկանող)</t>
  </si>
  <si>
    <r>
      <t>ՀԻՄՆԱԿԱՆ ԲԱԺԻՆՆԵՐԻՆ ՉԴԱՍՎՈՂ ՊԱՀՈՒՍՏԱՅԻՆ ՖՈՆԴԵՐ (</t>
    </r>
    <r>
      <rPr>
        <b/>
        <sz val="9"/>
        <rFont val="GHEA Grapalat"/>
        <family val="3"/>
      </rPr>
      <t>տող3110)</t>
    </r>
  </si>
  <si>
    <t xml:space="preserve">ՀՀ կառավարության և համայնքների պահուստային ֆոնդ </t>
  </si>
  <si>
    <t>ՀՀ համայնքների պահուստային ֆոնդ</t>
  </si>
  <si>
    <t xml:space="preserve">Բյուջետային ծախսերի տնտեսագիտական դասակարգման հոդվածների </t>
  </si>
  <si>
    <t>անվանումները</t>
  </si>
  <si>
    <t xml:space="preserve">այդ թվում` </t>
  </si>
  <si>
    <t xml:space="preserve"> -Աշխատողների աշխատավարձեր և հավելավճարներ</t>
  </si>
  <si>
    <t xml:space="preserve"> - Պարգևատրումներ, դրամական խրախուսումներ և հատուկ վճարներ</t>
  </si>
  <si>
    <t xml:space="preserve"> -Այլ վարձատրություններ </t>
  </si>
  <si>
    <t xml:space="preserve"> -Բնեղեն աշխատավարձեր և հավելավճարներ</t>
  </si>
  <si>
    <t xml:space="preserve"> -Սոցիալական ապահովության վճարներ</t>
  </si>
  <si>
    <t xml:space="preserve"> -Գործառնական և բանկային ծառայությունների ծախսեր</t>
  </si>
  <si>
    <t xml:space="preserve"> -Էներգետիկ  ծառայություններ</t>
  </si>
  <si>
    <t xml:space="preserve"> -Կոմունալ ծառայություններ</t>
  </si>
  <si>
    <t xml:space="preserve"> -Կապի ծառայություններ</t>
  </si>
  <si>
    <t xml:space="preserve"> -Ապահովագրական ծախսեր</t>
  </si>
  <si>
    <t xml:space="preserve"> -Գույքի և սարքավորումների վարձակալություն</t>
  </si>
  <si>
    <t xml:space="preserve"> -Արտագերատեսչական ծախսեր</t>
  </si>
  <si>
    <t xml:space="preserve"> -Ներքին գործուղումներ</t>
  </si>
  <si>
    <t xml:space="preserve"> -Արտասահմանյան գործուղումների գծով ծախսեր</t>
  </si>
  <si>
    <t xml:space="preserve"> -Այլ տրանսպորտային ծախսեր</t>
  </si>
  <si>
    <t xml:space="preserve"> -Վարչական ծառայություններ</t>
  </si>
  <si>
    <t xml:space="preserve"> -Համակարգչային ծառայություններ</t>
  </si>
  <si>
    <t xml:space="preserve"> -Աշխատակազմի մասնագիտական զարգացման ծառայություններ</t>
  </si>
  <si>
    <t xml:space="preserve"> -Տեղակատվական ծառայություններ</t>
  </si>
  <si>
    <t xml:space="preserve"> -Կառավարչական ծառայություններ</t>
  </si>
  <si>
    <t xml:space="preserve"> -Ներկայացուցչական ծախսեր</t>
  </si>
  <si>
    <t xml:space="preserve"> -Ընդհանուր բնույթի այլ ծառայություններ</t>
  </si>
  <si>
    <t xml:space="preserve"> -Մասնագիտական ծառայություններ</t>
  </si>
  <si>
    <t xml:space="preserve"> -Շենքերի և կառույցների ընթացիկ նորոգում և պահպանում</t>
  </si>
  <si>
    <t xml:space="preserve"> -Մեքենաների և սարքավորումների ընթացիկ նորոգում և պահպանում</t>
  </si>
  <si>
    <t xml:space="preserve"> -Գրասենյակային նյութեր և հագուստ</t>
  </si>
  <si>
    <t xml:space="preserve"> -Գյուղատնտեսական ապրանքներ</t>
  </si>
  <si>
    <t xml:space="preserve"> -Վերապատրաստման և ուսուցման նյութեր (աշխատողների վերապատրաստում)</t>
  </si>
  <si>
    <t xml:space="preserve"> -Տրանսպորտային նյութեր</t>
  </si>
  <si>
    <t xml:space="preserve"> -Շրջակա միջավայրի պաշտպանության և գիտական նյութեր</t>
  </si>
  <si>
    <t xml:space="preserve"> -Առողջապահական  և լաբորատոր նյութեր</t>
  </si>
  <si>
    <t xml:space="preserve"> -Կենցաղային և հանրային սննդի նյութեր</t>
  </si>
  <si>
    <t xml:space="preserve"> -Հատուկ նպատակային այլ նյութեր</t>
  </si>
  <si>
    <t xml:space="preserve"> -Ներքին արժեթղթերի տոկոսավճարներ</t>
  </si>
  <si>
    <t xml:space="preserve"> -Ներքին վարկերի տոկոսավճարներ</t>
  </si>
  <si>
    <t xml:space="preserve"> -Արտաքին արժեթղթերի գծով տոկոսավճարներ</t>
  </si>
  <si>
    <t xml:space="preserve"> -Արտաքին վարկերի գծով տոկոսավճարներ</t>
  </si>
  <si>
    <t xml:space="preserve"> -Փոխանակման կուրսերի բացասական տարբերություն</t>
  </si>
  <si>
    <t xml:space="preserve"> -Տույժեր</t>
  </si>
  <si>
    <t xml:space="preserve"> -Փոխառությունների գծով տուրքեր</t>
  </si>
  <si>
    <t xml:space="preserve"> -Սուբսիդիաներ ոչ-ֆինանսական պետական (hամայնքային) կազմակերպություններին </t>
  </si>
  <si>
    <t xml:space="preserve"> -Սուբսիդիաներ ֆինանսական պետական (hամայնքային) կազմակերպություններին </t>
  </si>
  <si>
    <t xml:space="preserve"> -Սուբսիդիաներ ոչ պետական (ոչ hամայնքային) ոչ ֆինանսական կազմակերպություններին </t>
  </si>
  <si>
    <t xml:space="preserve"> -Սուբսիդիաներ ոչ պետական (ոչ hամայնքային) ֆինանսական  կազմակերպություններին </t>
  </si>
  <si>
    <t xml:space="preserve"> -Ընթացիկ դրամաշնորհներ օտարերկրյա կառավարություններին</t>
  </si>
  <si>
    <t xml:space="preserve"> -Կապիտալ դրամաշնորհներ օտարերկրյա կառավարություններին</t>
  </si>
  <si>
    <t xml:space="preserve"> -Ընթացիկ դրամաշնորհներ  միջազգային կազմակերպություններին</t>
  </si>
  <si>
    <t xml:space="preserve"> -Կապիտալ դրամաշնորհներ միջազգային կազմակերպություններին</t>
  </si>
  <si>
    <t xml:space="preserve"> - Ընթացիկ դրամաշնորհներ պետական և համայնքների ոչ առևտրային կազմակերպություններին</t>
  </si>
  <si>
    <t xml:space="preserve"> - Ընթացիկ դրամաշնորհներ պետական և համայնքների  առևտրային կազմակերպություններին</t>
  </si>
  <si>
    <t xml:space="preserve">որից` </t>
  </si>
  <si>
    <t xml:space="preserve"> Երևանի համաքաղաքային ծախսերի ֆինանսավորման համար</t>
  </si>
  <si>
    <t xml:space="preserve">այլ համայնքներին </t>
  </si>
  <si>
    <t xml:space="preserve"> - ՀՀ պետական բյուջեին</t>
  </si>
  <si>
    <t xml:space="preserve"> - այլ</t>
  </si>
  <si>
    <t xml:space="preserve"> -Կապիտալ դրամաշնորհներ պետական և համայնքների ոչ առևտրային կազմակերպություններին</t>
  </si>
  <si>
    <t xml:space="preserve"> -Կապիտալ դրամաշնորհներ պետական և համայնքների  առևտրային կազմակերպություններին</t>
  </si>
  <si>
    <t xml:space="preserve">ՀՀ այլ համայնքներին </t>
  </si>
  <si>
    <t>ՍՈՑԻԱԼԱԿԱՆ ԱՊԱՀՈՎՈՒԹՅԱՆ ՆՊԱՍՏՆԵՐ</t>
  </si>
  <si>
    <t xml:space="preserve"> - Տնային տնտեսություններին դրամով վճարվող սոցիալական ապահովության վճարներ</t>
  </si>
  <si>
    <t xml:space="preserve"> - Սոցիալական ապահովության բնեղեն նպաստներ ծառայություններ մատուցողներին</t>
  </si>
  <si>
    <t xml:space="preserve"> -Հուղարկավորության նպաստներ բյուջեից</t>
  </si>
  <si>
    <t xml:space="preserve"> -Կրթական, մշակութային և սպորտային նպաստներ բյուջեից</t>
  </si>
  <si>
    <t xml:space="preserve"> -Բնակարանային նպաստներ բյուջեից</t>
  </si>
  <si>
    <t xml:space="preserve"> -Այլ նպաստներ բյուջեից</t>
  </si>
  <si>
    <t xml:space="preserve"> -Կենսաթոշակներ</t>
  </si>
  <si>
    <t xml:space="preserve"> - Տնային տնտեսություններին ծառայություններ մատուցող` շահույթ չհետապնդող կազմակերպություններին նվիրատվություններ</t>
  </si>
  <si>
    <t xml:space="preserve"> -Նվիրատվություններ այլ շահույթ չհետապնդող կազմակերպություններին</t>
  </si>
  <si>
    <t xml:space="preserve"> -Աշխատավարձի ֆոնդ</t>
  </si>
  <si>
    <t xml:space="preserve"> -Այլ հարկեր</t>
  </si>
  <si>
    <t xml:space="preserve"> -Պարտադիր վճարներ</t>
  </si>
  <si>
    <t xml:space="preserve"> -Պետական հատվածի տարբեր մակարդակների կողմից միմյանց նկատմամբ կիրառվող տույժեր</t>
  </si>
  <si>
    <t xml:space="preserve"> -Դատարանների կողմից նշանակված տույժեր և տուգանքներ</t>
  </si>
  <si>
    <t xml:space="preserve"> -Բնական աղետներից առաջացած վնասվածքների կամ վնասների վերականգնում</t>
  </si>
  <si>
    <t xml:space="preserve"> -Այլ բնական պատճառներով ստացած վնասվածքների վերականգնում</t>
  </si>
  <si>
    <t xml:space="preserve"> -Կառավարման մարմինների գործունեության հետևանքով առաջացած վնասվածքների  կամ վնասների վերականգնում </t>
  </si>
  <si>
    <t xml:space="preserve"> -Այլ ծախսեր</t>
  </si>
  <si>
    <t xml:space="preserve"> -Պահուստային միջոցներ</t>
  </si>
  <si>
    <t>այդ թվում` համայնքի բյուջեի վարչական մասի պահուստային ֆոնդից ֆոնդային մաս կատարվող հատկացումներ</t>
  </si>
  <si>
    <r>
      <t xml:space="preserve">Բ. ՈՉ ՖԻՆԱՆՍԱԿԱՆ ԱԿՏԻՎՆԵՐԻ ԳԾՈՎ ԾԱԽՍԵՐ                     </t>
    </r>
    <r>
      <rPr>
        <sz val="10"/>
        <color indexed="8"/>
        <rFont val="GHEA Grapalat"/>
        <family val="3"/>
      </rPr>
      <t>(տող5100+տող5200+տող5300+տող5400)</t>
    </r>
  </si>
  <si>
    <t xml:space="preserve"> - Շենքերի և շինությունների ձեռք բերում</t>
  </si>
  <si>
    <t xml:space="preserve"> - Շենքերի և շինությունների շինարարություն</t>
  </si>
  <si>
    <t xml:space="preserve"> - Շենքերի և շինությունների կապիտալ վերանորոգում</t>
  </si>
  <si>
    <t xml:space="preserve"> - Տրանսպորտային սարքավորումներ</t>
  </si>
  <si>
    <t xml:space="preserve"> - Վարչական սարքավորումներ</t>
  </si>
  <si>
    <t xml:space="preserve"> - Այլ մեքենաներ և սարքավորումներ</t>
  </si>
  <si>
    <t xml:space="preserve"> -Աճեցվող ակտիվներ</t>
  </si>
  <si>
    <t xml:space="preserve"> - Ոչ նյութական հիմնական միջոցներ</t>
  </si>
  <si>
    <t xml:space="preserve"> - Գեոդեզիական քարտեզագրական ծախսեր</t>
  </si>
  <si>
    <t xml:space="preserve"> - Նախագծահետազոտական ծախսեր</t>
  </si>
  <si>
    <t xml:space="preserve"> - Համայնքային նշանակության ռազմավարական պաշարներ</t>
  </si>
  <si>
    <t xml:space="preserve"> - Նյութեր և պարագաներ</t>
  </si>
  <si>
    <t xml:space="preserve"> - Վերավաճառքի համար նախատեսված ապրանքներ</t>
  </si>
  <si>
    <t xml:space="preserve"> -Սպառման նպատակով պահվող պաշարներ</t>
  </si>
  <si>
    <t xml:space="preserve"> -Բարձրարժեք ակտիվներ</t>
  </si>
  <si>
    <t xml:space="preserve"> -Հող</t>
  </si>
  <si>
    <t xml:space="preserve"> -Ընդերքային ակտիվներ</t>
  </si>
  <si>
    <t xml:space="preserve"> -Այլ բնական ծագում ունեցող ակտիվներ</t>
  </si>
  <si>
    <t xml:space="preserve"> -Ոչ նյութական չարտադրված ակտիվներ</t>
  </si>
  <si>
    <r>
      <t xml:space="preserve"> Գ. ՈՉ ՖԻՆԱՆՍԱԿԱՆ ԱԿՏԻՎՆԵՐԻ ԻՐԱՑՈՒՄԻՑ ՄՈՒՏՔԵՐ </t>
    </r>
    <r>
      <rPr>
        <sz val="10"/>
        <rFont val="GHEA Grapalat"/>
        <family val="3"/>
      </rPr>
      <t>(տող6100+տող6200+տող6300+տող6400)</t>
    </r>
  </si>
  <si>
    <t xml:space="preserve">ԱՆՇԱՐԺ ԳՈՒՅՔԻ ԻՐԱՑՈՒՄԻՑ ՄՈՒՏՔԵՐ </t>
  </si>
  <si>
    <t>ՇԱՐԺԱԿԱՆ ԳՈՒՅՔԻ ԻՐԱՑՈՒՄԻՑ ՄՈՒՏՔԵՐ</t>
  </si>
  <si>
    <t>ԱՅԼ ՀԻՄՆԱԿԱՆ ՄԻՋՈՑՆԵՐԻ ԻՐԱՑՈՒՄԻՑ ՄՈՒՏՔԵՐ</t>
  </si>
  <si>
    <t xml:space="preserve"> ՌԱԶՄԱՎԱՐԱԿԱՆ ՀԱՄԱՅՆՔԱՅԻՆ ՊԱՇԱՐՆԵՐԻ ԻՐԱՑՈՒՄԻՑ ՄՈՒՏՔԵՐ</t>
  </si>
  <si>
    <t xml:space="preserve"> - Արտադրական պաշարների իրացումից մուտքեր</t>
  </si>
  <si>
    <t xml:space="preserve"> - Վերավաճառքի համար ապրանքների իրացումից մուտքեր</t>
  </si>
  <si>
    <t xml:space="preserve"> - Սպառման համար նախատեսված պաշարների իրացումից մուտքեր</t>
  </si>
  <si>
    <t>ԲԱՐՁՐԱՐԺԵՔ ԱԿՏԻՎՆԵՐԻ ԻՐԱՑՈՒՄԻՑ ՄՈՒՏՔԵՐ</t>
  </si>
  <si>
    <t>ՀՈՂԻ ԻՐԱՑՈՒՄԻՑ ՄՈՒՏՔԵՐ</t>
  </si>
  <si>
    <t>ՕԳՏԱԿԱՐ ՀԱՆԱԾՈՆԵՐԻ ԻՐԱՑՈՒՄԻՑ ՄՈՒՏՔԵՐ</t>
  </si>
  <si>
    <t xml:space="preserve"> ԱՅԼ ԲՆԱԿԱՆ ԾԱԳՈՒՄ ՈՒՆԵՑՈՂ ՀԻՄՆԱԿԱՆ ՄԻՋՈՑՆԵՐԻ ԻՐՑՈՒՄԻՑ ՄՈՒՏՔԵՐ</t>
  </si>
  <si>
    <t xml:space="preserve"> ՈՉ ՆՅՈՒԹԱԿԱՆ ՉԱՐՏԱԴՐՎԱԾ ԱԿՏԻՎՆԵՐԻ ԻՐԱՑՈՒՄԻՑ ՄՈՒՏՔԵՐ</t>
  </si>
  <si>
    <r>
      <t xml:space="preserve">1.1. ԱՇԽԱՏԱՆՔԻ ՎԱՐՁԱՏՐՈՒԹՅՈՒՆ </t>
    </r>
    <r>
      <rPr>
        <sz val="10"/>
        <rFont val="GHEA Grapalat"/>
        <family val="3"/>
      </rPr>
      <t xml:space="preserve">(տող4110+տող4120+տող4130)    </t>
    </r>
    <r>
      <rPr>
        <b/>
        <sz val="10"/>
        <rFont val="GHEA Grapalat"/>
        <family val="3"/>
      </rPr>
      <t xml:space="preserve">                                                                 </t>
    </r>
  </si>
  <si>
    <r>
      <t xml:space="preserve">ԴՐԱՄՈՎ ՎՃԱՐՎՈՂ ԱՇԽԱՏԱՎԱՐՁԵՐ ԵՎ ՀԱՎԵԼԱՎՃԱՐՆԵՐ </t>
    </r>
    <r>
      <rPr>
        <i/>
        <sz val="10"/>
        <rFont val="GHEA Grapalat"/>
        <family val="3"/>
      </rPr>
      <t>(տող4111+տող4112+ տող4114)</t>
    </r>
  </si>
  <si>
    <r>
      <t xml:space="preserve">ԲՆԵՂԵՆ ԱՇԽԱՏԱՎԱՐՁԵՐ ԵՎ ՀԱՎԵԼԱՎՃԱՐՆԵՐ </t>
    </r>
    <r>
      <rPr>
        <i/>
        <sz val="10"/>
        <rFont val="GHEA Grapalat"/>
        <family val="3"/>
      </rPr>
      <t>(տող4121)</t>
    </r>
  </si>
  <si>
    <r>
      <t xml:space="preserve">ՓԱՍՏԱՑԻ ՍՈՑԻԱԼԱԿԱՆ ԱՊԱՀՈՎՈՒԹՅԱՆ ՎՃԱՐՆԵՐ </t>
    </r>
    <r>
      <rPr>
        <i/>
        <sz val="10"/>
        <rFont val="GHEA Grapalat"/>
        <family val="3"/>
      </rPr>
      <t>(տող4131)</t>
    </r>
  </si>
  <si>
    <r>
      <t xml:space="preserve">1.2. ԾԱՌԱՅՈՒԹՅՈՒՆՆԵՐԻ ԵՎ ԱՊՐԱՆՔՆԵՐԻ ՁԵՌՔ ԲԵՐՈՒՄ </t>
    </r>
    <r>
      <rPr>
        <sz val="10"/>
        <rFont val="GHEA Grapalat"/>
        <family val="3"/>
      </rPr>
      <t>(տող4210+տող4220+տող4230+տող4240+տող4250+տող4260)</t>
    </r>
  </si>
  <si>
    <r>
      <t xml:space="preserve">ՇԱՐՈՒՆԱԿԱԿԱՆ ԾԱԽՍԵՐ </t>
    </r>
    <r>
      <rPr>
        <i/>
        <sz val="10"/>
        <rFont val="GHEA Grapalat"/>
        <family val="3"/>
      </rPr>
      <t>(տող4211+տող4212+տող4213+տող4214+տող4215+տող4216+տող4217)</t>
    </r>
  </si>
  <si>
    <r>
      <t xml:space="preserve"> ԳՈՐԾՈՒՂՈՒՄՆԵՐԻ ԵՎ ՇՐՋԱԳԱՅՈՒԹՅՈՒՆՆԵՐԻ ԾԱԽՍԵՐ </t>
    </r>
    <r>
      <rPr>
        <i/>
        <sz val="10"/>
        <rFont val="GHEA Grapalat"/>
        <family val="3"/>
      </rPr>
      <t>(տող4221+տող4222+տող4223)</t>
    </r>
  </si>
  <si>
    <r>
      <t xml:space="preserve">ՊԱՅՄԱՆԱԳՐԱՅԻՆ ԱՅԼ ԾԱՌԱՅՈՒԹՅՈՒՆՆԵՐԻ ՁԵՌՔ ԲԵՐՈՒՄ </t>
    </r>
    <r>
      <rPr>
        <i/>
        <sz val="10"/>
        <rFont val="GHEA Grapalat"/>
        <family val="3"/>
      </rPr>
      <t>(տող4231+տող4232+տող4233+տող4234+տող4235+տող4236+տող4237+տող4238)</t>
    </r>
  </si>
  <si>
    <r>
      <t xml:space="preserve"> ԱՅԼ ՄԱՍՆԱԳԻՏԱԿԱՆ ԾԱՌԱՅՈՒԹՅՈՒՆՆԵՐԻ ՁԵՌՔ ԲԵՐՈՒՄ </t>
    </r>
    <r>
      <rPr>
        <i/>
        <sz val="10"/>
        <rFont val="GHEA Grapalat"/>
        <family val="3"/>
      </rPr>
      <t xml:space="preserve"> (տող 4241)</t>
    </r>
  </si>
  <si>
    <r>
      <t>ԸՆԹԱՑԻԿ ՆՈՐՈԳՈՒՄ ԵՎ ՊԱՀՊԱՆՈՒՄ (ծառայություններ և նյութեր)</t>
    </r>
    <r>
      <rPr>
        <i/>
        <sz val="10"/>
        <rFont val="GHEA Grapalat"/>
        <family val="3"/>
      </rPr>
      <t xml:space="preserve"> (տող4251+տող4252)</t>
    </r>
  </si>
  <si>
    <r>
      <t xml:space="preserve"> ՆՅՈՒԹԵՐ </t>
    </r>
    <r>
      <rPr>
        <i/>
        <sz val="10"/>
        <rFont val="GHEA Grapalat"/>
        <family val="3"/>
      </rPr>
      <t>(տող4261+տող4262+տող4263+տող4264+տող4265+տող4266+տող4267+տող4268)</t>
    </r>
  </si>
  <si>
    <r>
      <t xml:space="preserve"> 1.3. ՏՈԿՈՍԱՎՃԱՐՆԵՐ </t>
    </r>
    <r>
      <rPr>
        <i/>
        <sz val="10"/>
        <color indexed="8"/>
        <rFont val="GHEA Grapalat"/>
        <family val="3"/>
      </rPr>
      <t>(տող4310+տող 4320+տող4330)</t>
    </r>
  </si>
  <si>
    <r>
      <t xml:space="preserve">ՆԵՐՔԻՆ ՏՈԿՈՍԱՎՃԱՐՆԵՐ </t>
    </r>
    <r>
      <rPr>
        <i/>
        <sz val="10"/>
        <color indexed="8"/>
        <rFont val="GHEA Grapalat"/>
        <family val="3"/>
      </rPr>
      <t>(տող4311+տող4312)</t>
    </r>
  </si>
  <si>
    <r>
      <t xml:space="preserve">ԱՐՏԱՔԻՆ ՏՈԿՈՍԱՎՃԱՐՆԵՐ </t>
    </r>
    <r>
      <rPr>
        <i/>
        <sz val="10"/>
        <color indexed="8"/>
        <rFont val="GHEA Grapalat"/>
        <family val="3"/>
      </rPr>
      <t>(տող4321+տող4322)</t>
    </r>
  </si>
  <si>
    <r>
      <t xml:space="preserve">ՓՈԽԱՌՈՒԹՅՈՒՆՆԵՐԻ ՀԵՏ ԿԱՊՎԱԾ ՎՃԱՐՆԵՐ </t>
    </r>
    <r>
      <rPr>
        <i/>
        <sz val="10"/>
        <color indexed="8"/>
        <rFont val="GHEA Grapalat"/>
        <family val="3"/>
      </rPr>
      <t xml:space="preserve">(տող4331+տող4332+տող4333) </t>
    </r>
  </si>
  <si>
    <r>
      <t xml:space="preserve">1.4. ՍՈՒԲՍԻԴԻԱՆԵՐ  </t>
    </r>
    <r>
      <rPr>
        <sz val="10"/>
        <color indexed="8"/>
        <rFont val="GHEA Grapalat"/>
        <family val="3"/>
      </rPr>
      <t>(տող4410+տող4420)</t>
    </r>
  </si>
  <si>
    <r>
      <t xml:space="preserve">ՍՈՒԲՍԻԴԻԱՆԵՐ ՊԵՏԱԿԱՆ (ՀԱՄԱՅՆՔԱՅԻՆ) ԿԱԶՄԱԿԵՐՊՈՒԹՅՈՒՆՆԵՐԻՆ </t>
    </r>
    <r>
      <rPr>
        <i/>
        <sz val="10"/>
        <color indexed="8"/>
        <rFont val="GHEA Grapalat"/>
        <family val="3"/>
      </rPr>
      <t>(տող4411+տող4412)</t>
    </r>
  </si>
  <si>
    <r>
      <t xml:space="preserve">ՍՈՒԲՍԻԴԻԱՆԵՐ ՈՉ ՊԵՏԱԿԱՆ (ՈՉ ՀԱՄԱՅՆՔԱՅԻՆ) ԿԱԶՄԱԿԵՐՊՈՒԹՅՈՒՆՆԵՐԻՆ </t>
    </r>
    <r>
      <rPr>
        <i/>
        <sz val="10"/>
        <color indexed="8"/>
        <rFont val="GHEA Grapalat"/>
        <family val="3"/>
      </rPr>
      <t>(տող4421+տող4422)</t>
    </r>
  </si>
  <si>
    <r>
      <t xml:space="preserve">1.5. ԴՐԱՄԱՇՆՈՐՀՆԵՐ </t>
    </r>
    <r>
      <rPr>
        <sz val="10"/>
        <color indexed="8"/>
        <rFont val="GHEA Grapalat"/>
        <family val="3"/>
      </rPr>
      <t>(տող4510+տող4520+տող4530+տող4540)</t>
    </r>
  </si>
  <si>
    <r>
      <t xml:space="preserve">ԴՐԱՄԱՇՆՈՐՀՆԵՐ ՕՏԱՐԵՐԿՐՅԱ ԿԱՌԱՎԱՐՈՒԹՅՈՒՆՆԵՐԻՆ </t>
    </r>
    <r>
      <rPr>
        <i/>
        <sz val="10"/>
        <color indexed="8"/>
        <rFont val="GHEA Grapalat"/>
        <family val="3"/>
      </rPr>
      <t>(տող4511+տող4512)</t>
    </r>
  </si>
  <si>
    <r>
      <t xml:space="preserve">ԴՐԱՄԱՇՆՈՐՀՆԵՐ ՄԻՋԱԶԳԱՅԻՆ ԿԱԶՄԱԿԵՐՊՈՒԹՅՈՒՆՆԵՐԻՆ </t>
    </r>
    <r>
      <rPr>
        <i/>
        <sz val="10"/>
        <color indexed="8"/>
        <rFont val="GHEA Grapalat"/>
        <family val="3"/>
      </rPr>
      <t>(տող4521+տող4522)</t>
    </r>
  </si>
  <si>
    <r>
      <t xml:space="preserve">ԸՆԹԱՑԻԿ ԴՐԱՄԱՇՆՈՐՀՆԵՐ ՊԵՏԱԿԱՆ ՀԱՏՎԱԾԻ ԱՅԼ ՄԱԿԱՐԴԱԿՆԵՐԻՆ </t>
    </r>
    <r>
      <rPr>
        <i/>
        <sz val="10"/>
        <color indexed="8"/>
        <rFont val="GHEA Grapalat"/>
        <family val="3"/>
      </rPr>
      <t>(տող4531+տող4532+տող4533)</t>
    </r>
  </si>
  <si>
    <r>
      <t>ԿԱՊԻՏԱԼ ԴՐԱՄԱՇՆՈՐՀՆԵՐ ՊԵՏԱԿԱՆ ՀԱՏՎԱԾԻ ԱՅԼ ՄԱԿԱՐԴԱԿՆԵՐԻՆ</t>
    </r>
    <r>
      <rPr>
        <i/>
        <sz val="10"/>
        <color indexed="8"/>
        <rFont val="GHEA Grapalat"/>
        <family val="3"/>
      </rPr>
      <t xml:space="preserve"> (տող4541+տող4542+տող4543)</t>
    </r>
  </si>
  <si>
    <r>
      <t xml:space="preserve">1.6. ՍՈՑԻԱԼԱԿԱՆ ՆՊԱՍՏՆԵՐ ԵՎ ԿԵՆՍԱԹՈՇԱԿՆԵՐ </t>
    </r>
    <r>
      <rPr>
        <i/>
        <sz val="10"/>
        <color indexed="8"/>
        <rFont val="GHEA Grapalat"/>
        <family val="3"/>
      </rPr>
      <t>(տող4610+տող4630+տող4640)</t>
    </r>
  </si>
  <si>
    <r>
      <t xml:space="preserve"> ՍՈՑԻԱԼԱԿԱՆ ՕԳՆՈՒԹՅԱՆ ԴՐԱՄԱԿԱՆ ԱՐՏԱՀԱՅՏՈՒԹՅԱՄԲ ՆՊԱՍՏՆԵՐ (ԲՅՈՒՋԵԻՑ) (</t>
    </r>
    <r>
      <rPr>
        <i/>
        <sz val="10"/>
        <color indexed="8"/>
        <rFont val="GHEA Grapalat"/>
        <family val="3"/>
      </rPr>
      <t xml:space="preserve">տող4631+տող4632+տող4633+տող4634) </t>
    </r>
  </si>
  <si>
    <r>
      <t xml:space="preserve"> ԿԵՆՍԱԹՈՇԱԿՆԵՐ </t>
    </r>
    <r>
      <rPr>
        <i/>
        <sz val="10"/>
        <color indexed="8"/>
        <rFont val="GHEA Grapalat"/>
        <family val="3"/>
      </rPr>
      <t xml:space="preserve">(տող4641) </t>
    </r>
  </si>
  <si>
    <r>
      <t xml:space="preserve">1.7. ԱՅԼ ԾԱԽՍԵՐ </t>
    </r>
    <r>
      <rPr>
        <i/>
        <sz val="10"/>
        <rFont val="GHEA Grapalat"/>
        <family val="3"/>
      </rPr>
      <t>(տող4710+տող4720+տող4730+տող4740+տող4750+տող4760+տող4770)</t>
    </r>
  </si>
  <si>
    <r>
      <t xml:space="preserve">ՆՎԻՐԱՏՎՈՒԹՅՈՒՆՆԵՐ ՈՉ ԿԱՌԱՎԱՐԱԿԱՆ (ՀԱՍԱՐԱԿԱԿԱՆ) ԿԱԶՄԱԿԵՐՊՈՒԹՅՈՒՆՆԵՐԻՆ </t>
    </r>
    <r>
      <rPr>
        <i/>
        <sz val="10"/>
        <rFont val="GHEA Grapalat"/>
        <family val="3"/>
      </rPr>
      <t xml:space="preserve">(տող4711+տող4712) </t>
    </r>
  </si>
  <si>
    <r>
      <t xml:space="preserve">ՀԱՐԿԵՐ, ՊԱՐՏԱԴԻՐ ՎՃԱՐՆԵՐ ԵՎ ՏՈՒՅԺԵՐ, ՈՐՈՆՔ ԿԱՌԱՎԱՐՄԱՆ ՏԱՐԲԵՐ ՄԱԿԱՐԴԱԿՆԵՐԻ ԿՈՂՄԻՑ ԿԻՐԱՌՎՈՒՄ ԵՆ ՄԻՄՅԱՆՑ ՆԿԱՏՄԱՄԲ </t>
    </r>
    <r>
      <rPr>
        <i/>
        <sz val="10"/>
        <color indexed="8"/>
        <rFont val="GHEA Grapalat"/>
        <family val="3"/>
      </rPr>
      <t>(տող4721+տող4722+տող4723+տող4724)</t>
    </r>
  </si>
  <si>
    <r>
      <t>ԴԱՏԱՐԱՆՆԵՐԻ ԿՈՂՄԻՑ ՆՇԱՆԱԿՎԱԾ ՏՈՒՅԺԵՐ ԵՎ ՏՈՒԳԱՆՔՆԵՐ</t>
    </r>
    <r>
      <rPr>
        <i/>
        <sz val="10"/>
        <color indexed="8"/>
        <rFont val="GHEA Grapalat"/>
        <family val="3"/>
      </rPr>
      <t xml:space="preserve"> (տող4731)</t>
    </r>
  </si>
  <si>
    <r>
      <t xml:space="preserve"> ԲՆԱԿԱՆ ԱՂԵՏՆԵՐԻՑ ԿԱՄ ԱՅԼ ԲՆԱԿԱՆ ՊԱՏՃԱՌՆԵՐՈՎ ԱՌԱՋԱՑԱԾ ՎՆԱՍՆԵՐԻ ԿԱՄ ՎՆԱՍՎԱԾՔՆԵՐԻ ՎԵՐԱԿԱՆԳՆՈՒՄ </t>
    </r>
    <r>
      <rPr>
        <i/>
        <sz val="10"/>
        <color indexed="8"/>
        <rFont val="GHEA Grapalat"/>
        <family val="3"/>
      </rPr>
      <t>(տող4741+տող4742)</t>
    </r>
  </si>
  <si>
    <r>
      <t xml:space="preserve">ԿԱՌԱՎԱՐՄԱՆ ՄԱՐՄԻՆՆԵՐԻ ԳՈՐԾՈՒՆԵՈՒԹՅԱՆ ՀԵՏԵՎԱՆՔՈՎ ԱՌԱՋԱՑԱԾ ՎՆԱՍՆԵՐԻ ԿԱՄ ՎՆԱՍՎԱԾՔՆԵՐԻ  ՎԵՐԱԿԱՆԳՆՈՒՄ </t>
    </r>
    <r>
      <rPr>
        <i/>
        <sz val="10"/>
        <color indexed="8"/>
        <rFont val="GHEA Grapalat"/>
        <family val="3"/>
      </rPr>
      <t>(տող4751)</t>
    </r>
  </si>
  <si>
    <r>
      <t xml:space="preserve"> ԱՅԼ ԾԱԽՍԵՐ </t>
    </r>
    <r>
      <rPr>
        <i/>
        <sz val="10"/>
        <color indexed="8"/>
        <rFont val="GHEA Grapalat"/>
        <family val="3"/>
      </rPr>
      <t>(տող4761)</t>
    </r>
  </si>
  <si>
    <r>
      <t>ՊԱՀՈՒՍՏԱՅԻՆ ՄԻՋՈՑՆԵՐ</t>
    </r>
    <r>
      <rPr>
        <i/>
        <sz val="10"/>
        <color indexed="8"/>
        <rFont val="GHEA Grapalat"/>
        <family val="3"/>
      </rPr>
      <t xml:space="preserve"> (տող4771)</t>
    </r>
  </si>
  <si>
    <r>
      <t xml:space="preserve">1.1. ՀԻՄՆԱԿԱՆ ՄԻՋՈՑՆԵՐ                                 </t>
    </r>
    <r>
      <rPr>
        <sz val="10"/>
        <color indexed="8"/>
        <rFont val="GHEA Grapalat"/>
        <family val="3"/>
      </rPr>
      <t>(տող5110+տող5120+տող5130)</t>
    </r>
  </si>
  <si>
    <r>
      <t xml:space="preserve">ՇԵՆՔԵՐ ԵՎ ՇԻՆՈՒԹՅՈՒՆՆԵՐ                                      </t>
    </r>
    <r>
      <rPr>
        <i/>
        <sz val="10"/>
        <color indexed="8"/>
        <rFont val="GHEA Grapalat"/>
        <family val="3"/>
      </rPr>
      <t xml:space="preserve"> (տող5111+տող5112+տող5113)</t>
    </r>
  </si>
  <si>
    <r>
      <t xml:space="preserve">ՄԵՔԵՆԱՆԵՐ ԵՎ ՍԱՐՔԱՎՈՐՈՒՄՆԵՐ                                     </t>
    </r>
    <r>
      <rPr>
        <i/>
        <sz val="10"/>
        <color indexed="8"/>
        <rFont val="GHEA Grapalat"/>
        <family val="3"/>
      </rPr>
      <t xml:space="preserve">  (տող5121+ տող5122+տող5123)</t>
    </r>
  </si>
  <si>
    <r>
      <t xml:space="preserve">1.2. ՊԱՇԱՐՆԵՐ </t>
    </r>
    <r>
      <rPr>
        <i/>
        <sz val="10"/>
        <color indexed="8"/>
        <rFont val="GHEA Grapalat"/>
        <family val="3"/>
      </rPr>
      <t>(տող5211+տող5221+տող5231+տող5241)</t>
    </r>
  </si>
  <si>
    <r>
      <t>1.3. ԲԱՐՁՐԱՐԺԵՔ ԱԿՏԻՎՆԵՐ</t>
    </r>
    <r>
      <rPr>
        <i/>
        <sz val="10"/>
        <color indexed="8"/>
        <rFont val="GHEA Grapalat"/>
        <family val="3"/>
      </rPr>
      <t xml:space="preserve"> (տող 5311)</t>
    </r>
  </si>
  <si>
    <r>
      <t xml:space="preserve">1.4. ՉԱՐՏԱԴՐՎԱԾ ԱԿՏԻՎՆԵՐ   </t>
    </r>
    <r>
      <rPr>
        <i/>
        <sz val="10"/>
        <color indexed="8"/>
        <rFont val="GHEA Grapalat"/>
        <family val="3"/>
      </rPr>
      <t>(տող 5411+տող 5421+տող 5431+տող5441)</t>
    </r>
  </si>
  <si>
    <r>
      <t xml:space="preserve">1.1. ՀԻՄՆԱԿԱՆ ՄԻՋՈՑՆԵՐԻ ԻՐԱՑՈՒՄԻՑ ՄՈՒՏՔԵՐ </t>
    </r>
    <r>
      <rPr>
        <sz val="10"/>
        <rFont val="GHEA Grapalat"/>
        <family val="3"/>
      </rPr>
      <t xml:space="preserve">(տող6110+տող6120+տող6130) </t>
    </r>
  </si>
  <si>
    <r>
      <t xml:space="preserve">1.2. ՊԱՇԱՐՆԵՐԻ ԻՐԱՑՈՒՄԻՑ ՄՈՒՏՔԵՐ </t>
    </r>
    <r>
      <rPr>
        <sz val="10"/>
        <rFont val="GHEA Grapalat"/>
        <family val="3"/>
      </rPr>
      <t>(տող6210+տող6220)</t>
    </r>
  </si>
  <si>
    <r>
      <t xml:space="preserve">ԱՅԼ ՊԱՇԱՐՆԵՐԻ ԻՐԱՑՈՒՄԻՑ ՄՈՒՏՔԵՐ </t>
    </r>
    <r>
      <rPr>
        <i/>
        <sz val="10"/>
        <rFont val="GHEA Grapalat"/>
        <family val="3"/>
      </rPr>
      <t>(տող6221+տող6222+տող6223)</t>
    </r>
  </si>
  <si>
    <r>
      <t xml:space="preserve">1.3. ԲԱՐՁՐԱՐԺԵՔ ԱԿՏԻՎՆԵՐԻ ԻՐԱՑՈՒՄԻՑ ՄՈՒՏՔԵՐ  </t>
    </r>
    <r>
      <rPr>
        <sz val="10"/>
        <rFont val="GHEA Grapalat"/>
        <family val="3"/>
      </rPr>
      <t xml:space="preserve"> (տող 6310)</t>
    </r>
  </si>
  <si>
    <r>
      <t xml:space="preserve">1.4. ՉԱՐՏԱԴՐՎԱԾ ԱԿՏԻՎՆԵՐԻ ԻՐԱՑՈՒՄԻՑ ՄՈՒՏՔԵՐ`                               </t>
    </r>
    <r>
      <rPr>
        <sz val="10"/>
        <rFont val="GHEA Grapalat"/>
        <family val="3"/>
      </rPr>
      <t>(տող6410+տող6420+տող6430+տող6440)</t>
    </r>
  </si>
  <si>
    <r>
      <t xml:space="preserve">             ԸՆԴԱՄԵՆԸ    ԾԱԽՍԵՐ                                        </t>
    </r>
    <r>
      <rPr>
        <sz val="10"/>
        <rFont val="GHEA Grapalat"/>
        <family val="3"/>
      </rPr>
      <t xml:space="preserve">     (տող4050+տող5000+տող 6000)</t>
    </r>
  </si>
  <si>
    <t xml:space="preserve">Տողի NN  </t>
  </si>
  <si>
    <r>
      <t xml:space="preserve">1. ՓՈԽԱՌՈՒ ՄԻՋՈՑՆԵՐ                           </t>
    </r>
    <r>
      <rPr>
        <i/>
        <sz val="9"/>
        <rFont val="GHEA Grapalat"/>
        <family val="3"/>
      </rPr>
      <t xml:space="preserve"> (տող 8111+տող 8120)</t>
    </r>
  </si>
  <si>
    <r>
      <t xml:space="preserve"> 1.1. Արժեթղթեր (բացառությամբ բաժնետոմսերի և կապիտալում այլ մասնակցության)</t>
    </r>
    <r>
      <rPr>
        <sz val="9"/>
        <rFont val="GHEA Grapalat"/>
        <family val="3"/>
      </rPr>
      <t xml:space="preserve"> (տող 8112+ տող 8113)</t>
    </r>
  </si>
  <si>
    <t xml:space="preserve">  - թողարկումից և տեղաբաշխումից մուտքեր</t>
  </si>
  <si>
    <t xml:space="preserve">  - հիմնական գումարի մարում</t>
  </si>
  <si>
    <r>
      <t xml:space="preserve">1.2. Վարկեր և փոխատվություններ (ստացում և մարում)   </t>
    </r>
    <r>
      <rPr>
        <sz val="9"/>
        <rFont val="GHEA Grapalat"/>
        <family val="3"/>
      </rPr>
      <t>(տող 8121+տող8140)</t>
    </r>
    <r>
      <rPr>
        <b/>
        <sz val="9"/>
        <rFont val="GHEA Grapalat"/>
        <family val="3"/>
      </rPr>
      <t xml:space="preserve"> </t>
    </r>
  </si>
  <si>
    <r>
      <t xml:space="preserve">1.2.1. Վարկեր </t>
    </r>
    <r>
      <rPr>
        <sz val="9"/>
        <rFont val="GHEA Grapalat"/>
        <family val="3"/>
      </rPr>
      <t xml:space="preserve">(տող 8122+ տող 8130) </t>
    </r>
  </si>
  <si>
    <r>
      <t xml:space="preserve">  - վարկերի ստացում  </t>
    </r>
    <r>
      <rPr>
        <i/>
        <sz val="9"/>
        <rFont val="GHEA Grapalat"/>
        <family val="3"/>
      </rPr>
      <t>(տող 8123+ տող 8124)</t>
    </r>
  </si>
  <si>
    <t>պետական բյուջեից</t>
  </si>
  <si>
    <t>այլ աղբյուրներից</t>
  </si>
  <si>
    <r>
      <t xml:space="preserve">  - ստացված վարկերի հիմնական  գումարի մարում  </t>
    </r>
    <r>
      <rPr>
        <i/>
        <sz val="9"/>
        <rFont val="GHEA Grapalat"/>
        <family val="3"/>
      </rPr>
      <t xml:space="preserve"> (տող 8131+ տող 8132)</t>
    </r>
  </si>
  <si>
    <t>ՀՀ պետական բյուջեին</t>
  </si>
  <si>
    <t>այլ աղբյուրներին</t>
  </si>
  <si>
    <r>
      <t xml:space="preserve">1.2.2. Փոխատվություններ  </t>
    </r>
    <r>
      <rPr>
        <i/>
        <sz val="9"/>
        <rFont val="GHEA Grapalat"/>
        <family val="3"/>
      </rPr>
      <t>(տող 8141+ տող 8150)</t>
    </r>
  </si>
  <si>
    <r>
      <t xml:space="preserve">  - բյուջետային փոխատվությունների ստացում  </t>
    </r>
    <r>
      <rPr>
        <i/>
        <sz val="9"/>
        <rFont val="GHEA Grapalat"/>
        <family val="3"/>
      </rPr>
      <t xml:space="preserve"> (տող 8142+ տող 8143) </t>
    </r>
  </si>
  <si>
    <t>ՀՀ պետական բյուջեից</t>
  </si>
  <si>
    <t>ՀՀ այլ համայնքների բյուջեներից</t>
  </si>
  <si>
    <r>
      <t xml:space="preserve">  - ստացված փոխատվությունների գումարի մարում </t>
    </r>
    <r>
      <rPr>
        <i/>
        <sz val="9"/>
        <rFont val="GHEA Grapalat"/>
        <family val="3"/>
      </rPr>
      <t xml:space="preserve"> (տող 8151+ տող 8152) </t>
    </r>
  </si>
  <si>
    <t>ՀՀ այլ համայնքների բյուջեներին</t>
  </si>
  <si>
    <r>
      <t xml:space="preserve">2. ՖԻՆԱՆՍԱԿԱՆ ԱԿՏԻՎՆԵՐ              </t>
    </r>
    <r>
      <rPr>
        <i/>
        <sz val="9"/>
        <rFont val="GHEA Grapalat"/>
        <family val="3"/>
      </rPr>
      <t>(տող8161+տող8170+տող8190-տող8197+տող8198+տող8199)</t>
    </r>
  </si>
  <si>
    <r>
      <t>2.1. Բաժնետոմսեր և կապիտալում այլ մասնակցություն  (</t>
    </r>
    <r>
      <rPr>
        <sz val="9"/>
        <rFont val="GHEA Grapalat"/>
        <family val="3"/>
      </rPr>
      <t xml:space="preserve">տող 8162+ տող 8163 + տող 8164) </t>
    </r>
  </si>
  <si>
    <t xml:space="preserve"> - համայնքային սեփականության բաժնետոմսերի և կապիտալում համայնքի մասնակցության իրացումից մուտքեր</t>
  </si>
  <si>
    <t xml:space="preserve"> - իրավաբանական անձանց կանոնադրական կապիտալում պետական մասնակցության, պետական սեփականություն հանդիսացող անշարժ գույքի (բացառությամբ հողերի), այդ թվում՝ անավարտ շինարարության օբյեկտների մասնավորեցումից  առաջացած միջոցներից համայնքի բյուջե մասհանումից մուտքեր</t>
  </si>
  <si>
    <t xml:space="preserve"> - բաժնետոմսեր և կապիտալում այլ մասնակցություն ձեռքբերում</t>
  </si>
  <si>
    <r>
      <t xml:space="preserve">2.2. Փոխատվություններ  </t>
    </r>
    <r>
      <rPr>
        <sz val="9"/>
        <rFont val="GHEA Grapalat"/>
        <family val="3"/>
      </rPr>
      <t>(տող 8171+ տող 8172)</t>
    </r>
  </si>
  <si>
    <t xml:space="preserve"> - նախկինում տրամադրված փոխատվությունների դիմաց ստացվող մարումներից մուտքեր</t>
  </si>
  <si>
    <t xml:space="preserve"> - փոխատվությունների տրամադրում</t>
  </si>
  <si>
    <r>
      <t xml:space="preserve">2.3. Համայնքի բյուջեի միջոցների տարեսկզբի ազատ  մնացորդը`                   </t>
    </r>
    <r>
      <rPr>
        <sz val="9"/>
        <rFont val="GHEA Grapalat"/>
        <family val="3"/>
      </rPr>
      <t xml:space="preserve">  (տող 8191+տող 8194-տող 8193)</t>
    </r>
  </si>
  <si>
    <t xml:space="preserve"> 2.3.1. Համայնքի բյուջեի վարչական մասի միջոցների տարեսկզբի ազատ մնացորդ </t>
  </si>
  <si>
    <t xml:space="preserve"> - ենթակա է ուղղման համայնքի բյուջեի վարչական մասից նախորդ տարում ֆինանսավորման ենթակա, սակայն չֆինանսավորված`առկա պարտավորությունների կատարմանը </t>
  </si>
  <si>
    <t xml:space="preserve"> - ենթակա է ուղղման համայնքի բյուջեի ֆոնդային  մաս       (տող 8191 - տող 8192)</t>
  </si>
  <si>
    <t xml:space="preserve"> 2.3.2. Համայնքի բյուջեի ֆոնդային մասի միջոցների տարեսկզբի մնացորդ  (տող 8195 + տող 8196)</t>
  </si>
  <si>
    <t xml:space="preserve">  - առանց վարչական մասի միջոցների տարեսկզբի ազատ մնացորդից ֆոնդային  մաս մուտքագրման ենթակա գումարի </t>
  </si>
  <si>
    <t xml:space="preserve"> - վարչական մասի միջոցների տարեսկզբի ազատ մնացորդից ֆոնդային  մաս մուտքագրման ենթակա գումարը (տող 8193)</t>
  </si>
  <si>
    <t>2.4. Համայնքի բյուջեի ֆոնդային մասի ժամանակավոր ազատ միջոցների տրամադրում վարչական մաս</t>
  </si>
  <si>
    <t xml:space="preserve">2.5. Համայնքի բյուջեի ֆոնդային մասի ժամանակավոր ազատ միջոցներից վարչական մաս տրամադրված միջոցների վերադարձ ֆոնդային մաս </t>
  </si>
  <si>
    <r>
      <t xml:space="preserve">2.6. Համայնքի բյուջեի հաշվում միջոցների մնացորդները հաշվետու ժամանակահատվածում </t>
    </r>
    <r>
      <rPr>
        <sz val="9"/>
        <rFont val="GHEA Grapalat"/>
        <family val="3"/>
      </rPr>
      <t xml:space="preserve"> (տող8010- տող 8110 - տող 8161 - տող 8170- տող 8190- տող 8197- տող 8198 - տող 8210)</t>
    </r>
  </si>
  <si>
    <t>8199ա</t>
  </si>
  <si>
    <t>որից` ծախսերի ֆինանսավորմանը չուղղված համայնքի բյուջեի միջոցների տարեսկզբի ազատ մնացորդի գումարը</t>
  </si>
  <si>
    <r>
      <t xml:space="preserve">Բ. ԱՐՏԱՔԻՆ ԱՂԲՅՈՒՐՆԵՐ                    </t>
    </r>
    <r>
      <rPr>
        <sz val="9"/>
        <rFont val="GHEA Grapalat"/>
        <family val="3"/>
      </rPr>
      <t>(տող 8210)</t>
    </r>
  </si>
  <si>
    <r>
      <t xml:space="preserve">1. ՓՈԽԱՌՈՒ ՄԻՋՈՑՆԵՐ                              </t>
    </r>
    <r>
      <rPr>
        <i/>
        <sz val="9"/>
        <rFont val="GHEA Grapalat"/>
        <family val="3"/>
      </rPr>
      <t>(տող 8211+տող 8220)</t>
    </r>
  </si>
  <si>
    <r>
      <t xml:space="preserve"> 1.1. Արժեթղթեր (բացառությամբ բաժնետոմսերի և կապիտալում այլ մասնակցության)</t>
    </r>
    <r>
      <rPr>
        <sz val="9"/>
        <rFont val="GHEA Grapalat"/>
        <family val="3"/>
      </rPr>
      <t xml:space="preserve">  (տող 8212+ տող 8213)</t>
    </r>
  </si>
  <si>
    <t>9121</t>
  </si>
  <si>
    <t>6121</t>
  </si>
  <si>
    <r>
      <t xml:space="preserve">1.2. Վարկեր և փոխատվություններ (ստացում և մարում)                                                   </t>
    </r>
    <r>
      <rPr>
        <sz val="9"/>
        <rFont val="GHEA Grapalat"/>
        <family val="3"/>
      </rPr>
      <t>(տող 8221+տող 8240)</t>
    </r>
  </si>
  <si>
    <r>
      <t xml:space="preserve">1.2.1. Վարկեր  </t>
    </r>
    <r>
      <rPr>
        <sz val="9"/>
        <rFont val="GHEA Grapalat"/>
        <family val="3"/>
      </rPr>
      <t>(տող 8222+ տող 8230)</t>
    </r>
  </si>
  <si>
    <t xml:space="preserve">  - վարկերի ստացում</t>
  </si>
  <si>
    <t>9122</t>
  </si>
  <si>
    <t xml:space="preserve">  - ստացված վարկերի հիմնական  գումարի մարում</t>
  </si>
  <si>
    <t>6122</t>
  </si>
  <si>
    <r>
      <t xml:space="preserve">1.2.2. Փոխատվություններ </t>
    </r>
    <r>
      <rPr>
        <sz val="9"/>
        <rFont val="GHEA Grapalat"/>
        <family val="3"/>
      </rPr>
      <t xml:space="preserve"> (տող 8241+ տող 8250)</t>
    </r>
  </si>
  <si>
    <t xml:space="preserve">  - փոխատվությունների ստացում</t>
  </si>
  <si>
    <t xml:space="preserve">  - ստացված փոխատվությունների գումարի մարում</t>
  </si>
  <si>
    <t>4729</t>
  </si>
  <si>
    <r>
      <t xml:space="preserve">   ԸՆԴԱՄԵՆԸ  ԵԿԱՄՈՒՏՆԵՐ                                               </t>
    </r>
    <r>
      <rPr>
        <b/>
        <sz val="10"/>
        <rFont val="GHEA Grapalat"/>
        <family val="3"/>
      </rPr>
      <t>(տող 1100 + տող 1200+տող 1300)</t>
    </r>
  </si>
  <si>
    <r>
      <t xml:space="preserve">                         ԸՆԴԱՄԵՆԸ`                                                 </t>
    </r>
    <r>
      <rPr>
        <sz val="9"/>
        <rFont val="GHEA Grapalat"/>
        <family val="3"/>
      </rPr>
      <t>(տող 8100+տող 8200), (տող 8000 հակառակ նշանով)</t>
    </r>
  </si>
  <si>
    <r>
      <t xml:space="preserve">                Ա. ՆԵՐՔԻՆ ԱՂԲՅՈՒՐՆԵՐ                                      </t>
    </r>
    <r>
      <rPr>
        <sz val="9"/>
        <rFont val="GHEA Grapalat"/>
        <family val="3"/>
      </rPr>
      <t xml:space="preserve"> (տող 8110+տող 8160), (տող 8010 - տող 8200) </t>
    </r>
  </si>
  <si>
    <t xml:space="preserve"> ՀԱՏՎԱԾ 6</t>
  </si>
  <si>
    <r>
      <t xml:space="preserve">         </t>
    </r>
    <r>
      <rPr>
        <b/>
        <sz val="10"/>
        <rFont val="GHEA Grapalat"/>
        <family val="3"/>
      </rPr>
      <t xml:space="preserve">                                </t>
    </r>
  </si>
  <si>
    <t>(հազար դրամներով)</t>
  </si>
  <si>
    <t>Բաժին</t>
  </si>
  <si>
    <t>Բյուջետային ծախսերի գործառական դասակարգման բաժինների, խմբերի և դասերի, ինչպես նաև բյուջետային ծախսերի տնտեսագիտական դասակարգման հոդվածների անվանումները</t>
  </si>
  <si>
    <t xml:space="preserve">  Ընդամենը   (ս.7 +ս.8)</t>
  </si>
  <si>
    <t xml:space="preserve">     այդ թվում`</t>
  </si>
  <si>
    <t>վարչական մաս</t>
  </si>
  <si>
    <t>ֆոնդային մաս</t>
  </si>
  <si>
    <r>
      <t xml:space="preserve">ԸՆԴՀԱՆՈՒՐ ԲՆՈՒՅԹԻ ՀԱՆՐԱՅԻՆ ԾԱՌԱՅՈՒԹՅՈՒՆՆԵՐ </t>
    </r>
    <r>
      <rPr>
        <sz val="9"/>
        <rFont val="GHEA Grapalat"/>
        <family val="3"/>
      </rPr>
      <t xml:space="preserve">(տող2110+տող2120+տող2130+տող2140+տող2150+տող2160+տող2170+տող2180)          </t>
    </r>
    <r>
      <rPr>
        <b/>
        <sz val="11"/>
        <rFont val="GHEA Grapalat"/>
        <family val="3"/>
      </rPr>
      <t xml:space="preserve">                                                                              </t>
    </r>
  </si>
  <si>
    <t>այդ թվում ծախսերի վերծանումը` ըստ բյուջետային ծախսերի տնտեսագիտական դասակարգման հոդվածների</t>
  </si>
  <si>
    <t>......................................................</t>
  </si>
  <si>
    <r>
      <t xml:space="preserve">ՊԱՇՏՊԱՆՈՒԹՅՈՒՆ </t>
    </r>
    <r>
      <rPr>
        <sz val="9"/>
        <rFont val="GHEA Grapalat"/>
        <family val="3"/>
      </rPr>
      <t>(տող2210+2220+տող2230+տող2240+տող2250)</t>
    </r>
  </si>
  <si>
    <r>
      <t xml:space="preserve">ՀԱՍԱՐԱԿԱԿԱՆ ԿԱՐԳ, ԱՆՎՏԱՆԳՈՒԹՅՈՒՆ և ԴԱՏԱԿԱՆ ԳՈՐԾՈՒՆԵՈՒԹՅՈՒՆ </t>
    </r>
    <r>
      <rPr>
        <sz val="9"/>
        <rFont val="GHEA Grapalat"/>
        <family val="3"/>
      </rPr>
      <t>(տող2310+տող2320+տող2330+տող2340+տող2350+տող2360+տող2370)</t>
    </r>
  </si>
  <si>
    <r>
      <t xml:space="preserve">ՏՆՏԵՍԱԿԱՆ ՀԱՐԱԲԵՐՈՒԹՅՈՒՆՆԵՐ </t>
    </r>
    <r>
      <rPr>
        <sz val="9"/>
        <rFont val="GHEA Grapalat"/>
        <family val="3"/>
      </rPr>
      <t>(տող2410+տող2420+տող2430+տող2440+տող2450+տող2460+տող2470+տող2480+տող2490)</t>
    </r>
  </si>
  <si>
    <r>
      <t xml:space="preserve">ՇՐՋԱԿԱ ՄԻՋԱՎԱՅՐԻ ՊԱՇՏՊԱՆՈՒԹՅՈՒՆ </t>
    </r>
    <r>
      <rPr>
        <sz val="9"/>
        <rFont val="GHEA Grapalat"/>
        <family val="3"/>
      </rPr>
      <t>(տող2510+տող2520+տող2530+տող2540+տող2550+տող2560)</t>
    </r>
  </si>
  <si>
    <r>
      <t xml:space="preserve">ԲՆԱԿԱՐԱՆԱՅԻՆ ՇԻՆԱՐԱՐՈՒԹՅՈՒՆ ԵՎ ԿՈՄՈՒՆԱԼ ԾԱՌԱՅՈՒԹՅՈՒՆ </t>
    </r>
    <r>
      <rPr>
        <sz val="9"/>
        <rFont val="GHEA Grapalat"/>
        <family val="3"/>
      </rPr>
      <t>(տող3610+տող3620+տող3630+տող3640+տող3650+տող3660)</t>
    </r>
  </si>
  <si>
    <r>
      <t xml:space="preserve">ԱՌՈՂՋԱՊԱՀՈՒԹՅՈՒՆ </t>
    </r>
    <r>
      <rPr>
        <sz val="9"/>
        <rFont val="GHEA Grapalat"/>
        <family val="3"/>
      </rPr>
      <t>(տող2710+տող2720+տող2730+տող2740+տող2750+տող2760)</t>
    </r>
  </si>
  <si>
    <r>
      <t xml:space="preserve">ՀԱՆԳԻՍՏ, ՄՇԱԿՈՒՅԹ ԵՎ ԿՐՈՆ </t>
    </r>
    <r>
      <rPr>
        <sz val="9"/>
        <rFont val="GHEA Grapalat"/>
        <family val="3"/>
      </rPr>
      <t>(տող2810+տող2820+տող2830+տող2840+տող2850+տող2860)</t>
    </r>
  </si>
  <si>
    <r>
      <t xml:space="preserve">ԿՐԹՈՒԹՅՈՒՆ </t>
    </r>
    <r>
      <rPr>
        <sz val="9"/>
        <rFont val="GHEA Grapalat"/>
        <family val="3"/>
      </rPr>
      <t>(տող2910+տող2920+տող2930+տող2940+տող2950+տող2960+տող2970+տող2980)</t>
    </r>
  </si>
  <si>
    <r>
      <t xml:space="preserve">ՍՈՑԻԱԼԱԿԱՆ ՊԱՇՏՊԱՆՈՒԹՅՈՒՆ </t>
    </r>
    <r>
      <rPr>
        <sz val="9"/>
        <rFont val="GHEA Grapalat"/>
        <family val="3"/>
      </rPr>
      <t xml:space="preserve">(տող3010+տող3020+տող3030+տող3040+տող3050+տող3060+տող3070+տող3080+տող3090) </t>
    </r>
  </si>
  <si>
    <r>
      <t>ՀԻՄՆԱԿԱՆ ԲԱԺԻՆՆԵՐԻՆ ՉԴԱՍՎՈՂ ՊԱՀՈՒՍՏԱՅԻՆ ՖՈՆԴԵՐ</t>
    </r>
    <r>
      <rPr>
        <sz val="9"/>
        <rFont val="GHEA Grapalat"/>
        <family val="3"/>
      </rPr>
      <t xml:space="preserve"> (տող3110)</t>
    </r>
  </si>
  <si>
    <r>
      <t xml:space="preserve"> -Այլ կապիտալ դրամաշնորհներ   </t>
    </r>
    <r>
      <rPr>
        <sz val="10"/>
        <rFont val="GHEA Grapalat"/>
        <family val="3"/>
      </rPr>
      <t>(տող 4544+տող 4547 +տող 4548)</t>
    </r>
  </si>
  <si>
    <t xml:space="preserve"> - տեղական ինքնակառավրման մարմիններին (տող4545+տող4546)</t>
  </si>
  <si>
    <r>
      <t xml:space="preserve"> ԱՅԼ ՀԻՄՆԱԿԱՆ ՄԻՋՈՑՆԵՐ </t>
    </r>
    <r>
      <rPr>
        <i/>
        <sz val="10"/>
        <color indexed="8"/>
        <rFont val="GHEA Grapalat"/>
        <family val="3"/>
      </rPr>
      <t>(տող 5131+տող 5132+տող 5133+ տող5134)</t>
    </r>
  </si>
  <si>
    <t xml:space="preserve"> - տեղական ինքնակառավրման մարմիններին  (տող4535+տող4536)</t>
  </si>
  <si>
    <r>
      <t xml:space="preserve"> - Այլ ընթացիկ դրամաշնորհներ</t>
    </r>
    <r>
      <rPr>
        <sz val="10"/>
        <rFont val="GHEA Grapalat"/>
        <family val="3"/>
      </rPr>
      <t>(տող4534+տող4537+տող4538)</t>
    </r>
  </si>
  <si>
    <r>
      <t xml:space="preserve">Ա.   ԸՆԹԱՑԻԿ  ԾԱԽՍԵՐ՝ </t>
    </r>
    <r>
      <rPr>
        <sz val="10"/>
        <rFont val="GHEA Grapalat"/>
        <family val="3"/>
      </rPr>
      <t xml:space="preserve">(տող4100+տող4200+տող4300+տող4400+տող4500+տող4600+տող4700)   </t>
    </r>
    <r>
      <rPr>
        <b/>
        <sz val="10"/>
        <rFont val="GHEA Grapalat"/>
        <family val="3"/>
      </rPr>
      <t xml:space="preserve">                                                                                                                    </t>
    </r>
  </si>
  <si>
    <r>
      <rPr>
        <b/>
        <u/>
        <sz val="12"/>
        <rFont val="GHEA Grapalat"/>
        <family val="3"/>
      </rPr>
      <t xml:space="preserve">ԸՆԴԱՄԵՆԸ ԾԱԽՍԵՐ </t>
    </r>
    <r>
      <rPr>
        <sz val="9"/>
        <rFont val="GHEA Grapalat"/>
        <family val="3"/>
      </rPr>
      <t>(տող2100+տող2200+տող2300+տող2400+տող2500+տող2600+ տող2700+տող2800+տող2900+տող3000+տող3100)</t>
    </r>
  </si>
  <si>
    <t>Հ Հ    Տ Ա Վ Ո Ւ Շ Ի    Մ Ա Ր Զ Ի</t>
  </si>
  <si>
    <t>ա) Համայնքի տարածքում նոր շենքերի, շինությունների (ներառյալ ոչ հիմնական) շինարարություն (տեղադրման) թույլտվության համար (տող 1133 + տող 1334), </t>
  </si>
  <si>
    <t>բ) Համայնքի վարչական տարածքում շենքերի, շինությունների, քաղաքաշինական այլ օբյեկտների վերակառուցման, ուժեղացման, վերականգնման, արդիականացման աշխատանքներ (բացառությամբ ՀՀ օրենսդրությամբ սահմանված` շինարարության թույլտվություն չպահանջվող դեպքերի) կատարելու թույլտվության համար</t>
  </si>
  <si>
    <t>գ) Համայնքի վարչական տարածքում շենքերի, շինությունների, քաղաքաշինական այլ օբյեկտների քանդման թույլտվության համար</t>
  </si>
  <si>
    <t>է) Համայնքի տարածքում առևտրի, հանրային սննդի, զվարճանքի, շահումով խաղերի և վիճակախաղերի կազմակերպման օբյեկտները, բաղնիքները (սաունաները), խաղատները ժամը 24.00-ից հետո աշխատելու թույլտվության համար</t>
  </si>
  <si>
    <t>ժ) Համայնքի արխիվից փաստաթղթերի պատճեններ և կրկնօրինակներ տրամադրելու համար</t>
  </si>
  <si>
    <t>ժգ) Ավտոկայանատեղի համար</t>
  </si>
  <si>
    <t>ժդ) Համայնքի տարածքում գտնվող խանութներում, կրպակներում տեխնիկական հեղուկների վաճառքի թույլտվության համար</t>
  </si>
  <si>
    <t>ժե) Համայնքի տարածքում հանրային սննդի կազմակերպման և իրացման թույլտվության համար</t>
  </si>
  <si>
    <t>ժզ) Հայաստանի Հանրապետության համայնքների անվանումները ֆիրմային անվանումներում օգտագործելու թույլտվության համար</t>
  </si>
  <si>
    <t>ժէ) Այլ տեղական տուրքեր</t>
  </si>
  <si>
    <t>(տող 1132 + տող 1135 + տող 1136 + տող 1137 + տող 1138 + տող 1139 + տող 1140 + տող 1141 + տող 1142 + տող 1143 + տող 1144+տող 1145+ տող 1146+տող 1147+տող 1148+ տող 1149+տող 1150 )</t>
  </si>
  <si>
    <t>այդ թվում</t>
  </si>
  <si>
    <t>Ընդամենը  (սյ 5 + սյ 6)</t>
  </si>
  <si>
    <r>
      <t xml:space="preserve"> </t>
    </r>
    <r>
      <rPr>
        <b/>
        <u/>
        <sz val="14"/>
        <rFont val="Arial Armenian"/>
        <family val="2"/>
      </rPr>
      <t>Ð²îì²Ì 2</t>
    </r>
  </si>
  <si>
    <t>Անշարժ գույքի հարկ</t>
  </si>
  <si>
    <t>Գույքահարկի,  հողի հարկի, անշարժ գույքի հարկի, հողերի և այլ գույքի վարձակալության վարձավճարների գծով առանձին ցուցանիշների վերաբերյալ</t>
  </si>
  <si>
    <t xml:space="preserve"> -Կենցաղային և հանրային սննդի ծառայություններ</t>
  </si>
  <si>
    <t>5134  տարեսկզբի մն-ից</t>
  </si>
  <si>
    <t>5113  տարեսկզբի մն.ից</t>
  </si>
  <si>
    <t xml:space="preserve">5134 տարեսկզբի մնացորդից </t>
  </si>
  <si>
    <t>մարզադպրոց</t>
  </si>
  <si>
    <t>Բերդի արվեստի և երաժշտական դպ.</t>
  </si>
  <si>
    <t>4657/կապ,դրամաշնորհ ֆուտբոլի ֆեդերացիա/</t>
  </si>
  <si>
    <t xml:space="preserve">ՀԱՏՎԱԾ 1   </t>
  </si>
  <si>
    <r>
      <rPr>
        <i/>
        <sz val="20"/>
        <color theme="1"/>
        <rFont val="GHEA Grapalat"/>
        <family val="3"/>
      </rPr>
      <t>ԲԵՐԴ</t>
    </r>
    <r>
      <rPr>
        <b/>
        <sz val="16"/>
        <color theme="1"/>
        <rFont val="GHEA Grapalat"/>
        <family val="3"/>
      </rPr>
      <t xml:space="preserve"> ՀԱՄԱՅՆՔԻ</t>
    </r>
  </si>
  <si>
    <r>
      <rPr>
        <b/>
        <i/>
        <u/>
        <sz val="12"/>
        <rFont val="Arial Armenian"/>
        <family val="2"/>
      </rPr>
      <t>ԲԵՐԴ</t>
    </r>
    <r>
      <rPr>
        <b/>
        <u/>
        <sz val="12"/>
        <rFont val="Arial Armenian"/>
        <family val="2"/>
      </rPr>
      <t xml:space="preserve">   </t>
    </r>
    <r>
      <rPr>
        <b/>
        <sz val="12"/>
        <rFont val="Arial Armenian"/>
        <family val="2"/>
      </rPr>
      <t>Ð²Ø²ÚÜøÆ  ´ÚàôæºÆ Ì²ÊêºðÀ` Àêî ´Úàôæºî²ÚÆÜ Ì²ÊêºðÆ  ¶àðÌ²è²Î²Ü ¸²ê²Î²ð¶Ø²Ü</t>
    </r>
  </si>
  <si>
    <r>
      <rPr>
        <b/>
        <i/>
        <u/>
        <sz val="14"/>
        <rFont val="Arial Armenian"/>
        <family val="2"/>
      </rPr>
      <t xml:space="preserve"> ԲԵՐԴ</t>
    </r>
    <r>
      <rPr>
        <b/>
        <u/>
        <sz val="14"/>
        <rFont val="Arial Armenian"/>
        <family val="2"/>
      </rPr>
      <t xml:space="preserve"> </t>
    </r>
    <r>
      <rPr>
        <b/>
        <sz val="14"/>
        <rFont val="Arial Armenian"/>
        <family val="2"/>
      </rPr>
      <t>Ð²Ø²ÚÜøÆ  ´ÚàôæºÆ  Ì²ÊêºðÀ`  Àêî  ´Úàôæºî²ÚÆÜ Ì²ÊêºðÆ îÜîºê²¶Æî²Î²Ü ¸²ê²Î²ð¶Ø²Ü</t>
    </r>
  </si>
  <si>
    <r>
      <rPr>
        <b/>
        <i/>
        <u/>
        <sz val="12"/>
        <rFont val="Arial Armenian"/>
        <family val="2"/>
      </rPr>
      <t xml:space="preserve"> ԲԵՐԴ</t>
    </r>
    <r>
      <rPr>
        <b/>
        <u/>
        <sz val="12"/>
        <rFont val="Arial Armenian"/>
        <family val="2"/>
      </rPr>
      <t xml:space="preserve"> </t>
    </r>
    <r>
      <rPr>
        <b/>
        <sz val="12"/>
        <rFont val="Arial Armenian"/>
        <family val="2"/>
      </rPr>
      <t>Ð²Ø²ÚÜøÆ  ´ÚàôæºÆ  ØÆæàòÜºðÆ  î²ðºìºðæÆ Ð²ìºÈàôð¸À  Î²Ø  ¸ºüÆòÆîÀ  (ä²Î²êàôð¸À)</t>
    </r>
  </si>
  <si>
    <r>
      <t xml:space="preserve"> </t>
    </r>
    <r>
      <rPr>
        <b/>
        <i/>
        <sz val="12"/>
        <rFont val="GHEA Grapalat"/>
        <family val="3"/>
      </rPr>
      <t>ԲԵՐԴ</t>
    </r>
    <r>
      <rPr>
        <i/>
        <u/>
        <sz val="12"/>
        <rFont val="GHEA Grapalat"/>
        <family val="3"/>
      </rPr>
      <t xml:space="preserve"> </t>
    </r>
    <r>
      <rPr>
        <b/>
        <u/>
        <sz val="12"/>
        <rFont val="GHEA Grapalat"/>
        <family val="3"/>
      </rPr>
      <t xml:space="preserve"> </t>
    </r>
    <r>
      <rPr>
        <b/>
        <sz val="12"/>
        <rFont val="GHEA Grapalat"/>
        <family val="3"/>
      </rPr>
      <t>ՀԱՄԱՅՆՔԻ  ԲՅՈՒՋԵԻ ԾԱԽՍԵՐԸ` ԸՍՏ ԲՅՈՒՋԵՏԱՅԻՆ ԾԱԽՍԵՐԻ  ԳՈՐԾԱՌԱԿԱՆ ԵՎ ՏՆՏԵՍԱԳԻՏԱԿԱՆ  ԴԱՍԱԿԱՐԳՄԱՆ</t>
    </r>
  </si>
  <si>
    <t>ՀԱՄԱՅՆՔԻ ՂԵԿԱՎԱՐ  Ա.Հակոբյան</t>
  </si>
  <si>
    <t>որից  221376.0</t>
  </si>
  <si>
    <t>4251 հենապատ</t>
  </si>
  <si>
    <t xml:space="preserve">Այլ </t>
  </si>
  <si>
    <t>2 0 2 5   Թ Վ Ա Կ Ա Ն Ի    Բ Յ ՈՒ Ջ Ե</t>
  </si>
  <si>
    <t>Հաստատված է                           համայնքի ավագանու</t>
  </si>
  <si>
    <t xml:space="preserve">թիվ            նիստի թիվ     որոշմամբ </t>
  </si>
  <si>
    <t>5112 տարեսկզբի մնացորդից սուբ.համ.մասնաբաժին</t>
  </si>
  <si>
    <t xml:space="preserve">5112 տարեսկզբի մնացորդից </t>
  </si>
  <si>
    <t xml:space="preserve">5113 տարեսկզբի մնացորդից </t>
  </si>
  <si>
    <r>
      <rPr>
        <b/>
        <i/>
        <u/>
        <sz val="14"/>
        <rFont val="Arial Armenian"/>
        <family val="2"/>
      </rPr>
      <t xml:space="preserve"> ԲԵՐԴ</t>
    </r>
    <r>
      <rPr>
        <b/>
        <u/>
        <sz val="14"/>
        <rFont val="Arial Armenian"/>
        <family val="2"/>
      </rPr>
      <t xml:space="preserve">  </t>
    </r>
    <r>
      <rPr>
        <b/>
        <sz val="14"/>
        <rFont val="Arial Armenian"/>
        <family val="2"/>
      </rPr>
      <t>Ð²Ø²ÚÜøÆ ´ÚàôæºÆ  Ð²ìºÈàôð¸Æ  ú¶î²¶àðÌØ²Ü  àôÔÔàôÂÚàôÜÜºðÀ  Î²Ø ¸ºüÆòÆîÆ (ä²Î²êàôð¸Æ)  üÆÜ²Üê²ìàðØ²Ü  ²Ô´ÚàôðÜºðÀ</t>
    </r>
  </si>
  <si>
    <t>5121/տարեսկզբի մնաց.սուբ հմ մաս ՏՐԱԿՏՈՐ/</t>
  </si>
  <si>
    <t>5121 տարեսկզբի մնացորդից ՍՈՒԲ ՀԱՄ ՄԱՍ ՋՐՑԱՆ ՄԵՔ</t>
  </si>
  <si>
    <r>
      <rPr>
        <b/>
        <i/>
        <u/>
        <sz val="16"/>
        <rFont val="GHEA Grapalat"/>
        <family val="3"/>
      </rPr>
      <t xml:space="preserve">ԲԵՐԴ  </t>
    </r>
    <r>
      <rPr>
        <b/>
        <u/>
        <sz val="16"/>
        <rFont val="GHEA Grapalat"/>
        <family val="3"/>
      </rPr>
      <t>ՀԱՄԱՅՆՔԻ ԲՅՈՒՋԵԻ ԵԿԱՄՈՒՏՆԵՐԸ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</si>
</sst>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64" formatCode="0.0"/>
    <numFmt numFmtId="165" formatCode="0000"/>
    <numFmt numFmtId="166" formatCode="000"/>
    <numFmt numFmtId="167" formatCode="#,##0.0"/>
  </numFmts>
  <fonts count="87" x14ac:knownFonts="1">
    <font>
      <sz val="11"/>
      <color theme="1"/>
      <name val="Calibri"/>
      <family val="2"/>
      <charset val="204"/>
      <scheme val="minor"/>
    </font>
    <font>
      <sz val="10"/>
      <name val="Arial LatArm"/>
      <family val="2"/>
    </font>
    <font>
      <b/>
      <sz val="10"/>
      <name val="Arial LatArm"/>
      <family val="2"/>
    </font>
    <font>
      <sz val="8"/>
      <name val="Arial LatArm"/>
      <family val="2"/>
    </font>
    <font>
      <sz val="9"/>
      <name val="Arial LatArm"/>
      <family val="2"/>
    </font>
    <font>
      <sz val="12"/>
      <name val="Arial LatArm"/>
      <family val="2"/>
    </font>
    <font>
      <b/>
      <i/>
      <sz val="10"/>
      <name val="Arial LatArm"/>
      <family val="2"/>
    </font>
    <font>
      <sz val="8"/>
      <color rgb="FFFF0000"/>
      <name val="Arial LatArm"/>
      <family val="2"/>
    </font>
    <font>
      <sz val="10"/>
      <color rgb="FFFF0000"/>
      <name val="Arial LatArm"/>
      <family val="2"/>
    </font>
    <font>
      <sz val="9"/>
      <color rgb="FFFF0000"/>
      <name val="Arial LatArm"/>
      <family val="2"/>
    </font>
    <font>
      <sz val="12"/>
      <color rgb="FFFF0000"/>
      <name val="Arial LatArm"/>
      <family val="2"/>
    </font>
    <font>
      <b/>
      <i/>
      <sz val="12"/>
      <color rgb="FFFF0000"/>
      <name val="Arial LatArm"/>
      <family val="2"/>
    </font>
    <font>
      <b/>
      <sz val="7"/>
      <name val="Arial LatArm"/>
      <family val="2"/>
    </font>
    <font>
      <b/>
      <i/>
      <sz val="7"/>
      <name val="Arial LatArm"/>
      <family val="2"/>
    </font>
    <font>
      <sz val="7"/>
      <name val="Arial LatArm"/>
      <family val="2"/>
    </font>
    <font>
      <sz val="10"/>
      <name val="GHEA Grapalat"/>
      <family val="3"/>
    </font>
    <font>
      <b/>
      <sz val="12"/>
      <name val="GHEA Grapalat"/>
      <family val="3"/>
    </font>
    <font>
      <b/>
      <sz val="10"/>
      <name val="GHEA Grapalat"/>
      <family val="3"/>
    </font>
    <font>
      <b/>
      <sz val="11"/>
      <name val="GHEA Grapalat"/>
      <family val="3"/>
    </font>
    <font>
      <b/>
      <i/>
      <sz val="10"/>
      <name val="GHEA Grapalat"/>
      <family val="3"/>
    </font>
    <font>
      <b/>
      <sz val="8"/>
      <name val="GHEA Grapalat"/>
      <family val="3"/>
    </font>
    <font>
      <sz val="8"/>
      <name val="GHEA Grapalat"/>
      <family val="3"/>
    </font>
    <font>
      <b/>
      <i/>
      <sz val="8"/>
      <name val="GHEA Grapalat"/>
      <family val="3"/>
    </font>
    <font>
      <b/>
      <i/>
      <sz val="9"/>
      <name val="GHEA Grapalat"/>
      <family val="3"/>
    </font>
    <font>
      <b/>
      <sz val="9"/>
      <name val="GHEA Grapalat"/>
      <family val="3"/>
    </font>
    <font>
      <sz val="9"/>
      <name val="GHEA Grapalat"/>
      <family val="3"/>
    </font>
    <font>
      <b/>
      <sz val="9"/>
      <color indexed="8"/>
      <name val="GHEA Grapalat"/>
      <family val="3"/>
    </font>
    <font>
      <i/>
      <sz val="9"/>
      <name val="GHEA Grapalat"/>
      <family val="3"/>
    </font>
    <font>
      <b/>
      <i/>
      <sz val="10"/>
      <color indexed="8"/>
      <name val="GHEA Grapalat"/>
      <family val="3"/>
    </font>
    <font>
      <b/>
      <sz val="10"/>
      <color indexed="8"/>
      <name val="GHEA Grapalat"/>
      <family val="3"/>
    </font>
    <font>
      <sz val="8"/>
      <color indexed="8"/>
      <name val="GHEA Grapalat"/>
      <family val="3"/>
    </font>
    <font>
      <sz val="9"/>
      <color indexed="8"/>
      <name val="GHEA Grapalat"/>
      <family val="3"/>
    </font>
    <font>
      <sz val="10"/>
      <color indexed="8"/>
      <name val="GHEA Grapalat"/>
      <family val="3"/>
    </font>
    <font>
      <sz val="10"/>
      <color indexed="10"/>
      <name val="GHEA Grapalat"/>
      <family val="3"/>
    </font>
    <font>
      <i/>
      <sz val="10"/>
      <name val="GHEA Grapalat"/>
      <family val="3"/>
    </font>
    <font>
      <i/>
      <sz val="10"/>
      <color indexed="8"/>
      <name val="GHEA Grapalat"/>
      <family val="3"/>
    </font>
    <font>
      <sz val="10"/>
      <name val="Arial Armenian"/>
      <family val="2"/>
    </font>
    <font>
      <b/>
      <sz val="14"/>
      <name val="GHEA Grapalat"/>
      <family val="3"/>
    </font>
    <font>
      <sz val="12"/>
      <name val="Arial Armenian"/>
      <family val="2"/>
    </font>
    <font>
      <b/>
      <sz val="12"/>
      <name val="Arial Armenian"/>
      <family val="2"/>
    </font>
    <font>
      <b/>
      <i/>
      <sz val="12"/>
      <name val="Arial Armenian"/>
      <family val="2"/>
    </font>
    <font>
      <sz val="8"/>
      <name val="Arial Armenian"/>
      <family val="2"/>
    </font>
    <font>
      <b/>
      <i/>
      <sz val="8"/>
      <name val="Arial Armenian"/>
      <family val="2"/>
    </font>
    <font>
      <sz val="11"/>
      <name val="Arial Armenian"/>
      <family val="2"/>
    </font>
    <font>
      <sz val="9"/>
      <name val="Arial Armenian"/>
      <family val="2"/>
    </font>
    <font>
      <b/>
      <i/>
      <sz val="9"/>
      <name val="Arial Armenian"/>
      <family val="2"/>
    </font>
    <font>
      <b/>
      <sz val="8"/>
      <color indexed="8"/>
      <name val="GHEA Grapalat"/>
      <family val="3"/>
    </font>
    <font>
      <b/>
      <u/>
      <sz val="12"/>
      <color theme="1"/>
      <name val="GHEA Grapalat"/>
      <family val="3"/>
    </font>
    <font>
      <b/>
      <sz val="12"/>
      <color theme="1"/>
      <name val="GHEA Grapalat"/>
      <family val="3"/>
    </font>
    <font>
      <b/>
      <sz val="14"/>
      <color theme="1"/>
      <name val="GHEA Grapalat"/>
      <family val="3"/>
    </font>
    <font>
      <b/>
      <sz val="16"/>
      <color theme="1"/>
      <name val="GHEA Grapalat"/>
      <family val="3"/>
    </font>
    <font>
      <sz val="10"/>
      <color theme="1"/>
      <name val="GHEA Grapalat"/>
      <family val="3"/>
    </font>
    <font>
      <sz val="11"/>
      <color theme="1"/>
      <name val="GHEA Grapalat"/>
      <family val="3"/>
    </font>
    <font>
      <b/>
      <sz val="18"/>
      <color theme="1"/>
      <name val="GHEA Grapalat"/>
      <family val="3"/>
    </font>
    <font>
      <sz val="16"/>
      <color theme="1"/>
      <name val="GHEA Grapalat"/>
      <family val="3"/>
    </font>
    <font>
      <b/>
      <u/>
      <sz val="12"/>
      <name val="GHEA Grapalat"/>
      <family val="3"/>
    </font>
    <font>
      <b/>
      <u/>
      <sz val="11"/>
      <name val="GHEA Grapalat"/>
      <family val="3"/>
    </font>
    <font>
      <sz val="11"/>
      <color rgb="FF000000"/>
      <name val="GHEA Grapalat"/>
      <family val="3"/>
    </font>
    <font>
      <sz val="7"/>
      <name val="GHEA Grapalat"/>
      <family val="3"/>
    </font>
    <font>
      <sz val="10"/>
      <color rgb="FF000000"/>
      <name val="GHEA Grapalat"/>
      <family val="3"/>
    </font>
    <font>
      <sz val="11"/>
      <name val="GHEA Grapalat"/>
      <family val="3"/>
    </font>
    <font>
      <b/>
      <sz val="16"/>
      <name val="GHEA Grapalat"/>
      <family val="3"/>
    </font>
    <font>
      <sz val="14"/>
      <name val="Arial Armenian"/>
      <family val="2"/>
    </font>
    <font>
      <b/>
      <sz val="14"/>
      <name val="Arial Armenian"/>
      <family val="2"/>
    </font>
    <font>
      <b/>
      <u/>
      <sz val="14"/>
      <name val="Arial Armenian"/>
      <family val="2"/>
    </font>
    <font>
      <b/>
      <u/>
      <sz val="12"/>
      <name val="Arial Armenian"/>
      <family val="2"/>
    </font>
    <font>
      <b/>
      <sz val="10"/>
      <name val="Arial Armenian"/>
      <family val="2"/>
    </font>
    <font>
      <b/>
      <i/>
      <sz val="10"/>
      <name val="Arial Armenian"/>
      <family val="2"/>
    </font>
    <font>
      <b/>
      <u/>
      <sz val="9"/>
      <name val="GHEA Grapalat"/>
      <family val="3"/>
    </font>
    <font>
      <sz val="9"/>
      <color rgb="FF000000"/>
      <name val="GHEA Grapalat"/>
      <family val="3"/>
    </font>
    <font>
      <b/>
      <u/>
      <sz val="10"/>
      <name val="GHEA Grapalat"/>
      <family val="3"/>
    </font>
    <font>
      <sz val="10"/>
      <color rgb="FFFF0000"/>
      <name val="GHEA Grapalat"/>
      <family val="3"/>
    </font>
    <font>
      <sz val="12"/>
      <name val="GHEA Grapalat"/>
      <family val="3"/>
    </font>
    <font>
      <b/>
      <sz val="10"/>
      <color rgb="FFFF0000"/>
      <name val="GHEA Grapalat"/>
      <family val="3"/>
    </font>
    <font>
      <sz val="8"/>
      <color rgb="FFFF0000"/>
      <name val="GHEA Grapalat"/>
      <family val="3"/>
    </font>
    <font>
      <i/>
      <sz val="10"/>
      <color rgb="FFFF0000"/>
      <name val="GHEA Grapalat"/>
      <family val="3"/>
    </font>
    <font>
      <i/>
      <sz val="20"/>
      <color theme="1"/>
      <name val="GHEA Grapalat"/>
      <family val="3"/>
    </font>
    <font>
      <b/>
      <i/>
      <u/>
      <sz val="14"/>
      <name val="Arial Armenian"/>
      <family val="2"/>
    </font>
    <font>
      <b/>
      <i/>
      <u/>
      <sz val="12"/>
      <name val="Arial Armenian"/>
      <family val="2"/>
    </font>
    <font>
      <i/>
      <u/>
      <sz val="12"/>
      <name val="GHEA Grapalat"/>
      <family val="3"/>
    </font>
    <font>
      <b/>
      <i/>
      <sz val="12"/>
      <name val="GHEA Grapalat"/>
      <family val="3"/>
    </font>
    <font>
      <b/>
      <sz val="10"/>
      <color rgb="FFFF0000"/>
      <name val="Arial LatArm"/>
      <family val="2"/>
    </font>
    <font>
      <b/>
      <i/>
      <sz val="10"/>
      <color rgb="FFFF0000"/>
      <name val="Arial LatArm"/>
      <family val="2"/>
    </font>
    <font>
      <b/>
      <sz val="11"/>
      <color rgb="FFFF0000"/>
      <name val="GHEA Grapalat"/>
      <family val="3"/>
    </font>
    <font>
      <b/>
      <sz val="12"/>
      <color rgb="FFFF0000"/>
      <name val="Arial Armenian"/>
      <family val="2"/>
    </font>
    <font>
      <b/>
      <u/>
      <sz val="16"/>
      <name val="GHEA Grapalat"/>
      <family val="3"/>
    </font>
    <font>
      <b/>
      <i/>
      <u/>
      <sz val="16"/>
      <name val="GHEA Grapalat"/>
      <family val="3"/>
    </font>
  </fonts>
  <fills count="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1">
    <xf numFmtId="0" fontId="0" fillId="0" borderId="0"/>
  </cellStyleXfs>
  <cellXfs count="382">
    <xf numFmtId="0" fontId="0" fillId="0" borderId="0" xfId="0"/>
    <xf numFmtId="164" fontId="1" fillId="0" borderId="1" xfId="0" applyNumberFormat="1" applyFont="1" applyFill="1" applyBorder="1" applyAlignment="1">
      <alignment horizontal="center" vertical="center"/>
    </xf>
    <xf numFmtId="0" fontId="5" fillId="0" borderId="0" xfId="0" applyFont="1" applyFill="1" applyBorder="1"/>
    <xf numFmtId="0" fontId="1" fillId="0" borderId="0" xfId="0" applyFont="1" applyFill="1" applyBorder="1"/>
    <xf numFmtId="164" fontId="1" fillId="0" borderId="1" xfId="0" applyNumberFormat="1" applyFont="1" applyFill="1" applyBorder="1" applyAlignment="1">
      <alignment horizontal="center"/>
    </xf>
    <xf numFmtId="0" fontId="7" fillId="0" borderId="0" xfId="0" applyFont="1" applyFill="1"/>
    <xf numFmtId="0" fontId="8" fillId="0" borderId="0" xfId="0" applyFont="1" applyFill="1"/>
    <xf numFmtId="0" fontId="10" fillId="0" borderId="0" xfId="0" applyFont="1" applyFill="1" applyBorder="1"/>
    <xf numFmtId="0" fontId="10" fillId="0" borderId="0" xfId="0" applyFont="1" applyFill="1" applyBorder="1" applyAlignment="1">
      <alignment vertical="center"/>
    </xf>
    <xf numFmtId="0" fontId="10" fillId="0" borderId="0" xfId="0" applyFont="1" applyFill="1" applyBorder="1" applyAlignment="1">
      <alignment vertical="center" wrapText="1"/>
    </xf>
    <xf numFmtId="0" fontId="10" fillId="0" borderId="0" xfId="0" applyFont="1" applyFill="1" applyBorder="1" applyAlignment="1">
      <alignment horizontal="center" vertical="center"/>
    </xf>
    <xf numFmtId="0" fontId="11" fillId="0" borderId="0" xfId="0" applyFont="1" applyFill="1" applyBorder="1"/>
    <xf numFmtId="0" fontId="9" fillId="0" borderId="0" xfId="0" applyFont="1" applyFill="1" applyBorder="1" applyAlignment="1">
      <alignment horizontal="center" vertical="center" wrapText="1"/>
    </xf>
    <xf numFmtId="164" fontId="2" fillId="0" borderId="1" xfId="0" applyNumberFormat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/>
    </xf>
    <xf numFmtId="0" fontId="1" fillId="0" borderId="0" xfId="0" applyFont="1" applyFill="1"/>
    <xf numFmtId="164" fontId="1" fillId="0" borderId="1" xfId="0" applyNumberFormat="1" applyFont="1" applyFill="1" applyBorder="1" applyAlignment="1">
      <alignment horizontal="center" vertical="center" wrapText="1"/>
    </xf>
    <xf numFmtId="164" fontId="2" fillId="0" borderId="1" xfId="0" applyNumberFormat="1" applyFont="1" applyFill="1" applyBorder="1" applyAlignment="1">
      <alignment horizontal="center" vertical="center" wrapText="1"/>
    </xf>
    <xf numFmtId="0" fontId="12" fillId="0" borderId="0" xfId="0" applyFont="1" applyFill="1" applyBorder="1"/>
    <xf numFmtId="0" fontId="3" fillId="0" borderId="0" xfId="0" applyFont="1" applyFill="1" applyBorder="1" applyAlignment="1">
      <alignment horizontal="left" vertical="top" wrapText="1"/>
    </xf>
    <xf numFmtId="165" fontId="14" fillId="0" borderId="0" xfId="0" applyNumberFormat="1" applyFont="1" applyFill="1" applyBorder="1" applyAlignment="1">
      <alignment horizontal="center" vertical="top"/>
    </xf>
    <xf numFmtId="0" fontId="13" fillId="0" borderId="0" xfId="0" applyFont="1" applyFill="1" applyBorder="1" applyAlignment="1">
      <alignment horizontal="center" vertical="top"/>
    </xf>
    <xf numFmtId="0" fontId="14" fillId="0" borderId="0" xfId="0" applyFont="1" applyFill="1" applyBorder="1" applyAlignment="1">
      <alignment horizontal="center" vertical="top"/>
    </xf>
    <xf numFmtId="0" fontId="3" fillId="0" borderId="1" xfId="0" applyFont="1" applyFill="1" applyBorder="1"/>
    <xf numFmtId="0" fontId="1" fillId="0" borderId="1" xfId="0" applyFont="1" applyFill="1" applyBorder="1" applyAlignment="1">
      <alignment horizontal="center" wrapText="1"/>
    </xf>
    <xf numFmtId="0" fontId="4" fillId="0" borderId="0" xfId="0" applyFont="1" applyFill="1"/>
    <xf numFmtId="0" fontId="3" fillId="0" borderId="3" xfId="0" applyFont="1" applyFill="1" applyBorder="1" applyAlignment="1">
      <alignment horizontal="center"/>
    </xf>
    <xf numFmtId="164" fontId="6" fillId="0" borderId="1" xfId="0" applyNumberFormat="1" applyFont="1" applyFill="1" applyBorder="1" applyAlignment="1">
      <alignment horizontal="center" vertical="center"/>
    </xf>
    <xf numFmtId="0" fontId="1" fillId="0" borderId="1" xfId="0" applyFont="1" applyFill="1" applyBorder="1"/>
    <xf numFmtId="0" fontId="15" fillId="0" borderId="1" xfId="0" applyNumberFormat="1" applyFont="1" applyFill="1" applyBorder="1" applyAlignment="1">
      <alignment horizontal="left" vertical="center" wrapText="1" indent="1"/>
    </xf>
    <xf numFmtId="0" fontId="15" fillId="0" borderId="1" xfId="0" applyFont="1" applyFill="1" applyBorder="1" applyAlignment="1">
      <alignment horizontal="left" vertical="center" wrapText="1" indent="2"/>
    </xf>
    <xf numFmtId="49" fontId="16" fillId="0" borderId="1" xfId="0" applyNumberFormat="1" applyFont="1" applyFill="1" applyBorder="1" applyAlignment="1">
      <alignment vertical="center" wrapText="1"/>
    </xf>
    <xf numFmtId="0" fontId="15" fillId="0" borderId="1" xfId="0" applyFont="1" applyFill="1" applyBorder="1" applyAlignment="1">
      <alignment horizontal="center" vertical="center" wrapText="1"/>
    </xf>
    <xf numFmtId="49" fontId="15" fillId="0" borderId="1" xfId="0" applyNumberFormat="1" applyFont="1" applyFill="1" applyBorder="1" applyAlignment="1">
      <alignment horizontal="center" vertical="center"/>
    </xf>
    <xf numFmtId="0" fontId="18" fillId="0" borderId="1" xfId="0" applyFont="1" applyFill="1" applyBorder="1" applyAlignment="1">
      <alignment vertical="center" wrapText="1"/>
    </xf>
    <xf numFmtId="0" fontId="17" fillId="0" borderId="1" xfId="0" applyFont="1" applyFill="1" applyBorder="1" applyAlignment="1">
      <alignment horizontal="center" vertical="center"/>
    </xf>
    <xf numFmtId="0" fontId="15" fillId="0" borderId="1" xfId="0" applyFont="1" applyFill="1" applyBorder="1" applyAlignment="1">
      <alignment vertical="center" wrapText="1"/>
    </xf>
    <xf numFmtId="0" fontId="15" fillId="0" borderId="1" xfId="0" applyFont="1" applyFill="1" applyBorder="1" applyAlignment="1">
      <alignment vertical="center"/>
    </xf>
    <xf numFmtId="0" fontId="17" fillId="0" borderId="1" xfId="0" applyFont="1" applyFill="1" applyBorder="1" applyAlignment="1">
      <alignment vertical="center" wrapText="1"/>
    </xf>
    <xf numFmtId="0" fontId="15" fillId="0" borderId="1" xfId="0" applyFont="1" applyFill="1" applyBorder="1" applyAlignment="1">
      <alignment horizontal="left" vertical="center" wrapText="1" indent="3"/>
    </xf>
    <xf numFmtId="0" fontId="15" fillId="0" borderId="1" xfId="0" applyNumberFormat="1" applyFont="1" applyFill="1" applyBorder="1" applyAlignment="1">
      <alignment horizontal="left" vertical="center" wrapText="1" indent="2"/>
    </xf>
    <xf numFmtId="1" fontId="15" fillId="0" borderId="1" xfId="0" applyNumberFormat="1" applyFont="1" applyFill="1" applyBorder="1" applyAlignment="1">
      <alignment horizontal="center" vertical="center" wrapText="1"/>
    </xf>
    <xf numFmtId="1" fontId="17" fillId="0" borderId="1" xfId="0" applyNumberFormat="1" applyFont="1" applyFill="1" applyBorder="1" applyAlignment="1">
      <alignment horizontal="center" vertical="center" wrapText="1"/>
    </xf>
    <xf numFmtId="49" fontId="20" fillId="0" borderId="1" xfId="0" applyNumberFormat="1" applyFont="1" applyFill="1" applyBorder="1" applyAlignment="1">
      <alignment horizontal="center" vertical="center"/>
    </xf>
    <xf numFmtId="49" fontId="21" fillId="0" borderId="1" xfId="0" applyNumberFormat="1" applyFont="1" applyFill="1" applyBorder="1" applyAlignment="1">
      <alignment horizontal="center" vertical="center"/>
    </xf>
    <xf numFmtId="49" fontId="21" fillId="0" borderId="1" xfId="0" applyNumberFormat="1" applyFont="1" applyFill="1" applyBorder="1" applyAlignment="1">
      <alignment horizontal="center" vertical="top"/>
    </xf>
    <xf numFmtId="49" fontId="28" fillId="0" borderId="1" xfId="0" applyNumberFormat="1" applyFont="1" applyFill="1" applyBorder="1" applyAlignment="1">
      <alignment vertical="top" wrapText="1"/>
    </xf>
    <xf numFmtId="49" fontId="15" fillId="2" borderId="1" xfId="0" applyNumberFormat="1" applyFont="1" applyFill="1" applyBorder="1" applyAlignment="1">
      <alignment horizontal="center" vertical="center" wrapText="1"/>
    </xf>
    <xf numFmtId="49" fontId="17" fillId="0" borderId="1" xfId="0" applyNumberFormat="1" applyFont="1" applyFill="1" applyBorder="1" applyAlignment="1">
      <alignment vertical="top" wrapText="1"/>
    </xf>
    <xf numFmtId="49" fontId="29" fillId="0" borderId="1" xfId="0" applyNumberFormat="1" applyFont="1" applyFill="1" applyBorder="1" applyAlignment="1">
      <alignment vertical="top" wrapText="1"/>
    </xf>
    <xf numFmtId="0" fontId="17" fillId="0" borderId="1" xfId="0" applyFont="1" applyBorder="1" applyAlignment="1">
      <alignment horizontal="center" vertical="center"/>
    </xf>
    <xf numFmtId="49" fontId="17" fillId="0" borderId="1" xfId="0" applyNumberFormat="1" applyFont="1" applyFill="1" applyBorder="1" applyAlignment="1">
      <alignment wrapText="1"/>
    </xf>
    <xf numFmtId="49" fontId="17" fillId="2" borderId="1" xfId="0" applyNumberFormat="1" applyFont="1" applyFill="1" applyBorder="1" applyAlignment="1">
      <alignment horizontal="center" vertical="center" wrapText="1"/>
    </xf>
    <xf numFmtId="49" fontId="29" fillId="0" borderId="1" xfId="0" applyNumberFormat="1" applyFont="1" applyFill="1" applyBorder="1" applyAlignment="1">
      <alignment horizontal="center" vertical="top" wrapText="1"/>
    </xf>
    <xf numFmtId="49" fontId="29" fillId="0" borderId="1" xfId="0" applyNumberFormat="1" applyFont="1" applyFill="1" applyBorder="1" applyAlignment="1">
      <alignment horizontal="center" vertical="center" wrapText="1"/>
    </xf>
    <xf numFmtId="49" fontId="29" fillId="0" borderId="1" xfId="0" applyNumberFormat="1" applyFont="1" applyFill="1" applyBorder="1" applyAlignment="1">
      <alignment horizontal="center" wrapText="1"/>
    </xf>
    <xf numFmtId="49" fontId="15" fillId="0" borderId="1" xfId="0" applyNumberFormat="1" applyFont="1" applyFill="1" applyBorder="1" applyAlignment="1">
      <alignment wrapText="1"/>
    </xf>
    <xf numFmtId="0" fontId="19" fillId="2" borderId="1" xfId="0" applyFont="1" applyFill="1" applyBorder="1" applyAlignment="1">
      <alignment horizontal="left" vertical="center" wrapText="1"/>
    </xf>
    <xf numFmtId="0" fontId="15" fillId="2" borderId="1" xfId="0" applyFont="1" applyFill="1" applyBorder="1" applyAlignment="1">
      <alignment horizontal="left" vertical="top" wrapText="1"/>
    </xf>
    <xf numFmtId="49" fontId="19" fillId="0" borderId="1" xfId="0" applyNumberFormat="1" applyFont="1" applyFill="1" applyBorder="1" applyAlignment="1">
      <alignment vertical="top" wrapText="1"/>
    </xf>
    <xf numFmtId="0" fontId="17" fillId="0" borderId="1" xfId="0" applyFont="1" applyBorder="1" applyAlignment="1">
      <alignment horizontal="center"/>
    </xf>
    <xf numFmtId="0" fontId="17" fillId="0" borderId="1" xfId="0" applyFont="1" applyFill="1" applyBorder="1" applyAlignment="1">
      <alignment vertical="top" wrapText="1"/>
    </xf>
    <xf numFmtId="49" fontId="29" fillId="0" borderId="1" xfId="0" applyNumberFormat="1" applyFont="1" applyFill="1" applyBorder="1" applyAlignment="1">
      <alignment vertical="center" wrapText="1"/>
    </xf>
    <xf numFmtId="49" fontId="17" fillId="2" borderId="1" xfId="0" applyNumberFormat="1" applyFont="1" applyFill="1" applyBorder="1" applyAlignment="1">
      <alignment horizontal="center"/>
    </xf>
    <xf numFmtId="49" fontId="28" fillId="0" borderId="1" xfId="0" applyNumberFormat="1" applyFont="1" applyFill="1" applyBorder="1" applyAlignment="1">
      <alignment vertical="center" wrapText="1"/>
    </xf>
    <xf numFmtId="49" fontId="32" fillId="0" borderId="1" xfId="0" applyNumberFormat="1" applyFont="1" applyFill="1" applyBorder="1" applyAlignment="1">
      <alignment vertical="top" wrapText="1"/>
    </xf>
    <xf numFmtId="0" fontId="17" fillId="0" borderId="1" xfId="0" applyFont="1" applyBorder="1" applyAlignment="1">
      <alignment vertical="top" wrapText="1"/>
    </xf>
    <xf numFmtId="0" fontId="15" fillId="0" borderId="1" xfId="0" applyFont="1" applyBorder="1" applyAlignment="1">
      <alignment vertical="top" wrapText="1"/>
    </xf>
    <xf numFmtId="0" fontId="15" fillId="0" borderId="1" xfId="0" applyFont="1" applyBorder="1" applyAlignment="1">
      <alignment wrapText="1"/>
    </xf>
    <xf numFmtId="0" fontId="19" fillId="2" borderId="1" xfId="0" applyFont="1" applyFill="1" applyBorder="1" applyAlignment="1">
      <alignment horizontal="left" vertical="top" wrapText="1"/>
    </xf>
    <xf numFmtId="0" fontId="29" fillId="0" borderId="1" xfId="0" applyFont="1" applyFill="1" applyBorder="1" applyAlignment="1">
      <alignment horizontal="center" vertical="center" wrapText="1"/>
    </xf>
    <xf numFmtId="49" fontId="19" fillId="0" borderId="1" xfId="0" applyNumberFormat="1" applyFont="1" applyFill="1" applyBorder="1" applyAlignment="1">
      <alignment wrapText="1"/>
    </xf>
    <xf numFmtId="0" fontId="17" fillId="0" borderId="1" xfId="0" applyFont="1" applyFill="1" applyBorder="1" applyAlignment="1">
      <alignment wrapText="1"/>
    </xf>
    <xf numFmtId="0" fontId="21" fillId="0" borderId="1" xfId="0" applyFont="1" applyBorder="1" applyAlignment="1">
      <alignment vertical="center" wrapText="1"/>
    </xf>
    <xf numFmtId="0" fontId="21" fillId="0" borderId="1" xfId="0" applyFont="1" applyBorder="1"/>
    <xf numFmtId="49" fontId="30" fillId="0" borderId="1" xfId="0" applyNumberFormat="1" applyFont="1" applyFill="1" applyBorder="1" applyAlignment="1">
      <alignment horizontal="center" vertical="center" wrapText="1"/>
    </xf>
    <xf numFmtId="164" fontId="1" fillId="0" borderId="0" xfId="0" applyNumberFormat="1" applyFont="1" applyFill="1" applyBorder="1" applyAlignment="1">
      <alignment horizontal="center" vertical="center"/>
    </xf>
    <xf numFmtId="0" fontId="17" fillId="2" borderId="1" xfId="0" applyFont="1" applyFill="1" applyBorder="1" applyAlignment="1">
      <alignment horizontal="center" vertical="center" wrapText="1"/>
    </xf>
    <xf numFmtId="0" fontId="15" fillId="2" borderId="1" xfId="0" applyFont="1" applyFill="1" applyBorder="1" applyAlignment="1">
      <alignment horizontal="center" vertical="center"/>
    </xf>
    <xf numFmtId="0" fontId="17" fillId="2" borderId="1" xfId="0" applyFont="1" applyFill="1" applyBorder="1" applyAlignment="1">
      <alignment horizontal="center" vertical="top" wrapText="1"/>
    </xf>
    <xf numFmtId="49" fontId="15" fillId="2" borderId="1" xfId="0" applyNumberFormat="1" applyFont="1" applyFill="1" applyBorder="1" applyAlignment="1">
      <alignment horizontal="center" vertical="center"/>
    </xf>
    <xf numFmtId="0" fontId="33" fillId="2" borderId="1" xfId="0" applyFont="1" applyFill="1" applyBorder="1" applyAlignment="1">
      <alignment horizontal="center" vertical="center"/>
    </xf>
    <xf numFmtId="0" fontId="17" fillId="2" borderId="1" xfId="0" applyFont="1" applyFill="1" applyBorder="1" applyAlignment="1">
      <alignment vertical="center" wrapText="1"/>
    </xf>
    <xf numFmtId="0" fontId="15" fillId="2" borderId="1" xfId="0" applyFont="1" applyFill="1" applyBorder="1" applyAlignment="1">
      <alignment horizontal="center"/>
    </xf>
    <xf numFmtId="0" fontId="29" fillId="0" borderId="1" xfId="0" applyFont="1" applyBorder="1" applyAlignment="1">
      <alignment horizontal="left" vertical="top" wrapText="1"/>
    </xf>
    <xf numFmtId="49" fontId="15" fillId="0" borderId="1" xfId="0" applyNumberFormat="1" applyFont="1" applyFill="1" applyBorder="1" applyAlignment="1">
      <alignment horizontal="center" wrapText="1"/>
    </xf>
    <xf numFmtId="49" fontId="17" fillId="2" borderId="1" xfId="0" applyNumberFormat="1" applyFont="1" applyFill="1" applyBorder="1" applyAlignment="1">
      <alignment horizontal="center" wrapText="1"/>
    </xf>
    <xf numFmtId="49" fontId="15" fillId="0" borderId="1" xfId="0" applyNumberFormat="1" applyFont="1" applyFill="1" applyBorder="1" applyAlignment="1">
      <alignment horizontal="center" vertical="top" wrapText="1"/>
    </xf>
    <xf numFmtId="49" fontId="15" fillId="0" borderId="1" xfId="0" applyNumberFormat="1" applyFont="1" applyBorder="1" applyAlignment="1">
      <alignment horizontal="center" vertical="center"/>
    </xf>
    <xf numFmtId="49" fontId="15" fillId="0" borderId="1" xfId="0" applyNumberFormat="1" applyFont="1" applyBorder="1" applyAlignment="1">
      <alignment horizontal="center"/>
    </xf>
    <xf numFmtId="0" fontId="24" fillId="2" borderId="1" xfId="0" applyFont="1" applyFill="1" applyBorder="1" applyAlignment="1">
      <alignment horizontal="center" vertical="center" wrapText="1"/>
    </xf>
    <xf numFmtId="49" fontId="24" fillId="2" borderId="1" xfId="0" applyNumberFormat="1" applyFont="1" applyFill="1" applyBorder="1" applyAlignment="1">
      <alignment horizontal="center" vertical="center" wrapText="1"/>
    </xf>
    <xf numFmtId="0" fontId="20" fillId="2" borderId="1" xfId="0" applyFont="1" applyFill="1" applyBorder="1" applyAlignment="1">
      <alignment horizontal="center"/>
    </xf>
    <xf numFmtId="0" fontId="20" fillId="0" borderId="1" xfId="0" applyFont="1" applyBorder="1" applyAlignment="1">
      <alignment horizontal="center"/>
    </xf>
    <xf numFmtId="0" fontId="24" fillId="0" borderId="1" xfId="0" applyFont="1" applyBorder="1" applyAlignment="1">
      <alignment horizontal="center" wrapText="1"/>
    </xf>
    <xf numFmtId="0" fontId="17" fillId="0" borderId="1" xfId="0" applyFont="1" applyBorder="1"/>
    <xf numFmtId="0" fontId="25" fillId="0" borderId="1" xfId="0" applyFont="1" applyBorder="1" applyAlignment="1">
      <alignment horizontal="center" wrapText="1"/>
    </xf>
    <xf numFmtId="0" fontId="15" fillId="0" borderId="1" xfId="0" applyFont="1" applyBorder="1"/>
    <xf numFmtId="0" fontId="25" fillId="0" borderId="1" xfId="0" applyFont="1" applyBorder="1" applyAlignment="1">
      <alignment horizontal="center"/>
    </xf>
    <xf numFmtId="0" fontId="20" fillId="0" borderId="1" xfId="0" applyFont="1" applyBorder="1" applyAlignment="1">
      <alignment horizontal="center" vertical="center"/>
    </xf>
    <xf numFmtId="0" fontId="23" fillId="0" borderId="1" xfId="0" applyFont="1" applyBorder="1" applyAlignment="1">
      <alignment wrapText="1"/>
    </xf>
    <xf numFmtId="0" fontId="25" fillId="0" borderId="1" xfId="0" applyFont="1" applyBorder="1" applyAlignment="1">
      <alignment horizontal="left" wrapText="1"/>
    </xf>
    <xf numFmtId="0" fontId="24" fillId="0" borderId="1" xfId="0" applyFont="1" applyBorder="1" applyAlignment="1">
      <alignment wrapText="1"/>
    </xf>
    <xf numFmtId="0" fontId="25" fillId="0" borderId="1" xfId="0" applyFont="1" applyBorder="1" applyAlignment="1">
      <alignment wrapText="1"/>
    </xf>
    <xf numFmtId="0" fontId="27" fillId="0" borderId="1" xfId="0" applyFont="1" applyBorder="1"/>
    <xf numFmtId="49" fontId="31" fillId="0" borderId="1" xfId="0" applyNumberFormat="1" applyFont="1" applyFill="1" applyBorder="1" applyAlignment="1">
      <alignment horizontal="center" vertical="center" wrapText="1"/>
    </xf>
    <xf numFmtId="0" fontId="27" fillId="0" borderId="1" xfId="0" applyFont="1" applyBorder="1" applyAlignment="1">
      <alignment wrapText="1"/>
    </xf>
    <xf numFmtId="49" fontId="26" fillId="0" borderId="1" xfId="0" applyNumberFormat="1" applyFont="1" applyFill="1" applyBorder="1" applyAlignment="1">
      <alignment horizontal="center" vertical="center" wrapText="1"/>
    </xf>
    <xf numFmtId="0" fontId="25" fillId="0" borderId="1" xfId="0" applyFont="1" applyBorder="1" applyAlignment="1">
      <alignment horizontal="left"/>
    </xf>
    <xf numFmtId="0" fontId="27" fillId="0" borderId="1" xfId="0" applyNumberFormat="1" applyFont="1" applyBorder="1" applyAlignment="1">
      <alignment wrapText="1"/>
    </xf>
    <xf numFmtId="0" fontId="24" fillId="0" borderId="1" xfId="0" applyFont="1" applyBorder="1" applyAlignment="1">
      <alignment vertical="center" wrapText="1"/>
    </xf>
    <xf numFmtId="0" fontId="21" fillId="0" borderId="1" xfId="0" applyFont="1" applyBorder="1" applyAlignment="1">
      <alignment horizontal="center"/>
    </xf>
    <xf numFmtId="0" fontId="21" fillId="0" borderId="1" xfId="0" applyFont="1" applyBorder="1" applyAlignment="1">
      <alignment horizontal="center" vertical="center" wrapText="1"/>
    </xf>
    <xf numFmtId="0" fontId="27" fillId="0" borderId="1" xfId="0" applyFont="1" applyBorder="1" applyAlignment="1">
      <alignment vertical="center" wrapText="1"/>
    </xf>
    <xf numFmtId="0" fontId="23" fillId="0" borderId="1" xfId="0" applyFont="1" applyBorder="1" applyAlignment="1">
      <alignment horizontal="left" vertical="center" wrapText="1"/>
    </xf>
    <xf numFmtId="0" fontId="0" fillId="0" borderId="7" xfId="0" applyBorder="1" applyAlignment="1">
      <alignment wrapText="1"/>
    </xf>
    <xf numFmtId="0" fontId="0" fillId="0" borderId="2" xfId="0" applyBorder="1" applyAlignment="1">
      <alignment wrapText="1"/>
    </xf>
    <xf numFmtId="0" fontId="0" fillId="0" borderId="3" xfId="0" applyBorder="1" applyAlignment="1">
      <alignment wrapText="1"/>
    </xf>
    <xf numFmtId="0" fontId="0" fillId="0" borderId="6" xfId="0" applyBorder="1" applyAlignment="1">
      <alignment wrapText="1"/>
    </xf>
    <xf numFmtId="0" fontId="38" fillId="0" borderId="0" xfId="0" applyFont="1" applyFill="1" applyBorder="1"/>
    <xf numFmtId="0" fontId="15" fillId="0" borderId="0" xfId="0" applyFont="1" applyFill="1" applyBorder="1"/>
    <xf numFmtId="165" fontId="17" fillId="0" borderId="0" xfId="0" applyNumberFormat="1" applyFont="1" applyFill="1" applyBorder="1" applyAlignment="1">
      <alignment horizontal="center" vertical="top"/>
    </xf>
    <xf numFmtId="0" fontId="17" fillId="0" borderId="0" xfId="0" applyFont="1" applyFill="1" applyBorder="1" applyAlignment="1">
      <alignment horizontal="center" vertical="top"/>
    </xf>
    <xf numFmtId="0" fontId="17" fillId="0" borderId="0" xfId="0" applyFont="1" applyFill="1" applyBorder="1" applyAlignment="1">
      <alignment horizontal="right" vertical="top"/>
    </xf>
    <xf numFmtId="0" fontId="21" fillId="0" borderId="0" xfId="0" applyFont="1" applyFill="1" applyBorder="1"/>
    <xf numFmtId="165" fontId="16" fillId="0" borderId="0" xfId="0" applyNumberFormat="1" applyFont="1" applyFill="1" applyBorder="1" applyAlignment="1">
      <alignment horizontal="center" vertical="top"/>
    </xf>
    <xf numFmtId="0" fontId="16" fillId="0" borderId="0" xfId="0" applyFont="1" applyFill="1" applyBorder="1" applyAlignment="1">
      <alignment horizontal="center" vertical="top"/>
    </xf>
    <xf numFmtId="0" fontId="16" fillId="0" borderId="0" xfId="0" applyFont="1" applyFill="1" applyBorder="1" applyAlignment="1">
      <alignment horizontal="left" vertical="top" wrapText="1"/>
    </xf>
    <xf numFmtId="0" fontId="38" fillId="0" borderId="0" xfId="0" applyFont="1" applyFill="1" applyBorder="1" applyAlignment="1">
      <alignment vertical="center"/>
    </xf>
    <xf numFmtId="0" fontId="38" fillId="0" borderId="0" xfId="0" applyFont="1" applyFill="1" applyBorder="1" applyAlignment="1">
      <alignment vertical="center" wrapText="1"/>
    </xf>
    <xf numFmtId="49" fontId="22" fillId="0" borderId="1" xfId="0" applyNumberFormat="1" applyFont="1" applyFill="1" applyBorder="1" applyAlignment="1">
      <alignment horizontal="center" vertical="center" wrapText="1"/>
    </xf>
    <xf numFmtId="0" fontId="22" fillId="0" borderId="1" xfId="0" applyNumberFormat="1" applyFont="1" applyFill="1" applyBorder="1" applyAlignment="1">
      <alignment horizontal="center" vertical="center" wrapText="1"/>
    </xf>
    <xf numFmtId="0" fontId="23" fillId="0" borderId="1" xfId="0" applyNumberFormat="1" applyFont="1" applyFill="1" applyBorder="1" applyAlignment="1">
      <alignment horizontal="center" vertical="center" wrapText="1"/>
    </xf>
    <xf numFmtId="0" fontId="16" fillId="0" borderId="1" xfId="0" applyNumberFormat="1" applyFont="1" applyFill="1" applyBorder="1" applyAlignment="1">
      <alignment horizontal="center" vertical="center" wrapText="1" readingOrder="1"/>
    </xf>
    <xf numFmtId="0" fontId="21" fillId="0" borderId="1" xfId="0" applyFont="1" applyFill="1" applyBorder="1" applyAlignment="1">
      <alignment horizontal="center" vertical="center" wrapText="1"/>
    </xf>
    <xf numFmtId="0" fontId="38" fillId="0" borderId="0" xfId="0" applyFont="1" applyFill="1" applyBorder="1" applyAlignment="1">
      <alignment horizontal="center" vertical="center" wrapText="1"/>
    </xf>
    <xf numFmtId="0" fontId="21" fillId="0" borderId="1" xfId="0" applyFont="1" applyFill="1" applyBorder="1" applyAlignment="1">
      <alignment horizontal="center" vertical="center"/>
    </xf>
    <xf numFmtId="0" fontId="20" fillId="0" borderId="1" xfId="0" applyNumberFormat="1" applyFont="1" applyFill="1" applyBorder="1" applyAlignment="1">
      <alignment horizontal="center" vertical="center"/>
    </xf>
    <xf numFmtId="0" fontId="18" fillId="0" borderId="1" xfId="0" applyNumberFormat="1" applyFont="1" applyFill="1" applyBorder="1" applyAlignment="1">
      <alignment horizontal="center" vertical="center" wrapText="1" readingOrder="1"/>
    </xf>
    <xf numFmtId="0" fontId="38" fillId="0" borderId="0" xfId="0" applyFont="1" applyFill="1" applyBorder="1" applyAlignment="1">
      <alignment horizontal="center" vertical="center"/>
    </xf>
    <xf numFmtId="0" fontId="21" fillId="0" borderId="1" xfId="0" applyFont="1" applyFill="1" applyBorder="1" applyAlignment="1">
      <alignment vertical="center"/>
    </xf>
    <xf numFmtId="0" fontId="25" fillId="0" borderId="1" xfId="0" applyNumberFormat="1" applyFont="1" applyFill="1" applyBorder="1" applyAlignment="1">
      <alignment horizontal="left" vertical="top" wrapText="1" readingOrder="1"/>
    </xf>
    <xf numFmtId="0" fontId="23" fillId="0" borderId="1" xfId="0" applyNumberFormat="1" applyFont="1" applyFill="1" applyBorder="1" applyAlignment="1">
      <alignment horizontal="left" vertical="top" wrapText="1" readingOrder="1"/>
    </xf>
    <xf numFmtId="0" fontId="40" fillId="0" borderId="0" xfId="0" applyFont="1" applyFill="1" applyBorder="1"/>
    <xf numFmtId="0" fontId="21" fillId="0" borderId="1" xfId="0" applyNumberFormat="1" applyFont="1" applyFill="1" applyBorder="1" applyAlignment="1">
      <alignment horizontal="center" vertical="center"/>
    </xf>
    <xf numFmtId="0" fontId="25" fillId="0" borderId="1" xfId="0" applyNumberFormat="1" applyFont="1" applyFill="1" applyBorder="1" applyAlignment="1">
      <alignment vertical="center" wrapText="1" readingOrder="1"/>
    </xf>
    <xf numFmtId="0" fontId="23" fillId="0" borderId="1" xfId="0" applyFont="1" applyFill="1" applyBorder="1" applyAlignment="1">
      <alignment horizontal="left" vertical="top" wrapText="1"/>
    </xf>
    <xf numFmtId="0" fontId="25" fillId="0" borderId="1" xfId="0" applyFont="1" applyFill="1" applyBorder="1" applyAlignment="1">
      <alignment horizontal="left" vertical="top" wrapText="1"/>
    </xf>
    <xf numFmtId="0" fontId="20" fillId="0" borderId="1" xfId="0" applyFont="1" applyFill="1" applyBorder="1" applyAlignment="1">
      <alignment horizontal="center" vertical="center"/>
    </xf>
    <xf numFmtId="0" fontId="18" fillId="0" borderId="1" xfId="0" applyFont="1" applyFill="1" applyBorder="1" applyAlignment="1">
      <alignment horizontal="center" vertical="center" wrapText="1"/>
    </xf>
    <xf numFmtId="0" fontId="41" fillId="0" borderId="0" xfId="0" applyFont="1" applyFill="1" applyBorder="1"/>
    <xf numFmtId="49" fontId="41" fillId="0" borderId="0" xfId="0" applyNumberFormat="1" applyFont="1" applyFill="1" applyBorder="1" applyAlignment="1">
      <alignment horizontal="center" vertical="top"/>
    </xf>
    <xf numFmtId="166" fontId="42" fillId="0" borderId="0" xfId="0" applyNumberFormat="1" applyFont="1" applyFill="1" applyBorder="1" applyAlignment="1">
      <alignment horizontal="center" vertical="top"/>
    </xf>
    <xf numFmtId="166" fontId="41" fillId="0" borderId="0" xfId="0" applyNumberFormat="1" applyFont="1" applyFill="1" applyBorder="1" applyAlignment="1">
      <alignment horizontal="center" vertical="top"/>
    </xf>
    <xf numFmtId="0" fontId="43" fillId="0" borderId="0" xfId="0" applyFont="1" applyFill="1" applyBorder="1" applyAlignment="1">
      <alignment horizontal="left" vertical="top" wrapText="1"/>
    </xf>
    <xf numFmtId="165" fontId="41" fillId="0" borderId="0" xfId="0" applyNumberFormat="1" applyFont="1" applyFill="1" applyBorder="1" applyAlignment="1">
      <alignment horizontal="center" vertical="top"/>
    </xf>
    <xf numFmtId="0" fontId="42" fillId="0" borderId="0" xfId="0" applyFont="1" applyFill="1" applyBorder="1" applyAlignment="1">
      <alignment horizontal="center" vertical="top"/>
    </xf>
    <xf numFmtId="0" fontId="41" fillId="0" borderId="0" xfId="0" applyFont="1" applyFill="1" applyBorder="1" applyAlignment="1">
      <alignment horizontal="center" vertical="top"/>
    </xf>
    <xf numFmtId="165" fontId="44" fillId="0" borderId="0" xfId="0" applyNumberFormat="1" applyFont="1" applyFill="1" applyBorder="1" applyAlignment="1">
      <alignment horizontal="center" vertical="top"/>
    </xf>
    <xf numFmtId="0" fontId="45" fillId="0" borderId="0" xfId="0" applyFont="1" applyFill="1" applyBorder="1" applyAlignment="1">
      <alignment horizontal="center" vertical="top"/>
    </xf>
    <xf numFmtId="0" fontId="44" fillId="0" borderId="0" xfId="0" applyFont="1" applyFill="1" applyBorder="1" applyAlignment="1">
      <alignment horizontal="center" vertical="top"/>
    </xf>
    <xf numFmtId="0" fontId="24" fillId="0" borderId="1" xfId="0" applyNumberFormat="1" applyFont="1" applyFill="1" applyBorder="1" applyAlignment="1">
      <alignment horizontal="center" vertical="center" wrapText="1" readingOrder="1"/>
    </xf>
    <xf numFmtId="0" fontId="21" fillId="2" borderId="1" xfId="0" applyFont="1" applyFill="1" applyBorder="1" applyAlignment="1">
      <alignment horizontal="center" vertical="center"/>
    </xf>
    <xf numFmtId="49" fontId="46" fillId="0" borderId="1" xfId="0" applyNumberFormat="1" applyFont="1" applyFill="1" applyBorder="1" applyAlignment="1">
      <alignment horizontal="center" vertical="center" wrapText="1"/>
    </xf>
    <xf numFmtId="0" fontId="47" fillId="0" borderId="0" xfId="0" applyFont="1"/>
    <xf numFmtId="0" fontId="48" fillId="0" borderId="0" xfId="0" applyFont="1"/>
    <xf numFmtId="0" fontId="49" fillId="0" borderId="0" xfId="0" applyFont="1" applyAlignment="1">
      <alignment horizontal="center"/>
    </xf>
    <xf numFmtId="0" fontId="50" fillId="0" borderId="0" xfId="0" applyFont="1" applyAlignment="1">
      <alignment horizontal="center"/>
    </xf>
    <xf numFmtId="0" fontId="51" fillId="0" borderId="0" xfId="0" applyFont="1" applyAlignment="1">
      <alignment horizontal="left" indent="15"/>
    </xf>
    <xf numFmtId="0" fontId="52" fillId="0" borderId="0" xfId="0" applyFont="1"/>
    <xf numFmtId="0" fontId="54" fillId="0" borderId="0" xfId="0" applyFont="1"/>
    <xf numFmtId="0" fontId="17" fillId="0" borderId="1" xfId="0" applyFont="1" applyFill="1" applyBorder="1" applyAlignment="1">
      <alignment horizontal="center" vertical="center" wrapText="1"/>
    </xf>
    <xf numFmtId="164" fontId="15" fillId="0" borderId="1" xfId="0" applyNumberFormat="1" applyFont="1" applyBorder="1" applyAlignment="1">
      <alignment horizontal="center" vertical="center"/>
    </xf>
    <xf numFmtId="0" fontId="15" fillId="0" borderId="0" xfId="0" applyFont="1" applyFill="1" applyBorder="1" applyAlignment="1">
      <alignment horizontal="center"/>
    </xf>
    <xf numFmtId="164" fontId="15" fillId="0" borderId="1" xfId="0" applyNumberFormat="1" applyFont="1" applyFill="1" applyBorder="1" applyAlignment="1">
      <alignment horizontal="center" vertical="center"/>
    </xf>
    <xf numFmtId="0" fontId="15" fillId="0" borderId="1" xfId="0" applyFont="1" applyFill="1" applyBorder="1"/>
    <xf numFmtId="0" fontId="19" fillId="0" borderId="1" xfId="0" applyFont="1" applyFill="1" applyBorder="1"/>
    <xf numFmtId="0" fontId="36" fillId="0" borderId="0" xfId="0" applyFont="1" applyFill="1" applyBorder="1"/>
    <xf numFmtId="164" fontId="17" fillId="0" borderId="1" xfId="0" applyNumberFormat="1" applyFont="1" applyBorder="1" applyAlignment="1">
      <alignment horizontal="center" vertical="center"/>
    </xf>
    <xf numFmtId="164" fontId="17" fillId="0" borderId="1" xfId="0" applyNumberFormat="1" applyFont="1" applyFill="1" applyBorder="1" applyAlignment="1">
      <alignment horizontal="center" vertical="center"/>
    </xf>
    <xf numFmtId="164" fontId="56" fillId="0" borderId="1" xfId="0" applyNumberFormat="1" applyFont="1" applyBorder="1" applyAlignment="1">
      <alignment horizontal="center" vertical="center"/>
    </xf>
    <xf numFmtId="164" fontId="56" fillId="0" borderId="1" xfId="0" applyNumberFormat="1" applyFont="1" applyFill="1" applyBorder="1" applyAlignment="1">
      <alignment horizontal="center" vertical="center" wrapText="1"/>
    </xf>
    <xf numFmtId="0" fontId="17" fillId="0" borderId="1" xfId="0" applyFont="1" applyFill="1" applyBorder="1" applyAlignment="1">
      <alignment horizontal="center" vertical="center" wrapText="1"/>
    </xf>
    <xf numFmtId="0" fontId="15" fillId="0" borderId="1" xfId="0" applyFont="1" applyFill="1" applyBorder="1" applyAlignment="1">
      <alignment horizontal="center" vertical="center"/>
    </xf>
    <xf numFmtId="0" fontId="57" fillId="3" borderId="11" xfId="0" applyFont="1" applyFill="1" applyBorder="1" applyAlignment="1">
      <alignment horizontal="center" vertical="top" wrapText="1"/>
    </xf>
    <xf numFmtId="0" fontId="57" fillId="3" borderId="10" xfId="0" applyFont="1" applyFill="1" applyBorder="1" applyAlignment="1">
      <alignment horizontal="center" vertical="top" wrapText="1"/>
    </xf>
    <xf numFmtId="0" fontId="57" fillId="3" borderId="8" xfId="0" applyFont="1" applyFill="1" applyBorder="1" applyAlignment="1">
      <alignment horizontal="center" vertical="top" wrapText="1"/>
    </xf>
    <xf numFmtId="0" fontId="15" fillId="0" borderId="0" xfId="0" applyFont="1" applyFill="1"/>
    <xf numFmtId="0" fontId="15" fillId="0" borderId="0" xfId="0" applyFont="1" applyFill="1" applyAlignment="1">
      <alignment horizontal="center"/>
    </xf>
    <xf numFmtId="164" fontId="17" fillId="0" borderId="1" xfId="0" applyNumberFormat="1" applyFont="1" applyFill="1" applyBorder="1" applyAlignment="1">
      <alignment horizontal="center" vertical="center" wrapText="1"/>
    </xf>
    <xf numFmtId="164" fontId="15" fillId="0" borderId="1" xfId="0" applyNumberFormat="1" applyFont="1" applyFill="1" applyBorder="1" applyAlignment="1">
      <alignment horizontal="center" vertical="center" wrapText="1"/>
    </xf>
    <xf numFmtId="0" fontId="17" fillId="0" borderId="0" xfId="0" applyFont="1" applyFill="1"/>
    <xf numFmtId="0" fontId="57" fillId="0" borderId="0" xfId="0" applyFont="1"/>
    <xf numFmtId="0" fontId="25" fillId="0" borderId="0" xfId="0" applyFont="1" applyFill="1" applyAlignment="1">
      <alignment vertical="center"/>
    </xf>
    <xf numFmtId="0" fontId="15" fillId="0" borderId="0" xfId="0" applyFont="1" applyFill="1" applyAlignment="1">
      <alignment vertical="center"/>
    </xf>
    <xf numFmtId="0" fontId="25" fillId="0" borderId="0" xfId="0" applyFont="1" applyFill="1" applyAlignment="1">
      <alignment horizontal="center"/>
    </xf>
    <xf numFmtId="0" fontId="15" fillId="0" borderId="0" xfId="0" applyFont="1" applyFill="1" applyAlignment="1">
      <alignment horizontal="center" vertical="center"/>
    </xf>
    <xf numFmtId="0" fontId="58" fillId="0" borderId="0" xfId="0" applyFont="1" applyFill="1" applyAlignment="1">
      <alignment vertical="center"/>
    </xf>
    <xf numFmtId="0" fontId="21" fillId="0" borderId="0" xfId="0" applyFont="1" applyFill="1" applyAlignment="1">
      <alignment horizontal="center" vertical="center"/>
    </xf>
    <xf numFmtId="0" fontId="25" fillId="0" borderId="0" xfId="0" applyFont="1" applyFill="1" applyAlignment="1">
      <alignment vertical="center" wrapText="1"/>
    </xf>
    <xf numFmtId="164" fontId="59" fillId="3" borderId="8" xfId="0" applyNumberFormat="1" applyFont="1" applyFill="1" applyBorder="1" applyAlignment="1">
      <alignment horizontal="center" vertical="top" wrapText="1"/>
    </xf>
    <xf numFmtId="0" fontId="16" fillId="0" borderId="0" xfId="0" applyFont="1" applyFill="1" applyBorder="1" applyAlignment="1">
      <alignment horizontal="center" vertical="center" wrapText="1"/>
    </xf>
    <xf numFmtId="0" fontId="59" fillId="3" borderId="9" xfId="0" applyFont="1" applyFill="1" applyBorder="1" applyAlignment="1">
      <alignment horizontal="left" vertical="top" wrapText="1"/>
    </xf>
    <xf numFmtId="0" fontId="59" fillId="3" borderId="10" xfId="0" applyFont="1" applyFill="1" applyBorder="1" applyAlignment="1">
      <alignment horizontal="left" vertical="top" wrapText="1"/>
    </xf>
    <xf numFmtId="0" fontId="59" fillId="3" borderId="8" xfId="0" applyFont="1" applyFill="1" applyBorder="1" applyAlignment="1">
      <alignment horizontal="left" vertical="top" wrapText="1"/>
    </xf>
    <xf numFmtId="0" fontId="59" fillId="3" borderId="8" xfId="0" applyNumberFormat="1" applyFont="1" applyFill="1" applyBorder="1" applyAlignment="1">
      <alignment horizontal="left" vertical="top" wrapText="1"/>
    </xf>
    <xf numFmtId="0" fontId="60" fillId="0" borderId="0" xfId="0" applyFont="1"/>
    <xf numFmtId="0" fontId="37" fillId="0" borderId="0" xfId="0" applyFont="1"/>
    <xf numFmtId="0" fontId="15" fillId="0" borderId="0" xfId="0" applyFont="1"/>
    <xf numFmtId="0" fontId="25" fillId="0" borderId="1" xfId="0" applyNumberFormat="1" applyFont="1" applyFill="1" applyBorder="1" applyAlignment="1">
      <alignment horizontal="left" vertical="center" wrapText="1" indent="1"/>
    </xf>
    <xf numFmtId="0" fontId="36" fillId="0" borderId="0" xfId="0" applyFont="1" applyFill="1"/>
    <xf numFmtId="0" fontId="62" fillId="0" borderId="0" xfId="0" applyFont="1" applyFill="1"/>
    <xf numFmtId="165" fontId="39" fillId="0" borderId="0" xfId="0" applyNumberFormat="1" applyFont="1" applyFill="1" applyBorder="1" applyAlignment="1">
      <alignment horizontal="center" vertical="top"/>
    </xf>
    <xf numFmtId="0" fontId="39" fillId="0" borderId="0" xfId="0" applyFont="1" applyFill="1" applyBorder="1" applyAlignment="1">
      <alignment horizontal="center" vertical="top"/>
    </xf>
    <xf numFmtId="0" fontId="36" fillId="0" borderId="1" xfId="0" applyFont="1" applyFill="1" applyBorder="1" applyAlignment="1">
      <alignment horizontal="center" vertical="center" wrapText="1"/>
    </xf>
    <xf numFmtId="0" fontId="41" fillId="0" borderId="1" xfId="0" applyFont="1" applyFill="1" applyBorder="1" applyAlignment="1">
      <alignment horizontal="center" vertical="center" wrapText="1"/>
    </xf>
    <xf numFmtId="0" fontId="36" fillId="0" borderId="1" xfId="0" applyFont="1" applyFill="1" applyBorder="1" applyAlignment="1">
      <alignment horizontal="center" vertical="center"/>
    </xf>
    <xf numFmtId="49" fontId="25" fillId="0" borderId="1" xfId="0" applyNumberFormat="1" applyFont="1" applyFill="1" applyBorder="1" applyAlignment="1">
      <alignment horizontal="center" vertical="center" wrapText="1"/>
    </xf>
    <xf numFmtId="0" fontId="9" fillId="0" borderId="0" xfId="0" applyFont="1" applyFill="1" applyBorder="1" applyAlignment="1">
      <alignment vertical="center" wrapText="1"/>
    </xf>
    <xf numFmtId="0" fontId="44" fillId="0" borderId="0" xfId="0" applyFont="1" applyFill="1" applyBorder="1" applyAlignment="1">
      <alignment vertical="center" wrapText="1"/>
    </xf>
    <xf numFmtId="0" fontId="21" fillId="0" borderId="1" xfId="0" applyNumberFormat="1" applyFont="1" applyFill="1" applyBorder="1" applyAlignment="1">
      <alignment horizontal="left" vertical="top" wrapText="1" readingOrder="1"/>
    </xf>
    <xf numFmtId="0" fontId="68" fillId="0" borderId="0" xfId="0" applyFont="1" applyFill="1" applyBorder="1" applyAlignment="1">
      <alignment horizontal="center" vertical="center" wrapText="1"/>
    </xf>
    <xf numFmtId="49" fontId="24" fillId="0" borderId="1" xfId="0" applyNumberFormat="1" applyFont="1" applyFill="1" applyBorder="1" applyAlignment="1">
      <alignment horizontal="center" vertical="center"/>
    </xf>
    <xf numFmtId="0" fontId="24" fillId="0" borderId="1" xfId="0" quotePrefix="1" applyFont="1" applyFill="1" applyBorder="1" applyAlignment="1">
      <alignment horizontal="center" vertical="center"/>
    </xf>
    <xf numFmtId="49" fontId="25" fillId="0" borderId="1" xfId="0" applyNumberFormat="1" applyFont="1" applyFill="1" applyBorder="1" applyAlignment="1">
      <alignment horizontal="center" vertical="center"/>
    </xf>
    <xf numFmtId="49" fontId="25" fillId="0" borderId="1" xfId="0" quotePrefix="1" applyNumberFormat="1" applyFont="1" applyFill="1" applyBorder="1" applyAlignment="1">
      <alignment horizontal="center" vertical="center"/>
    </xf>
    <xf numFmtId="0" fontId="69" fillId="3" borderId="11" xfId="0" applyFont="1" applyFill="1" applyBorder="1" applyAlignment="1">
      <alignment horizontal="center" vertical="top" wrapText="1"/>
    </xf>
    <xf numFmtId="0" fontId="69" fillId="3" borderId="10" xfId="0" applyFont="1" applyFill="1" applyBorder="1" applyAlignment="1">
      <alignment horizontal="center" vertical="top" wrapText="1"/>
    </xf>
    <xf numFmtId="0" fontId="69" fillId="3" borderId="8" xfId="0" applyFont="1" applyFill="1" applyBorder="1" applyAlignment="1">
      <alignment horizontal="center" vertical="top" wrapText="1"/>
    </xf>
    <xf numFmtId="49" fontId="25" fillId="0" borderId="1" xfId="0" applyNumberFormat="1" applyFont="1" applyFill="1" applyBorder="1" applyAlignment="1">
      <alignment horizontal="centerContinuous" vertical="center"/>
    </xf>
    <xf numFmtId="49" fontId="24" fillId="0" borderId="1" xfId="0" quotePrefix="1" applyNumberFormat="1" applyFont="1" applyFill="1" applyBorder="1" applyAlignment="1">
      <alignment horizontal="center" vertical="center"/>
    </xf>
    <xf numFmtId="0" fontId="24" fillId="0" borderId="0" xfId="0" applyFont="1" applyFill="1" applyAlignment="1">
      <alignment vertical="center"/>
    </xf>
    <xf numFmtId="0" fontId="24" fillId="0" borderId="0" xfId="0" applyFont="1" applyFill="1"/>
    <xf numFmtId="0" fontId="24" fillId="0" borderId="0" xfId="0" applyFont="1" applyFill="1" applyAlignment="1">
      <alignment horizontal="center"/>
    </xf>
    <xf numFmtId="0" fontId="25" fillId="0" borderId="1" xfId="0" applyFont="1" applyBorder="1" applyAlignment="1">
      <alignment horizontal="center" vertical="center"/>
    </xf>
    <xf numFmtId="0" fontId="24" fillId="0" borderId="0" xfId="0" applyFont="1" applyFill="1" applyAlignment="1">
      <alignment horizontal="center" vertical="center"/>
    </xf>
    <xf numFmtId="0" fontId="57" fillId="4" borderId="8" xfId="0" applyFont="1" applyFill="1" applyBorder="1" applyAlignment="1">
      <alignment horizontal="center" vertical="top" wrapText="1"/>
    </xf>
    <xf numFmtId="49" fontId="25" fillId="5" borderId="1" xfId="0" quotePrefix="1" applyNumberFormat="1" applyFont="1" applyFill="1" applyBorder="1" applyAlignment="1">
      <alignment horizontal="center" vertical="center"/>
    </xf>
    <xf numFmtId="0" fontId="70" fillId="5" borderId="1" xfId="0" applyNumberFormat="1" applyFont="1" applyFill="1" applyBorder="1" applyAlignment="1">
      <alignment horizontal="left" vertical="center" wrapText="1" indent="1"/>
    </xf>
    <xf numFmtId="0" fontId="15" fillId="5" borderId="1" xfId="0" applyFont="1" applyFill="1" applyBorder="1" applyAlignment="1">
      <alignment horizontal="center" vertical="center"/>
    </xf>
    <xf numFmtId="164" fontId="15" fillId="5" borderId="1" xfId="0" applyNumberFormat="1" applyFont="1" applyFill="1" applyBorder="1" applyAlignment="1">
      <alignment horizontal="center" vertical="center"/>
    </xf>
    <xf numFmtId="0" fontId="24" fillId="4" borderId="1" xfId="0" quotePrefix="1" applyFont="1" applyFill="1" applyBorder="1" applyAlignment="1">
      <alignment horizontal="center" vertical="center"/>
    </xf>
    <xf numFmtId="0" fontId="17" fillId="4" borderId="1" xfId="0" applyFont="1" applyFill="1" applyBorder="1" applyAlignment="1">
      <alignment vertical="center" wrapText="1"/>
    </xf>
    <xf numFmtId="0" fontId="17" fillId="4" borderId="1" xfId="0" applyFont="1" applyFill="1" applyBorder="1" applyAlignment="1">
      <alignment horizontal="center" vertical="center"/>
    </xf>
    <xf numFmtId="164" fontId="17" fillId="4" borderId="1" xfId="0" applyNumberFormat="1" applyFont="1" applyFill="1" applyBorder="1" applyAlignment="1">
      <alignment horizontal="center" vertical="center" wrapText="1"/>
    </xf>
    <xf numFmtId="164" fontId="17" fillId="4" borderId="1" xfId="0" applyNumberFormat="1" applyFont="1" applyFill="1" applyBorder="1" applyAlignment="1">
      <alignment horizontal="center" vertical="center"/>
    </xf>
    <xf numFmtId="0" fontId="18" fillId="4" borderId="1" xfId="0" applyFont="1" applyFill="1" applyBorder="1" applyAlignment="1">
      <alignment vertical="center" wrapText="1"/>
    </xf>
    <xf numFmtId="0" fontId="15" fillId="5" borderId="1" xfId="0" applyNumberFormat="1" applyFont="1" applyFill="1" applyBorder="1" applyAlignment="1">
      <alignment horizontal="left" vertical="top" wrapText="1" readingOrder="1"/>
    </xf>
    <xf numFmtId="0" fontId="71" fillId="5" borderId="1" xfId="0" applyNumberFormat="1" applyFont="1" applyFill="1" applyBorder="1" applyAlignment="1">
      <alignment horizontal="left" vertical="top" wrapText="1" readingOrder="1"/>
    </xf>
    <xf numFmtId="164" fontId="15" fillId="5" borderId="0" xfId="0" applyNumberFormat="1" applyFont="1" applyFill="1" applyAlignment="1">
      <alignment horizontal="center"/>
    </xf>
    <xf numFmtId="164" fontId="15" fillId="5" borderId="1" xfId="0" applyNumberFormat="1" applyFont="1" applyFill="1" applyBorder="1" applyAlignment="1">
      <alignment horizontal="center"/>
    </xf>
    <xf numFmtId="0" fontId="21" fillId="4" borderId="1" xfId="0" applyFont="1" applyFill="1" applyBorder="1" applyAlignment="1">
      <alignment vertical="center"/>
    </xf>
    <xf numFmtId="49" fontId="20" fillId="4" borderId="1" xfId="0" applyNumberFormat="1" applyFont="1" applyFill="1" applyBorder="1" applyAlignment="1">
      <alignment horizontal="center" vertical="center"/>
    </xf>
    <xf numFmtId="0" fontId="20" fillId="4" borderId="1" xfId="0" applyNumberFormat="1" applyFont="1" applyFill="1" applyBorder="1" applyAlignment="1">
      <alignment horizontal="center" vertical="center"/>
    </xf>
    <xf numFmtId="0" fontId="23" fillId="4" borderId="1" xfId="0" applyNumberFormat="1" applyFont="1" applyFill="1" applyBorder="1" applyAlignment="1">
      <alignment horizontal="left" vertical="top" wrapText="1" readingOrder="1"/>
    </xf>
    <xf numFmtId="164" fontId="15" fillId="4" borderId="1" xfId="0" applyNumberFormat="1" applyFont="1" applyFill="1" applyBorder="1" applyAlignment="1">
      <alignment horizontal="center" vertical="center"/>
    </xf>
    <xf numFmtId="164" fontId="34" fillId="4" borderId="1" xfId="0" applyNumberFormat="1" applyFont="1" applyFill="1" applyBorder="1" applyAlignment="1">
      <alignment horizontal="center" vertical="center"/>
    </xf>
    <xf numFmtId="0" fontId="21" fillId="4" borderId="1" xfId="0" applyFont="1" applyFill="1" applyBorder="1" applyAlignment="1">
      <alignment horizontal="center" vertical="center"/>
    </xf>
    <xf numFmtId="0" fontId="18" fillId="4" borderId="1" xfId="0" applyNumberFormat="1" applyFont="1" applyFill="1" applyBorder="1" applyAlignment="1">
      <alignment horizontal="center" vertical="center" wrapText="1" readingOrder="1"/>
    </xf>
    <xf numFmtId="164" fontId="15" fillId="5" borderId="4" xfId="0" applyNumberFormat="1" applyFont="1" applyFill="1" applyBorder="1" applyAlignment="1">
      <alignment horizontal="center"/>
    </xf>
    <xf numFmtId="0" fontId="15" fillId="0" borderId="1" xfId="0" applyFont="1" applyFill="1" applyBorder="1" applyAlignment="1">
      <alignment horizontal="center"/>
    </xf>
    <xf numFmtId="164" fontId="71" fillId="0" borderId="1" xfId="0" applyNumberFormat="1" applyFont="1" applyBorder="1" applyAlignment="1">
      <alignment horizontal="center" vertical="center"/>
    </xf>
    <xf numFmtId="0" fontId="19" fillId="0" borderId="1" xfId="0" applyNumberFormat="1" applyFont="1" applyFill="1" applyBorder="1" applyAlignment="1">
      <alignment horizontal="left" vertical="top" wrapText="1" readingOrder="1"/>
    </xf>
    <xf numFmtId="0" fontId="15" fillId="5" borderId="0" xfId="0" applyNumberFormat="1" applyFont="1" applyFill="1" applyBorder="1" applyAlignment="1">
      <alignment horizontal="left" vertical="top" wrapText="1" readingOrder="1"/>
    </xf>
    <xf numFmtId="164" fontId="15" fillId="0" borderId="1" xfId="0" applyNumberFormat="1" applyFont="1" applyFill="1" applyBorder="1" applyAlignment="1">
      <alignment horizontal="center"/>
    </xf>
    <xf numFmtId="164" fontId="71" fillId="5" borderId="1" xfId="0" applyNumberFormat="1" applyFont="1" applyFill="1" applyBorder="1" applyAlignment="1">
      <alignment horizontal="center"/>
    </xf>
    <xf numFmtId="164" fontId="71" fillId="0" borderId="1" xfId="0" applyNumberFormat="1" applyFont="1" applyFill="1" applyBorder="1" applyAlignment="1">
      <alignment horizontal="center"/>
    </xf>
    <xf numFmtId="164" fontId="19" fillId="0" borderId="1" xfId="0" applyNumberFormat="1" applyFont="1" applyFill="1" applyBorder="1" applyAlignment="1">
      <alignment horizontal="center"/>
    </xf>
    <xf numFmtId="0" fontId="72" fillId="0" borderId="0" xfId="0" applyFont="1" applyFill="1" applyBorder="1"/>
    <xf numFmtId="0" fontId="71" fillId="0" borderId="0" xfId="0" applyFont="1" applyFill="1"/>
    <xf numFmtId="0" fontId="71" fillId="0" borderId="0" xfId="0" applyFont="1" applyFill="1" applyAlignment="1">
      <alignment vertical="center"/>
    </xf>
    <xf numFmtId="0" fontId="73" fillId="0" borderId="0" xfId="0" applyFont="1" applyFill="1"/>
    <xf numFmtId="164" fontId="21" fillId="0" borderId="1" xfId="0" applyNumberFormat="1" applyFont="1" applyFill="1" applyBorder="1" applyAlignment="1">
      <alignment horizontal="center" vertical="center"/>
    </xf>
    <xf numFmtId="0" fontId="74" fillId="0" borderId="0" xfId="0" applyFont="1" applyFill="1"/>
    <xf numFmtId="0" fontId="73" fillId="0" borderId="0" xfId="0" applyFont="1" applyFill="1" applyAlignment="1">
      <alignment horizontal="center" vertical="center"/>
    </xf>
    <xf numFmtId="0" fontId="73" fillId="0" borderId="0" xfId="0" applyFont="1" applyFill="1" applyAlignment="1"/>
    <xf numFmtId="0" fontId="71" fillId="0" borderId="0" xfId="0" applyFont="1" applyFill="1" applyAlignment="1"/>
    <xf numFmtId="164" fontId="34" fillId="0" borderId="1" xfId="0" applyNumberFormat="1" applyFont="1" applyFill="1" applyBorder="1" applyAlignment="1">
      <alignment horizontal="center" vertical="center"/>
    </xf>
    <xf numFmtId="0" fontId="75" fillId="0" borderId="0" xfId="0" applyFont="1" applyFill="1"/>
    <xf numFmtId="0" fontId="17" fillId="0" borderId="0" xfId="0" applyFont="1" applyFill="1" applyBorder="1"/>
    <xf numFmtId="0" fontId="71" fillId="0" borderId="0" xfId="0" applyFont="1" applyFill="1" applyBorder="1"/>
    <xf numFmtId="0" fontId="17" fillId="0" borderId="1" xfId="0" applyFont="1" applyFill="1" applyBorder="1" applyAlignment="1">
      <alignment horizontal="center" vertical="center" wrapText="1"/>
    </xf>
    <xf numFmtId="0" fontId="15" fillId="0" borderId="1" xfId="0" applyFont="1" applyFill="1" applyBorder="1" applyAlignment="1">
      <alignment horizontal="center" vertical="center"/>
    </xf>
    <xf numFmtId="0" fontId="55" fillId="0" borderId="0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horizontal="center" vertical="center" wrapText="1"/>
    </xf>
    <xf numFmtId="0" fontId="37" fillId="0" borderId="0" xfId="0" applyFont="1" applyFill="1"/>
    <xf numFmtId="164" fontId="38" fillId="0" borderId="0" xfId="0" applyNumberFormat="1" applyFont="1" applyFill="1" applyBorder="1"/>
    <xf numFmtId="167" fontId="38" fillId="0" borderId="0" xfId="0" applyNumberFormat="1" applyFont="1" applyFill="1" applyBorder="1"/>
    <xf numFmtId="164" fontId="73" fillId="5" borderId="4" xfId="0" applyNumberFormat="1" applyFont="1" applyFill="1" applyBorder="1" applyAlignment="1">
      <alignment horizontal="center"/>
    </xf>
    <xf numFmtId="164" fontId="73" fillId="0" borderId="1" xfId="0" applyNumberFormat="1" applyFont="1" applyFill="1" applyBorder="1" applyAlignment="1">
      <alignment horizontal="center"/>
    </xf>
    <xf numFmtId="164" fontId="73" fillId="0" borderId="1" xfId="0" applyNumberFormat="1" applyFont="1" applyFill="1" applyBorder="1" applyAlignment="1">
      <alignment horizontal="center" vertical="center"/>
    </xf>
    <xf numFmtId="164" fontId="73" fillId="5" borderId="1" xfId="0" applyNumberFormat="1" applyFont="1" applyFill="1" applyBorder="1" applyAlignment="1">
      <alignment horizontal="center"/>
    </xf>
    <xf numFmtId="164" fontId="15" fillId="0" borderId="0" xfId="0" applyNumberFormat="1" applyFont="1" applyFill="1" applyAlignment="1">
      <alignment horizontal="center" vertical="center"/>
    </xf>
    <xf numFmtId="164" fontId="15" fillId="0" borderId="0" xfId="0" applyNumberFormat="1" applyFont="1" applyFill="1"/>
    <xf numFmtId="164" fontId="72" fillId="0" borderId="0" xfId="0" applyNumberFormat="1" applyFont="1" applyFill="1" applyBorder="1"/>
    <xf numFmtId="164" fontId="71" fillId="0" borderId="0" xfId="0" applyNumberFormat="1" applyFont="1" applyFill="1"/>
    <xf numFmtId="164" fontId="71" fillId="0" borderId="0" xfId="0" applyNumberFormat="1" applyFont="1" applyFill="1" applyAlignment="1">
      <alignment vertical="center"/>
    </xf>
    <xf numFmtId="164" fontId="73" fillId="0" borderId="0" xfId="0" applyNumberFormat="1" applyFont="1" applyFill="1"/>
    <xf numFmtId="164" fontId="74" fillId="0" borderId="0" xfId="0" applyNumberFormat="1" applyFont="1" applyFill="1"/>
    <xf numFmtId="164" fontId="73" fillId="0" borderId="0" xfId="0" applyNumberFormat="1" applyFont="1" applyFill="1" applyAlignment="1">
      <alignment horizontal="center" vertical="center"/>
    </xf>
    <xf numFmtId="164" fontId="73" fillId="0" borderId="0" xfId="0" applyNumberFormat="1" applyFont="1" applyFill="1" applyAlignment="1"/>
    <xf numFmtId="164" fontId="71" fillId="0" borderId="0" xfId="0" applyNumberFormat="1" applyFont="1" applyFill="1" applyAlignment="1"/>
    <xf numFmtId="164" fontId="75" fillId="0" borderId="0" xfId="0" applyNumberFormat="1" applyFont="1" applyFill="1"/>
    <xf numFmtId="164" fontId="71" fillId="0" borderId="0" xfId="0" applyNumberFormat="1" applyFont="1" applyFill="1" applyBorder="1"/>
    <xf numFmtId="164" fontId="8" fillId="0" borderId="1" xfId="0" applyNumberFormat="1" applyFont="1" applyFill="1" applyBorder="1" applyAlignment="1">
      <alignment horizontal="center" vertical="center"/>
    </xf>
    <xf numFmtId="164" fontId="81" fillId="0" borderId="1" xfId="0" applyNumberFormat="1" applyFont="1" applyFill="1" applyBorder="1" applyAlignment="1">
      <alignment horizontal="center" vertical="center"/>
    </xf>
    <xf numFmtId="164" fontId="82" fillId="0" borderId="1" xfId="0" applyNumberFormat="1" applyFont="1" applyFill="1" applyBorder="1" applyAlignment="1">
      <alignment horizontal="center" vertical="center"/>
    </xf>
    <xf numFmtId="164" fontId="83" fillId="0" borderId="0" xfId="0" applyNumberFormat="1" applyFont="1" applyFill="1"/>
    <xf numFmtId="164" fontId="81" fillId="0" borderId="0" xfId="0" applyNumberFormat="1" applyFont="1" applyFill="1" applyBorder="1" applyAlignment="1">
      <alignment horizontal="center" vertical="center" wrapText="1"/>
    </xf>
    <xf numFmtId="164" fontId="84" fillId="0" borderId="0" xfId="0" applyNumberFormat="1" applyFont="1" applyFill="1" applyBorder="1" applyAlignment="1">
      <alignment horizontal="center" vertical="center" wrapText="1"/>
    </xf>
    <xf numFmtId="0" fontId="36" fillId="0" borderId="1" xfId="0" applyFont="1" applyFill="1" applyBorder="1" applyAlignment="1">
      <alignment horizontal="center" vertical="center" wrapText="1"/>
    </xf>
    <xf numFmtId="164" fontId="18" fillId="4" borderId="1" xfId="0" applyNumberFormat="1" applyFont="1" applyFill="1" applyBorder="1" applyAlignment="1">
      <alignment horizontal="center" vertical="center" wrapText="1"/>
    </xf>
    <xf numFmtId="164" fontId="15" fillId="0" borderId="0" xfId="0" applyNumberFormat="1" applyFont="1" applyFill="1" applyBorder="1" applyAlignment="1">
      <alignment horizontal="center"/>
    </xf>
    <xf numFmtId="164" fontId="51" fillId="0" borderId="1" xfId="0" applyNumberFormat="1" applyFont="1" applyFill="1" applyBorder="1" applyAlignment="1">
      <alignment horizontal="center"/>
    </xf>
    <xf numFmtId="0" fontId="20" fillId="4" borderId="1" xfId="0" applyFont="1" applyFill="1" applyBorder="1" applyAlignment="1">
      <alignment vertical="center"/>
    </xf>
    <xf numFmtId="0" fontId="17" fillId="0" borderId="1" xfId="0" applyFont="1" applyFill="1" applyBorder="1" applyAlignment="1">
      <alignment horizontal="center" vertical="center" wrapText="1"/>
    </xf>
    <xf numFmtId="0" fontId="16" fillId="0" borderId="0" xfId="0" applyFont="1" applyAlignment="1">
      <alignment horizontal="center"/>
    </xf>
    <xf numFmtId="0" fontId="50" fillId="0" borderId="0" xfId="0" applyFont="1" applyAlignment="1">
      <alignment horizontal="center"/>
    </xf>
    <xf numFmtId="0" fontId="53" fillId="0" borderId="0" xfId="0" applyFont="1" applyAlignment="1">
      <alignment horizontal="center"/>
    </xf>
    <xf numFmtId="0" fontId="49" fillId="0" borderId="0" xfId="0" applyFont="1" applyAlignment="1">
      <alignment horizontal="center"/>
    </xf>
    <xf numFmtId="0" fontId="61" fillId="0" borderId="0" xfId="0" applyFont="1" applyAlignment="1">
      <alignment horizontal="center"/>
    </xf>
    <xf numFmtId="0" fontId="54" fillId="0" borderId="0" xfId="0" applyFont="1" applyAlignment="1">
      <alignment horizontal="center"/>
    </xf>
    <xf numFmtId="0" fontId="51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0" fontId="25" fillId="0" borderId="2" xfId="0" applyFont="1" applyBorder="1" applyAlignment="1">
      <alignment horizontal="center" vertical="center" wrapText="1"/>
    </xf>
    <xf numFmtId="0" fontId="25" fillId="0" borderId="3" xfId="0" applyFont="1" applyBorder="1" applyAlignment="1">
      <alignment horizontal="center" vertical="center" wrapText="1"/>
    </xf>
    <xf numFmtId="0" fontId="15" fillId="0" borderId="13" xfId="0" applyFont="1" applyBorder="1" applyAlignment="1">
      <alignment horizontal="center" vertical="center" wrapText="1"/>
    </xf>
    <xf numFmtId="0" fontId="15" fillId="0" borderId="7" xfId="0" applyFont="1" applyBorder="1" applyAlignment="1">
      <alignment horizontal="center" vertical="center" wrapText="1"/>
    </xf>
    <xf numFmtId="0" fontId="15" fillId="0" borderId="14" xfId="0" applyFont="1" applyBorder="1" applyAlignment="1">
      <alignment horizontal="center" vertical="center" wrapText="1"/>
    </xf>
    <xf numFmtId="0" fontId="15" fillId="0" borderId="6" xfId="0" applyFont="1" applyBorder="1" applyAlignment="1">
      <alignment horizontal="center" vertical="center" wrapText="1"/>
    </xf>
    <xf numFmtId="0" fontId="61" fillId="0" borderId="0" xfId="0" applyFont="1" applyFill="1" applyAlignment="1">
      <alignment horizontal="center" vertical="center" wrapText="1"/>
    </xf>
    <xf numFmtId="0" fontId="85" fillId="0" borderId="0" xfId="0" applyFont="1" applyFill="1" applyBorder="1" applyAlignment="1">
      <alignment horizontal="center" vertical="center" wrapText="1"/>
    </xf>
    <xf numFmtId="0" fontId="61" fillId="0" borderId="0" xfId="0" applyFont="1" applyFill="1" applyBorder="1" applyAlignment="1">
      <alignment horizontal="center" vertical="center" wrapText="1"/>
    </xf>
    <xf numFmtId="0" fontId="17" fillId="0" borderId="1" xfId="0" applyFont="1" applyFill="1" applyBorder="1" applyAlignment="1">
      <alignment horizontal="center" vertical="center" wrapText="1"/>
    </xf>
    <xf numFmtId="0" fontId="15" fillId="0" borderId="12" xfId="0" applyFont="1" applyFill="1" applyBorder="1" applyAlignment="1">
      <alignment horizontal="center"/>
    </xf>
    <xf numFmtId="0" fontId="16" fillId="0" borderId="0" xfId="0" applyFont="1" applyFill="1" applyAlignment="1">
      <alignment horizontal="center" vertical="center" wrapText="1"/>
    </xf>
    <xf numFmtId="0" fontId="15" fillId="0" borderId="4" xfId="0" applyFont="1" applyFill="1" applyBorder="1" applyAlignment="1">
      <alignment horizontal="center" vertical="center" wrapText="1"/>
    </xf>
    <xf numFmtId="0" fontId="15" fillId="0" borderId="5" xfId="0" applyFont="1" applyFill="1" applyBorder="1" applyAlignment="1">
      <alignment horizontal="center" vertical="center" wrapText="1"/>
    </xf>
    <xf numFmtId="0" fontId="15" fillId="0" borderId="1" xfId="0" applyFont="1" applyFill="1" applyBorder="1" applyAlignment="1">
      <alignment horizontal="center" vertical="center" wrapText="1"/>
    </xf>
    <xf numFmtId="164" fontId="15" fillId="0" borderId="11" xfId="0" applyNumberFormat="1" applyFont="1" applyFill="1" applyBorder="1" applyAlignment="1">
      <alignment horizontal="center" vertical="center"/>
    </xf>
    <xf numFmtId="164" fontId="15" fillId="0" borderId="10" xfId="0" applyNumberFormat="1" applyFont="1" applyFill="1" applyBorder="1" applyAlignment="1">
      <alignment horizontal="center" vertical="center"/>
    </xf>
    <xf numFmtId="164" fontId="57" fillId="3" borderId="11" xfId="0" applyNumberFormat="1" applyFont="1" applyFill="1" applyBorder="1" applyAlignment="1">
      <alignment horizontal="center" vertical="center" wrapText="1"/>
    </xf>
    <xf numFmtId="164" fontId="57" fillId="3" borderId="10" xfId="0" applyNumberFormat="1" applyFont="1" applyFill="1" applyBorder="1" applyAlignment="1">
      <alignment horizontal="center" vertical="center" wrapText="1"/>
    </xf>
    <xf numFmtId="0" fontId="15" fillId="0" borderId="4" xfId="0" applyFont="1" applyBorder="1" applyAlignment="1">
      <alignment horizontal="center" vertical="center" wrapText="1"/>
    </xf>
    <xf numFmtId="0" fontId="15" fillId="0" borderId="5" xfId="0" applyFont="1" applyBorder="1" applyAlignment="1">
      <alignment horizontal="center" vertical="center" wrapText="1"/>
    </xf>
    <xf numFmtId="0" fontId="63" fillId="0" borderId="0" xfId="0" applyFont="1" applyFill="1" applyBorder="1" applyAlignment="1">
      <alignment horizontal="center" vertical="center" wrapText="1"/>
    </xf>
    <xf numFmtId="0" fontId="39" fillId="0" borderId="0" xfId="0" applyFont="1" applyFill="1" applyBorder="1" applyAlignment="1">
      <alignment horizontal="center" vertical="center" wrapText="1"/>
    </xf>
    <xf numFmtId="0" fontId="66" fillId="0" borderId="1" xfId="0" applyFont="1" applyFill="1" applyBorder="1" applyAlignment="1">
      <alignment horizontal="center" vertical="center" wrapText="1"/>
    </xf>
    <xf numFmtId="0" fontId="36" fillId="0" borderId="1" xfId="0" applyFont="1" applyFill="1" applyBorder="1" applyAlignment="1">
      <alignment horizontal="center" vertical="center"/>
    </xf>
    <xf numFmtId="0" fontId="67" fillId="0" borderId="1" xfId="0" applyFont="1" applyFill="1" applyBorder="1" applyAlignment="1">
      <alignment horizontal="center" vertical="center" wrapText="1"/>
    </xf>
    <xf numFmtId="166" fontId="67" fillId="0" borderId="1" xfId="0" applyNumberFormat="1" applyFont="1" applyFill="1" applyBorder="1" applyAlignment="1">
      <alignment horizontal="center" vertical="center" wrapText="1"/>
    </xf>
    <xf numFmtId="0" fontId="66" fillId="0" borderId="1" xfId="0" applyNumberFormat="1" applyFont="1" applyFill="1" applyBorder="1" applyAlignment="1">
      <alignment horizontal="center" vertical="center" wrapText="1" readingOrder="1"/>
    </xf>
    <xf numFmtId="0" fontId="36" fillId="0" borderId="12" xfId="0" applyFont="1" applyFill="1" applyBorder="1" applyAlignment="1">
      <alignment horizontal="center"/>
    </xf>
    <xf numFmtId="0" fontId="43" fillId="0" borderId="1" xfId="0" applyFont="1" applyFill="1" applyBorder="1" applyAlignment="1">
      <alignment horizontal="center" vertical="center" wrapText="1"/>
    </xf>
    <xf numFmtId="0" fontId="43" fillId="0" borderId="1" xfId="0" applyFont="1" applyFill="1" applyBorder="1" applyAlignment="1">
      <alignment horizontal="center" vertical="center"/>
    </xf>
    <xf numFmtId="0" fontId="64" fillId="0" borderId="0" xfId="0" applyFont="1" applyFill="1" applyAlignment="1">
      <alignment horizontal="center" vertical="center"/>
    </xf>
    <xf numFmtId="0" fontId="64" fillId="0" borderId="0" xfId="0" applyFont="1" applyFill="1" applyAlignment="1">
      <alignment horizontal="center"/>
    </xf>
    <xf numFmtId="0" fontId="39" fillId="0" borderId="0" xfId="0" applyFont="1" applyFill="1" applyBorder="1" applyAlignment="1">
      <alignment horizontal="center" wrapText="1"/>
    </xf>
    <xf numFmtId="0" fontId="4" fillId="0" borderId="2" xfId="0" applyFont="1" applyFill="1" applyBorder="1" applyAlignment="1">
      <alignment horizontal="center" vertical="center" wrapText="1"/>
    </xf>
    <xf numFmtId="0" fontId="4" fillId="0" borderId="3" xfId="0" applyFont="1" applyFill="1" applyBorder="1" applyAlignment="1">
      <alignment horizontal="center" vertical="center" wrapText="1"/>
    </xf>
    <xf numFmtId="0" fontId="24" fillId="2" borderId="1" xfId="0" applyFont="1" applyFill="1" applyBorder="1" applyAlignment="1">
      <alignment horizontal="center" vertical="center" wrapText="1"/>
    </xf>
    <xf numFmtId="0" fontId="36" fillId="0" borderId="1" xfId="0" applyFont="1" applyFill="1" applyBorder="1" applyAlignment="1">
      <alignment horizontal="center" vertical="center" wrapText="1"/>
    </xf>
    <xf numFmtId="0" fontId="63" fillId="0" borderId="0" xfId="0" applyFont="1" applyFill="1" applyAlignment="1">
      <alignment horizontal="center" vertical="center" wrapText="1"/>
    </xf>
    <xf numFmtId="0" fontId="36" fillId="0" borderId="4" xfId="0" applyFont="1" applyFill="1" applyBorder="1" applyAlignment="1">
      <alignment horizontal="center" vertical="center"/>
    </xf>
    <xf numFmtId="0" fontId="36" fillId="0" borderId="5" xfId="0" applyFont="1" applyFill="1" applyBorder="1" applyAlignment="1">
      <alignment horizontal="center" vertical="center"/>
    </xf>
    <xf numFmtId="0" fontId="36" fillId="0" borderId="2" xfId="0" applyFont="1" applyFill="1" applyBorder="1" applyAlignment="1">
      <alignment horizontal="center" vertical="center" wrapText="1"/>
    </xf>
    <xf numFmtId="0" fontId="36" fillId="0" borderId="3" xfId="0" applyFont="1" applyFill="1" applyBorder="1" applyAlignment="1">
      <alignment horizontal="center" vertical="center" wrapText="1"/>
    </xf>
    <xf numFmtId="0" fontId="37" fillId="0" borderId="0" xfId="0" applyFont="1" applyFill="1" applyBorder="1" applyAlignment="1">
      <alignment horizontal="center"/>
    </xf>
    <xf numFmtId="0" fontId="16" fillId="0" borderId="0" xfId="0" applyFont="1" applyFill="1" applyBorder="1" applyAlignment="1">
      <alignment horizontal="center" wrapText="1"/>
    </xf>
    <xf numFmtId="0" fontId="19" fillId="0" borderId="1" xfId="0" applyFont="1" applyFill="1" applyBorder="1" applyAlignment="1">
      <alignment horizontal="center" vertical="center" textRotation="90" wrapText="1"/>
    </xf>
    <xf numFmtId="166" fontId="19" fillId="0" borderId="1" xfId="0" applyNumberFormat="1" applyFont="1" applyFill="1" applyBorder="1" applyAlignment="1">
      <alignment horizontal="center" vertical="center" textRotation="90" wrapText="1"/>
    </xf>
    <xf numFmtId="0" fontId="17" fillId="0" borderId="1" xfId="0" applyNumberFormat="1" applyFont="1" applyFill="1" applyBorder="1" applyAlignment="1">
      <alignment horizontal="center" vertical="center" wrapText="1" readingOrder="1"/>
    </xf>
    <xf numFmtId="0" fontId="15" fillId="0" borderId="1" xfId="0" applyFont="1" applyFill="1" applyBorder="1" applyAlignment="1">
      <alignment horizontal="center" vertical="center"/>
    </xf>
    <xf numFmtId="164" fontId="56" fillId="0" borderId="1" xfId="0" applyNumberFormat="1" applyFont="1" applyFill="1" applyBorder="1" applyAlignment="1">
      <alignment horizontal="center" vertical="center"/>
    </xf>
    <xf numFmtId="0" fontId="15" fillId="0" borderId="1" xfId="0" applyNumberFormat="1" applyFont="1" applyFill="1" applyBorder="1" applyAlignment="1">
      <alignment horizontal="left" vertical="top" wrapText="1" readingOrder="1"/>
    </xf>
    <xf numFmtId="164" fontId="15" fillId="0" borderId="0" xfId="0" applyNumberFormat="1" applyFont="1" applyFill="1" applyAlignment="1">
      <alignment horizontal="center"/>
    </xf>
    <xf numFmtId="164" fontId="15" fillId="0" borderId="4" xfId="0" applyNumberFormat="1" applyFont="1" applyFill="1" applyBorder="1" applyAlignment="1">
      <alignment horizontal="center"/>
    </xf>
    <xf numFmtId="0" fontId="20" fillId="0" borderId="1" xfId="0" applyFont="1" applyFill="1" applyBorder="1" applyAlignment="1">
      <alignment vertical="center"/>
    </xf>
    <xf numFmtId="0" fontId="15" fillId="0" borderId="0" xfId="0" applyNumberFormat="1" applyFont="1" applyFill="1" applyBorder="1" applyAlignment="1">
      <alignment horizontal="left" vertical="top" wrapText="1" readingOrder="1"/>
    </xf>
    <xf numFmtId="164" fontId="39" fillId="0" borderId="0" xfId="0" applyNumberFormat="1" applyFont="1" applyFill="1" applyBorder="1" applyAlignment="1">
      <alignment horizontal="center" vertical="center" wrapText="1"/>
    </xf>
    <xf numFmtId="164" fontId="17" fillId="0" borderId="1" xfId="0" applyNumberFormat="1" applyFont="1" applyFill="1" applyBorder="1" applyAlignment="1">
      <alignment horizontal="center"/>
    </xf>
    <xf numFmtId="164" fontId="17" fillId="0" borderId="4" xfId="0" applyNumberFormat="1" applyFont="1" applyFill="1" applyBorder="1" applyAlignment="1">
      <alignment horizontal="center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8"/>
  <sheetViews>
    <sheetView zoomScaleNormal="100" workbookViewId="0">
      <selection activeCell="A17" sqref="A17:K17"/>
    </sheetView>
  </sheetViews>
  <sheetFormatPr defaultRowHeight="16.5" x14ac:dyDescent="0.3"/>
  <cols>
    <col min="1" max="10" width="9.140625" style="169"/>
    <col min="11" max="11" width="6.28515625" style="169" customWidth="1"/>
    <col min="12" max="16384" width="9.140625" style="169"/>
  </cols>
  <sheetData>
    <row r="1" spans="1:11" ht="17.25" x14ac:dyDescent="0.3">
      <c r="A1" s="164"/>
    </row>
    <row r="2" spans="1:11" ht="17.25" x14ac:dyDescent="0.3">
      <c r="A2" s="165"/>
    </row>
    <row r="3" spans="1:11" ht="22.5" x14ac:dyDescent="0.4">
      <c r="A3" s="317" t="s">
        <v>758</v>
      </c>
      <c r="B3" s="317"/>
      <c r="C3" s="317"/>
      <c r="D3" s="317"/>
      <c r="E3" s="317"/>
      <c r="F3" s="317"/>
      <c r="G3" s="317"/>
      <c r="H3" s="317"/>
      <c r="I3" s="317"/>
      <c r="J3" s="317"/>
      <c r="K3" s="317"/>
    </row>
    <row r="4" spans="1:11" ht="22.5" x14ac:dyDescent="0.4">
      <c r="A4" s="321"/>
      <c r="B4" s="321"/>
      <c r="C4" s="321"/>
      <c r="D4" s="321"/>
      <c r="E4" s="321"/>
      <c r="F4" s="321"/>
      <c r="G4" s="321"/>
      <c r="H4" s="321"/>
      <c r="I4" s="321"/>
      <c r="J4" s="170"/>
      <c r="K4" s="170"/>
    </row>
    <row r="5" spans="1:11" ht="22.5" x14ac:dyDescent="0.4">
      <c r="A5" s="167"/>
      <c r="B5" s="170"/>
      <c r="C5" s="170"/>
      <c r="D5" s="170"/>
      <c r="E5" s="170"/>
      <c r="F5" s="170"/>
      <c r="G5" s="170"/>
      <c r="H5" s="170"/>
      <c r="I5" s="170"/>
      <c r="J5" s="170"/>
      <c r="K5" s="170"/>
    </row>
    <row r="6" spans="1:11" ht="28.5" x14ac:dyDescent="0.5">
      <c r="A6" s="317" t="s">
        <v>783</v>
      </c>
      <c r="B6" s="317"/>
      <c r="C6" s="317"/>
      <c r="D6" s="317"/>
      <c r="E6" s="317"/>
      <c r="F6" s="317"/>
      <c r="G6" s="317"/>
      <c r="H6" s="317"/>
      <c r="I6" s="317"/>
      <c r="J6" s="317"/>
      <c r="K6" s="317"/>
    </row>
    <row r="7" spans="1:11" x14ac:dyDescent="0.3">
      <c r="A7" s="322"/>
      <c r="B7" s="322"/>
      <c r="C7" s="322"/>
      <c r="D7" s="322"/>
      <c r="E7" s="322"/>
      <c r="F7" s="322"/>
      <c r="G7" s="322"/>
    </row>
    <row r="8" spans="1:11" ht="20.25" x14ac:dyDescent="0.35">
      <c r="A8" s="166"/>
    </row>
    <row r="9" spans="1:11" ht="20.25" x14ac:dyDescent="0.35">
      <c r="A9" s="166"/>
    </row>
    <row r="12" spans="1:11" ht="26.25" x14ac:dyDescent="0.45">
      <c r="A12" s="318" t="s">
        <v>792</v>
      </c>
      <c r="B12" s="318"/>
      <c r="C12" s="318"/>
      <c r="D12" s="318"/>
      <c r="E12" s="318"/>
      <c r="F12" s="318"/>
      <c r="G12" s="318"/>
      <c r="H12" s="318"/>
      <c r="I12" s="318"/>
      <c r="J12" s="318"/>
      <c r="K12" s="318"/>
    </row>
    <row r="13" spans="1:11" ht="20.25" x14ac:dyDescent="0.35">
      <c r="A13" s="166"/>
    </row>
    <row r="14" spans="1:11" ht="20.25" x14ac:dyDescent="0.35">
      <c r="A14" s="166"/>
    </row>
    <row r="15" spans="1:11" ht="20.25" x14ac:dyDescent="0.35">
      <c r="A15" s="166"/>
    </row>
    <row r="16" spans="1:11" ht="20.25" x14ac:dyDescent="0.35">
      <c r="A16" s="166"/>
    </row>
    <row r="17" spans="1:11" ht="20.25" x14ac:dyDescent="0.35">
      <c r="A17" s="319" t="s">
        <v>793</v>
      </c>
      <c r="B17" s="319"/>
      <c r="C17" s="319"/>
      <c r="D17" s="319"/>
      <c r="E17" s="319"/>
      <c r="F17" s="319"/>
      <c r="G17" s="319"/>
      <c r="H17" s="319"/>
      <c r="I17" s="319"/>
      <c r="J17" s="319"/>
      <c r="K17" s="319"/>
    </row>
    <row r="18" spans="1:11" x14ac:dyDescent="0.3">
      <c r="A18" s="168"/>
    </row>
    <row r="19" spans="1:11" ht="20.25" x14ac:dyDescent="0.35">
      <c r="A19" s="323" t="s">
        <v>794</v>
      </c>
      <c r="B19" s="323"/>
      <c r="C19" s="323"/>
      <c r="D19" s="323"/>
      <c r="E19" s="323"/>
      <c r="F19" s="323"/>
      <c r="G19" s="323"/>
      <c r="H19" s="323"/>
      <c r="I19" s="323"/>
      <c r="J19" s="323"/>
      <c r="K19" s="323"/>
    </row>
    <row r="20" spans="1:11" ht="20.25" x14ac:dyDescent="0.35">
      <c r="A20" s="323"/>
      <c r="B20" s="323"/>
      <c r="C20" s="323"/>
      <c r="D20" s="323"/>
      <c r="E20" s="323"/>
      <c r="F20" s="323"/>
      <c r="G20" s="323"/>
      <c r="H20" s="323"/>
      <c r="I20" s="323"/>
      <c r="J20" s="323"/>
      <c r="K20" s="323"/>
    </row>
    <row r="21" spans="1:11" ht="20.25" x14ac:dyDescent="0.35">
      <c r="A21" s="323"/>
      <c r="B21" s="323"/>
      <c r="C21" s="323"/>
      <c r="D21" s="323"/>
      <c r="E21" s="323"/>
      <c r="F21" s="323"/>
      <c r="G21" s="323"/>
      <c r="H21" s="323"/>
      <c r="I21" s="323"/>
      <c r="J21" s="323"/>
      <c r="K21" s="323"/>
    </row>
    <row r="23" spans="1:11" ht="20.25" x14ac:dyDescent="0.35">
      <c r="A23" s="207"/>
      <c r="B23" s="206"/>
      <c r="C23" s="206"/>
      <c r="D23" s="206"/>
      <c r="E23" s="206"/>
      <c r="F23" s="206"/>
      <c r="G23" s="206"/>
      <c r="H23" s="206"/>
      <c r="I23" s="206"/>
      <c r="J23" s="206"/>
      <c r="K23" s="206"/>
    </row>
    <row r="24" spans="1:11" ht="20.25" x14ac:dyDescent="0.35">
      <c r="A24" s="207"/>
      <c r="B24" s="206"/>
      <c r="C24" s="206"/>
      <c r="D24" s="206"/>
      <c r="E24" s="206"/>
      <c r="F24" s="206"/>
      <c r="G24" s="206"/>
      <c r="H24" s="206"/>
      <c r="I24" s="206"/>
      <c r="J24" s="206"/>
      <c r="K24" s="206"/>
    </row>
    <row r="25" spans="1:11" ht="20.25" x14ac:dyDescent="0.35">
      <c r="A25" s="207"/>
      <c r="B25" s="206"/>
      <c r="C25" s="206"/>
      <c r="D25" s="206"/>
      <c r="E25" s="206"/>
      <c r="F25" s="206"/>
      <c r="G25" s="206"/>
      <c r="H25" s="206"/>
      <c r="I25" s="206"/>
      <c r="J25" s="206"/>
      <c r="K25" s="206"/>
    </row>
    <row r="26" spans="1:11" ht="20.25" x14ac:dyDescent="0.35">
      <c r="A26" s="207"/>
      <c r="B26" s="206"/>
      <c r="C26" s="206"/>
      <c r="D26" s="206"/>
      <c r="E26" s="206"/>
      <c r="F26" s="206"/>
      <c r="G26" s="206"/>
      <c r="H26" s="206"/>
      <c r="I26" s="206"/>
      <c r="J26" s="206"/>
      <c r="K26" s="206"/>
    </row>
    <row r="27" spans="1:11" ht="20.25" x14ac:dyDescent="0.35">
      <c r="A27" s="207"/>
      <c r="B27" s="206"/>
      <c r="C27" s="206"/>
      <c r="D27" s="206"/>
      <c r="E27" s="206"/>
      <c r="F27" s="206"/>
      <c r="G27" s="206"/>
      <c r="H27" s="206"/>
      <c r="I27" s="206"/>
      <c r="J27" s="206"/>
      <c r="K27" s="206"/>
    </row>
    <row r="28" spans="1:11" ht="20.25" x14ac:dyDescent="0.35">
      <c r="A28" s="207"/>
      <c r="B28" s="206"/>
      <c r="C28" s="206"/>
      <c r="D28" s="206"/>
      <c r="E28" s="206"/>
      <c r="F28" s="206"/>
      <c r="G28" s="206"/>
      <c r="H28" s="206"/>
      <c r="I28" s="206"/>
      <c r="J28" s="206"/>
      <c r="K28" s="206"/>
    </row>
    <row r="29" spans="1:11" ht="22.5" x14ac:dyDescent="0.4">
      <c r="A29" s="320" t="s">
        <v>788</v>
      </c>
      <c r="B29" s="320"/>
      <c r="C29" s="320"/>
      <c r="D29" s="320"/>
      <c r="E29" s="320"/>
      <c r="F29" s="320"/>
      <c r="G29" s="320"/>
      <c r="H29" s="320"/>
      <c r="I29" s="320"/>
      <c r="J29" s="320"/>
      <c r="K29" s="320"/>
    </row>
    <row r="30" spans="1:11" x14ac:dyDescent="0.3">
      <c r="A30" s="208"/>
      <c r="B30" s="206"/>
      <c r="C30" s="206"/>
      <c r="D30" s="206"/>
      <c r="E30" s="206"/>
      <c r="F30" s="206"/>
      <c r="G30" s="206"/>
      <c r="H30" s="206"/>
      <c r="I30" s="206"/>
      <c r="J30" s="206"/>
      <c r="K30" s="206"/>
    </row>
    <row r="31" spans="1:11" x14ac:dyDescent="0.3">
      <c r="A31" s="206"/>
      <c r="B31" s="206"/>
      <c r="C31" s="206"/>
      <c r="D31" s="206"/>
      <c r="E31" s="206"/>
      <c r="F31" s="206"/>
      <c r="G31" s="206"/>
      <c r="H31" s="206"/>
      <c r="I31" s="206"/>
      <c r="J31" s="206"/>
      <c r="K31" s="206"/>
    </row>
    <row r="32" spans="1:11" x14ac:dyDescent="0.3">
      <c r="A32" s="206"/>
      <c r="B32" s="206"/>
      <c r="C32" s="206"/>
      <c r="D32" s="206"/>
      <c r="E32" s="206"/>
      <c r="F32" s="206"/>
      <c r="G32" s="206"/>
      <c r="H32" s="206"/>
      <c r="I32" s="206"/>
      <c r="J32" s="206"/>
      <c r="K32" s="206"/>
    </row>
    <row r="33" spans="1:11" x14ac:dyDescent="0.3">
      <c r="A33" s="206"/>
      <c r="B33" s="206"/>
      <c r="C33" s="206"/>
      <c r="D33" s="206"/>
      <c r="E33" s="206"/>
      <c r="F33" s="206"/>
      <c r="G33" s="206"/>
      <c r="H33" s="206"/>
      <c r="I33" s="206"/>
      <c r="J33" s="206"/>
      <c r="K33" s="206"/>
    </row>
    <row r="34" spans="1:11" x14ac:dyDescent="0.3">
      <c r="A34" s="206"/>
      <c r="B34" s="206"/>
      <c r="C34" s="206"/>
      <c r="D34" s="206"/>
      <c r="E34" s="206"/>
      <c r="F34" s="206"/>
      <c r="G34" s="206"/>
      <c r="H34" s="206"/>
      <c r="I34" s="206"/>
      <c r="J34" s="206"/>
      <c r="K34" s="206"/>
    </row>
    <row r="35" spans="1:11" x14ac:dyDescent="0.3">
      <c r="A35" s="206"/>
      <c r="B35" s="206"/>
      <c r="C35" s="206"/>
      <c r="D35" s="206"/>
      <c r="E35" s="206"/>
      <c r="F35" s="206"/>
      <c r="G35" s="206"/>
      <c r="H35" s="206"/>
      <c r="I35" s="206"/>
      <c r="J35" s="206"/>
      <c r="K35" s="206"/>
    </row>
    <row r="36" spans="1:11" x14ac:dyDescent="0.3">
      <c r="A36" s="206"/>
      <c r="B36" s="206"/>
      <c r="C36" s="206"/>
      <c r="D36" s="206"/>
      <c r="E36" s="206"/>
      <c r="F36" s="206"/>
      <c r="G36" s="206"/>
      <c r="H36" s="206"/>
      <c r="I36" s="206"/>
      <c r="J36" s="206"/>
      <c r="K36" s="206"/>
    </row>
    <row r="37" spans="1:11" x14ac:dyDescent="0.3">
      <c r="A37" s="206"/>
      <c r="B37" s="206"/>
      <c r="C37" s="206"/>
      <c r="D37" s="206"/>
      <c r="E37" s="206"/>
      <c r="F37" s="206"/>
      <c r="G37" s="206"/>
      <c r="H37" s="206"/>
      <c r="I37" s="206"/>
      <c r="J37" s="206"/>
      <c r="K37" s="206"/>
    </row>
    <row r="38" spans="1:11" ht="17.25" x14ac:dyDescent="0.3">
      <c r="A38" s="316">
        <v>2025</v>
      </c>
      <c r="B38" s="316"/>
      <c r="C38" s="316"/>
      <c r="D38" s="316"/>
      <c r="E38" s="316"/>
      <c r="F38" s="316"/>
      <c r="G38" s="316"/>
      <c r="H38" s="316"/>
      <c r="I38" s="316"/>
      <c r="J38" s="316"/>
      <c r="K38" s="316"/>
    </row>
  </sheetData>
  <mergeCells count="11">
    <mergeCell ref="A38:K38"/>
    <mergeCell ref="A3:K3"/>
    <mergeCell ref="A6:K6"/>
    <mergeCell ref="A12:K12"/>
    <mergeCell ref="A17:K17"/>
    <mergeCell ref="A29:K29"/>
    <mergeCell ref="A4:I4"/>
    <mergeCell ref="A7:G7"/>
    <mergeCell ref="A20:K20"/>
    <mergeCell ref="A21:K21"/>
    <mergeCell ref="A19:K19"/>
  </mergeCells>
  <pageMargins left="0" right="0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863"/>
  <sheetViews>
    <sheetView topLeftCell="A142" zoomScale="90" zoomScaleNormal="90" workbookViewId="0">
      <selection activeCell="B105" sqref="B105"/>
    </sheetView>
  </sheetViews>
  <sheetFormatPr defaultRowHeight="36.75" customHeight="1" x14ac:dyDescent="0.25"/>
  <cols>
    <col min="1" max="1" width="5.140625" style="235" customWidth="1"/>
    <col min="2" max="2" width="66.7109375" style="199" customWidth="1"/>
    <col min="3" max="3" width="5.7109375" style="196" customWidth="1"/>
    <col min="4" max="4" width="15.85546875" style="194" customWidth="1"/>
    <col min="5" max="5" width="14.85546875" style="194" customWidth="1"/>
    <col min="6" max="6" width="13.5703125" style="194" customWidth="1"/>
    <col min="7" max="7" width="3.28515625" style="194" customWidth="1"/>
    <col min="8" max="16384" width="9.140625" style="194"/>
  </cols>
  <sheetData>
    <row r="1" spans="1:6" s="187" customFormat="1" ht="30" customHeight="1" x14ac:dyDescent="0.25">
      <c r="A1" s="330" t="s">
        <v>782</v>
      </c>
      <c r="B1" s="330"/>
      <c r="C1" s="330"/>
      <c r="D1" s="330"/>
      <c r="E1" s="330"/>
      <c r="F1" s="330"/>
    </row>
    <row r="2" spans="1:6" s="188" customFormat="1" ht="25.5" customHeight="1" x14ac:dyDescent="0.25">
      <c r="A2" s="331" t="s">
        <v>801</v>
      </c>
      <c r="B2" s="332"/>
      <c r="C2" s="332"/>
      <c r="D2" s="332"/>
      <c r="E2" s="332"/>
      <c r="F2" s="332"/>
    </row>
    <row r="3" spans="1:6" s="188" customFormat="1" ht="25.5" customHeight="1" x14ac:dyDescent="0.35">
      <c r="A3" s="283"/>
      <c r="B3" s="285"/>
      <c r="C3" s="284"/>
      <c r="D3" s="284"/>
      <c r="E3" s="284"/>
      <c r="F3" s="284"/>
    </row>
    <row r="4" spans="1:6" s="188" customFormat="1" ht="18.75" customHeight="1" x14ac:dyDescent="0.25">
      <c r="A4" s="221"/>
      <c r="B4" s="201"/>
      <c r="C4" s="334" t="s">
        <v>731</v>
      </c>
      <c r="D4" s="334"/>
      <c r="E4" s="334"/>
      <c r="F4" s="334"/>
    </row>
    <row r="5" spans="1:6" s="187" customFormat="1" ht="30" customHeight="1" x14ac:dyDescent="0.25">
      <c r="A5" s="333" t="s">
        <v>315</v>
      </c>
      <c r="B5" s="333" t="s">
        <v>53</v>
      </c>
      <c r="C5" s="333" t="s">
        <v>316</v>
      </c>
      <c r="D5" s="338" t="s">
        <v>771</v>
      </c>
      <c r="E5" s="336" t="s">
        <v>770</v>
      </c>
      <c r="F5" s="337"/>
    </row>
    <row r="6" spans="1:6" s="187" customFormat="1" ht="31.5" customHeight="1" x14ac:dyDescent="0.25">
      <c r="A6" s="333"/>
      <c r="B6" s="333"/>
      <c r="C6" s="333"/>
      <c r="D6" s="338"/>
      <c r="E6" s="32" t="s">
        <v>736</v>
      </c>
      <c r="F6" s="32" t="s">
        <v>737</v>
      </c>
    </row>
    <row r="7" spans="1:6" s="187" customFormat="1" ht="16.5" customHeight="1" x14ac:dyDescent="0.25">
      <c r="A7" s="222" t="s">
        <v>69</v>
      </c>
      <c r="B7" s="182">
        <v>2</v>
      </c>
      <c r="C7" s="35">
        <v>3</v>
      </c>
      <c r="D7" s="183">
        <v>4</v>
      </c>
      <c r="E7" s="183">
        <v>5</v>
      </c>
      <c r="F7" s="32">
        <v>6</v>
      </c>
    </row>
    <row r="8" spans="1:6" s="187" customFormat="1" ht="36.75" customHeight="1" x14ac:dyDescent="0.25">
      <c r="A8" s="223">
        <v>1000</v>
      </c>
      <c r="B8" s="31" t="s">
        <v>726</v>
      </c>
      <c r="C8" s="32"/>
      <c r="D8" s="189">
        <f>E8+F8-F138</f>
        <v>1862795</v>
      </c>
      <c r="E8" s="189">
        <f>E10+E62+E92</f>
        <v>1862795</v>
      </c>
      <c r="F8" s="189">
        <f>F62+F92</f>
        <v>0</v>
      </c>
    </row>
    <row r="9" spans="1:6" s="187" customFormat="1" ht="16.5" customHeight="1" x14ac:dyDescent="0.25">
      <c r="A9" s="224"/>
      <c r="B9" s="33" t="s">
        <v>223</v>
      </c>
      <c r="C9" s="32"/>
      <c r="D9" s="190"/>
      <c r="E9" s="190"/>
      <c r="F9" s="190"/>
    </row>
    <row r="10" spans="1:6" s="187" customFormat="1" ht="19.5" customHeight="1" x14ac:dyDescent="0.25">
      <c r="A10" s="223">
        <v>1100</v>
      </c>
      <c r="B10" s="34" t="s">
        <v>224</v>
      </c>
      <c r="C10" s="35">
        <v>7100</v>
      </c>
      <c r="D10" s="189">
        <f>E10</f>
        <v>218789.8</v>
      </c>
      <c r="E10" s="189">
        <f>E13+E18+E21+E46+E53</f>
        <v>218789.8</v>
      </c>
      <c r="F10" s="179" t="s">
        <v>4</v>
      </c>
    </row>
    <row r="11" spans="1:6" s="187" customFormat="1" ht="16.5" customHeight="1" x14ac:dyDescent="0.25">
      <c r="A11" s="224"/>
      <c r="B11" s="36" t="s">
        <v>225</v>
      </c>
      <c r="C11" s="37"/>
      <c r="D11" s="190"/>
      <c r="E11" s="190"/>
      <c r="F11" s="174"/>
    </row>
    <row r="12" spans="1:6" s="187" customFormat="1" ht="20.25" customHeight="1" x14ac:dyDescent="0.25">
      <c r="A12" s="224"/>
      <c r="B12" s="36" t="s">
        <v>226</v>
      </c>
      <c r="C12" s="37"/>
      <c r="D12" s="190"/>
      <c r="E12" s="190"/>
      <c r="F12" s="174"/>
    </row>
    <row r="13" spans="1:6" s="187" customFormat="1" ht="24.75" customHeight="1" x14ac:dyDescent="0.25">
      <c r="A13" s="241">
        <v>1110</v>
      </c>
      <c r="B13" s="242" t="s">
        <v>227</v>
      </c>
      <c r="C13" s="243">
        <v>7131</v>
      </c>
      <c r="D13" s="244">
        <f>E13</f>
        <v>62800</v>
      </c>
      <c r="E13" s="311">
        <f>E15+E16+E17</f>
        <v>62800</v>
      </c>
      <c r="F13" s="245" t="s">
        <v>4</v>
      </c>
    </row>
    <row r="14" spans="1:6" s="187" customFormat="1" ht="18.75" customHeight="1" x14ac:dyDescent="0.25">
      <c r="A14" s="224"/>
      <c r="B14" s="36" t="s">
        <v>226</v>
      </c>
      <c r="C14" s="37"/>
      <c r="D14" s="190"/>
      <c r="E14" s="190"/>
      <c r="F14" s="174"/>
    </row>
    <row r="15" spans="1:6" s="187" customFormat="1" ht="30" customHeight="1" x14ac:dyDescent="0.25">
      <c r="A15" s="225" t="s">
        <v>5</v>
      </c>
      <c r="B15" s="29" t="s">
        <v>228</v>
      </c>
      <c r="C15" s="183"/>
      <c r="D15" s="174">
        <f>E15</f>
        <v>2800</v>
      </c>
      <c r="E15" s="174">
        <v>2800</v>
      </c>
      <c r="F15" s="174" t="s">
        <v>4</v>
      </c>
    </row>
    <row r="16" spans="1:6" s="187" customFormat="1" ht="30.75" customHeight="1" x14ac:dyDescent="0.25">
      <c r="A16" s="225" t="s">
        <v>6</v>
      </c>
      <c r="B16" s="29" t="s">
        <v>229</v>
      </c>
      <c r="C16" s="183"/>
      <c r="D16" s="174">
        <f>E16</f>
        <v>3000</v>
      </c>
      <c r="E16" s="174">
        <v>3000</v>
      </c>
      <c r="F16" s="174" t="s">
        <v>4</v>
      </c>
    </row>
    <row r="17" spans="1:6" s="187" customFormat="1" ht="30.75" customHeight="1" x14ac:dyDescent="0.25">
      <c r="A17" s="237"/>
      <c r="B17" s="238" t="s">
        <v>773</v>
      </c>
      <c r="C17" s="239"/>
      <c r="D17" s="240">
        <f>E17</f>
        <v>57000</v>
      </c>
      <c r="E17" s="240">
        <v>57000</v>
      </c>
      <c r="F17" s="240"/>
    </row>
    <row r="18" spans="1:6" s="187" customFormat="1" ht="22.5" customHeight="1" x14ac:dyDescent="0.25">
      <c r="A18" s="241">
        <v>1120</v>
      </c>
      <c r="B18" s="242" t="s">
        <v>230</v>
      </c>
      <c r="C18" s="243">
        <v>7136</v>
      </c>
      <c r="D18" s="244">
        <f>E18</f>
        <v>141499.79999999999</v>
      </c>
      <c r="E18" s="244">
        <f>E20</f>
        <v>141499.79999999999</v>
      </c>
      <c r="F18" s="245" t="s">
        <v>4</v>
      </c>
    </row>
    <row r="19" spans="1:6" s="187" customFormat="1" ht="19.5" customHeight="1" x14ac:dyDescent="0.25">
      <c r="A19" s="224"/>
      <c r="B19" s="36" t="s">
        <v>226</v>
      </c>
      <c r="C19" s="37"/>
      <c r="D19" s="190"/>
      <c r="E19" s="190"/>
      <c r="F19" s="174"/>
    </row>
    <row r="20" spans="1:6" s="187" customFormat="1" ht="22.5" customHeight="1" x14ac:dyDescent="0.25">
      <c r="A20" s="225" t="s">
        <v>7</v>
      </c>
      <c r="B20" s="29" t="s">
        <v>58</v>
      </c>
      <c r="C20" s="183"/>
      <c r="D20" s="174">
        <f>E20</f>
        <v>141499.79999999999</v>
      </c>
      <c r="E20" s="174">
        <v>141499.79999999999</v>
      </c>
      <c r="F20" s="174" t="s">
        <v>4</v>
      </c>
    </row>
    <row r="21" spans="1:6" s="187" customFormat="1" ht="36.75" customHeight="1" x14ac:dyDescent="0.25">
      <c r="A21" s="241">
        <v>1130</v>
      </c>
      <c r="B21" s="242" t="s">
        <v>231</v>
      </c>
      <c r="C21" s="243">
        <v>7145</v>
      </c>
      <c r="D21" s="244">
        <f>E21</f>
        <v>8890</v>
      </c>
      <c r="E21" s="244">
        <f>E23</f>
        <v>8890</v>
      </c>
      <c r="F21" s="245" t="s">
        <v>4</v>
      </c>
    </row>
    <row r="22" spans="1:6" s="187" customFormat="1" ht="18.75" customHeight="1" x14ac:dyDescent="0.25">
      <c r="A22" s="224"/>
      <c r="B22" s="36" t="s">
        <v>226</v>
      </c>
      <c r="C22" s="37"/>
      <c r="D22" s="190"/>
      <c r="E22" s="190"/>
      <c r="F22" s="174"/>
    </row>
    <row r="23" spans="1:6" s="191" customFormat="1" ht="23.25" customHeight="1" x14ac:dyDescent="0.25">
      <c r="A23" s="225" t="s">
        <v>8</v>
      </c>
      <c r="B23" s="29" t="s">
        <v>232</v>
      </c>
      <c r="C23" s="183">
        <v>71452</v>
      </c>
      <c r="D23" s="179">
        <f>E23</f>
        <v>8890</v>
      </c>
      <c r="E23" s="179">
        <f>E26+E30+E31+E32+E33+E34+E35+E36+E37+E38+E39+E40+E41+E42+E43+E44+E45</f>
        <v>8890</v>
      </c>
      <c r="F23" s="179" t="s">
        <v>4</v>
      </c>
    </row>
    <row r="24" spans="1:6" s="187" customFormat="1" ht="48.75" customHeight="1" x14ac:dyDescent="0.25">
      <c r="A24" s="225"/>
      <c r="B24" s="29" t="s">
        <v>769</v>
      </c>
      <c r="C24" s="37"/>
      <c r="D24" s="190"/>
      <c r="E24" s="174"/>
      <c r="F24" s="174"/>
    </row>
    <row r="25" spans="1:6" s="187" customFormat="1" ht="18.75" customHeight="1" x14ac:dyDescent="0.25">
      <c r="A25" s="225"/>
      <c r="B25" s="29" t="s">
        <v>226</v>
      </c>
      <c r="C25" s="37"/>
      <c r="D25" s="190"/>
      <c r="E25" s="174"/>
      <c r="F25" s="174"/>
    </row>
    <row r="26" spans="1:6" s="191" customFormat="1" ht="41.25" customHeight="1" x14ac:dyDescent="0.25">
      <c r="A26" s="226">
        <v>1132</v>
      </c>
      <c r="B26" s="202" t="s">
        <v>759</v>
      </c>
      <c r="C26" s="184"/>
      <c r="D26" s="339">
        <f>E26</f>
        <v>2200</v>
      </c>
      <c r="E26" s="341">
        <v>2200</v>
      </c>
      <c r="F26" s="184" t="s">
        <v>4</v>
      </c>
    </row>
    <row r="27" spans="1:6" s="187" customFormat="1" ht="16.5" customHeight="1" x14ac:dyDescent="0.25">
      <c r="A27" s="227"/>
      <c r="B27" s="203" t="s">
        <v>233</v>
      </c>
      <c r="C27" s="185"/>
      <c r="D27" s="340"/>
      <c r="E27" s="342"/>
      <c r="F27" s="185"/>
    </row>
    <row r="28" spans="1:6" s="187" customFormat="1" ht="21.75" customHeight="1" x14ac:dyDescent="0.25">
      <c r="A28" s="228">
        <v>1133</v>
      </c>
      <c r="B28" s="204" t="s">
        <v>234</v>
      </c>
      <c r="C28" s="186"/>
      <c r="D28" s="200">
        <f>E28</f>
        <v>0</v>
      </c>
      <c r="E28" s="186"/>
      <c r="F28" s="186" t="s">
        <v>4</v>
      </c>
    </row>
    <row r="29" spans="1:6" s="187" customFormat="1" ht="21.75" customHeight="1" x14ac:dyDescent="0.25">
      <c r="A29" s="228">
        <v>1134</v>
      </c>
      <c r="B29" s="204" t="s">
        <v>235</v>
      </c>
      <c r="C29" s="186"/>
      <c r="D29" s="200">
        <f t="shared" ref="D29:D45" si="0">E29</f>
        <v>0</v>
      </c>
      <c r="E29" s="186"/>
      <c r="F29" s="186" t="s">
        <v>4</v>
      </c>
    </row>
    <row r="30" spans="1:6" s="187" customFormat="1" ht="82.5" customHeight="1" x14ac:dyDescent="0.25">
      <c r="A30" s="228">
        <v>1135</v>
      </c>
      <c r="B30" s="205" t="s">
        <v>760</v>
      </c>
      <c r="C30" s="186"/>
      <c r="D30" s="200">
        <f t="shared" si="0"/>
        <v>0</v>
      </c>
      <c r="E30" s="186"/>
      <c r="F30" s="186" t="s">
        <v>4</v>
      </c>
    </row>
    <row r="31" spans="1:6" s="187" customFormat="1" ht="41.25" customHeight="1" x14ac:dyDescent="0.25">
      <c r="A31" s="228">
        <v>1136</v>
      </c>
      <c r="B31" s="204" t="s">
        <v>761</v>
      </c>
      <c r="C31" s="186"/>
      <c r="D31" s="200">
        <f t="shared" si="0"/>
        <v>60</v>
      </c>
      <c r="E31" s="186">
        <v>60</v>
      </c>
      <c r="F31" s="186" t="s">
        <v>4</v>
      </c>
    </row>
    <row r="32" spans="1:6" s="187" customFormat="1" ht="54.75" customHeight="1" x14ac:dyDescent="0.25">
      <c r="A32" s="228">
        <v>1137</v>
      </c>
      <c r="B32" s="204" t="s">
        <v>236</v>
      </c>
      <c r="C32" s="186"/>
      <c r="D32" s="200">
        <f t="shared" si="0"/>
        <v>4400</v>
      </c>
      <c r="E32" s="186">
        <v>4400</v>
      </c>
      <c r="F32" s="186" t="s">
        <v>4</v>
      </c>
    </row>
    <row r="33" spans="1:9" s="187" customFormat="1" ht="32.25" customHeight="1" x14ac:dyDescent="0.25">
      <c r="A33" s="228">
        <v>1138</v>
      </c>
      <c r="B33" s="204" t="s">
        <v>237</v>
      </c>
      <c r="C33" s="186"/>
      <c r="D33" s="200">
        <f t="shared" si="0"/>
        <v>120</v>
      </c>
      <c r="E33" s="186">
        <v>120</v>
      </c>
      <c r="F33" s="186" t="s">
        <v>4</v>
      </c>
    </row>
    <row r="34" spans="1:9" s="187" customFormat="1" ht="72" customHeight="1" x14ac:dyDescent="0.25">
      <c r="A34" s="228">
        <v>1139</v>
      </c>
      <c r="B34" s="204" t="s">
        <v>238</v>
      </c>
      <c r="C34" s="186"/>
      <c r="D34" s="200">
        <f t="shared" si="0"/>
        <v>650</v>
      </c>
      <c r="E34" s="186">
        <v>650</v>
      </c>
      <c r="F34" s="186" t="s">
        <v>4</v>
      </c>
    </row>
    <row r="35" spans="1:9" s="187" customFormat="1" ht="72" customHeight="1" x14ac:dyDescent="0.25">
      <c r="A35" s="228">
        <v>1140</v>
      </c>
      <c r="B35" s="204" t="s">
        <v>762</v>
      </c>
      <c r="C35" s="186"/>
      <c r="D35" s="200">
        <f t="shared" si="0"/>
        <v>60</v>
      </c>
      <c r="E35" s="186">
        <v>60</v>
      </c>
      <c r="F35" s="186" t="s">
        <v>4</v>
      </c>
    </row>
    <row r="36" spans="1:9" s="187" customFormat="1" ht="41.25" customHeight="1" x14ac:dyDescent="0.25">
      <c r="A36" s="228">
        <v>1141</v>
      </c>
      <c r="B36" s="204" t="s">
        <v>239</v>
      </c>
      <c r="C36" s="186"/>
      <c r="D36" s="200">
        <f t="shared" si="0"/>
        <v>0</v>
      </c>
      <c r="E36" s="186"/>
      <c r="F36" s="186" t="s">
        <v>4</v>
      </c>
    </row>
    <row r="37" spans="1:9" s="187" customFormat="1" ht="27" customHeight="1" x14ac:dyDescent="0.25">
      <c r="A37" s="228">
        <v>1142</v>
      </c>
      <c r="B37" s="204" t="s">
        <v>240</v>
      </c>
      <c r="C37" s="186"/>
      <c r="D37" s="200">
        <f t="shared" si="0"/>
        <v>600</v>
      </c>
      <c r="E37" s="186">
        <v>600</v>
      </c>
      <c r="F37" s="186" t="s">
        <v>4</v>
      </c>
    </row>
    <row r="38" spans="1:9" s="187" customFormat="1" ht="35.25" customHeight="1" x14ac:dyDescent="0.25">
      <c r="A38" s="228">
        <v>1143</v>
      </c>
      <c r="B38" s="204" t="s">
        <v>763</v>
      </c>
      <c r="C38" s="186"/>
      <c r="D38" s="200">
        <f t="shared" si="0"/>
        <v>0</v>
      </c>
      <c r="E38" s="236">
        <v>0</v>
      </c>
      <c r="F38" s="186" t="s">
        <v>4</v>
      </c>
    </row>
    <row r="39" spans="1:9" s="187" customFormat="1" ht="55.5" customHeight="1" x14ac:dyDescent="0.25">
      <c r="A39" s="228">
        <v>1144</v>
      </c>
      <c r="B39" s="204" t="s">
        <v>241</v>
      </c>
      <c r="C39" s="186"/>
      <c r="D39" s="200">
        <f t="shared" si="0"/>
        <v>0</v>
      </c>
      <c r="E39" s="186"/>
      <c r="F39" s="186" t="s">
        <v>4</v>
      </c>
    </row>
    <row r="40" spans="1:9" s="187" customFormat="1" ht="29.25" customHeight="1" x14ac:dyDescent="0.25">
      <c r="A40" s="228">
        <v>1145</v>
      </c>
      <c r="B40" s="204" t="s">
        <v>242</v>
      </c>
      <c r="C40" s="186"/>
      <c r="D40" s="200">
        <f t="shared" si="0"/>
        <v>150</v>
      </c>
      <c r="E40" s="186">
        <v>150</v>
      </c>
      <c r="F40" s="186" t="s">
        <v>4</v>
      </c>
    </row>
    <row r="41" spans="1:9" s="187" customFormat="1" ht="18" customHeight="1" x14ac:dyDescent="0.25">
      <c r="A41" s="228">
        <v>1146</v>
      </c>
      <c r="B41" s="204" t="s">
        <v>764</v>
      </c>
      <c r="C41" s="186"/>
      <c r="D41" s="200">
        <f t="shared" si="0"/>
        <v>0</v>
      </c>
      <c r="E41" s="186"/>
      <c r="F41" s="186" t="s">
        <v>4</v>
      </c>
    </row>
    <row r="42" spans="1:9" s="187" customFormat="1" ht="39.75" customHeight="1" x14ac:dyDescent="0.25">
      <c r="A42" s="228">
        <v>1147</v>
      </c>
      <c r="B42" s="204" t="s">
        <v>765</v>
      </c>
      <c r="C42" s="186"/>
      <c r="D42" s="200">
        <f t="shared" si="0"/>
        <v>300</v>
      </c>
      <c r="E42" s="186">
        <v>300</v>
      </c>
      <c r="F42" s="186" t="s">
        <v>4</v>
      </c>
    </row>
    <row r="43" spans="1:9" s="187" customFormat="1" ht="30.75" customHeight="1" x14ac:dyDescent="0.25">
      <c r="A43" s="228">
        <v>1148</v>
      </c>
      <c r="B43" s="204" t="s">
        <v>766</v>
      </c>
      <c r="C43" s="186"/>
      <c r="D43" s="200">
        <f t="shared" si="0"/>
        <v>350</v>
      </c>
      <c r="E43" s="186">
        <v>350</v>
      </c>
      <c r="F43" s="186" t="s">
        <v>4</v>
      </c>
    </row>
    <row r="44" spans="1:9" s="187" customFormat="1" ht="42.75" customHeight="1" x14ac:dyDescent="0.3">
      <c r="A44" s="228">
        <v>1149</v>
      </c>
      <c r="B44" s="204" t="s">
        <v>767</v>
      </c>
      <c r="C44" s="186"/>
      <c r="D44" s="200">
        <f t="shared" si="0"/>
        <v>0</v>
      </c>
      <c r="E44" s="186"/>
      <c r="F44" s="186" t="s">
        <v>4</v>
      </c>
      <c r="I44" s="192"/>
    </row>
    <row r="45" spans="1:9" s="187" customFormat="1" ht="20.25" customHeight="1" x14ac:dyDescent="0.25">
      <c r="A45" s="228">
        <v>1150</v>
      </c>
      <c r="B45" s="204" t="s">
        <v>768</v>
      </c>
      <c r="C45" s="186"/>
      <c r="D45" s="200">
        <f t="shared" si="0"/>
        <v>0</v>
      </c>
      <c r="E45" s="186"/>
      <c r="F45" s="186" t="s">
        <v>4</v>
      </c>
    </row>
    <row r="46" spans="1:9" s="187" customFormat="1" ht="36.75" customHeight="1" x14ac:dyDescent="0.25">
      <c r="A46" s="241">
        <v>1150</v>
      </c>
      <c r="B46" s="242" t="s">
        <v>243</v>
      </c>
      <c r="C46" s="243">
        <v>7146</v>
      </c>
      <c r="D46" s="244">
        <f t="shared" ref="D46" si="1">E46</f>
        <v>5600</v>
      </c>
      <c r="E46" s="244">
        <f>E48</f>
        <v>5600</v>
      </c>
      <c r="F46" s="245" t="s">
        <v>4</v>
      </c>
    </row>
    <row r="47" spans="1:9" s="187" customFormat="1" ht="15.75" customHeight="1" x14ac:dyDescent="0.25">
      <c r="A47" s="224"/>
      <c r="B47" s="36" t="s">
        <v>226</v>
      </c>
      <c r="C47" s="37"/>
      <c r="D47" s="190"/>
      <c r="E47" s="190"/>
      <c r="F47" s="174"/>
    </row>
    <row r="48" spans="1:9" s="191" customFormat="1" ht="24.75" customHeight="1" x14ac:dyDescent="0.25">
      <c r="A48" s="225" t="s">
        <v>9</v>
      </c>
      <c r="B48" s="29" t="s">
        <v>244</v>
      </c>
      <c r="C48" s="183"/>
      <c r="D48" s="179">
        <f>E48</f>
        <v>5600</v>
      </c>
      <c r="E48" s="179">
        <f>E51+E52</f>
        <v>5600</v>
      </c>
      <c r="F48" s="179" t="s">
        <v>4</v>
      </c>
    </row>
    <row r="49" spans="1:6" s="187" customFormat="1" ht="14.25" customHeight="1" x14ac:dyDescent="0.25">
      <c r="A49" s="225"/>
      <c r="B49" s="29" t="s">
        <v>245</v>
      </c>
      <c r="C49" s="37"/>
      <c r="D49" s="190"/>
      <c r="E49" s="174"/>
      <c r="F49" s="174"/>
    </row>
    <row r="50" spans="1:6" s="187" customFormat="1" ht="18" customHeight="1" x14ac:dyDescent="0.25">
      <c r="A50" s="225"/>
      <c r="B50" s="29" t="s">
        <v>226</v>
      </c>
      <c r="C50" s="37"/>
      <c r="D50" s="190"/>
      <c r="E50" s="174"/>
      <c r="F50" s="174"/>
    </row>
    <row r="51" spans="1:6" s="187" customFormat="1" ht="69" customHeight="1" x14ac:dyDescent="0.25">
      <c r="A51" s="225" t="s">
        <v>10</v>
      </c>
      <c r="B51" s="30" t="s">
        <v>246</v>
      </c>
      <c r="C51" s="183"/>
      <c r="D51" s="174">
        <f>E51</f>
        <v>2200</v>
      </c>
      <c r="E51" s="174">
        <v>2200</v>
      </c>
      <c r="F51" s="174" t="s">
        <v>4</v>
      </c>
    </row>
    <row r="52" spans="1:6" s="187" customFormat="1" ht="76.5" customHeight="1" x14ac:dyDescent="0.25">
      <c r="A52" s="224" t="s">
        <v>11</v>
      </c>
      <c r="B52" s="40" t="s">
        <v>247</v>
      </c>
      <c r="C52" s="183"/>
      <c r="D52" s="174">
        <f>E52</f>
        <v>3400</v>
      </c>
      <c r="E52" s="174">
        <v>3400</v>
      </c>
      <c r="F52" s="174" t="s">
        <v>4</v>
      </c>
    </row>
    <row r="53" spans="1:6" s="187" customFormat="1" ht="22.5" customHeight="1" x14ac:dyDescent="0.25">
      <c r="A53" s="223">
        <v>1160</v>
      </c>
      <c r="B53" s="38" t="s">
        <v>248</v>
      </c>
      <c r="C53" s="35">
        <v>7161</v>
      </c>
      <c r="D53" s="189">
        <f>E53</f>
        <v>0</v>
      </c>
      <c r="E53" s="189">
        <f>E56+E61</f>
        <v>0</v>
      </c>
      <c r="F53" s="179" t="s">
        <v>4</v>
      </c>
    </row>
    <row r="54" spans="1:6" s="187" customFormat="1" ht="20.25" customHeight="1" x14ac:dyDescent="0.25">
      <c r="A54" s="225"/>
      <c r="B54" s="29" t="s">
        <v>249</v>
      </c>
      <c r="C54" s="37"/>
      <c r="D54" s="190"/>
      <c r="E54" s="190"/>
      <c r="F54" s="174"/>
    </row>
    <row r="55" spans="1:6" s="187" customFormat="1" ht="20.25" customHeight="1" x14ac:dyDescent="0.25">
      <c r="A55" s="224"/>
      <c r="B55" s="29" t="s">
        <v>226</v>
      </c>
      <c r="C55" s="37"/>
      <c r="D55" s="190"/>
      <c r="E55" s="190"/>
      <c r="F55" s="174"/>
    </row>
    <row r="56" spans="1:6" s="187" customFormat="1" ht="36.75" customHeight="1" x14ac:dyDescent="0.25">
      <c r="A56" s="225" t="s">
        <v>12</v>
      </c>
      <c r="B56" s="29" t="s">
        <v>250</v>
      </c>
      <c r="C56" s="183"/>
      <c r="D56" s="174">
        <f>E56</f>
        <v>0</v>
      </c>
      <c r="E56" s="174">
        <f>E58+E59+E60</f>
        <v>0</v>
      </c>
      <c r="F56" s="174" t="s">
        <v>4</v>
      </c>
    </row>
    <row r="57" spans="1:6" s="187" customFormat="1" ht="18.75" customHeight="1" x14ac:dyDescent="0.25">
      <c r="A57" s="225"/>
      <c r="B57" s="29" t="s">
        <v>251</v>
      </c>
      <c r="C57" s="37"/>
      <c r="D57" s="190"/>
      <c r="E57" s="174"/>
      <c r="F57" s="174"/>
    </row>
    <row r="58" spans="1:6" s="187" customFormat="1" ht="18.75" customHeight="1" x14ac:dyDescent="0.25">
      <c r="A58" s="229" t="s">
        <v>13</v>
      </c>
      <c r="B58" s="30" t="s">
        <v>252</v>
      </c>
      <c r="C58" s="183"/>
      <c r="D58" s="174">
        <f>E58</f>
        <v>0</v>
      </c>
      <c r="E58" s="174"/>
      <c r="F58" s="174" t="s">
        <v>4</v>
      </c>
    </row>
    <row r="59" spans="1:6" s="187" customFormat="1" ht="18.75" customHeight="1" x14ac:dyDescent="0.25">
      <c r="A59" s="229" t="s">
        <v>14</v>
      </c>
      <c r="B59" s="30" t="s">
        <v>253</v>
      </c>
      <c r="C59" s="183"/>
      <c r="D59" s="174">
        <f>E59</f>
        <v>0</v>
      </c>
      <c r="E59" s="174"/>
      <c r="F59" s="174" t="s">
        <v>4</v>
      </c>
    </row>
    <row r="60" spans="1:6" s="187" customFormat="1" ht="57.75" customHeight="1" x14ac:dyDescent="0.25">
      <c r="A60" s="229" t="s">
        <v>15</v>
      </c>
      <c r="B60" s="30" t="s">
        <v>222</v>
      </c>
      <c r="C60" s="183"/>
      <c r="D60" s="174">
        <f>E60</f>
        <v>0</v>
      </c>
      <c r="E60" s="174"/>
      <c r="F60" s="174" t="s">
        <v>4</v>
      </c>
    </row>
    <row r="61" spans="1:6" s="187" customFormat="1" ht="71.25" customHeight="1" x14ac:dyDescent="0.25">
      <c r="A61" s="229" t="s">
        <v>16</v>
      </c>
      <c r="B61" s="29" t="s">
        <v>254</v>
      </c>
      <c r="C61" s="183"/>
      <c r="D61" s="174">
        <f>E61</f>
        <v>0</v>
      </c>
      <c r="E61" s="174"/>
      <c r="F61" s="174" t="s">
        <v>4</v>
      </c>
    </row>
    <row r="62" spans="1:6" s="187" customFormat="1" ht="26.25" customHeight="1" x14ac:dyDescent="0.25">
      <c r="A62" s="241">
        <v>1200</v>
      </c>
      <c r="B62" s="246" t="s">
        <v>255</v>
      </c>
      <c r="C62" s="243">
        <v>7300</v>
      </c>
      <c r="D62" s="244">
        <f>E62+F62</f>
        <v>1515276.2</v>
      </c>
      <c r="E62" s="244">
        <f>E65+E71+E77</f>
        <v>1515276.2</v>
      </c>
      <c r="F62" s="245">
        <f>F68+F74+F87</f>
        <v>0</v>
      </c>
    </row>
    <row r="63" spans="1:6" s="187" customFormat="1" ht="30" customHeight="1" x14ac:dyDescent="0.25">
      <c r="A63" s="224"/>
      <c r="B63" s="36" t="s">
        <v>256</v>
      </c>
      <c r="C63" s="37"/>
      <c r="D63" s="190"/>
      <c r="E63" s="190"/>
      <c r="F63" s="174"/>
    </row>
    <row r="64" spans="1:6" s="187" customFormat="1" ht="19.5" customHeight="1" x14ac:dyDescent="0.25">
      <c r="A64" s="224"/>
      <c r="B64" s="36" t="s">
        <v>226</v>
      </c>
      <c r="C64" s="37"/>
      <c r="D64" s="190"/>
      <c r="E64" s="190"/>
      <c r="F64" s="174"/>
    </row>
    <row r="65" spans="1:6" s="187" customFormat="1" ht="30" customHeight="1" x14ac:dyDescent="0.25">
      <c r="A65" s="223">
        <v>1210</v>
      </c>
      <c r="B65" s="38" t="s">
        <v>257</v>
      </c>
      <c r="C65" s="35">
        <v>7311</v>
      </c>
      <c r="D65" s="189">
        <f>E65</f>
        <v>0</v>
      </c>
      <c r="E65" s="189">
        <f>E67</f>
        <v>0</v>
      </c>
      <c r="F65" s="179" t="s">
        <v>4</v>
      </c>
    </row>
    <row r="66" spans="1:6" s="187" customFormat="1" ht="21" customHeight="1" x14ac:dyDescent="0.25">
      <c r="A66" s="224"/>
      <c r="B66" s="36" t="s">
        <v>226</v>
      </c>
      <c r="C66" s="37"/>
      <c r="D66" s="190"/>
      <c r="E66" s="190"/>
      <c r="F66" s="174"/>
    </row>
    <row r="67" spans="1:6" s="187" customFormat="1" ht="55.5" customHeight="1" x14ac:dyDescent="0.25">
      <c r="A67" s="225" t="s">
        <v>17</v>
      </c>
      <c r="B67" s="29" t="s">
        <v>258</v>
      </c>
      <c r="C67" s="41"/>
      <c r="D67" s="174">
        <f>E67</f>
        <v>0</v>
      </c>
      <c r="E67" s="174"/>
      <c r="F67" s="174" t="s">
        <v>4</v>
      </c>
    </row>
    <row r="68" spans="1:6" s="187" customFormat="1" ht="36.75" customHeight="1" x14ac:dyDescent="0.25">
      <c r="A68" s="230" t="s">
        <v>18</v>
      </c>
      <c r="B68" s="38" t="s">
        <v>259</v>
      </c>
      <c r="C68" s="42">
        <v>7312</v>
      </c>
      <c r="D68" s="179">
        <f>F68</f>
        <v>0</v>
      </c>
      <c r="E68" s="179" t="s">
        <v>4</v>
      </c>
      <c r="F68" s="174">
        <f>F70</f>
        <v>0</v>
      </c>
    </row>
    <row r="69" spans="1:6" s="187" customFormat="1" ht="15.75" customHeight="1" x14ac:dyDescent="0.25">
      <c r="A69" s="230"/>
      <c r="B69" s="36" t="s">
        <v>226</v>
      </c>
      <c r="C69" s="35"/>
      <c r="D69" s="179"/>
      <c r="E69" s="179"/>
      <c r="F69" s="179"/>
    </row>
    <row r="70" spans="1:6" s="187" customFormat="1" ht="57" customHeight="1" x14ac:dyDescent="0.25">
      <c r="A70" s="224" t="s">
        <v>19</v>
      </c>
      <c r="B70" s="29" t="s">
        <v>260</v>
      </c>
      <c r="C70" s="41"/>
      <c r="D70" s="174">
        <f>F70</f>
        <v>0</v>
      </c>
      <c r="E70" s="174" t="s">
        <v>4</v>
      </c>
      <c r="F70" s="174"/>
    </row>
    <row r="71" spans="1:6" s="187" customFormat="1" ht="36.75" customHeight="1" x14ac:dyDescent="0.25">
      <c r="A71" s="230" t="s">
        <v>20</v>
      </c>
      <c r="B71" s="38" t="s">
        <v>261</v>
      </c>
      <c r="C71" s="42">
        <v>7321</v>
      </c>
      <c r="D71" s="179">
        <f>E71</f>
        <v>0</v>
      </c>
      <c r="E71" s="179">
        <f>E73</f>
        <v>0</v>
      </c>
      <c r="F71" s="179" t="s">
        <v>4</v>
      </c>
    </row>
    <row r="72" spans="1:6" s="187" customFormat="1" ht="14.25" x14ac:dyDescent="0.25">
      <c r="A72" s="230"/>
      <c r="B72" s="36" t="s">
        <v>226</v>
      </c>
      <c r="C72" s="35"/>
      <c r="D72" s="179"/>
      <c r="E72" s="179"/>
      <c r="F72" s="179"/>
    </row>
    <row r="73" spans="1:6" s="187" customFormat="1" ht="56.25" customHeight="1" x14ac:dyDescent="0.25">
      <c r="A73" s="225" t="s">
        <v>21</v>
      </c>
      <c r="B73" s="29" t="s">
        <v>262</v>
      </c>
      <c r="C73" s="41"/>
      <c r="D73" s="174">
        <f>E73</f>
        <v>0</v>
      </c>
      <c r="E73" s="174"/>
      <c r="F73" s="174" t="s">
        <v>4</v>
      </c>
    </row>
    <row r="74" spans="1:6" s="187" customFormat="1" ht="36.75" customHeight="1" x14ac:dyDescent="0.25">
      <c r="A74" s="230" t="s">
        <v>22</v>
      </c>
      <c r="B74" s="38" t="s">
        <v>263</v>
      </c>
      <c r="C74" s="42">
        <v>7322</v>
      </c>
      <c r="D74" s="179">
        <f>F74</f>
        <v>0</v>
      </c>
      <c r="E74" s="179" t="s">
        <v>4</v>
      </c>
      <c r="F74" s="174">
        <f>F76</f>
        <v>0</v>
      </c>
    </row>
    <row r="75" spans="1:6" s="187" customFormat="1" ht="21" customHeight="1" x14ac:dyDescent="0.25">
      <c r="A75" s="230"/>
      <c r="B75" s="36" t="s">
        <v>226</v>
      </c>
      <c r="C75" s="35"/>
      <c r="D75" s="179"/>
      <c r="E75" s="179"/>
      <c r="F75" s="179"/>
    </row>
    <row r="76" spans="1:6" s="187" customFormat="1" ht="42.75" customHeight="1" x14ac:dyDescent="0.25">
      <c r="A76" s="225" t="s">
        <v>23</v>
      </c>
      <c r="B76" s="29" t="s">
        <v>264</v>
      </c>
      <c r="C76" s="41"/>
      <c r="D76" s="174">
        <f>F76</f>
        <v>0</v>
      </c>
      <c r="E76" s="174" t="s">
        <v>4</v>
      </c>
      <c r="F76" s="174"/>
    </row>
    <row r="77" spans="1:6" s="187" customFormat="1" ht="36.75" customHeight="1" x14ac:dyDescent="0.25">
      <c r="A77" s="223">
        <v>1250</v>
      </c>
      <c r="B77" s="38" t="s">
        <v>265</v>
      </c>
      <c r="C77" s="35">
        <v>7331</v>
      </c>
      <c r="D77" s="189">
        <f>E77</f>
        <v>1515276.2</v>
      </c>
      <c r="E77" s="189">
        <f>E80+E81+E85+E86</f>
        <v>1515276.2</v>
      </c>
      <c r="F77" s="179" t="s">
        <v>4</v>
      </c>
    </row>
    <row r="78" spans="1:6" s="187" customFormat="1" ht="21.75" customHeight="1" x14ac:dyDescent="0.25">
      <c r="A78" s="224"/>
      <c r="B78" s="36" t="s">
        <v>266</v>
      </c>
      <c r="C78" s="37"/>
      <c r="D78" s="190"/>
      <c r="E78" s="190"/>
      <c r="F78" s="174"/>
    </row>
    <row r="79" spans="1:6" s="187" customFormat="1" ht="16.5" customHeight="1" x14ac:dyDescent="0.25">
      <c r="A79" s="224"/>
      <c r="B79" s="36" t="s">
        <v>233</v>
      </c>
      <c r="C79" s="37"/>
      <c r="D79" s="190"/>
      <c r="E79" s="190"/>
      <c r="F79" s="174"/>
    </row>
    <row r="80" spans="1:6" s="187" customFormat="1" ht="35.25" customHeight="1" x14ac:dyDescent="0.25">
      <c r="A80" s="225" t="s">
        <v>24</v>
      </c>
      <c r="B80" s="29" t="s">
        <v>267</v>
      </c>
      <c r="C80" s="183"/>
      <c r="D80" s="174">
        <f>E80</f>
        <v>1515276.2</v>
      </c>
      <c r="E80" s="174">
        <v>1515276.2</v>
      </c>
      <c r="F80" s="174" t="s">
        <v>4</v>
      </c>
    </row>
    <row r="81" spans="1:6" s="187" customFormat="1" ht="30.75" customHeight="1" x14ac:dyDescent="0.25">
      <c r="A81" s="225" t="s">
        <v>25</v>
      </c>
      <c r="B81" s="29" t="s">
        <v>268</v>
      </c>
      <c r="C81" s="41"/>
      <c r="D81" s="174">
        <f>E81</f>
        <v>0</v>
      </c>
      <c r="E81" s="174">
        <f>E83+E84</f>
        <v>0</v>
      </c>
      <c r="F81" s="174" t="s">
        <v>4</v>
      </c>
    </row>
    <row r="82" spans="1:6" s="187" customFormat="1" ht="20.25" customHeight="1" x14ac:dyDescent="0.25">
      <c r="A82" s="225"/>
      <c r="B82" s="40" t="s">
        <v>226</v>
      </c>
      <c r="C82" s="41"/>
      <c r="D82" s="174"/>
      <c r="E82" s="174"/>
      <c r="F82" s="174"/>
    </row>
    <row r="83" spans="1:6" s="187" customFormat="1" ht="55.5" customHeight="1" x14ac:dyDescent="0.25">
      <c r="A83" s="225" t="s">
        <v>26</v>
      </c>
      <c r="B83" s="39" t="s">
        <v>269</v>
      </c>
      <c r="C83" s="183"/>
      <c r="D83" s="174">
        <f>E83</f>
        <v>0</v>
      </c>
      <c r="E83" s="174"/>
      <c r="F83" s="174" t="s">
        <v>4</v>
      </c>
    </row>
    <row r="84" spans="1:6" s="187" customFormat="1" ht="36.75" customHeight="1" x14ac:dyDescent="0.25">
      <c r="A84" s="225" t="s">
        <v>27</v>
      </c>
      <c r="B84" s="39" t="s">
        <v>270</v>
      </c>
      <c r="C84" s="183"/>
      <c r="D84" s="174">
        <f>E84</f>
        <v>0</v>
      </c>
      <c r="E84" s="174"/>
      <c r="F84" s="174" t="s">
        <v>4</v>
      </c>
    </row>
    <row r="85" spans="1:6" s="187" customFormat="1" ht="36.75" customHeight="1" x14ac:dyDescent="0.25">
      <c r="A85" s="225" t="s">
        <v>28</v>
      </c>
      <c r="B85" s="29" t="s">
        <v>271</v>
      </c>
      <c r="C85" s="41"/>
      <c r="D85" s="174">
        <f>E85</f>
        <v>0</v>
      </c>
      <c r="E85" s="174"/>
      <c r="F85" s="174" t="s">
        <v>4</v>
      </c>
    </row>
    <row r="86" spans="1:6" s="187" customFormat="1" ht="42.75" customHeight="1" x14ac:dyDescent="0.25">
      <c r="A86" s="225" t="s">
        <v>29</v>
      </c>
      <c r="B86" s="29" t="s">
        <v>272</v>
      </c>
      <c r="C86" s="41"/>
      <c r="D86" s="174">
        <f>E86</f>
        <v>0</v>
      </c>
      <c r="E86" s="174"/>
      <c r="F86" s="174" t="s">
        <v>4</v>
      </c>
    </row>
    <row r="87" spans="1:6" s="187" customFormat="1" ht="36.75" customHeight="1" x14ac:dyDescent="0.25">
      <c r="A87" s="223">
        <v>1260</v>
      </c>
      <c r="B87" s="38" t="s">
        <v>273</v>
      </c>
      <c r="C87" s="35">
        <v>7332</v>
      </c>
      <c r="D87" s="189">
        <f>F87</f>
        <v>0</v>
      </c>
      <c r="E87" s="179" t="s">
        <v>4</v>
      </c>
      <c r="F87" s="179">
        <f>F90+F91</f>
        <v>0</v>
      </c>
    </row>
    <row r="88" spans="1:6" s="187" customFormat="1" ht="24" customHeight="1" x14ac:dyDescent="0.25">
      <c r="A88" s="224"/>
      <c r="B88" s="36" t="s">
        <v>274</v>
      </c>
      <c r="C88" s="37"/>
      <c r="D88" s="190"/>
      <c r="E88" s="174"/>
      <c r="F88" s="174"/>
    </row>
    <row r="89" spans="1:6" s="187" customFormat="1" ht="17.25" customHeight="1" x14ac:dyDescent="0.25">
      <c r="A89" s="224"/>
      <c r="B89" s="36" t="s">
        <v>226</v>
      </c>
      <c r="C89" s="37"/>
      <c r="D89" s="190"/>
      <c r="E89" s="174"/>
      <c r="F89" s="174"/>
    </row>
    <row r="90" spans="1:6" s="187" customFormat="1" ht="36.75" customHeight="1" x14ac:dyDescent="0.25">
      <c r="A90" s="225" t="s">
        <v>30</v>
      </c>
      <c r="B90" s="29" t="s">
        <v>275</v>
      </c>
      <c r="C90" s="41"/>
      <c r="D90" s="174">
        <f>F90</f>
        <v>0</v>
      </c>
      <c r="E90" s="174" t="s">
        <v>4</v>
      </c>
      <c r="F90" s="174"/>
    </row>
    <row r="91" spans="1:6" s="187" customFormat="1" ht="36.75" customHeight="1" x14ac:dyDescent="0.25">
      <c r="A91" s="225" t="s">
        <v>31</v>
      </c>
      <c r="B91" s="29" t="s">
        <v>276</v>
      </c>
      <c r="C91" s="41"/>
      <c r="D91" s="174">
        <f>F91</f>
        <v>0</v>
      </c>
      <c r="E91" s="174" t="s">
        <v>4</v>
      </c>
      <c r="F91" s="174"/>
    </row>
    <row r="92" spans="1:6" s="187" customFormat="1" ht="22.5" customHeight="1" x14ac:dyDescent="0.25">
      <c r="A92" s="241">
        <v>1300</v>
      </c>
      <c r="B92" s="242" t="s">
        <v>277</v>
      </c>
      <c r="C92" s="243">
        <v>7400</v>
      </c>
      <c r="D92" s="244">
        <f>E92+F92-F138</f>
        <v>128729</v>
      </c>
      <c r="E92" s="244">
        <f>E98+E101+E108+E114+E119+E124+E134</f>
        <v>128729</v>
      </c>
      <c r="F92" s="245">
        <f>F95+F129+F134</f>
        <v>0</v>
      </c>
    </row>
    <row r="93" spans="1:6" s="187" customFormat="1" ht="36.75" customHeight="1" x14ac:dyDescent="0.25">
      <c r="A93" s="224"/>
      <c r="B93" s="36" t="s">
        <v>278</v>
      </c>
      <c r="C93" s="37"/>
      <c r="D93" s="190"/>
      <c r="E93" s="190"/>
      <c r="F93" s="174"/>
    </row>
    <row r="94" spans="1:6" s="187" customFormat="1" ht="16.5" customHeight="1" x14ac:dyDescent="0.25">
      <c r="A94" s="224"/>
      <c r="B94" s="36" t="s">
        <v>226</v>
      </c>
      <c r="C94" s="37"/>
      <c r="D94" s="190"/>
      <c r="E94" s="190"/>
      <c r="F94" s="174"/>
    </row>
    <row r="95" spans="1:6" s="187" customFormat="1" ht="21" customHeight="1" x14ac:dyDescent="0.25">
      <c r="A95" s="223">
        <v>1310</v>
      </c>
      <c r="B95" s="38" t="s">
        <v>279</v>
      </c>
      <c r="C95" s="35">
        <v>7411</v>
      </c>
      <c r="D95" s="189">
        <f>F95</f>
        <v>0</v>
      </c>
      <c r="E95" s="179" t="s">
        <v>4</v>
      </c>
      <c r="F95" s="179">
        <f>F97</f>
        <v>0</v>
      </c>
    </row>
    <row r="96" spans="1:6" s="187" customFormat="1" ht="15.75" customHeight="1" x14ac:dyDescent="0.25">
      <c r="A96" s="224"/>
      <c r="B96" s="36" t="s">
        <v>226</v>
      </c>
      <c r="C96" s="37"/>
      <c r="D96" s="190"/>
      <c r="E96" s="174"/>
      <c r="F96" s="174"/>
    </row>
    <row r="97" spans="1:6" s="187" customFormat="1" ht="41.25" customHeight="1" x14ac:dyDescent="0.25">
      <c r="A97" s="225" t="s">
        <v>32</v>
      </c>
      <c r="B97" s="29" t="s">
        <v>280</v>
      </c>
      <c r="C97" s="41"/>
      <c r="D97" s="174">
        <f>F97</f>
        <v>0</v>
      </c>
      <c r="E97" s="174" t="s">
        <v>4</v>
      </c>
      <c r="F97" s="174"/>
    </row>
    <row r="98" spans="1:6" s="187" customFormat="1" ht="21" customHeight="1" x14ac:dyDescent="0.25">
      <c r="A98" s="223">
        <v>1320</v>
      </c>
      <c r="B98" s="38" t="s">
        <v>281</v>
      </c>
      <c r="C98" s="35">
        <v>7412</v>
      </c>
      <c r="D98" s="189">
        <f>E98</f>
        <v>0</v>
      </c>
      <c r="E98" s="189">
        <f>E100</f>
        <v>0</v>
      </c>
      <c r="F98" s="179" t="s">
        <v>4</v>
      </c>
    </row>
    <row r="99" spans="1:6" s="187" customFormat="1" ht="16.5" customHeight="1" x14ac:dyDescent="0.25">
      <c r="A99" s="224"/>
      <c r="B99" s="36" t="s">
        <v>226</v>
      </c>
      <c r="C99" s="37"/>
      <c r="D99" s="190"/>
      <c r="E99" s="190"/>
      <c r="F99" s="174"/>
    </row>
    <row r="100" spans="1:6" s="187" customFormat="1" ht="41.25" customHeight="1" x14ac:dyDescent="0.25">
      <c r="A100" s="225" t="s">
        <v>33</v>
      </c>
      <c r="B100" s="29" t="s">
        <v>282</v>
      </c>
      <c r="C100" s="41"/>
      <c r="D100" s="174">
        <f>E100</f>
        <v>0</v>
      </c>
      <c r="E100" s="174"/>
      <c r="F100" s="174" t="s">
        <v>4</v>
      </c>
    </row>
    <row r="101" spans="1:6" s="187" customFormat="1" ht="24" customHeight="1" x14ac:dyDescent="0.25">
      <c r="A101" s="223">
        <v>1330</v>
      </c>
      <c r="B101" s="38" t="s">
        <v>283</v>
      </c>
      <c r="C101" s="35">
        <v>7415</v>
      </c>
      <c r="D101" s="189">
        <f>E101</f>
        <v>19500</v>
      </c>
      <c r="E101" s="189">
        <f>E104+E105+E106+E107</f>
        <v>19500</v>
      </c>
      <c r="F101" s="179" t="s">
        <v>4</v>
      </c>
    </row>
    <row r="102" spans="1:6" s="187" customFormat="1" ht="24" customHeight="1" x14ac:dyDescent="0.25">
      <c r="A102" s="224"/>
      <c r="B102" s="36" t="s">
        <v>284</v>
      </c>
      <c r="C102" s="37"/>
      <c r="D102" s="190"/>
      <c r="E102" s="190"/>
      <c r="F102" s="174"/>
    </row>
    <row r="103" spans="1:6" s="187" customFormat="1" ht="17.25" customHeight="1" x14ac:dyDescent="0.25">
      <c r="A103" s="224"/>
      <c r="B103" s="36" t="s">
        <v>226</v>
      </c>
      <c r="C103" s="37"/>
      <c r="D103" s="190"/>
      <c r="E103" s="190"/>
      <c r="F103" s="174"/>
    </row>
    <row r="104" spans="1:6" s="187" customFormat="1" ht="23.25" customHeight="1" x14ac:dyDescent="0.25">
      <c r="A104" s="225" t="s">
        <v>34</v>
      </c>
      <c r="B104" s="29" t="s">
        <v>285</v>
      </c>
      <c r="C104" s="41"/>
      <c r="D104" s="174">
        <f>E104</f>
        <v>10000</v>
      </c>
      <c r="E104" s="174">
        <v>10000</v>
      </c>
      <c r="F104" s="174" t="s">
        <v>4</v>
      </c>
    </row>
    <row r="105" spans="1:6" s="187" customFormat="1" ht="33" customHeight="1" x14ac:dyDescent="0.25">
      <c r="A105" s="225" t="s">
        <v>35</v>
      </c>
      <c r="B105" s="29" t="s">
        <v>286</v>
      </c>
      <c r="C105" s="41"/>
      <c r="D105" s="174">
        <f>E105</f>
        <v>500</v>
      </c>
      <c r="E105" s="174">
        <v>500</v>
      </c>
      <c r="F105" s="174" t="s">
        <v>4</v>
      </c>
    </row>
    <row r="106" spans="1:6" s="187" customFormat="1" ht="46.5" customHeight="1" x14ac:dyDescent="0.25">
      <c r="A106" s="225" t="s">
        <v>36</v>
      </c>
      <c r="B106" s="29" t="s">
        <v>287</v>
      </c>
      <c r="C106" s="41"/>
      <c r="D106" s="174">
        <f>E106</f>
        <v>0</v>
      </c>
      <c r="E106" s="174"/>
      <c r="F106" s="174" t="s">
        <v>4</v>
      </c>
    </row>
    <row r="107" spans="1:6" s="187" customFormat="1" ht="21.75" customHeight="1" x14ac:dyDescent="0.25">
      <c r="A107" s="224" t="s">
        <v>37</v>
      </c>
      <c r="B107" s="29" t="s">
        <v>288</v>
      </c>
      <c r="C107" s="41"/>
      <c r="D107" s="174">
        <f>E107</f>
        <v>9000</v>
      </c>
      <c r="E107" s="174">
        <v>9000</v>
      </c>
      <c r="F107" s="174" t="s">
        <v>4</v>
      </c>
    </row>
    <row r="108" spans="1:6" s="187" customFormat="1" ht="36.75" customHeight="1" x14ac:dyDescent="0.25">
      <c r="A108" s="223">
        <v>1340</v>
      </c>
      <c r="B108" s="38" t="s">
        <v>289</v>
      </c>
      <c r="C108" s="35">
        <v>7421</v>
      </c>
      <c r="D108" s="189">
        <f>E108</f>
        <v>1999</v>
      </c>
      <c r="E108" s="189">
        <f>E111+E112+E113</f>
        <v>1999</v>
      </c>
      <c r="F108" s="179" t="s">
        <v>4</v>
      </c>
    </row>
    <row r="109" spans="1:6" s="187" customFormat="1" ht="27.75" customHeight="1" x14ac:dyDescent="0.25">
      <c r="A109" s="224"/>
      <c r="B109" s="36" t="s">
        <v>290</v>
      </c>
      <c r="C109" s="37"/>
      <c r="D109" s="190"/>
      <c r="E109" s="190"/>
      <c r="F109" s="174"/>
    </row>
    <row r="110" spans="1:6" s="187" customFormat="1" ht="18" customHeight="1" x14ac:dyDescent="0.25">
      <c r="A110" s="224"/>
      <c r="B110" s="36" t="s">
        <v>226</v>
      </c>
      <c r="C110" s="37"/>
      <c r="D110" s="190"/>
      <c r="E110" s="190"/>
      <c r="F110" s="174"/>
    </row>
    <row r="111" spans="1:6" s="187" customFormat="1" ht="78.75" customHeight="1" x14ac:dyDescent="0.25">
      <c r="A111" s="225" t="s">
        <v>38</v>
      </c>
      <c r="B111" s="29" t="s">
        <v>291</v>
      </c>
      <c r="C111" s="41"/>
      <c r="D111" s="174">
        <f>E111</f>
        <v>0</v>
      </c>
      <c r="E111" s="174"/>
      <c r="F111" s="174" t="s">
        <v>4</v>
      </c>
    </row>
    <row r="112" spans="1:6" s="187" customFormat="1" ht="51.75" customHeight="1" x14ac:dyDescent="0.25">
      <c r="A112" s="225" t="s">
        <v>39</v>
      </c>
      <c r="B112" s="29" t="s">
        <v>292</v>
      </c>
      <c r="C112" s="183"/>
      <c r="D112" s="174">
        <f>E112</f>
        <v>1999</v>
      </c>
      <c r="E112" s="174">
        <v>1999</v>
      </c>
      <c r="F112" s="174" t="s">
        <v>4</v>
      </c>
    </row>
    <row r="113" spans="1:6" s="187" customFormat="1" ht="62.25" customHeight="1" x14ac:dyDescent="0.25">
      <c r="A113" s="225" t="s">
        <v>40</v>
      </c>
      <c r="B113" s="29" t="s">
        <v>293</v>
      </c>
      <c r="C113" s="183"/>
      <c r="D113" s="174">
        <f>E113</f>
        <v>0</v>
      </c>
      <c r="E113" s="174"/>
      <c r="F113" s="174" t="s">
        <v>4</v>
      </c>
    </row>
    <row r="114" spans="1:6" s="187" customFormat="1" ht="27" customHeight="1" x14ac:dyDescent="0.25">
      <c r="A114" s="241">
        <v>1350</v>
      </c>
      <c r="B114" s="242" t="s">
        <v>294</v>
      </c>
      <c r="C114" s="243">
        <v>7422</v>
      </c>
      <c r="D114" s="244">
        <f>E114</f>
        <v>91230</v>
      </c>
      <c r="E114" s="244">
        <f>E117+E118</f>
        <v>91230</v>
      </c>
      <c r="F114" s="245" t="s">
        <v>4</v>
      </c>
    </row>
    <row r="115" spans="1:6" s="187" customFormat="1" ht="18" customHeight="1" x14ac:dyDescent="0.25">
      <c r="A115" s="224"/>
      <c r="B115" s="36" t="s">
        <v>295</v>
      </c>
      <c r="C115" s="37"/>
      <c r="D115" s="190"/>
      <c r="E115" s="190"/>
      <c r="F115" s="174"/>
    </row>
    <row r="116" spans="1:6" s="187" customFormat="1" ht="18" customHeight="1" x14ac:dyDescent="0.25">
      <c r="A116" s="224"/>
      <c r="B116" s="36" t="s">
        <v>226</v>
      </c>
      <c r="C116" s="37"/>
      <c r="D116" s="190"/>
      <c r="E116" s="190"/>
      <c r="F116" s="174"/>
    </row>
    <row r="117" spans="1:6" s="187" customFormat="1" ht="18" customHeight="1" x14ac:dyDescent="0.25">
      <c r="A117" s="225" t="s">
        <v>41</v>
      </c>
      <c r="B117" s="29" t="s">
        <v>296</v>
      </c>
      <c r="C117" s="38"/>
      <c r="D117" s="174">
        <f>E117</f>
        <v>84230</v>
      </c>
      <c r="E117" s="174">
        <v>84230</v>
      </c>
      <c r="F117" s="174" t="s">
        <v>4</v>
      </c>
    </row>
    <row r="118" spans="1:6" s="187" customFormat="1" ht="36.75" customHeight="1" x14ac:dyDescent="0.25">
      <c r="A118" s="225" t="s">
        <v>42</v>
      </c>
      <c r="B118" s="29" t="s">
        <v>297</v>
      </c>
      <c r="C118" s="183"/>
      <c r="D118" s="174">
        <f>E118</f>
        <v>7000</v>
      </c>
      <c r="E118" s="174">
        <v>7000</v>
      </c>
      <c r="F118" s="174" t="s">
        <v>4</v>
      </c>
    </row>
    <row r="119" spans="1:6" s="187" customFormat="1" ht="29.25" customHeight="1" x14ac:dyDescent="0.25">
      <c r="A119" s="223">
        <v>1360</v>
      </c>
      <c r="B119" s="38" t="s">
        <v>298</v>
      </c>
      <c r="C119" s="35">
        <v>7431</v>
      </c>
      <c r="D119" s="189">
        <f>E119</f>
        <v>2500</v>
      </c>
      <c r="E119" s="189">
        <f>E122+E123</f>
        <v>2500</v>
      </c>
      <c r="F119" s="179" t="s">
        <v>4</v>
      </c>
    </row>
    <row r="120" spans="1:6" s="187" customFormat="1" ht="18" customHeight="1" x14ac:dyDescent="0.25">
      <c r="A120" s="224"/>
      <c r="B120" s="36" t="s">
        <v>299</v>
      </c>
      <c r="C120" s="37"/>
      <c r="D120" s="190"/>
      <c r="E120" s="190"/>
      <c r="F120" s="174"/>
    </row>
    <row r="121" spans="1:6" s="187" customFormat="1" ht="15" customHeight="1" x14ac:dyDescent="0.25">
      <c r="A121" s="224"/>
      <c r="B121" s="36" t="s">
        <v>226</v>
      </c>
      <c r="C121" s="37"/>
      <c r="D121" s="190"/>
      <c r="E121" s="190"/>
      <c r="F121" s="174"/>
    </row>
    <row r="122" spans="1:6" s="187" customFormat="1" ht="45" customHeight="1" x14ac:dyDescent="0.25">
      <c r="A122" s="225" t="s">
        <v>43</v>
      </c>
      <c r="B122" s="29" t="s">
        <v>300</v>
      </c>
      <c r="C122" s="41"/>
      <c r="D122" s="174">
        <f>E122</f>
        <v>2500</v>
      </c>
      <c r="E122" s="174">
        <v>2500</v>
      </c>
      <c r="F122" s="174" t="s">
        <v>4</v>
      </c>
    </row>
    <row r="123" spans="1:6" s="187" customFormat="1" ht="39.75" customHeight="1" x14ac:dyDescent="0.25">
      <c r="A123" s="225" t="s">
        <v>44</v>
      </c>
      <c r="B123" s="29" t="s">
        <v>301</v>
      </c>
      <c r="C123" s="41"/>
      <c r="D123" s="174">
        <f>E123</f>
        <v>0</v>
      </c>
      <c r="E123" s="174"/>
      <c r="F123" s="174" t="s">
        <v>4</v>
      </c>
    </row>
    <row r="124" spans="1:6" s="187" customFormat="1" ht="21" customHeight="1" x14ac:dyDescent="0.25">
      <c r="A124" s="223">
        <v>1370</v>
      </c>
      <c r="B124" s="38" t="s">
        <v>302</v>
      </c>
      <c r="C124" s="35">
        <v>7441</v>
      </c>
      <c r="D124" s="174">
        <f>E124</f>
        <v>0</v>
      </c>
      <c r="E124" s="174">
        <f>E127+E128</f>
        <v>0</v>
      </c>
      <c r="F124" s="179" t="s">
        <v>4</v>
      </c>
    </row>
    <row r="125" spans="1:6" s="187" customFormat="1" ht="17.25" customHeight="1" x14ac:dyDescent="0.25">
      <c r="A125" s="224"/>
      <c r="B125" s="36" t="s">
        <v>303</v>
      </c>
      <c r="C125" s="37"/>
      <c r="D125" s="190"/>
      <c r="E125" s="174"/>
      <c r="F125" s="174"/>
    </row>
    <row r="126" spans="1:6" s="187" customFormat="1" ht="19.5" customHeight="1" x14ac:dyDescent="0.25">
      <c r="A126" s="224"/>
      <c r="B126" s="36" t="s">
        <v>226</v>
      </c>
      <c r="C126" s="37"/>
      <c r="D126" s="190"/>
      <c r="E126" s="174"/>
      <c r="F126" s="174"/>
    </row>
    <row r="127" spans="1:6" s="187" customFormat="1" ht="84.75" customHeight="1" x14ac:dyDescent="0.25">
      <c r="A127" s="224" t="s">
        <v>45</v>
      </c>
      <c r="B127" s="209" t="s">
        <v>304</v>
      </c>
      <c r="C127" s="41"/>
      <c r="D127" s="174">
        <f>E127</f>
        <v>0</v>
      </c>
      <c r="E127" s="174"/>
      <c r="F127" s="174" t="s">
        <v>4</v>
      </c>
    </row>
    <row r="128" spans="1:6" s="187" customFormat="1" ht="90" customHeight="1" x14ac:dyDescent="0.25">
      <c r="A128" s="225" t="s">
        <v>221</v>
      </c>
      <c r="B128" s="209" t="s">
        <v>305</v>
      </c>
      <c r="C128" s="41"/>
      <c r="D128" s="174">
        <f>E128</f>
        <v>0</v>
      </c>
      <c r="E128" s="174"/>
      <c r="F128" s="174" t="s">
        <v>4</v>
      </c>
    </row>
    <row r="129" spans="1:6" s="187" customFormat="1" ht="24.75" customHeight="1" x14ac:dyDescent="0.25">
      <c r="A129" s="223">
        <v>1380</v>
      </c>
      <c r="B129" s="38" t="s">
        <v>306</v>
      </c>
      <c r="C129" s="35">
        <v>7442</v>
      </c>
      <c r="D129" s="189">
        <f>F129</f>
        <v>0</v>
      </c>
      <c r="E129" s="179" t="s">
        <v>4</v>
      </c>
      <c r="F129" s="179">
        <f>F132+F133</f>
        <v>0</v>
      </c>
    </row>
    <row r="130" spans="1:6" s="187" customFormat="1" ht="16.5" customHeight="1" x14ac:dyDescent="0.25">
      <c r="A130" s="224"/>
      <c r="B130" s="36" t="s">
        <v>307</v>
      </c>
      <c r="C130" s="37"/>
      <c r="D130" s="190"/>
      <c r="E130" s="174"/>
      <c r="F130" s="174"/>
    </row>
    <row r="131" spans="1:6" s="187" customFormat="1" ht="16.5" customHeight="1" x14ac:dyDescent="0.25">
      <c r="A131" s="224"/>
      <c r="B131" s="36" t="s">
        <v>226</v>
      </c>
      <c r="C131" s="37"/>
      <c r="D131" s="190"/>
      <c r="E131" s="174"/>
      <c r="F131" s="174"/>
    </row>
    <row r="132" spans="1:6" s="187" customFormat="1" ht="85.5" customHeight="1" x14ac:dyDescent="0.25">
      <c r="A132" s="225" t="s">
        <v>46</v>
      </c>
      <c r="B132" s="209" t="s">
        <v>308</v>
      </c>
      <c r="C132" s="41"/>
      <c r="D132" s="174">
        <f>F132</f>
        <v>0</v>
      </c>
      <c r="E132" s="174" t="s">
        <v>4</v>
      </c>
      <c r="F132" s="174"/>
    </row>
    <row r="133" spans="1:6" s="187" customFormat="1" ht="87" customHeight="1" x14ac:dyDescent="0.25">
      <c r="A133" s="225" t="s">
        <v>47</v>
      </c>
      <c r="B133" s="209" t="s">
        <v>309</v>
      </c>
      <c r="C133" s="41"/>
      <c r="D133" s="174">
        <f>F133</f>
        <v>0</v>
      </c>
      <c r="E133" s="174" t="s">
        <v>4</v>
      </c>
      <c r="F133" s="179"/>
    </row>
    <row r="134" spans="1:6" s="187" customFormat="1" ht="27.75" customHeight="1" x14ac:dyDescent="0.25">
      <c r="A134" s="230" t="s">
        <v>48</v>
      </c>
      <c r="B134" s="38" t="s">
        <v>310</v>
      </c>
      <c r="C134" s="35">
        <v>7451</v>
      </c>
      <c r="D134" s="189">
        <f>E134+F134-F138</f>
        <v>13500</v>
      </c>
      <c r="E134" s="189">
        <f>E139</f>
        <v>13500</v>
      </c>
      <c r="F134" s="179">
        <f>F137+F138+F139</f>
        <v>0</v>
      </c>
    </row>
    <row r="135" spans="1:6" s="187" customFormat="1" ht="16.5" customHeight="1" x14ac:dyDescent="0.25">
      <c r="A135" s="225"/>
      <c r="B135" s="36" t="s">
        <v>311</v>
      </c>
      <c r="C135" s="35"/>
      <c r="D135" s="190"/>
      <c r="E135" s="190"/>
      <c r="F135" s="174"/>
    </row>
    <row r="136" spans="1:6" s="187" customFormat="1" ht="16.5" customHeight="1" x14ac:dyDescent="0.25">
      <c r="A136" s="225"/>
      <c r="B136" s="36" t="s">
        <v>226</v>
      </c>
      <c r="C136" s="35"/>
      <c r="D136" s="190"/>
      <c r="E136" s="190"/>
      <c r="F136" s="174"/>
    </row>
    <row r="137" spans="1:6" s="187" customFormat="1" ht="28.5" customHeight="1" x14ac:dyDescent="0.25">
      <c r="A137" s="225" t="s">
        <v>49</v>
      </c>
      <c r="B137" s="29" t="s">
        <v>312</v>
      </c>
      <c r="C137" s="41"/>
      <c r="D137" s="174">
        <f>F137</f>
        <v>0</v>
      </c>
      <c r="E137" s="174" t="s">
        <v>4</v>
      </c>
      <c r="F137" s="174"/>
    </row>
    <row r="138" spans="1:6" s="187" customFormat="1" ht="36.75" customHeight="1" x14ac:dyDescent="0.25">
      <c r="A138" s="225" t="s">
        <v>50</v>
      </c>
      <c r="B138" s="29" t="s">
        <v>313</v>
      </c>
      <c r="C138" s="41"/>
      <c r="D138" s="174">
        <f>F138</f>
        <v>0</v>
      </c>
      <c r="E138" s="174" t="s">
        <v>4</v>
      </c>
      <c r="F138" s="174"/>
    </row>
    <row r="139" spans="1:6" s="187" customFormat="1" ht="30.75" customHeight="1" x14ac:dyDescent="0.25">
      <c r="A139" s="225" t="s">
        <v>51</v>
      </c>
      <c r="B139" s="29" t="s">
        <v>314</v>
      </c>
      <c r="C139" s="41"/>
      <c r="D139" s="174">
        <f>E139+F139</f>
        <v>13500</v>
      </c>
      <c r="E139" s="174">
        <v>13500</v>
      </c>
      <c r="F139" s="174"/>
    </row>
    <row r="140" spans="1:6" ht="14.25" customHeight="1" x14ac:dyDescent="0.25">
      <c r="A140" s="231"/>
      <c r="B140" s="193"/>
      <c r="C140" s="194"/>
    </row>
    <row r="141" spans="1:6" ht="14.25" customHeight="1" x14ac:dyDescent="0.25">
      <c r="A141" s="231"/>
      <c r="B141" s="193"/>
      <c r="C141" s="194"/>
    </row>
    <row r="142" spans="1:6" ht="10.5" customHeight="1" x14ac:dyDescent="0.25">
      <c r="A142" s="231"/>
      <c r="B142" s="193"/>
      <c r="C142" s="194"/>
    </row>
    <row r="143" spans="1:6" ht="30.75" customHeight="1" x14ac:dyDescent="0.25">
      <c r="A143" s="232"/>
      <c r="B143" s="335" t="s">
        <v>52</v>
      </c>
      <c r="C143" s="335"/>
      <c r="D143" s="335"/>
      <c r="E143" s="335"/>
      <c r="F143" s="335"/>
    </row>
    <row r="144" spans="1:6" ht="42.75" customHeight="1" x14ac:dyDescent="0.25">
      <c r="A144" s="232"/>
      <c r="B144" s="335" t="s">
        <v>774</v>
      </c>
      <c r="C144" s="335"/>
      <c r="D144" s="335"/>
      <c r="E144" s="335"/>
      <c r="F144" s="335"/>
    </row>
    <row r="145" spans="1:6" s="196" customFormat="1" ht="17.25" customHeight="1" x14ac:dyDescent="0.25">
      <c r="A145" s="233"/>
      <c r="B145" s="195"/>
      <c r="C145" s="188"/>
    </row>
    <row r="146" spans="1:6" s="197" customFormat="1" ht="63.75" customHeight="1" x14ac:dyDescent="0.25">
      <c r="A146" s="324" t="s">
        <v>317</v>
      </c>
      <c r="B146" s="326" t="s">
        <v>53</v>
      </c>
      <c r="C146" s="327"/>
      <c r="D146" s="32" t="s">
        <v>54</v>
      </c>
      <c r="E146" s="32" t="s">
        <v>55</v>
      </c>
      <c r="F146" s="32" t="s">
        <v>56</v>
      </c>
    </row>
    <row r="147" spans="1:6" s="197" customFormat="1" ht="14.25" customHeight="1" x14ac:dyDescent="0.25">
      <c r="A147" s="325"/>
      <c r="B147" s="328"/>
      <c r="C147" s="329"/>
      <c r="D147" s="32">
        <v>1</v>
      </c>
      <c r="E147" s="32">
        <v>2</v>
      </c>
      <c r="F147" s="32">
        <v>3</v>
      </c>
    </row>
    <row r="148" spans="1:6" s="198" customFormat="1" ht="28.5" customHeight="1" x14ac:dyDescent="0.25">
      <c r="A148" s="234">
        <v>1</v>
      </c>
      <c r="B148" s="343" t="s">
        <v>228</v>
      </c>
      <c r="C148" s="344"/>
      <c r="D148" s="190"/>
      <c r="E148" s="190"/>
      <c r="F148" s="190"/>
    </row>
    <row r="149" spans="1:6" s="198" customFormat="1" ht="26.25" customHeight="1" x14ac:dyDescent="0.25">
      <c r="A149" s="234">
        <v>2</v>
      </c>
      <c r="B149" s="343" t="s">
        <v>57</v>
      </c>
      <c r="C149" s="344"/>
      <c r="D149" s="190"/>
      <c r="E149" s="190"/>
      <c r="F149" s="190"/>
    </row>
    <row r="150" spans="1:6" s="198" customFormat="1" ht="26.25" customHeight="1" x14ac:dyDescent="0.25">
      <c r="A150" s="234">
        <v>3</v>
      </c>
      <c r="B150" s="343" t="s">
        <v>773</v>
      </c>
      <c r="C150" s="344"/>
      <c r="D150" s="190"/>
      <c r="E150" s="190"/>
      <c r="F150" s="190"/>
    </row>
    <row r="151" spans="1:6" s="198" customFormat="1" ht="23.25" customHeight="1" x14ac:dyDescent="0.25">
      <c r="A151" s="234">
        <v>4</v>
      </c>
      <c r="B151" s="343" t="s">
        <v>58</v>
      </c>
      <c r="C151" s="344"/>
      <c r="D151" s="190"/>
      <c r="E151" s="190"/>
      <c r="F151" s="190"/>
    </row>
    <row r="152" spans="1:6" s="198" customFormat="1" ht="23.25" customHeight="1" x14ac:dyDescent="0.25">
      <c r="A152" s="234">
        <v>5</v>
      </c>
      <c r="B152" s="343" t="s">
        <v>59</v>
      </c>
      <c r="C152" s="344"/>
      <c r="D152" s="190"/>
      <c r="E152" s="190"/>
      <c r="F152" s="190" t="s">
        <v>60</v>
      </c>
    </row>
    <row r="153" spans="1:6" s="198" customFormat="1" ht="23.25" customHeight="1" x14ac:dyDescent="0.25">
      <c r="A153" s="234">
        <v>6</v>
      </c>
      <c r="B153" s="343" t="s">
        <v>61</v>
      </c>
      <c r="C153" s="344"/>
      <c r="D153" s="190"/>
      <c r="E153" s="190"/>
      <c r="F153" s="190" t="s">
        <v>60</v>
      </c>
    </row>
    <row r="154" spans="1:6" ht="6" customHeight="1" x14ac:dyDescent="0.25">
      <c r="B154" s="193"/>
      <c r="C154" s="194"/>
    </row>
    <row r="155" spans="1:6" ht="36.75" customHeight="1" x14ac:dyDescent="0.25">
      <c r="B155" s="193"/>
      <c r="C155" s="194"/>
    </row>
    <row r="156" spans="1:6" ht="36.75" customHeight="1" x14ac:dyDescent="0.25">
      <c r="B156" s="193"/>
      <c r="C156" s="194"/>
    </row>
    <row r="157" spans="1:6" ht="36.75" customHeight="1" x14ac:dyDescent="0.25">
      <c r="B157" s="193"/>
      <c r="C157" s="194"/>
    </row>
    <row r="158" spans="1:6" ht="36.75" customHeight="1" x14ac:dyDescent="0.25">
      <c r="B158" s="193"/>
      <c r="C158" s="194"/>
    </row>
    <row r="159" spans="1:6" ht="36.75" customHeight="1" x14ac:dyDescent="0.25">
      <c r="B159" s="193"/>
      <c r="C159" s="194"/>
    </row>
    <row r="160" spans="1:6" ht="36.75" customHeight="1" x14ac:dyDescent="0.25">
      <c r="B160" s="193"/>
      <c r="C160" s="194"/>
    </row>
    <row r="161" spans="2:3" ht="36.75" customHeight="1" x14ac:dyDescent="0.25">
      <c r="B161" s="193"/>
      <c r="C161" s="194"/>
    </row>
    <row r="162" spans="2:3" ht="36.75" customHeight="1" x14ac:dyDescent="0.25">
      <c r="B162" s="193"/>
      <c r="C162" s="194"/>
    </row>
    <row r="163" spans="2:3" ht="36.75" customHeight="1" x14ac:dyDescent="0.25">
      <c r="B163" s="193"/>
      <c r="C163" s="194"/>
    </row>
    <row r="164" spans="2:3" ht="36.75" customHeight="1" x14ac:dyDescent="0.25">
      <c r="B164" s="193"/>
      <c r="C164" s="194"/>
    </row>
    <row r="165" spans="2:3" ht="36.75" customHeight="1" x14ac:dyDescent="0.25">
      <c r="B165" s="193"/>
      <c r="C165" s="194"/>
    </row>
    <row r="166" spans="2:3" ht="36.75" customHeight="1" x14ac:dyDescent="0.25">
      <c r="B166" s="193"/>
      <c r="C166" s="194"/>
    </row>
    <row r="167" spans="2:3" ht="36.75" customHeight="1" x14ac:dyDescent="0.25">
      <c r="B167" s="193"/>
      <c r="C167" s="194"/>
    </row>
    <row r="168" spans="2:3" ht="36.75" customHeight="1" x14ac:dyDescent="0.25">
      <c r="B168" s="193"/>
      <c r="C168" s="194"/>
    </row>
    <row r="169" spans="2:3" ht="36.75" customHeight="1" x14ac:dyDescent="0.25">
      <c r="B169" s="193"/>
      <c r="C169" s="194"/>
    </row>
    <row r="170" spans="2:3" ht="36.75" customHeight="1" x14ac:dyDescent="0.25">
      <c r="B170" s="193"/>
      <c r="C170" s="194"/>
    </row>
    <row r="171" spans="2:3" ht="36.75" customHeight="1" x14ac:dyDescent="0.25">
      <c r="B171" s="193"/>
      <c r="C171" s="194"/>
    </row>
    <row r="172" spans="2:3" ht="36.75" customHeight="1" x14ac:dyDescent="0.25">
      <c r="B172" s="193"/>
      <c r="C172" s="194"/>
    </row>
    <row r="173" spans="2:3" ht="36.75" customHeight="1" x14ac:dyDescent="0.25">
      <c r="B173" s="193"/>
      <c r="C173" s="194"/>
    </row>
    <row r="174" spans="2:3" ht="36.75" customHeight="1" x14ac:dyDescent="0.25">
      <c r="B174" s="193"/>
      <c r="C174" s="194"/>
    </row>
    <row r="175" spans="2:3" ht="36.75" customHeight="1" x14ac:dyDescent="0.25">
      <c r="B175" s="193"/>
      <c r="C175" s="194"/>
    </row>
    <row r="176" spans="2:3" ht="36.75" customHeight="1" x14ac:dyDescent="0.25">
      <c r="B176" s="193"/>
      <c r="C176" s="194"/>
    </row>
    <row r="177" spans="2:3" ht="36.75" customHeight="1" x14ac:dyDescent="0.25">
      <c r="B177" s="193"/>
      <c r="C177" s="194"/>
    </row>
    <row r="178" spans="2:3" ht="36.75" customHeight="1" x14ac:dyDescent="0.25">
      <c r="B178" s="193"/>
      <c r="C178" s="194"/>
    </row>
    <row r="179" spans="2:3" ht="36.75" customHeight="1" x14ac:dyDescent="0.25">
      <c r="B179" s="193"/>
      <c r="C179" s="194"/>
    </row>
    <row r="180" spans="2:3" ht="36.75" customHeight="1" x14ac:dyDescent="0.25">
      <c r="B180" s="193"/>
      <c r="C180" s="194"/>
    </row>
    <row r="181" spans="2:3" ht="36.75" customHeight="1" x14ac:dyDescent="0.25">
      <c r="B181" s="193"/>
      <c r="C181" s="194"/>
    </row>
    <row r="182" spans="2:3" ht="36.75" customHeight="1" x14ac:dyDescent="0.25">
      <c r="B182" s="193"/>
      <c r="C182" s="194"/>
    </row>
    <row r="183" spans="2:3" ht="36.75" customHeight="1" x14ac:dyDescent="0.25">
      <c r="B183" s="193"/>
      <c r="C183" s="194"/>
    </row>
    <row r="184" spans="2:3" ht="36.75" customHeight="1" x14ac:dyDescent="0.25">
      <c r="B184" s="193"/>
      <c r="C184" s="194"/>
    </row>
    <row r="185" spans="2:3" ht="36.75" customHeight="1" x14ac:dyDescent="0.25">
      <c r="B185" s="193"/>
      <c r="C185" s="194"/>
    </row>
    <row r="186" spans="2:3" ht="36.75" customHeight="1" x14ac:dyDescent="0.25">
      <c r="B186" s="193"/>
      <c r="C186" s="194"/>
    </row>
    <row r="187" spans="2:3" ht="36.75" customHeight="1" x14ac:dyDescent="0.25">
      <c r="B187" s="193"/>
      <c r="C187" s="194"/>
    </row>
    <row r="188" spans="2:3" ht="36.75" customHeight="1" x14ac:dyDescent="0.25">
      <c r="B188" s="193"/>
      <c r="C188" s="194"/>
    </row>
    <row r="189" spans="2:3" ht="36.75" customHeight="1" x14ac:dyDescent="0.25">
      <c r="B189" s="193"/>
      <c r="C189" s="194"/>
    </row>
    <row r="190" spans="2:3" ht="36.75" customHeight="1" x14ac:dyDescent="0.25">
      <c r="B190" s="193"/>
      <c r="C190" s="194"/>
    </row>
    <row r="191" spans="2:3" ht="36.75" customHeight="1" x14ac:dyDescent="0.25">
      <c r="B191" s="193"/>
      <c r="C191" s="194"/>
    </row>
    <row r="192" spans="2:3" ht="36.75" customHeight="1" x14ac:dyDescent="0.25">
      <c r="B192" s="193"/>
      <c r="C192" s="194"/>
    </row>
    <row r="193" spans="2:3" ht="36.75" customHeight="1" x14ac:dyDescent="0.25">
      <c r="B193" s="193"/>
      <c r="C193" s="194"/>
    </row>
    <row r="194" spans="2:3" ht="36.75" customHeight="1" x14ac:dyDescent="0.25">
      <c r="B194" s="193"/>
      <c r="C194" s="194"/>
    </row>
    <row r="195" spans="2:3" ht="36.75" customHeight="1" x14ac:dyDescent="0.25">
      <c r="B195" s="193"/>
      <c r="C195" s="194"/>
    </row>
    <row r="196" spans="2:3" ht="36.75" customHeight="1" x14ac:dyDescent="0.25">
      <c r="B196" s="193"/>
      <c r="C196" s="194"/>
    </row>
    <row r="197" spans="2:3" ht="36.75" customHeight="1" x14ac:dyDescent="0.25">
      <c r="B197" s="193"/>
      <c r="C197" s="194"/>
    </row>
    <row r="198" spans="2:3" ht="36.75" customHeight="1" x14ac:dyDescent="0.25">
      <c r="B198" s="193"/>
      <c r="C198" s="194"/>
    </row>
    <row r="199" spans="2:3" ht="36.75" customHeight="1" x14ac:dyDescent="0.25">
      <c r="B199" s="193"/>
      <c r="C199" s="194"/>
    </row>
    <row r="200" spans="2:3" ht="36.75" customHeight="1" x14ac:dyDescent="0.25">
      <c r="C200" s="194"/>
    </row>
    <row r="201" spans="2:3" ht="36.75" customHeight="1" x14ac:dyDescent="0.25">
      <c r="C201" s="194"/>
    </row>
    <row r="202" spans="2:3" ht="36.75" customHeight="1" x14ac:dyDescent="0.25">
      <c r="C202" s="194"/>
    </row>
    <row r="203" spans="2:3" ht="36.75" customHeight="1" x14ac:dyDescent="0.25">
      <c r="C203" s="194"/>
    </row>
    <row r="204" spans="2:3" ht="36.75" customHeight="1" x14ac:dyDescent="0.25">
      <c r="C204" s="194"/>
    </row>
    <row r="205" spans="2:3" ht="36.75" customHeight="1" x14ac:dyDescent="0.25">
      <c r="C205" s="194"/>
    </row>
    <row r="206" spans="2:3" ht="36.75" customHeight="1" x14ac:dyDescent="0.25">
      <c r="C206" s="194"/>
    </row>
    <row r="207" spans="2:3" ht="36.75" customHeight="1" x14ac:dyDescent="0.25">
      <c r="C207" s="194"/>
    </row>
    <row r="208" spans="2:3" ht="36.75" customHeight="1" x14ac:dyDescent="0.25">
      <c r="C208" s="194"/>
    </row>
    <row r="209" spans="3:3" ht="36.75" customHeight="1" x14ac:dyDescent="0.25">
      <c r="C209" s="194"/>
    </row>
    <row r="210" spans="3:3" ht="36.75" customHeight="1" x14ac:dyDescent="0.25">
      <c r="C210" s="194"/>
    </row>
    <row r="211" spans="3:3" ht="36.75" customHeight="1" x14ac:dyDescent="0.25">
      <c r="C211" s="194"/>
    </row>
    <row r="212" spans="3:3" ht="36.75" customHeight="1" x14ac:dyDescent="0.25">
      <c r="C212" s="194"/>
    </row>
    <row r="213" spans="3:3" ht="36.75" customHeight="1" x14ac:dyDescent="0.25">
      <c r="C213" s="194"/>
    </row>
    <row r="214" spans="3:3" ht="36.75" customHeight="1" x14ac:dyDescent="0.25">
      <c r="C214" s="194"/>
    </row>
    <row r="215" spans="3:3" ht="36.75" customHeight="1" x14ac:dyDescent="0.25">
      <c r="C215" s="194"/>
    </row>
    <row r="216" spans="3:3" ht="36.75" customHeight="1" x14ac:dyDescent="0.25">
      <c r="C216" s="194"/>
    </row>
    <row r="217" spans="3:3" ht="36.75" customHeight="1" x14ac:dyDescent="0.25">
      <c r="C217" s="194"/>
    </row>
    <row r="218" spans="3:3" ht="36.75" customHeight="1" x14ac:dyDescent="0.25">
      <c r="C218" s="194"/>
    </row>
    <row r="219" spans="3:3" ht="36.75" customHeight="1" x14ac:dyDescent="0.25">
      <c r="C219" s="194"/>
    </row>
    <row r="220" spans="3:3" ht="36.75" customHeight="1" x14ac:dyDescent="0.25">
      <c r="C220" s="194"/>
    </row>
    <row r="221" spans="3:3" ht="36.75" customHeight="1" x14ac:dyDescent="0.25">
      <c r="C221" s="194"/>
    </row>
    <row r="222" spans="3:3" ht="36.75" customHeight="1" x14ac:dyDescent="0.25">
      <c r="C222" s="194"/>
    </row>
    <row r="223" spans="3:3" ht="36.75" customHeight="1" x14ac:dyDescent="0.25">
      <c r="C223" s="194"/>
    </row>
    <row r="224" spans="3:3" ht="36.75" customHeight="1" x14ac:dyDescent="0.25">
      <c r="C224" s="194"/>
    </row>
    <row r="225" spans="3:3" ht="36.75" customHeight="1" x14ac:dyDescent="0.25">
      <c r="C225" s="194"/>
    </row>
    <row r="226" spans="3:3" ht="36.75" customHeight="1" x14ac:dyDescent="0.25">
      <c r="C226" s="194"/>
    </row>
    <row r="227" spans="3:3" ht="36.75" customHeight="1" x14ac:dyDescent="0.25">
      <c r="C227" s="194"/>
    </row>
    <row r="228" spans="3:3" ht="36.75" customHeight="1" x14ac:dyDescent="0.25">
      <c r="C228" s="194"/>
    </row>
    <row r="229" spans="3:3" ht="36.75" customHeight="1" x14ac:dyDescent="0.25">
      <c r="C229" s="194"/>
    </row>
    <row r="230" spans="3:3" ht="36.75" customHeight="1" x14ac:dyDescent="0.25">
      <c r="C230" s="194"/>
    </row>
    <row r="231" spans="3:3" ht="36.75" customHeight="1" x14ac:dyDescent="0.25">
      <c r="C231" s="194"/>
    </row>
    <row r="232" spans="3:3" ht="36.75" customHeight="1" x14ac:dyDescent="0.25">
      <c r="C232" s="194"/>
    </row>
    <row r="233" spans="3:3" ht="36.75" customHeight="1" x14ac:dyDescent="0.25">
      <c r="C233" s="194"/>
    </row>
    <row r="234" spans="3:3" ht="36.75" customHeight="1" x14ac:dyDescent="0.25">
      <c r="C234" s="194"/>
    </row>
    <row r="235" spans="3:3" ht="36.75" customHeight="1" x14ac:dyDescent="0.25">
      <c r="C235" s="194"/>
    </row>
    <row r="236" spans="3:3" ht="36.75" customHeight="1" x14ac:dyDescent="0.25">
      <c r="C236" s="194"/>
    </row>
    <row r="237" spans="3:3" ht="36.75" customHeight="1" x14ac:dyDescent="0.25">
      <c r="C237" s="194"/>
    </row>
    <row r="238" spans="3:3" ht="36.75" customHeight="1" x14ac:dyDescent="0.25">
      <c r="C238" s="194"/>
    </row>
    <row r="239" spans="3:3" ht="36.75" customHeight="1" x14ac:dyDescent="0.25">
      <c r="C239" s="194"/>
    </row>
    <row r="240" spans="3:3" ht="36.75" customHeight="1" x14ac:dyDescent="0.25">
      <c r="C240" s="194"/>
    </row>
    <row r="241" spans="3:3" ht="36.75" customHeight="1" x14ac:dyDescent="0.25">
      <c r="C241" s="194"/>
    </row>
    <row r="242" spans="3:3" ht="36.75" customHeight="1" x14ac:dyDescent="0.25">
      <c r="C242" s="194"/>
    </row>
    <row r="243" spans="3:3" ht="36.75" customHeight="1" x14ac:dyDescent="0.25">
      <c r="C243" s="194"/>
    </row>
    <row r="244" spans="3:3" ht="36.75" customHeight="1" x14ac:dyDescent="0.25">
      <c r="C244" s="194"/>
    </row>
    <row r="245" spans="3:3" ht="36.75" customHeight="1" x14ac:dyDescent="0.25">
      <c r="C245" s="194"/>
    </row>
    <row r="246" spans="3:3" ht="36.75" customHeight="1" x14ac:dyDescent="0.25">
      <c r="C246" s="194"/>
    </row>
    <row r="247" spans="3:3" ht="36.75" customHeight="1" x14ac:dyDescent="0.25">
      <c r="C247" s="194"/>
    </row>
    <row r="248" spans="3:3" ht="36.75" customHeight="1" x14ac:dyDescent="0.25">
      <c r="C248" s="194"/>
    </row>
    <row r="249" spans="3:3" ht="36.75" customHeight="1" x14ac:dyDescent="0.25">
      <c r="C249" s="194"/>
    </row>
    <row r="250" spans="3:3" ht="36.75" customHeight="1" x14ac:dyDescent="0.25">
      <c r="C250" s="194"/>
    </row>
    <row r="251" spans="3:3" ht="36.75" customHeight="1" x14ac:dyDescent="0.25">
      <c r="C251" s="194"/>
    </row>
    <row r="252" spans="3:3" ht="36.75" customHeight="1" x14ac:dyDescent="0.25">
      <c r="C252" s="194"/>
    </row>
    <row r="253" spans="3:3" ht="36.75" customHeight="1" x14ac:dyDescent="0.25">
      <c r="C253" s="194"/>
    </row>
    <row r="254" spans="3:3" ht="36.75" customHeight="1" x14ac:dyDescent="0.25">
      <c r="C254" s="194"/>
    </row>
    <row r="255" spans="3:3" ht="36.75" customHeight="1" x14ac:dyDescent="0.25">
      <c r="C255" s="194"/>
    </row>
    <row r="256" spans="3:3" ht="36.75" customHeight="1" x14ac:dyDescent="0.25">
      <c r="C256" s="194"/>
    </row>
    <row r="257" spans="3:3" ht="36.75" customHeight="1" x14ac:dyDescent="0.25">
      <c r="C257" s="194"/>
    </row>
    <row r="258" spans="3:3" ht="36.75" customHeight="1" x14ac:dyDescent="0.25">
      <c r="C258" s="194"/>
    </row>
    <row r="259" spans="3:3" ht="36.75" customHeight="1" x14ac:dyDescent="0.25">
      <c r="C259" s="194"/>
    </row>
    <row r="260" spans="3:3" ht="36.75" customHeight="1" x14ac:dyDescent="0.25">
      <c r="C260" s="194"/>
    </row>
    <row r="261" spans="3:3" ht="36.75" customHeight="1" x14ac:dyDescent="0.25">
      <c r="C261" s="194"/>
    </row>
    <row r="262" spans="3:3" ht="36.75" customHeight="1" x14ac:dyDescent="0.25">
      <c r="C262" s="194"/>
    </row>
    <row r="263" spans="3:3" ht="36.75" customHeight="1" x14ac:dyDescent="0.25">
      <c r="C263" s="194"/>
    </row>
    <row r="264" spans="3:3" ht="36.75" customHeight="1" x14ac:dyDescent="0.25">
      <c r="C264" s="194"/>
    </row>
    <row r="265" spans="3:3" ht="36.75" customHeight="1" x14ac:dyDescent="0.25">
      <c r="C265" s="194"/>
    </row>
    <row r="266" spans="3:3" ht="36.75" customHeight="1" x14ac:dyDescent="0.25">
      <c r="C266" s="194"/>
    </row>
    <row r="267" spans="3:3" ht="36.75" customHeight="1" x14ac:dyDescent="0.25">
      <c r="C267" s="194"/>
    </row>
    <row r="268" spans="3:3" ht="36.75" customHeight="1" x14ac:dyDescent="0.25">
      <c r="C268" s="194"/>
    </row>
    <row r="269" spans="3:3" ht="36.75" customHeight="1" x14ac:dyDescent="0.25">
      <c r="C269" s="194"/>
    </row>
    <row r="270" spans="3:3" ht="36.75" customHeight="1" x14ac:dyDescent="0.25">
      <c r="C270" s="194"/>
    </row>
    <row r="271" spans="3:3" ht="36.75" customHeight="1" x14ac:dyDescent="0.25">
      <c r="C271" s="194"/>
    </row>
    <row r="272" spans="3:3" ht="36.75" customHeight="1" x14ac:dyDescent="0.25">
      <c r="C272" s="194"/>
    </row>
    <row r="273" spans="3:3" ht="36.75" customHeight="1" x14ac:dyDescent="0.25">
      <c r="C273" s="194"/>
    </row>
    <row r="274" spans="3:3" ht="36.75" customHeight="1" x14ac:dyDescent="0.25">
      <c r="C274" s="194"/>
    </row>
    <row r="275" spans="3:3" ht="36.75" customHeight="1" x14ac:dyDescent="0.25">
      <c r="C275" s="194"/>
    </row>
    <row r="276" spans="3:3" ht="36.75" customHeight="1" x14ac:dyDescent="0.25">
      <c r="C276" s="194"/>
    </row>
    <row r="277" spans="3:3" ht="36.75" customHeight="1" x14ac:dyDescent="0.25">
      <c r="C277" s="194"/>
    </row>
    <row r="278" spans="3:3" ht="36.75" customHeight="1" x14ac:dyDescent="0.25">
      <c r="C278" s="194"/>
    </row>
    <row r="279" spans="3:3" ht="36.75" customHeight="1" x14ac:dyDescent="0.25">
      <c r="C279" s="194"/>
    </row>
    <row r="280" spans="3:3" ht="36.75" customHeight="1" x14ac:dyDescent="0.25">
      <c r="C280" s="194"/>
    </row>
    <row r="281" spans="3:3" ht="36.75" customHeight="1" x14ac:dyDescent="0.25">
      <c r="C281" s="194"/>
    </row>
    <row r="282" spans="3:3" ht="36.75" customHeight="1" x14ac:dyDescent="0.25">
      <c r="C282" s="194"/>
    </row>
    <row r="283" spans="3:3" ht="36.75" customHeight="1" x14ac:dyDescent="0.25">
      <c r="C283" s="194"/>
    </row>
    <row r="284" spans="3:3" ht="36.75" customHeight="1" x14ac:dyDescent="0.25">
      <c r="C284" s="194"/>
    </row>
    <row r="285" spans="3:3" ht="36.75" customHeight="1" x14ac:dyDescent="0.25">
      <c r="C285" s="194"/>
    </row>
    <row r="286" spans="3:3" ht="36.75" customHeight="1" x14ac:dyDescent="0.25">
      <c r="C286" s="194"/>
    </row>
    <row r="287" spans="3:3" ht="36.75" customHeight="1" x14ac:dyDescent="0.25">
      <c r="C287" s="194"/>
    </row>
    <row r="288" spans="3:3" ht="36.75" customHeight="1" x14ac:dyDescent="0.25">
      <c r="C288" s="194"/>
    </row>
    <row r="289" spans="3:3" ht="36.75" customHeight="1" x14ac:dyDescent="0.25">
      <c r="C289" s="194"/>
    </row>
    <row r="290" spans="3:3" ht="36.75" customHeight="1" x14ac:dyDescent="0.25">
      <c r="C290" s="194"/>
    </row>
    <row r="291" spans="3:3" ht="36.75" customHeight="1" x14ac:dyDescent="0.25">
      <c r="C291" s="194"/>
    </row>
    <row r="292" spans="3:3" ht="36.75" customHeight="1" x14ac:dyDescent="0.25">
      <c r="C292" s="194"/>
    </row>
    <row r="293" spans="3:3" ht="36.75" customHeight="1" x14ac:dyDescent="0.25">
      <c r="C293" s="194"/>
    </row>
    <row r="294" spans="3:3" ht="36.75" customHeight="1" x14ac:dyDescent="0.25">
      <c r="C294" s="194"/>
    </row>
    <row r="295" spans="3:3" ht="36.75" customHeight="1" x14ac:dyDescent="0.25">
      <c r="C295" s="194"/>
    </row>
    <row r="296" spans="3:3" ht="36.75" customHeight="1" x14ac:dyDescent="0.25">
      <c r="C296" s="194"/>
    </row>
    <row r="297" spans="3:3" ht="36.75" customHeight="1" x14ac:dyDescent="0.25">
      <c r="C297" s="194"/>
    </row>
    <row r="298" spans="3:3" ht="36.75" customHeight="1" x14ac:dyDescent="0.25">
      <c r="C298" s="194"/>
    </row>
    <row r="299" spans="3:3" ht="36.75" customHeight="1" x14ac:dyDescent="0.25">
      <c r="C299" s="194"/>
    </row>
    <row r="300" spans="3:3" ht="36.75" customHeight="1" x14ac:dyDescent="0.25">
      <c r="C300" s="194"/>
    </row>
    <row r="301" spans="3:3" ht="36.75" customHeight="1" x14ac:dyDescent="0.25">
      <c r="C301" s="194"/>
    </row>
    <row r="302" spans="3:3" ht="36.75" customHeight="1" x14ac:dyDescent="0.25">
      <c r="C302" s="194"/>
    </row>
    <row r="303" spans="3:3" ht="36.75" customHeight="1" x14ac:dyDescent="0.25">
      <c r="C303" s="194"/>
    </row>
    <row r="304" spans="3:3" ht="36.75" customHeight="1" x14ac:dyDescent="0.25">
      <c r="C304" s="194"/>
    </row>
    <row r="305" spans="3:3" ht="36.75" customHeight="1" x14ac:dyDescent="0.25">
      <c r="C305" s="194"/>
    </row>
    <row r="306" spans="3:3" ht="36.75" customHeight="1" x14ac:dyDescent="0.25">
      <c r="C306" s="194"/>
    </row>
    <row r="307" spans="3:3" ht="36.75" customHeight="1" x14ac:dyDescent="0.25">
      <c r="C307" s="194"/>
    </row>
    <row r="308" spans="3:3" ht="36.75" customHeight="1" x14ac:dyDescent="0.25">
      <c r="C308" s="194"/>
    </row>
    <row r="309" spans="3:3" ht="36.75" customHeight="1" x14ac:dyDescent="0.25">
      <c r="C309" s="194"/>
    </row>
    <row r="310" spans="3:3" ht="36.75" customHeight="1" x14ac:dyDescent="0.25">
      <c r="C310" s="194"/>
    </row>
    <row r="311" spans="3:3" ht="36.75" customHeight="1" x14ac:dyDescent="0.25">
      <c r="C311" s="194"/>
    </row>
    <row r="312" spans="3:3" ht="36.75" customHeight="1" x14ac:dyDescent="0.25">
      <c r="C312" s="194"/>
    </row>
    <row r="313" spans="3:3" ht="36.75" customHeight="1" x14ac:dyDescent="0.25">
      <c r="C313" s="194"/>
    </row>
    <row r="314" spans="3:3" ht="36.75" customHeight="1" x14ac:dyDescent="0.25">
      <c r="C314" s="194"/>
    </row>
    <row r="315" spans="3:3" ht="36.75" customHeight="1" x14ac:dyDescent="0.25">
      <c r="C315" s="194"/>
    </row>
    <row r="316" spans="3:3" ht="36.75" customHeight="1" x14ac:dyDescent="0.25">
      <c r="C316" s="194"/>
    </row>
    <row r="317" spans="3:3" ht="36.75" customHeight="1" x14ac:dyDescent="0.25">
      <c r="C317" s="194"/>
    </row>
    <row r="318" spans="3:3" ht="36.75" customHeight="1" x14ac:dyDescent="0.25">
      <c r="C318" s="194"/>
    </row>
    <row r="319" spans="3:3" ht="36.75" customHeight="1" x14ac:dyDescent="0.25">
      <c r="C319" s="194"/>
    </row>
    <row r="320" spans="3:3" ht="36.75" customHeight="1" x14ac:dyDescent="0.25">
      <c r="C320" s="194"/>
    </row>
    <row r="321" spans="3:3" ht="36.75" customHeight="1" x14ac:dyDescent="0.25">
      <c r="C321" s="194"/>
    </row>
    <row r="322" spans="3:3" ht="36.75" customHeight="1" x14ac:dyDescent="0.25">
      <c r="C322" s="194"/>
    </row>
    <row r="323" spans="3:3" ht="36.75" customHeight="1" x14ac:dyDescent="0.25">
      <c r="C323" s="194"/>
    </row>
    <row r="324" spans="3:3" ht="36.75" customHeight="1" x14ac:dyDescent="0.25">
      <c r="C324" s="194"/>
    </row>
    <row r="325" spans="3:3" ht="36.75" customHeight="1" x14ac:dyDescent="0.25">
      <c r="C325" s="194"/>
    </row>
    <row r="326" spans="3:3" ht="36.75" customHeight="1" x14ac:dyDescent="0.25">
      <c r="C326" s="194"/>
    </row>
    <row r="327" spans="3:3" ht="36.75" customHeight="1" x14ac:dyDescent="0.25">
      <c r="C327" s="194"/>
    </row>
    <row r="328" spans="3:3" ht="36.75" customHeight="1" x14ac:dyDescent="0.25">
      <c r="C328" s="194"/>
    </row>
    <row r="329" spans="3:3" ht="36.75" customHeight="1" x14ac:dyDescent="0.25">
      <c r="C329" s="194"/>
    </row>
    <row r="330" spans="3:3" ht="36.75" customHeight="1" x14ac:dyDescent="0.25">
      <c r="C330" s="194"/>
    </row>
    <row r="331" spans="3:3" ht="36.75" customHeight="1" x14ac:dyDescent="0.25">
      <c r="C331" s="194"/>
    </row>
    <row r="332" spans="3:3" ht="36.75" customHeight="1" x14ac:dyDescent="0.25">
      <c r="C332" s="194"/>
    </row>
    <row r="333" spans="3:3" ht="36.75" customHeight="1" x14ac:dyDescent="0.25">
      <c r="C333" s="194"/>
    </row>
    <row r="334" spans="3:3" ht="36.75" customHeight="1" x14ac:dyDescent="0.25">
      <c r="C334" s="194"/>
    </row>
    <row r="335" spans="3:3" ht="36.75" customHeight="1" x14ac:dyDescent="0.25">
      <c r="C335" s="194"/>
    </row>
    <row r="336" spans="3:3" ht="36.75" customHeight="1" x14ac:dyDescent="0.25">
      <c r="C336" s="194"/>
    </row>
    <row r="337" spans="3:3" ht="36.75" customHeight="1" x14ac:dyDescent="0.25">
      <c r="C337" s="194"/>
    </row>
    <row r="338" spans="3:3" ht="36.75" customHeight="1" x14ac:dyDescent="0.25">
      <c r="C338" s="194"/>
    </row>
    <row r="339" spans="3:3" ht="36.75" customHeight="1" x14ac:dyDescent="0.25">
      <c r="C339" s="194"/>
    </row>
    <row r="340" spans="3:3" ht="36.75" customHeight="1" x14ac:dyDescent="0.25">
      <c r="C340" s="194"/>
    </row>
    <row r="341" spans="3:3" ht="36.75" customHeight="1" x14ac:dyDescent="0.25">
      <c r="C341" s="194"/>
    </row>
    <row r="342" spans="3:3" ht="36.75" customHeight="1" x14ac:dyDescent="0.25">
      <c r="C342" s="194"/>
    </row>
    <row r="343" spans="3:3" ht="36.75" customHeight="1" x14ac:dyDescent="0.25">
      <c r="C343" s="194"/>
    </row>
    <row r="344" spans="3:3" ht="36.75" customHeight="1" x14ac:dyDescent="0.25">
      <c r="C344" s="194"/>
    </row>
    <row r="345" spans="3:3" ht="36.75" customHeight="1" x14ac:dyDescent="0.25">
      <c r="C345" s="194"/>
    </row>
    <row r="346" spans="3:3" ht="36.75" customHeight="1" x14ac:dyDescent="0.25">
      <c r="C346" s="194"/>
    </row>
    <row r="347" spans="3:3" ht="36.75" customHeight="1" x14ac:dyDescent="0.25">
      <c r="C347" s="194"/>
    </row>
    <row r="348" spans="3:3" ht="36.75" customHeight="1" x14ac:dyDescent="0.25">
      <c r="C348" s="194"/>
    </row>
    <row r="349" spans="3:3" ht="36.75" customHeight="1" x14ac:dyDescent="0.25">
      <c r="C349" s="194"/>
    </row>
    <row r="350" spans="3:3" ht="36.75" customHeight="1" x14ac:dyDescent="0.25">
      <c r="C350" s="194"/>
    </row>
    <row r="351" spans="3:3" ht="36.75" customHeight="1" x14ac:dyDescent="0.25">
      <c r="C351" s="194"/>
    </row>
    <row r="352" spans="3:3" ht="36.75" customHeight="1" x14ac:dyDescent="0.25">
      <c r="C352" s="194"/>
    </row>
    <row r="353" spans="3:3" ht="36.75" customHeight="1" x14ac:dyDescent="0.25">
      <c r="C353" s="194"/>
    </row>
    <row r="354" spans="3:3" ht="36.75" customHeight="1" x14ac:dyDescent="0.25">
      <c r="C354" s="194"/>
    </row>
    <row r="355" spans="3:3" ht="36.75" customHeight="1" x14ac:dyDescent="0.25">
      <c r="C355" s="194"/>
    </row>
    <row r="356" spans="3:3" ht="36.75" customHeight="1" x14ac:dyDescent="0.25">
      <c r="C356" s="194"/>
    </row>
    <row r="357" spans="3:3" ht="36.75" customHeight="1" x14ac:dyDescent="0.25">
      <c r="C357" s="194"/>
    </row>
    <row r="358" spans="3:3" ht="36.75" customHeight="1" x14ac:dyDescent="0.25">
      <c r="C358" s="194"/>
    </row>
    <row r="359" spans="3:3" ht="36.75" customHeight="1" x14ac:dyDescent="0.25">
      <c r="C359" s="194"/>
    </row>
    <row r="360" spans="3:3" ht="36.75" customHeight="1" x14ac:dyDescent="0.25">
      <c r="C360" s="194"/>
    </row>
    <row r="361" spans="3:3" ht="36.75" customHeight="1" x14ac:dyDescent="0.25">
      <c r="C361" s="194"/>
    </row>
    <row r="362" spans="3:3" ht="36.75" customHeight="1" x14ac:dyDescent="0.25">
      <c r="C362" s="194"/>
    </row>
    <row r="363" spans="3:3" ht="36.75" customHeight="1" x14ac:dyDescent="0.25">
      <c r="C363" s="194"/>
    </row>
    <row r="364" spans="3:3" ht="36.75" customHeight="1" x14ac:dyDescent="0.25">
      <c r="C364" s="194"/>
    </row>
    <row r="365" spans="3:3" ht="36.75" customHeight="1" x14ac:dyDescent="0.25">
      <c r="C365" s="194"/>
    </row>
    <row r="366" spans="3:3" ht="36.75" customHeight="1" x14ac:dyDescent="0.25">
      <c r="C366" s="194"/>
    </row>
    <row r="367" spans="3:3" ht="36.75" customHeight="1" x14ac:dyDescent="0.25">
      <c r="C367" s="194"/>
    </row>
    <row r="368" spans="3:3" ht="36.75" customHeight="1" x14ac:dyDescent="0.25">
      <c r="C368" s="194"/>
    </row>
    <row r="369" spans="3:3" ht="36.75" customHeight="1" x14ac:dyDescent="0.25">
      <c r="C369" s="194"/>
    </row>
    <row r="370" spans="3:3" ht="36.75" customHeight="1" x14ac:dyDescent="0.25">
      <c r="C370" s="194"/>
    </row>
    <row r="371" spans="3:3" ht="36.75" customHeight="1" x14ac:dyDescent="0.25">
      <c r="C371" s="194"/>
    </row>
    <row r="372" spans="3:3" ht="36.75" customHeight="1" x14ac:dyDescent="0.25">
      <c r="C372" s="194"/>
    </row>
    <row r="373" spans="3:3" ht="36.75" customHeight="1" x14ac:dyDescent="0.25">
      <c r="C373" s="194"/>
    </row>
    <row r="374" spans="3:3" ht="36.75" customHeight="1" x14ac:dyDescent="0.25">
      <c r="C374" s="194"/>
    </row>
    <row r="375" spans="3:3" ht="36.75" customHeight="1" x14ac:dyDescent="0.25">
      <c r="C375" s="194"/>
    </row>
    <row r="376" spans="3:3" ht="36.75" customHeight="1" x14ac:dyDescent="0.25">
      <c r="C376" s="194"/>
    </row>
    <row r="377" spans="3:3" ht="36.75" customHeight="1" x14ac:dyDescent="0.25">
      <c r="C377" s="194"/>
    </row>
    <row r="378" spans="3:3" ht="36.75" customHeight="1" x14ac:dyDescent="0.25">
      <c r="C378" s="194"/>
    </row>
    <row r="379" spans="3:3" ht="36.75" customHeight="1" x14ac:dyDescent="0.25">
      <c r="C379" s="194"/>
    </row>
    <row r="380" spans="3:3" ht="36.75" customHeight="1" x14ac:dyDescent="0.25">
      <c r="C380" s="194"/>
    </row>
    <row r="381" spans="3:3" ht="36.75" customHeight="1" x14ac:dyDescent="0.25">
      <c r="C381" s="194"/>
    </row>
    <row r="382" spans="3:3" ht="36.75" customHeight="1" x14ac:dyDescent="0.25">
      <c r="C382" s="194"/>
    </row>
    <row r="383" spans="3:3" ht="36.75" customHeight="1" x14ac:dyDescent="0.25">
      <c r="C383" s="194"/>
    </row>
    <row r="384" spans="3:3" ht="36.75" customHeight="1" x14ac:dyDescent="0.25">
      <c r="C384" s="194"/>
    </row>
    <row r="385" spans="3:3" ht="36.75" customHeight="1" x14ac:dyDescent="0.25">
      <c r="C385" s="194"/>
    </row>
    <row r="386" spans="3:3" ht="36.75" customHeight="1" x14ac:dyDescent="0.25">
      <c r="C386" s="194"/>
    </row>
    <row r="387" spans="3:3" ht="36.75" customHeight="1" x14ac:dyDescent="0.25">
      <c r="C387" s="194"/>
    </row>
    <row r="388" spans="3:3" ht="36.75" customHeight="1" x14ac:dyDescent="0.25">
      <c r="C388" s="194"/>
    </row>
    <row r="389" spans="3:3" ht="36.75" customHeight="1" x14ac:dyDescent="0.25">
      <c r="C389" s="194"/>
    </row>
    <row r="390" spans="3:3" ht="36.75" customHeight="1" x14ac:dyDescent="0.25">
      <c r="C390" s="194"/>
    </row>
    <row r="391" spans="3:3" ht="36.75" customHeight="1" x14ac:dyDescent="0.25">
      <c r="C391" s="194"/>
    </row>
    <row r="392" spans="3:3" ht="36.75" customHeight="1" x14ac:dyDescent="0.25">
      <c r="C392" s="194"/>
    </row>
    <row r="393" spans="3:3" ht="36.75" customHeight="1" x14ac:dyDescent="0.25">
      <c r="C393" s="194"/>
    </row>
    <row r="394" spans="3:3" ht="36.75" customHeight="1" x14ac:dyDescent="0.25">
      <c r="C394" s="194"/>
    </row>
    <row r="395" spans="3:3" ht="36.75" customHeight="1" x14ac:dyDescent="0.25">
      <c r="C395" s="194"/>
    </row>
    <row r="396" spans="3:3" ht="36.75" customHeight="1" x14ac:dyDescent="0.25">
      <c r="C396" s="194"/>
    </row>
    <row r="397" spans="3:3" ht="36.75" customHeight="1" x14ac:dyDescent="0.25">
      <c r="C397" s="194"/>
    </row>
    <row r="398" spans="3:3" ht="36.75" customHeight="1" x14ac:dyDescent="0.25">
      <c r="C398" s="194"/>
    </row>
    <row r="399" spans="3:3" ht="36.75" customHeight="1" x14ac:dyDescent="0.25">
      <c r="C399" s="194"/>
    </row>
    <row r="400" spans="3:3" ht="36.75" customHeight="1" x14ac:dyDescent="0.25">
      <c r="C400" s="194"/>
    </row>
    <row r="401" spans="3:3" ht="36.75" customHeight="1" x14ac:dyDescent="0.25">
      <c r="C401" s="194"/>
    </row>
    <row r="402" spans="3:3" ht="36.75" customHeight="1" x14ac:dyDescent="0.25">
      <c r="C402" s="194"/>
    </row>
    <row r="403" spans="3:3" ht="36.75" customHeight="1" x14ac:dyDescent="0.25">
      <c r="C403" s="194"/>
    </row>
    <row r="404" spans="3:3" ht="36.75" customHeight="1" x14ac:dyDescent="0.25">
      <c r="C404" s="194"/>
    </row>
    <row r="405" spans="3:3" ht="36.75" customHeight="1" x14ac:dyDescent="0.25">
      <c r="C405" s="194"/>
    </row>
    <row r="406" spans="3:3" ht="36.75" customHeight="1" x14ac:dyDescent="0.25">
      <c r="C406" s="194"/>
    </row>
    <row r="407" spans="3:3" ht="36.75" customHeight="1" x14ac:dyDescent="0.25">
      <c r="C407" s="194"/>
    </row>
    <row r="408" spans="3:3" ht="36.75" customHeight="1" x14ac:dyDescent="0.25">
      <c r="C408" s="194"/>
    </row>
    <row r="409" spans="3:3" ht="36.75" customHeight="1" x14ac:dyDescent="0.25">
      <c r="C409" s="194"/>
    </row>
    <row r="410" spans="3:3" ht="36.75" customHeight="1" x14ac:dyDescent="0.25">
      <c r="C410" s="194"/>
    </row>
    <row r="411" spans="3:3" ht="36.75" customHeight="1" x14ac:dyDescent="0.25">
      <c r="C411" s="194"/>
    </row>
    <row r="412" spans="3:3" ht="36.75" customHeight="1" x14ac:dyDescent="0.25">
      <c r="C412" s="194"/>
    </row>
    <row r="413" spans="3:3" ht="36.75" customHeight="1" x14ac:dyDescent="0.25">
      <c r="C413" s="194"/>
    </row>
    <row r="414" spans="3:3" ht="36.75" customHeight="1" x14ac:dyDescent="0.25">
      <c r="C414" s="194"/>
    </row>
    <row r="415" spans="3:3" ht="36.75" customHeight="1" x14ac:dyDescent="0.25">
      <c r="C415" s="194"/>
    </row>
    <row r="416" spans="3:3" ht="36.75" customHeight="1" x14ac:dyDescent="0.25">
      <c r="C416" s="194"/>
    </row>
    <row r="417" spans="3:3" ht="36.75" customHeight="1" x14ac:dyDescent="0.25">
      <c r="C417" s="194"/>
    </row>
    <row r="418" spans="3:3" ht="36.75" customHeight="1" x14ac:dyDescent="0.25">
      <c r="C418" s="194"/>
    </row>
    <row r="419" spans="3:3" ht="36.75" customHeight="1" x14ac:dyDescent="0.25">
      <c r="C419" s="194"/>
    </row>
    <row r="420" spans="3:3" ht="36.75" customHeight="1" x14ac:dyDescent="0.25">
      <c r="C420" s="194"/>
    </row>
    <row r="421" spans="3:3" ht="36.75" customHeight="1" x14ac:dyDescent="0.25">
      <c r="C421" s="194"/>
    </row>
    <row r="422" spans="3:3" ht="36.75" customHeight="1" x14ac:dyDescent="0.25">
      <c r="C422" s="194"/>
    </row>
    <row r="423" spans="3:3" ht="36.75" customHeight="1" x14ac:dyDescent="0.25">
      <c r="C423" s="194"/>
    </row>
    <row r="424" spans="3:3" ht="36.75" customHeight="1" x14ac:dyDescent="0.25">
      <c r="C424" s="194"/>
    </row>
    <row r="425" spans="3:3" ht="36.75" customHeight="1" x14ac:dyDescent="0.25">
      <c r="C425" s="194"/>
    </row>
    <row r="426" spans="3:3" ht="36.75" customHeight="1" x14ac:dyDescent="0.25">
      <c r="C426" s="194"/>
    </row>
    <row r="427" spans="3:3" ht="36.75" customHeight="1" x14ac:dyDescent="0.25">
      <c r="C427" s="194"/>
    </row>
    <row r="428" spans="3:3" ht="36.75" customHeight="1" x14ac:dyDescent="0.25">
      <c r="C428" s="194"/>
    </row>
    <row r="429" spans="3:3" ht="36.75" customHeight="1" x14ac:dyDescent="0.25">
      <c r="C429" s="194"/>
    </row>
    <row r="430" spans="3:3" ht="36.75" customHeight="1" x14ac:dyDescent="0.25">
      <c r="C430" s="194"/>
    </row>
    <row r="431" spans="3:3" ht="36.75" customHeight="1" x14ac:dyDescent="0.25">
      <c r="C431" s="194"/>
    </row>
    <row r="432" spans="3:3" ht="36.75" customHeight="1" x14ac:dyDescent="0.25">
      <c r="C432" s="194"/>
    </row>
    <row r="433" spans="3:3" ht="36.75" customHeight="1" x14ac:dyDescent="0.25">
      <c r="C433" s="194"/>
    </row>
    <row r="434" spans="3:3" ht="36.75" customHeight="1" x14ac:dyDescent="0.25">
      <c r="C434" s="194"/>
    </row>
    <row r="435" spans="3:3" ht="36.75" customHeight="1" x14ac:dyDescent="0.25">
      <c r="C435" s="194"/>
    </row>
    <row r="436" spans="3:3" ht="36.75" customHeight="1" x14ac:dyDescent="0.25">
      <c r="C436" s="194"/>
    </row>
    <row r="437" spans="3:3" ht="36.75" customHeight="1" x14ac:dyDescent="0.25">
      <c r="C437" s="194"/>
    </row>
    <row r="438" spans="3:3" ht="36.75" customHeight="1" x14ac:dyDescent="0.25">
      <c r="C438" s="194"/>
    </row>
    <row r="439" spans="3:3" ht="36.75" customHeight="1" x14ac:dyDescent="0.25">
      <c r="C439" s="194"/>
    </row>
    <row r="440" spans="3:3" ht="36.75" customHeight="1" x14ac:dyDescent="0.25">
      <c r="C440" s="194"/>
    </row>
    <row r="441" spans="3:3" ht="36.75" customHeight="1" x14ac:dyDescent="0.25">
      <c r="C441" s="194"/>
    </row>
    <row r="442" spans="3:3" ht="36.75" customHeight="1" x14ac:dyDescent="0.25">
      <c r="C442" s="194"/>
    </row>
    <row r="443" spans="3:3" ht="36.75" customHeight="1" x14ac:dyDescent="0.25">
      <c r="C443" s="194"/>
    </row>
    <row r="444" spans="3:3" ht="36.75" customHeight="1" x14ac:dyDescent="0.25">
      <c r="C444" s="194"/>
    </row>
    <row r="445" spans="3:3" ht="36.75" customHeight="1" x14ac:dyDescent="0.25">
      <c r="C445" s="194"/>
    </row>
    <row r="446" spans="3:3" ht="36.75" customHeight="1" x14ac:dyDescent="0.25">
      <c r="C446" s="194"/>
    </row>
    <row r="447" spans="3:3" ht="36.75" customHeight="1" x14ac:dyDescent="0.25">
      <c r="C447" s="194"/>
    </row>
    <row r="448" spans="3:3" ht="36.75" customHeight="1" x14ac:dyDescent="0.25">
      <c r="C448" s="194"/>
    </row>
    <row r="449" spans="3:3" ht="36.75" customHeight="1" x14ac:dyDescent="0.25">
      <c r="C449" s="194"/>
    </row>
    <row r="450" spans="3:3" ht="36.75" customHeight="1" x14ac:dyDescent="0.25">
      <c r="C450" s="194"/>
    </row>
    <row r="451" spans="3:3" ht="36.75" customHeight="1" x14ac:dyDescent="0.25">
      <c r="C451" s="194"/>
    </row>
    <row r="452" spans="3:3" ht="36.75" customHeight="1" x14ac:dyDescent="0.25">
      <c r="C452" s="194"/>
    </row>
    <row r="453" spans="3:3" ht="36.75" customHeight="1" x14ac:dyDescent="0.25">
      <c r="C453" s="194"/>
    </row>
    <row r="454" spans="3:3" ht="36.75" customHeight="1" x14ac:dyDescent="0.25">
      <c r="C454" s="194"/>
    </row>
    <row r="455" spans="3:3" ht="36.75" customHeight="1" x14ac:dyDescent="0.25">
      <c r="C455" s="194"/>
    </row>
    <row r="456" spans="3:3" ht="36.75" customHeight="1" x14ac:dyDescent="0.25">
      <c r="C456" s="194"/>
    </row>
    <row r="457" spans="3:3" ht="36.75" customHeight="1" x14ac:dyDescent="0.25">
      <c r="C457" s="194"/>
    </row>
    <row r="458" spans="3:3" ht="36.75" customHeight="1" x14ac:dyDescent="0.25">
      <c r="C458" s="194"/>
    </row>
    <row r="459" spans="3:3" ht="36.75" customHeight="1" x14ac:dyDescent="0.25">
      <c r="C459" s="194"/>
    </row>
    <row r="460" spans="3:3" ht="36.75" customHeight="1" x14ac:dyDescent="0.25">
      <c r="C460" s="194"/>
    </row>
    <row r="461" spans="3:3" ht="36.75" customHeight="1" x14ac:dyDescent="0.25">
      <c r="C461" s="194"/>
    </row>
    <row r="462" spans="3:3" ht="36.75" customHeight="1" x14ac:dyDescent="0.25">
      <c r="C462" s="194"/>
    </row>
    <row r="463" spans="3:3" ht="36.75" customHeight="1" x14ac:dyDescent="0.25">
      <c r="C463" s="194"/>
    </row>
    <row r="464" spans="3:3" ht="36.75" customHeight="1" x14ac:dyDescent="0.25">
      <c r="C464" s="194"/>
    </row>
    <row r="465" spans="3:3" ht="36.75" customHeight="1" x14ac:dyDescent="0.25">
      <c r="C465" s="194"/>
    </row>
    <row r="466" spans="3:3" ht="36.75" customHeight="1" x14ac:dyDescent="0.25">
      <c r="C466" s="194"/>
    </row>
    <row r="467" spans="3:3" ht="36.75" customHeight="1" x14ac:dyDescent="0.25">
      <c r="C467" s="194"/>
    </row>
    <row r="468" spans="3:3" ht="36.75" customHeight="1" x14ac:dyDescent="0.25">
      <c r="C468" s="194"/>
    </row>
    <row r="469" spans="3:3" ht="36.75" customHeight="1" x14ac:dyDescent="0.25">
      <c r="C469" s="194"/>
    </row>
    <row r="470" spans="3:3" ht="36.75" customHeight="1" x14ac:dyDescent="0.25">
      <c r="C470" s="194"/>
    </row>
    <row r="471" spans="3:3" ht="36.75" customHeight="1" x14ac:dyDescent="0.25">
      <c r="C471" s="194"/>
    </row>
    <row r="472" spans="3:3" ht="36.75" customHeight="1" x14ac:dyDescent="0.25">
      <c r="C472" s="194"/>
    </row>
    <row r="473" spans="3:3" ht="36.75" customHeight="1" x14ac:dyDescent="0.25">
      <c r="C473" s="194"/>
    </row>
    <row r="474" spans="3:3" ht="36.75" customHeight="1" x14ac:dyDescent="0.25">
      <c r="C474" s="194"/>
    </row>
    <row r="475" spans="3:3" ht="36.75" customHeight="1" x14ac:dyDescent="0.25">
      <c r="C475" s="194"/>
    </row>
    <row r="476" spans="3:3" ht="36.75" customHeight="1" x14ac:dyDescent="0.25">
      <c r="C476" s="194"/>
    </row>
    <row r="477" spans="3:3" ht="36.75" customHeight="1" x14ac:dyDescent="0.25">
      <c r="C477" s="194"/>
    </row>
    <row r="478" spans="3:3" ht="36.75" customHeight="1" x14ac:dyDescent="0.25">
      <c r="C478" s="194"/>
    </row>
    <row r="479" spans="3:3" ht="36.75" customHeight="1" x14ac:dyDescent="0.25">
      <c r="C479" s="194"/>
    </row>
    <row r="480" spans="3:3" ht="36.75" customHeight="1" x14ac:dyDescent="0.25">
      <c r="C480" s="194"/>
    </row>
    <row r="481" spans="3:3" ht="36.75" customHeight="1" x14ac:dyDescent="0.25">
      <c r="C481" s="194"/>
    </row>
    <row r="482" spans="3:3" ht="36.75" customHeight="1" x14ac:dyDescent="0.25">
      <c r="C482" s="194"/>
    </row>
    <row r="483" spans="3:3" ht="36.75" customHeight="1" x14ac:dyDescent="0.25">
      <c r="C483" s="194"/>
    </row>
    <row r="484" spans="3:3" ht="36.75" customHeight="1" x14ac:dyDescent="0.25">
      <c r="C484" s="194"/>
    </row>
    <row r="485" spans="3:3" ht="36.75" customHeight="1" x14ac:dyDescent="0.25">
      <c r="C485" s="194"/>
    </row>
    <row r="486" spans="3:3" ht="36.75" customHeight="1" x14ac:dyDescent="0.25">
      <c r="C486" s="194"/>
    </row>
    <row r="487" spans="3:3" ht="36.75" customHeight="1" x14ac:dyDescent="0.25">
      <c r="C487" s="194"/>
    </row>
    <row r="488" spans="3:3" ht="36.75" customHeight="1" x14ac:dyDescent="0.25">
      <c r="C488" s="194"/>
    </row>
    <row r="489" spans="3:3" ht="36.75" customHeight="1" x14ac:dyDescent="0.25">
      <c r="C489" s="194"/>
    </row>
    <row r="490" spans="3:3" ht="36.75" customHeight="1" x14ac:dyDescent="0.25">
      <c r="C490" s="194"/>
    </row>
    <row r="491" spans="3:3" ht="36.75" customHeight="1" x14ac:dyDescent="0.25">
      <c r="C491" s="194"/>
    </row>
    <row r="492" spans="3:3" ht="36.75" customHeight="1" x14ac:dyDescent="0.25">
      <c r="C492" s="194"/>
    </row>
    <row r="493" spans="3:3" ht="36.75" customHeight="1" x14ac:dyDescent="0.25">
      <c r="C493" s="194"/>
    </row>
    <row r="494" spans="3:3" ht="36.75" customHeight="1" x14ac:dyDescent="0.25">
      <c r="C494" s="194"/>
    </row>
    <row r="495" spans="3:3" ht="36.75" customHeight="1" x14ac:dyDescent="0.25">
      <c r="C495" s="194"/>
    </row>
    <row r="496" spans="3:3" ht="36.75" customHeight="1" x14ac:dyDescent="0.25">
      <c r="C496" s="194"/>
    </row>
    <row r="497" spans="3:3" ht="36.75" customHeight="1" x14ac:dyDescent="0.25">
      <c r="C497" s="194"/>
    </row>
    <row r="498" spans="3:3" ht="36.75" customHeight="1" x14ac:dyDescent="0.25">
      <c r="C498" s="194"/>
    </row>
    <row r="499" spans="3:3" ht="36.75" customHeight="1" x14ac:dyDescent="0.25">
      <c r="C499" s="194"/>
    </row>
    <row r="500" spans="3:3" ht="36.75" customHeight="1" x14ac:dyDescent="0.25">
      <c r="C500" s="194"/>
    </row>
    <row r="501" spans="3:3" ht="36.75" customHeight="1" x14ac:dyDescent="0.25">
      <c r="C501" s="194"/>
    </row>
    <row r="502" spans="3:3" ht="36.75" customHeight="1" x14ac:dyDescent="0.25">
      <c r="C502" s="194"/>
    </row>
    <row r="503" spans="3:3" ht="36.75" customHeight="1" x14ac:dyDescent="0.25">
      <c r="C503" s="194"/>
    </row>
    <row r="504" spans="3:3" ht="36.75" customHeight="1" x14ac:dyDescent="0.25">
      <c r="C504" s="194"/>
    </row>
    <row r="505" spans="3:3" ht="36.75" customHeight="1" x14ac:dyDescent="0.25">
      <c r="C505" s="194"/>
    </row>
    <row r="506" spans="3:3" ht="36.75" customHeight="1" x14ac:dyDescent="0.25">
      <c r="C506" s="194"/>
    </row>
    <row r="507" spans="3:3" ht="36.75" customHeight="1" x14ac:dyDescent="0.25">
      <c r="C507" s="194"/>
    </row>
    <row r="508" spans="3:3" ht="36.75" customHeight="1" x14ac:dyDescent="0.25">
      <c r="C508" s="194"/>
    </row>
    <row r="509" spans="3:3" ht="36.75" customHeight="1" x14ac:dyDescent="0.25">
      <c r="C509" s="194"/>
    </row>
    <row r="510" spans="3:3" ht="36.75" customHeight="1" x14ac:dyDescent="0.25">
      <c r="C510" s="194"/>
    </row>
    <row r="511" spans="3:3" ht="36.75" customHeight="1" x14ac:dyDescent="0.25">
      <c r="C511" s="194"/>
    </row>
    <row r="512" spans="3:3" ht="36.75" customHeight="1" x14ac:dyDescent="0.25">
      <c r="C512" s="194"/>
    </row>
    <row r="513" spans="3:3" ht="36.75" customHeight="1" x14ac:dyDescent="0.25">
      <c r="C513" s="194"/>
    </row>
    <row r="514" spans="3:3" ht="36.75" customHeight="1" x14ac:dyDescent="0.25">
      <c r="C514" s="194"/>
    </row>
    <row r="515" spans="3:3" ht="36.75" customHeight="1" x14ac:dyDescent="0.25">
      <c r="C515" s="194"/>
    </row>
    <row r="516" spans="3:3" ht="36.75" customHeight="1" x14ac:dyDescent="0.25">
      <c r="C516" s="194"/>
    </row>
    <row r="517" spans="3:3" ht="36.75" customHeight="1" x14ac:dyDescent="0.25">
      <c r="C517" s="194"/>
    </row>
    <row r="518" spans="3:3" ht="36.75" customHeight="1" x14ac:dyDescent="0.25">
      <c r="C518" s="194"/>
    </row>
    <row r="519" spans="3:3" ht="36.75" customHeight="1" x14ac:dyDescent="0.25">
      <c r="C519" s="194"/>
    </row>
    <row r="520" spans="3:3" ht="36.75" customHeight="1" x14ac:dyDescent="0.25">
      <c r="C520" s="194"/>
    </row>
    <row r="521" spans="3:3" ht="36.75" customHeight="1" x14ac:dyDescent="0.25">
      <c r="C521" s="194"/>
    </row>
    <row r="522" spans="3:3" ht="36.75" customHeight="1" x14ac:dyDescent="0.25">
      <c r="C522" s="194"/>
    </row>
    <row r="523" spans="3:3" ht="36.75" customHeight="1" x14ac:dyDescent="0.25">
      <c r="C523" s="194"/>
    </row>
    <row r="524" spans="3:3" ht="36.75" customHeight="1" x14ac:dyDescent="0.25">
      <c r="C524" s="194"/>
    </row>
    <row r="525" spans="3:3" ht="36.75" customHeight="1" x14ac:dyDescent="0.25">
      <c r="C525" s="194"/>
    </row>
    <row r="526" spans="3:3" ht="36.75" customHeight="1" x14ac:dyDescent="0.25">
      <c r="C526" s="194"/>
    </row>
    <row r="527" spans="3:3" ht="36.75" customHeight="1" x14ac:dyDescent="0.25">
      <c r="C527" s="194"/>
    </row>
    <row r="528" spans="3:3" ht="36.75" customHeight="1" x14ac:dyDescent="0.25">
      <c r="C528" s="194"/>
    </row>
    <row r="529" spans="3:3" ht="36.75" customHeight="1" x14ac:dyDescent="0.25">
      <c r="C529" s="194"/>
    </row>
    <row r="530" spans="3:3" ht="36.75" customHeight="1" x14ac:dyDescent="0.25">
      <c r="C530" s="194"/>
    </row>
    <row r="531" spans="3:3" ht="36.75" customHeight="1" x14ac:dyDescent="0.25">
      <c r="C531" s="194"/>
    </row>
    <row r="532" spans="3:3" ht="36.75" customHeight="1" x14ac:dyDescent="0.25">
      <c r="C532" s="194"/>
    </row>
    <row r="533" spans="3:3" ht="36.75" customHeight="1" x14ac:dyDescent="0.25">
      <c r="C533" s="194"/>
    </row>
    <row r="534" spans="3:3" ht="36.75" customHeight="1" x14ac:dyDescent="0.25">
      <c r="C534" s="194"/>
    </row>
    <row r="535" spans="3:3" ht="36.75" customHeight="1" x14ac:dyDescent="0.25">
      <c r="C535" s="194"/>
    </row>
    <row r="536" spans="3:3" ht="36.75" customHeight="1" x14ac:dyDescent="0.25">
      <c r="C536" s="194"/>
    </row>
    <row r="537" spans="3:3" ht="36.75" customHeight="1" x14ac:dyDescent="0.25">
      <c r="C537" s="194"/>
    </row>
    <row r="538" spans="3:3" ht="36.75" customHeight="1" x14ac:dyDescent="0.25">
      <c r="C538" s="194"/>
    </row>
    <row r="539" spans="3:3" ht="36.75" customHeight="1" x14ac:dyDescent="0.25">
      <c r="C539" s="194"/>
    </row>
    <row r="540" spans="3:3" ht="36.75" customHeight="1" x14ac:dyDescent="0.25">
      <c r="C540" s="194"/>
    </row>
    <row r="541" spans="3:3" ht="36.75" customHeight="1" x14ac:dyDescent="0.25">
      <c r="C541" s="194"/>
    </row>
    <row r="542" spans="3:3" ht="36.75" customHeight="1" x14ac:dyDescent="0.25">
      <c r="C542" s="194"/>
    </row>
    <row r="543" spans="3:3" ht="36.75" customHeight="1" x14ac:dyDescent="0.25">
      <c r="C543" s="194"/>
    </row>
    <row r="544" spans="3:3" ht="36.75" customHeight="1" x14ac:dyDescent="0.25">
      <c r="C544" s="194"/>
    </row>
    <row r="545" spans="3:3" ht="36.75" customHeight="1" x14ac:dyDescent="0.25">
      <c r="C545" s="194"/>
    </row>
    <row r="546" spans="3:3" ht="36.75" customHeight="1" x14ac:dyDescent="0.25">
      <c r="C546" s="194"/>
    </row>
    <row r="547" spans="3:3" ht="36.75" customHeight="1" x14ac:dyDescent="0.25">
      <c r="C547" s="194"/>
    </row>
    <row r="548" spans="3:3" ht="36.75" customHeight="1" x14ac:dyDescent="0.25">
      <c r="C548" s="194"/>
    </row>
    <row r="549" spans="3:3" ht="36.75" customHeight="1" x14ac:dyDescent="0.25">
      <c r="C549" s="194"/>
    </row>
    <row r="550" spans="3:3" ht="36.75" customHeight="1" x14ac:dyDescent="0.25">
      <c r="C550" s="194"/>
    </row>
    <row r="551" spans="3:3" ht="36.75" customHeight="1" x14ac:dyDescent="0.25">
      <c r="C551" s="194"/>
    </row>
    <row r="552" spans="3:3" ht="36.75" customHeight="1" x14ac:dyDescent="0.25">
      <c r="C552" s="194"/>
    </row>
    <row r="553" spans="3:3" ht="36.75" customHeight="1" x14ac:dyDescent="0.25">
      <c r="C553" s="194"/>
    </row>
    <row r="554" spans="3:3" ht="36.75" customHeight="1" x14ac:dyDescent="0.25">
      <c r="C554" s="194"/>
    </row>
    <row r="555" spans="3:3" ht="36.75" customHeight="1" x14ac:dyDescent="0.25">
      <c r="C555" s="194"/>
    </row>
    <row r="556" spans="3:3" ht="36.75" customHeight="1" x14ac:dyDescent="0.25">
      <c r="C556" s="194"/>
    </row>
    <row r="557" spans="3:3" ht="36.75" customHeight="1" x14ac:dyDescent="0.25">
      <c r="C557" s="194"/>
    </row>
    <row r="558" spans="3:3" ht="36.75" customHeight="1" x14ac:dyDescent="0.25">
      <c r="C558" s="194"/>
    </row>
    <row r="559" spans="3:3" ht="36.75" customHeight="1" x14ac:dyDescent="0.25">
      <c r="C559" s="194"/>
    </row>
    <row r="560" spans="3:3" ht="36.75" customHeight="1" x14ac:dyDescent="0.25">
      <c r="C560" s="194"/>
    </row>
    <row r="561" spans="3:3" ht="36.75" customHeight="1" x14ac:dyDescent="0.25">
      <c r="C561" s="194"/>
    </row>
    <row r="562" spans="3:3" ht="36.75" customHeight="1" x14ac:dyDescent="0.25">
      <c r="C562" s="194"/>
    </row>
    <row r="563" spans="3:3" ht="36.75" customHeight="1" x14ac:dyDescent="0.25">
      <c r="C563" s="194"/>
    </row>
    <row r="564" spans="3:3" ht="36.75" customHeight="1" x14ac:dyDescent="0.25">
      <c r="C564" s="194"/>
    </row>
    <row r="565" spans="3:3" ht="36.75" customHeight="1" x14ac:dyDescent="0.25">
      <c r="C565" s="194"/>
    </row>
    <row r="566" spans="3:3" ht="36.75" customHeight="1" x14ac:dyDescent="0.25">
      <c r="C566" s="194"/>
    </row>
    <row r="567" spans="3:3" ht="36.75" customHeight="1" x14ac:dyDescent="0.25">
      <c r="C567" s="194"/>
    </row>
    <row r="568" spans="3:3" ht="36.75" customHeight="1" x14ac:dyDescent="0.25">
      <c r="C568" s="194"/>
    </row>
    <row r="569" spans="3:3" ht="36.75" customHeight="1" x14ac:dyDescent="0.25">
      <c r="C569" s="194"/>
    </row>
    <row r="570" spans="3:3" ht="36.75" customHeight="1" x14ac:dyDescent="0.25">
      <c r="C570" s="194"/>
    </row>
    <row r="571" spans="3:3" ht="36.75" customHeight="1" x14ac:dyDescent="0.25">
      <c r="C571" s="194"/>
    </row>
    <row r="572" spans="3:3" ht="36.75" customHeight="1" x14ac:dyDescent="0.25">
      <c r="C572" s="194"/>
    </row>
    <row r="573" spans="3:3" ht="36.75" customHeight="1" x14ac:dyDescent="0.25">
      <c r="C573" s="194"/>
    </row>
    <row r="574" spans="3:3" ht="36.75" customHeight="1" x14ac:dyDescent="0.25">
      <c r="C574" s="194"/>
    </row>
    <row r="575" spans="3:3" ht="36.75" customHeight="1" x14ac:dyDescent="0.25">
      <c r="C575" s="194"/>
    </row>
    <row r="576" spans="3:3" ht="36.75" customHeight="1" x14ac:dyDescent="0.25">
      <c r="C576" s="194"/>
    </row>
    <row r="577" spans="3:3" ht="36.75" customHeight="1" x14ac:dyDescent="0.25">
      <c r="C577" s="194"/>
    </row>
    <row r="578" spans="3:3" ht="36.75" customHeight="1" x14ac:dyDescent="0.25">
      <c r="C578" s="194"/>
    </row>
    <row r="579" spans="3:3" ht="36.75" customHeight="1" x14ac:dyDescent="0.25">
      <c r="C579" s="194"/>
    </row>
    <row r="580" spans="3:3" ht="36.75" customHeight="1" x14ac:dyDescent="0.25">
      <c r="C580" s="194"/>
    </row>
    <row r="581" spans="3:3" ht="36.75" customHeight="1" x14ac:dyDescent="0.25">
      <c r="C581" s="194"/>
    </row>
    <row r="582" spans="3:3" ht="36.75" customHeight="1" x14ac:dyDescent="0.25">
      <c r="C582" s="194"/>
    </row>
    <row r="583" spans="3:3" ht="36.75" customHeight="1" x14ac:dyDescent="0.25">
      <c r="C583" s="194"/>
    </row>
    <row r="584" spans="3:3" ht="36.75" customHeight="1" x14ac:dyDescent="0.25">
      <c r="C584" s="194"/>
    </row>
    <row r="585" spans="3:3" ht="36.75" customHeight="1" x14ac:dyDescent="0.25">
      <c r="C585" s="194"/>
    </row>
    <row r="586" spans="3:3" ht="36.75" customHeight="1" x14ac:dyDescent="0.25">
      <c r="C586" s="194"/>
    </row>
    <row r="587" spans="3:3" ht="36.75" customHeight="1" x14ac:dyDescent="0.25">
      <c r="C587" s="194"/>
    </row>
    <row r="588" spans="3:3" ht="36.75" customHeight="1" x14ac:dyDescent="0.25">
      <c r="C588" s="194"/>
    </row>
    <row r="589" spans="3:3" ht="36.75" customHeight="1" x14ac:dyDescent="0.25">
      <c r="C589" s="194"/>
    </row>
    <row r="590" spans="3:3" ht="36.75" customHeight="1" x14ac:dyDescent="0.25">
      <c r="C590" s="194"/>
    </row>
    <row r="591" spans="3:3" ht="36.75" customHeight="1" x14ac:dyDescent="0.25">
      <c r="C591" s="194"/>
    </row>
    <row r="592" spans="3:3" ht="36.75" customHeight="1" x14ac:dyDescent="0.25">
      <c r="C592" s="194"/>
    </row>
    <row r="593" spans="3:3" ht="36.75" customHeight="1" x14ac:dyDescent="0.25">
      <c r="C593" s="194"/>
    </row>
    <row r="594" spans="3:3" ht="36.75" customHeight="1" x14ac:dyDescent="0.25">
      <c r="C594" s="194"/>
    </row>
    <row r="595" spans="3:3" ht="36.75" customHeight="1" x14ac:dyDescent="0.25">
      <c r="C595" s="194"/>
    </row>
    <row r="596" spans="3:3" ht="36.75" customHeight="1" x14ac:dyDescent="0.25">
      <c r="C596" s="194"/>
    </row>
    <row r="597" spans="3:3" ht="36.75" customHeight="1" x14ac:dyDescent="0.25">
      <c r="C597" s="194"/>
    </row>
    <row r="598" spans="3:3" ht="36.75" customHeight="1" x14ac:dyDescent="0.25">
      <c r="C598" s="194"/>
    </row>
    <row r="599" spans="3:3" ht="36.75" customHeight="1" x14ac:dyDescent="0.25">
      <c r="C599" s="194"/>
    </row>
    <row r="600" spans="3:3" ht="36.75" customHeight="1" x14ac:dyDescent="0.25">
      <c r="C600" s="194"/>
    </row>
    <row r="601" spans="3:3" ht="36.75" customHeight="1" x14ac:dyDescent="0.25">
      <c r="C601" s="194"/>
    </row>
    <row r="602" spans="3:3" ht="36.75" customHeight="1" x14ac:dyDescent="0.25">
      <c r="C602" s="194"/>
    </row>
    <row r="603" spans="3:3" ht="36.75" customHeight="1" x14ac:dyDescent="0.25">
      <c r="C603" s="194"/>
    </row>
    <row r="604" spans="3:3" ht="36.75" customHeight="1" x14ac:dyDescent="0.25">
      <c r="C604" s="194"/>
    </row>
    <row r="605" spans="3:3" ht="36.75" customHeight="1" x14ac:dyDescent="0.25">
      <c r="C605" s="194"/>
    </row>
    <row r="606" spans="3:3" ht="36.75" customHeight="1" x14ac:dyDescent="0.25">
      <c r="C606" s="194"/>
    </row>
    <row r="607" spans="3:3" ht="36.75" customHeight="1" x14ac:dyDescent="0.25">
      <c r="C607" s="194"/>
    </row>
    <row r="608" spans="3:3" ht="36.75" customHeight="1" x14ac:dyDescent="0.25">
      <c r="C608" s="194"/>
    </row>
    <row r="609" spans="3:3" ht="36.75" customHeight="1" x14ac:dyDescent="0.25">
      <c r="C609" s="194"/>
    </row>
    <row r="610" spans="3:3" ht="36.75" customHeight="1" x14ac:dyDescent="0.25">
      <c r="C610" s="194"/>
    </row>
    <row r="611" spans="3:3" ht="36.75" customHeight="1" x14ac:dyDescent="0.25">
      <c r="C611" s="194"/>
    </row>
    <row r="612" spans="3:3" ht="36.75" customHeight="1" x14ac:dyDescent="0.25">
      <c r="C612" s="194"/>
    </row>
    <row r="613" spans="3:3" ht="36.75" customHeight="1" x14ac:dyDescent="0.25">
      <c r="C613" s="194"/>
    </row>
    <row r="614" spans="3:3" ht="36.75" customHeight="1" x14ac:dyDescent="0.25">
      <c r="C614" s="194"/>
    </row>
    <row r="615" spans="3:3" ht="36.75" customHeight="1" x14ac:dyDescent="0.25">
      <c r="C615" s="194"/>
    </row>
    <row r="616" spans="3:3" ht="36.75" customHeight="1" x14ac:dyDescent="0.25">
      <c r="C616" s="194"/>
    </row>
    <row r="617" spans="3:3" ht="36.75" customHeight="1" x14ac:dyDescent="0.25">
      <c r="C617" s="194"/>
    </row>
    <row r="618" spans="3:3" ht="36.75" customHeight="1" x14ac:dyDescent="0.25">
      <c r="C618" s="194"/>
    </row>
    <row r="619" spans="3:3" ht="36.75" customHeight="1" x14ac:dyDescent="0.25">
      <c r="C619" s="194"/>
    </row>
    <row r="620" spans="3:3" ht="36.75" customHeight="1" x14ac:dyDescent="0.25">
      <c r="C620" s="194"/>
    </row>
    <row r="621" spans="3:3" ht="36.75" customHeight="1" x14ac:dyDescent="0.25">
      <c r="C621" s="194"/>
    </row>
    <row r="622" spans="3:3" ht="36.75" customHeight="1" x14ac:dyDescent="0.25">
      <c r="C622" s="194"/>
    </row>
    <row r="623" spans="3:3" ht="36.75" customHeight="1" x14ac:dyDescent="0.25">
      <c r="C623" s="194"/>
    </row>
    <row r="624" spans="3:3" ht="36.75" customHeight="1" x14ac:dyDescent="0.25">
      <c r="C624" s="194"/>
    </row>
    <row r="625" spans="3:3" ht="36.75" customHeight="1" x14ac:dyDescent="0.25">
      <c r="C625" s="194"/>
    </row>
    <row r="626" spans="3:3" ht="36.75" customHeight="1" x14ac:dyDescent="0.25">
      <c r="C626" s="194"/>
    </row>
    <row r="627" spans="3:3" ht="36.75" customHeight="1" x14ac:dyDescent="0.25">
      <c r="C627" s="194"/>
    </row>
    <row r="628" spans="3:3" ht="36.75" customHeight="1" x14ac:dyDescent="0.25">
      <c r="C628" s="194"/>
    </row>
    <row r="629" spans="3:3" ht="36.75" customHeight="1" x14ac:dyDescent="0.25">
      <c r="C629" s="194"/>
    </row>
    <row r="630" spans="3:3" ht="36.75" customHeight="1" x14ac:dyDescent="0.25">
      <c r="C630" s="194"/>
    </row>
    <row r="631" spans="3:3" ht="36.75" customHeight="1" x14ac:dyDescent="0.25">
      <c r="C631" s="194"/>
    </row>
    <row r="632" spans="3:3" ht="36.75" customHeight="1" x14ac:dyDescent="0.25">
      <c r="C632" s="194"/>
    </row>
    <row r="633" spans="3:3" ht="36.75" customHeight="1" x14ac:dyDescent="0.25">
      <c r="C633" s="194"/>
    </row>
    <row r="634" spans="3:3" ht="36.75" customHeight="1" x14ac:dyDescent="0.25">
      <c r="C634" s="194"/>
    </row>
    <row r="635" spans="3:3" ht="36.75" customHeight="1" x14ac:dyDescent="0.25">
      <c r="C635" s="194"/>
    </row>
    <row r="636" spans="3:3" ht="36.75" customHeight="1" x14ac:dyDescent="0.25">
      <c r="C636" s="194"/>
    </row>
    <row r="637" spans="3:3" ht="36.75" customHeight="1" x14ac:dyDescent="0.25">
      <c r="C637" s="194"/>
    </row>
    <row r="638" spans="3:3" ht="36.75" customHeight="1" x14ac:dyDescent="0.25">
      <c r="C638" s="194"/>
    </row>
    <row r="639" spans="3:3" ht="36.75" customHeight="1" x14ac:dyDescent="0.25">
      <c r="C639" s="194"/>
    </row>
    <row r="640" spans="3:3" ht="36.75" customHeight="1" x14ac:dyDescent="0.25">
      <c r="C640" s="194"/>
    </row>
    <row r="641" spans="3:3" ht="36.75" customHeight="1" x14ac:dyDescent="0.25">
      <c r="C641" s="194"/>
    </row>
    <row r="642" spans="3:3" ht="36.75" customHeight="1" x14ac:dyDescent="0.25">
      <c r="C642" s="194"/>
    </row>
    <row r="643" spans="3:3" ht="36.75" customHeight="1" x14ac:dyDescent="0.25">
      <c r="C643" s="194"/>
    </row>
    <row r="644" spans="3:3" ht="36.75" customHeight="1" x14ac:dyDescent="0.25">
      <c r="C644" s="194"/>
    </row>
    <row r="645" spans="3:3" ht="36.75" customHeight="1" x14ac:dyDescent="0.25">
      <c r="C645" s="194"/>
    </row>
    <row r="646" spans="3:3" ht="36.75" customHeight="1" x14ac:dyDescent="0.25">
      <c r="C646" s="194"/>
    </row>
    <row r="647" spans="3:3" ht="36.75" customHeight="1" x14ac:dyDescent="0.25">
      <c r="C647" s="194"/>
    </row>
    <row r="648" spans="3:3" ht="36.75" customHeight="1" x14ac:dyDescent="0.25">
      <c r="C648" s="194"/>
    </row>
    <row r="649" spans="3:3" ht="36.75" customHeight="1" x14ac:dyDescent="0.25">
      <c r="C649" s="194"/>
    </row>
    <row r="650" spans="3:3" ht="36.75" customHeight="1" x14ac:dyDescent="0.25">
      <c r="C650" s="194"/>
    </row>
    <row r="651" spans="3:3" ht="36.75" customHeight="1" x14ac:dyDescent="0.25">
      <c r="C651" s="194"/>
    </row>
    <row r="652" spans="3:3" ht="36.75" customHeight="1" x14ac:dyDescent="0.25">
      <c r="C652" s="194"/>
    </row>
    <row r="653" spans="3:3" ht="36.75" customHeight="1" x14ac:dyDescent="0.25">
      <c r="C653" s="194"/>
    </row>
    <row r="654" spans="3:3" ht="36.75" customHeight="1" x14ac:dyDescent="0.25">
      <c r="C654" s="194"/>
    </row>
    <row r="655" spans="3:3" ht="36.75" customHeight="1" x14ac:dyDescent="0.25">
      <c r="C655" s="194"/>
    </row>
    <row r="656" spans="3:3" ht="36.75" customHeight="1" x14ac:dyDescent="0.25">
      <c r="C656" s="194"/>
    </row>
    <row r="657" spans="3:3" ht="36.75" customHeight="1" x14ac:dyDescent="0.25">
      <c r="C657" s="194"/>
    </row>
    <row r="658" spans="3:3" ht="36.75" customHeight="1" x14ac:dyDescent="0.25">
      <c r="C658" s="194"/>
    </row>
    <row r="659" spans="3:3" ht="36.75" customHeight="1" x14ac:dyDescent="0.25">
      <c r="C659" s="194"/>
    </row>
    <row r="660" spans="3:3" ht="36.75" customHeight="1" x14ac:dyDescent="0.25">
      <c r="C660" s="194"/>
    </row>
    <row r="661" spans="3:3" ht="36.75" customHeight="1" x14ac:dyDescent="0.25">
      <c r="C661" s="194"/>
    </row>
    <row r="662" spans="3:3" ht="36.75" customHeight="1" x14ac:dyDescent="0.25">
      <c r="C662" s="194"/>
    </row>
    <row r="663" spans="3:3" ht="36.75" customHeight="1" x14ac:dyDescent="0.25">
      <c r="C663" s="194"/>
    </row>
    <row r="664" spans="3:3" ht="36.75" customHeight="1" x14ac:dyDescent="0.25">
      <c r="C664" s="194"/>
    </row>
    <row r="665" spans="3:3" ht="36.75" customHeight="1" x14ac:dyDescent="0.25">
      <c r="C665" s="194"/>
    </row>
    <row r="666" spans="3:3" ht="36.75" customHeight="1" x14ac:dyDescent="0.25">
      <c r="C666" s="194"/>
    </row>
    <row r="667" spans="3:3" ht="36.75" customHeight="1" x14ac:dyDescent="0.25">
      <c r="C667" s="194"/>
    </row>
    <row r="668" spans="3:3" ht="36.75" customHeight="1" x14ac:dyDescent="0.25">
      <c r="C668" s="194"/>
    </row>
    <row r="669" spans="3:3" ht="36.75" customHeight="1" x14ac:dyDescent="0.25">
      <c r="C669" s="194"/>
    </row>
    <row r="670" spans="3:3" ht="36.75" customHeight="1" x14ac:dyDescent="0.25">
      <c r="C670" s="194"/>
    </row>
    <row r="671" spans="3:3" ht="36.75" customHeight="1" x14ac:dyDescent="0.25">
      <c r="C671" s="194"/>
    </row>
    <row r="672" spans="3:3" ht="36.75" customHeight="1" x14ac:dyDescent="0.25">
      <c r="C672" s="194"/>
    </row>
    <row r="673" spans="3:3" ht="36.75" customHeight="1" x14ac:dyDescent="0.25">
      <c r="C673" s="194"/>
    </row>
    <row r="674" spans="3:3" ht="36.75" customHeight="1" x14ac:dyDescent="0.25">
      <c r="C674" s="194"/>
    </row>
    <row r="675" spans="3:3" ht="36.75" customHeight="1" x14ac:dyDescent="0.25">
      <c r="C675" s="194"/>
    </row>
    <row r="676" spans="3:3" ht="36.75" customHeight="1" x14ac:dyDescent="0.25">
      <c r="C676" s="194"/>
    </row>
    <row r="677" spans="3:3" ht="36.75" customHeight="1" x14ac:dyDescent="0.25">
      <c r="C677" s="194"/>
    </row>
    <row r="678" spans="3:3" ht="36.75" customHeight="1" x14ac:dyDescent="0.25">
      <c r="C678" s="194"/>
    </row>
    <row r="679" spans="3:3" ht="36.75" customHeight="1" x14ac:dyDescent="0.25">
      <c r="C679" s="194"/>
    </row>
    <row r="680" spans="3:3" ht="36.75" customHeight="1" x14ac:dyDescent="0.25">
      <c r="C680" s="194"/>
    </row>
    <row r="681" spans="3:3" ht="36.75" customHeight="1" x14ac:dyDescent="0.25">
      <c r="C681" s="194"/>
    </row>
    <row r="682" spans="3:3" ht="36.75" customHeight="1" x14ac:dyDescent="0.25">
      <c r="C682" s="194"/>
    </row>
    <row r="683" spans="3:3" ht="36.75" customHeight="1" x14ac:dyDescent="0.25">
      <c r="C683" s="194"/>
    </row>
    <row r="684" spans="3:3" ht="36.75" customHeight="1" x14ac:dyDescent="0.25">
      <c r="C684" s="194"/>
    </row>
    <row r="685" spans="3:3" ht="36.75" customHeight="1" x14ac:dyDescent="0.25">
      <c r="C685" s="194"/>
    </row>
    <row r="686" spans="3:3" ht="36.75" customHeight="1" x14ac:dyDescent="0.25">
      <c r="C686" s="194"/>
    </row>
    <row r="687" spans="3:3" ht="36.75" customHeight="1" x14ac:dyDescent="0.25">
      <c r="C687" s="194"/>
    </row>
    <row r="688" spans="3:3" ht="36.75" customHeight="1" x14ac:dyDescent="0.25">
      <c r="C688" s="194"/>
    </row>
    <row r="689" spans="3:3" ht="36.75" customHeight="1" x14ac:dyDescent="0.25">
      <c r="C689" s="194"/>
    </row>
    <row r="690" spans="3:3" ht="36.75" customHeight="1" x14ac:dyDescent="0.25">
      <c r="C690" s="194"/>
    </row>
    <row r="691" spans="3:3" ht="36.75" customHeight="1" x14ac:dyDescent="0.25">
      <c r="C691" s="194"/>
    </row>
    <row r="692" spans="3:3" ht="36.75" customHeight="1" x14ac:dyDescent="0.25">
      <c r="C692" s="194"/>
    </row>
    <row r="693" spans="3:3" ht="36.75" customHeight="1" x14ac:dyDescent="0.25">
      <c r="C693" s="194"/>
    </row>
    <row r="694" spans="3:3" ht="36.75" customHeight="1" x14ac:dyDescent="0.25">
      <c r="C694" s="194"/>
    </row>
    <row r="695" spans="3:3" ht="36.75" customHeight="1" x14ac:dyDescent="0.25">
      <c r="C695" s="194"/>
    </row>
    <row r="696" spans="3:3" ht="36.75" customHeight="1" x14ac:dyDescent="0.25">
      <c r="C696" s="194"/>
    </row>
    <row r="697" spans="3:3" ht="36.75" customHeight="1" x14ac:dyDescent="0.25">
      <c r="C697" s="194"/>
    </row>
    <row r="698" spans="3:3" ht="36.75" customHeight="1" x14ac:dyDescent="0.25">
      <c r="C698" s="194"/>
    </row>
    <row r="699" spans="3:3" ht="36.75" customHeight="1" x14ac:dyDescent="0.25">
      <c r="C699" s="194"/>
    </row>
    <row r="700" spans="3:3" ht="36.75" customHeight="1" x14ac:dyDescent="0.25">
      <c r="C700" s="194"/>
    </row>
    <row r="701" spans="3:3" ht="36.75" customHeight="1" x14ac:dyDescent="0.25">
      <c r="C701" s="194"/>
    </row>
    <row r="702" spans="3:3" ht="36.75" customHeight="1" x14ac:dyDescent="0.25">
      <c r="C702" s="194"/>
    </row>
    <row r="703" spans="3:3" ht="36.75" customHeight="1" x14ac:dyDescent="0.25">
      <c r="C703" s="194"/>
    </row>
    <row r="704" spans="3:3" ht="36.75" customHeight="1" x14ac:dyDescent="0.25">
      <c r="C704" s="194"/>
    </row>
    <row r="705" spans="3:3" ht="36.75" customHeight="1" x14ac:dyDescent="0.25">
      <c r="C705" s="194"/>
    </row>
    <row r="706" spans="3:3" ht="36.75" customHeight="1" x14ac:dyDescent="0.25">
      <c r="C706" s="194"/>
    </row>
    <row r="707" spans="3:3" ht="36.75" customHeight="1" x14ac:dyDescent="0.25">
      <c r="C707" s="194"/>
    </row>
    <row r="708" spans="3:3" ht="36.75" customHeight="1" x14ac:dyDescent="0.25">
      <c r="C708" s="194"/>
    </row>
    <row r="709" spans="3:3" ht="36.75" customHeight="1" x14ac:dyDescent="0.25">
      <c r="C709" s="194"/>
    </row>
    <row r="710" spans="3:3" ht="36.75" customHeight="1" x14ac:dyDescent="0.25">
      <c r="C710" s="194"/>
    </row>
    <row r="711" spans="3:3" ht="36.75" customHeight="1" x14ac:dyDescent="0.25">
      <c r="C711" s="194"/>
    </row>
    <row r="712" spans="3:3" ht="36.75" customHeight="1" x14ac:dyDescent="0.25">
      <c r="C712" s="194"/>
    </row>
    <row r="713" spans="3:3" ht="36.75" customHeight="1" x14ac:dyDescent="0.25">
      <c r="C713" s="194"/>
    </row>
    <row r="714" spans="3:3" ht="36.75" customHeight="1" x14ac:dyDescent="0.25">
      <c r="C714" s="194"/>
    </row>
    <row r="715" spans="3:3" ht="36.75" customHeight="1" x14ac:dyDescent="0.25">
      <c r="C715" s="194"/>
    </row>
    <row r="716" spans="3:3" ht="36.75" customHeight="1" x14ac:dyDescent="0.25">
      <c r="C716" s="194"/>
    </row>
    <row r="717" spans="3:3" ht="36.75" customHeight="1" x14ac:dyDescent="0.25">
      <c r="C717" s="194"/>
    </row>
    <row r="718" spans="3:3" ht="36.75" customHeight="1" x14ac:dyDescent="0.25">
      <c r="C718" s="194"/>
    </row>
    <row r="719" spans="3:3" ht="36.75" customHeight="1" x14ac:dyDescent="0.25">
      <c r="C719" s="194"/>
    </row>
    <row r="720" spans="3:3" ht="36.75" customHeight="1" x14ac:dyDescent="0.25">
      <c r="C720" s="194"/>
    </row>
    <row r="721" spans="3:3" ht="36.75" customHeight="1" x14ac:dyDescent="0.25">
      <c r="C721" s="194"/>
    </row>
    <row r="722" spans="3:3" ht="36.75" customHeight="1" x14ac:dyDescent="0.25">
      <c r="C722" s="194"/>
    </row>
    <row r="723" spans="3:3" ht="36.75" customHeight="1" x14ac:dyDescent="0.25">
      <c r="C723" s="194"/>
    </row>
    <row r="724" spans="3:3" ht="36.75" customHeight="1" x14ac:dyDescent="0.25">
      <c r="C724" s="194"/>
    </row>
    <row r="725" spans="3:3" ht="36.75" customHeight="1" x14ac:dyDescent="0.25">
      <c r="C725" s="194"/>
    </row>
    <row r="726" spans="3:3" ht="36.75" customHeight="1" x14ac:dyDescent="0.25">
      <c r="C726" s="194"/>
    </row>
    <row r="727" spans="3:3" ht="36.75" customHeight="1" x14ac:dyDescent="0.25">
      <c r="C727" s="194"/>
    </row>
    <row r="728" spans="3:3" ht="36.75" customHeight="1" x14ac:dyDescent="0.25">
      <c r="C728" s="194"/>
    </row>
    <row r="729" spans="3:3" ht="36.75" customHeight="1" x14ac:dyDescent="0.25">
      <c r="C729" s="194"/>
    </row>
    <row r="730" spans="3:3" ht="36.75" customHeight="1" x14ac:dyDescent="0.25">
      <c r="C730" s="194"/>
    </row>
    <row r="731" spans="3:3" ht="36.75" customHeight="1" x14ac:dyDescent="0.25">
      <c r="C731" s="194"/>
    </row>
    <row r="732" spans="3:3" ht="36.75" customHeight="1" x14ac:dyDescent="0.25">
      <c r="C732" s="194"/>
    </row>
    <row r="733" spans="3:3" ht="36.75" customHeight="1" x14ac:dyDescent="0.25">
      <c r="C733" s="194"/>
    </row>
    <row r="734" spans="3:3" ht="36.75" customHeight="1" x14ac:dyDescent="0.25">
      <c r="C734" s="194"/>
    </row>
    <row r="735" spans="3:3" ht="36.75" customHeight="1" x14ac:dyDescent="0.25">
      <c r="C735" s="194"/>
    </row>
    <row r="736" spans="3:3" ht="36.75" customHeight="1" x14ac:dyDescent="0.25">
      <c r="C736" s="194"/>
    </row>
    <row r="737" spans="3:3" ht="36.75" customHeight="1" x14ac:dyDescent="0.25">
      <c r="C737" s="194"/>
    </row>
    <row r="738" spans="3:3" ht="36.75" customHeight="1" x14ac:dyDescent="0.25">
      <c r="C738" s="194"/>
    </row>
    <row r="739" spans="3:3" ht="36.75" customHeight="1" x14ac:dyDescent="0.25">
      <c r="C739" s="194"/>
    </row>
    <row r="740" spans="3:3" ht="36.75" customHeight="1" x14ac:dyDescent="0.25">
      <c r="C740" s="194"/>
    </row>
    <row r="741" spans="3:3" ht="36.75" customHeight="1" x14ac:dyDescent="0.25">
      <c r="C741" s="194"/>
    </row>
    <row r="742" spans="3:3" ht="36.75" customHeight="1" x14ac:dyDescent="0.25">
      <c r="C742" s="194"/>
    </row>
    <row r="743" spans="3:3" ht="36.75" customHeight="1" x14ac:dyDescent="0.25">
      <c r="C743" s="194"/>
    </row>
    <row r="744" spans="3:3" ht="36.75" customHeight="1" x14ac:dyDescent="0.25">
      <c r="C744" s="194"/>
    </row>
    <row r="745" spans="3:3" ht="36.75" customHeight="1" x14ac:dyDescent="0.25">
      <c r="C745" s="194"/>
    </row>
    <row r="746" spans="3:3" ht="36.75" customHeight="1" x14ac:dyDescent="0.25">
      <c r="C746" s="194"/>
    </row>
    <row r="747" spans="3:3" ht="36.75" customHeight="1" x14ac:dyDescent="0.25">
      <c r="C747" s="194"/>
    </row>
    <row r="748" spans="3:3" ht="36.75" customHeight="1" x14ac:dyDescent="0.25">
      <c r="C748" s="194"/>
    </row>
    <row r="749" spans="3:3" ht="36.75" customHeight="1" x14ac:dyDescent="0.25">
      <c r="C749" s="194"/>
    </row>
    <row r="750" spans="3:3" ht="36.75" customHeight="1" x14ac:dyDescent="0.25">
      <c r="C750" s="194"/>
    </row>
    <row r="751" spans="3:3" ht="36.75" customHeight="1" x14ac:dyDescent="0.25">
      <c r="C751" s="194"/>
    </row>
    <row r="752" spans="3:3" ht="36.75" customHeight="1" x14ac:dyDescent="0.25">
      <c r="C752" s="194"/>
    </row>
    <row r="753" spans="3:3" ht="36.75" customHeight="1" x14ac:dyDescent="0.25">
      <c r="C753" s="194"/>
    </row>
    <row r="754" spans="3:3" ht="36.75" customHeight="1" x14ac:dyDescent="0.25">
      <c r="C754" s="194"/>
    </row>
    <row r="755" spans="3:3" ht="36.75" customHeight="1" x14ac:dyDescent="0.25">
      <c r="C755" s="194"/>
    </row>
    <row r="756" spans="3:3" ht="36.75" customHeight="1" x14ac:dyDescent="0.25">
      <c r="C756" s="194"/>
    </row>
    <row r="757" spans="3:3" ht="36.75" customHeight="1" x14ac:dyDescent="0.25">
      <c r="C757" s="194"/>
    </row>
    <row r="758" spans="3:3" ht="36.75" customHeight="1" x14ac:dyDescent="0.25">
      <c r="C758" s="194"/>
    </row>
    <row r="759" spans="3:3" ht="36.75" customHeight="1" x14ac:dyDescent="0.25">
      <c r="C759" s="194"/>
    </row>
    <row r="760" spans="3:3" ht="36.75" customHeight="1" x14ac:dyDescent="0.25">
      <c r="C760" s="194"/>
    </row>
    <row r="761" spans="3:3" ht="36.75" customHeight="1" x14ac:dyDescent="0.25">
      <c r="C761" s="194"/>
    </row>
    <row r="762" spans="3:3" ht="36.75" customHeight="1" x14ac:dyDescent="0.25">
      <c r="C762" s="194"/>
    </row>
    <row r="763" spans="3:3" ht="36.75" customHeight="1" x14ac:dyDescent="0.25">
      <c r="C763" s="194"/>
    </row>
    <row r="764" spans="3:3" ht="36.75" customHeight="1" x14ac:dyDescent="0.25">
      <c r="C764" s="194"/>
    </row>
    <row r="765" spans="3:3" ht="36.75" customHeight="1" x14ac:dyDescent="0.25">
      <c r="C765" s="194"/>
    </row>
    <row r="766" spans="3:3" ht="36.75" customHeight="1" x14ac:dyDescent="0.25">
      <c r="C766" s="194"/>
    </row>
    <row r="767" spans="3:3" ht="36.75" customHeight="1" x14ac:dyDescent="0.25">
      <c r="C767" s="194"/>
    </row>
    <row r="768" spans="3:3" ht="36.75" customHeight="1" x14ac:dyDescent="0.25">
      <c r="C768" s="194"/>
    </row>
    <row r="769" spans="3:3" ht="36.75" customHeight="1" x14ac:dyDescent="0.25">
      <c r="C769" s="194"/>
    </row>
    <row r="770" spans="3:3" ht="36.75" customHeight="1" x14ac:dyDescent="0.25">
      <c r="C770" s="194"/>
    </row>
    <row r="771" spans="3:3" ht="36.75" customHeight="1" x14ac:dyDescent="0.25">
      <c r="C771" s="194"/>
    </row>
    <row r="772" spans="3:3" ht="36.75" customHeight="1" x14ac:dyDescent="0.25">
      <c r="C772" s="194"/>
    </row>
    <row r="773" spans="3:3" ht="36.75" customHeight="1" x14ac:dyDescent="0.25">
      <c r="C773" s="194"/>
    </row>
    <row r="774" spans="3:3" ht="36.75" customHeight="1" x14ac:dyDescent="0.25">
      <c r="C774" s="194"/>
    </row>
    <row r="775" spans="3:3" ht="36.75" customHeight="1" x14ac:dyDescent="0.25">
      <c r="C775" s="194"/>
    </row>
    <row r="776" spans="3:3" ht="36.75" customHeight="1" x14ac:dyDescent="0.25">
      <c r="C776" s="194"/>
    </row>
    <row r="777" spans="3:3" ht="36.75" customHeight="1" x14ac:dyDescent="0.25">
      <c r="C777" s="194"/>
    </row>
    <row r="778" spans="3:3" ht="36.75" customHeight="1" x14ac:dyDescent="0.25">
      <c r="C778" s="194"/>
    </row>
    <row r="779" spans="3:3" ht="36.75" customHeight="1" x14ac:dyDescent="0.25">
      <c r="C779" s="194"/>
    </row>
    <row r="780" spans="3:3" ht="36.75" customHeight="1" x14ac:dyDescent="0.25">
      <c r="C780" s="194"/>
    </row>
    <row r="781" spans="3:3" ht="36.75" customHeight="1" x14ac:dyDescent="0.25">
      <c r="C781" s="194"/>
    </row>
    <row r="782" spans="3:3" ht="36.75" customHeight="1" x14ac:dyDescent="0.25">
      <c r="C782" s="194"/>
    </row>
    <row r="783" spans="3:3" ht="36.75" customHeight="1" x14ac:dyDescent="0.25">
      <c r="C783" s="194"/>
    </row>
    <row r="784" spans="3:3" ht="36.75" customHeight="1" x14ac:dyDescent="0.25">
      <c r="C784" s="194"/>
    </row>
    <row r="785" spans="3:3" ht="36.75" customHeight="1" x14ac:dyDescent="0.25">
      <c r="C785" s="194"/>
    </row>
    <row r="786" spans="3:3" ht="36.75" customHeight="1" x14ac:dyDescent="0.25">
      <c r="C786" s="194"/>
    </row>
    <row r="787" spans="3:3" ht="36.75" customHeight="1" x14ac:dyDescent="0.25">
      <c r="C787" s="194"/>
    </row>
    <row r="788" spans="3:3" ht="36.75" customHeight="1" x14ac:dyDescent="0.25">
      <c r="C788" s="194"/>
    </row>
    <row r="789" spans="3:3" ht="36.75" customHeight="1" x14ac:dyDescent="0.25">
      <c r="C789" s="194"/>
    </row>
    <row r="790" spans="3:3" ht="36.75" customHeight="1" x14ac:dyDescent="0.25">
      <c r="C790" s="194"/>
    </row>
    <row r="791" spans="3:3" ht="36.75" customHeight="1" x14ac:dyDescent="0.25">
      <c r="C791" s="194"/>
    </row>
    <row r="792" spans="3:3" ht="36.75" customHeight="1" x14ac:dyDescent="0.25">
      <c r="C792" s="194"/>
    </row>
    <row r="793" spans="3:3" ht="36.75" customHeight="1" x14ac:dyDescent="0.25">
      <c r="C793" s="194"/>
    </row>
    <row r="794" spans="3:3" ht="36.75" customHeight="1" x14ac:dyDescent="0.25">
      <c r="C794" s="194"/>
    </row>
    <row r="795" spans="3:3" ht="36.75" customHeight="1" x14ac:dyDescent="0.25">
      <c r="C795" s="194"/>
    </row>
    <row r="796" spans="3:3" ht="36.75" customHeight="1" x14ac:dyDescent="0.25">
      <c r="C796" s="194"/>
    </row>
    <row r="797" spans="3:3" ht="36.75" customHeight="1" x14ac:dyDescent="0.25">
      <c r="C797" s="194"/>
    </row>
    <row r="798" spans="3:3" ht="36.75" customHeight="1" x14ac:dyDescent="0.25">
      <c r="C798" s="194"/>
    </row>
    <row r="799" spans="3:3" ht="36.75" customHeight="1" x14ac:dyDescent="0.25">
      <c r="C799" s="194"/>
    </row>
    <row r="800" spans="3:3" ht="36.75" customHeight="1" x14ac:dyDescent="0.25">
      <c r="C800" s="194"/>
    </row>
    <row r="801" spans="3:3" ht="36.75" customHeight="1" x14ac:dyDescent="0.25">
      <c r="C801" s="194"/>
    </row>
    <row r="802" spans="3:3" ht="36.75" customHeight="1" x14ac:dyDescent="0.25">
      <c r="C802" s="194"/>
    </row>
    <row r="803" spans="3:3" ht="36.75" customHeight="1" x14ac:dyDescent="0.25">
      <c r="C803" s="194"/>
    </row>
    <row r="804" spans="3:3" ht="36.75" customHeight="1" x14ac:dyDescent="0.25">
      <c r="C804" s="194"/>
    </row>
    <row r="805" spans="3:3" ht="36.75" customHeight="1" x14ac:dyDescent="0.25">
      <c r="C805" s="194"/>
    </row>
    <row r="806" spans="3:3" ht="36.75" customHeight="1" x14ac:dyDescent="0.25">
      <c r="C806" s="194"/>
    </row>
    <row r="807" spans="3:3" ht="36.75" customHeight="1" x14ac:dyDescent="0.25">
      <c r="C807" s="194"/>
    </row>
    <row r="808" spans="3:3" ht="36.75" customHeight="1" x14ac:dyDescent="0.25">
      <c r="C808" s="194"/>
    </row>
    <row r="809" spans="3:3" ht="36.75" customHeight="1" x14ac:dyDescent="0.25">
      <c r="C809" s="194"/>
    </row>
    <row r="810" spans="3:3" ht="36.75" customHeight="1" x14ac:dyDescent="0.25">
      <c r="C810" s="194"/>
    </row>
    <row r="811" spans="3:3" ht="36.75" customHeight="1" x14ac:dyDescent="0.25">
      <c r="C811" s="194"/>
    </row>
    <row r="812" spans="3:3" ht="36.75" customHeight="1" x14ac:dyDescent="0.25">
      <c r="C812" s="194"/>
    </row>
    <row r="813" spans="3:3" ht="36.75" customHeight="1" x14ac:dyDescent="0.25">
      <c r="C813" s="194"/>
    </row>
    <row r="814" spans="3:3" ht="36.75" customHeight="1" x14ac:dyDescent="0.25">
      <c r="C814" s="194"/>
    </row>
    <row r="815" spans="3:3" ht="36.75" customHeight="1" x14ac:dyDescent="0.25">
      <c r="C815" s="194"/>
    </row>
    <row r="816" spans="3:3" ht="36.75" customHeight="1" x14ac:dyDescent="0.25">
      <c r="C816" s="194"/>
    </row>
    <row r="817" spans="3:3" ht="36.75" customHeight="1" x14ac:dyDescent="0.25">
      <c r="C817" s="194"/>
    </row>
    <row r="818" spans="3:3" ht="36.75" customHeight="1" x14ac:dyDescent="0.25">
      <c r="C818" s="194"/>
    </row>
    <row r="819" spans="3:3" ht="36.75" customHeight="1" x14ac:dyDescent="0.25">
      <c r="C819" s="194"/>
    </row>
    <row r="820" spans="3:3" ht="36.75" customHeight="1" x14ac:dyDescent="0.25">
      <c r="C820" s="194"/>
    </row>
    <row r="821" spans="3:3" ht="36.75" customHeight="1" x14ac:dyDescent="0.25">
      <c r="C821" s="194"/>
    </row>
    <row r="822" spans="3:3" ht="36.75" customHeight="1" x14ac:dyDescent="0.25">
      <c r="C822" s="194"/>
    </row>
    <row r="823" spans="3:3" ht="36.75" customHeight="1" x14ac:dyDescent="0.25">
      <c r="C823" s="194"/>
    </row>
    <row r="824" spans="3:3" ht="36.75" customHeight="1" x14ac:dyDescent="0.25">
      <c r="C824" s="194"/>
    </row>
    <row r="825" spans="3:3" ht="36.75" customHeight="1" x14ac:dyDescent="0.25">
      <c r="C825" s="194"/>
    </row>
    <row r="826" spans="3:3" ht="36.75" customHeight="1" x14ac:dyDescent="0.25">
      <c r="C826" s="194"/>
    </row>
    <row r="827" spans="3:3" ht="36.75" customHeight="1" x14ac:dyDescent="0.25">
      <c r="C827" s="194"/>
    </row>
    <row r="828" spans="3:3" ht="36.75" customHeight="1" x14ac:dyDescent="0.25">
      <c r="C828" s="194"/>
    </row>
    <row r="829" spans="3:3" ht="36.75" customHeight="1" x14ac:dyDescent="0.25">
      <c r="C829" s="194"/>
    </row>
    <row r="830" spans="3:3" ht="36.75" customHeight="1" x14ac:dyDescent="0.25">
      <c r="C830" s="194"/>
    </row>
    <row r="831" spans="3:3" ht="36.75" customHeight="1" x14ac:dyDescent="0.25">
      <c r="C831" s="194"/>
    </row>
    <row r="832" spans="3:3" ht="36.75" customHeight="1" x14ac:dyDescent="0.25">
      <c r="C832" s="194"/>
    </row>
    <row r="833" spans="3:3" ht="36.75" customHeight="1" x14ac:dyDescent="0.25">
      <c r="C833" s="194"/>
    </row>
    <row r="834" spans="3:3" ht="36.75" customHeight="1" x14ac:dyDescent="0.25">
      <c r="C834" s="194"/>
    </row>
    <row r="835" spans="3:3" ht="36.75" customHeight="1" x14ac:dyDescent="0.25">
      <c r="C835" s="194"/>
    </row>
    <row r="836" spans="3:3" ht="36.75" customHeight="1" x14ac:dyDescent="0.25">
      <c r="C836" s="194"/>
    </row>
    <row r="837" spans="3:3" ht="36.75" customHeight="1" x14ac:dyDescent="0.25">
      <c r="C837" s="194"/>
    </row>
    <row r="838" spans="3:3" ht="36.75" customHeight="1" x14ac:dyDescent="0.25">
      <c r="C838" s="194"/>
    </row>
    <row r="839" spans="3:3" ht="36.75" customHeight="1" x14ac:dyDescent="0.25">
      <c r="C839" s="194"/>
    </row>
    <row r="840" spans="3:3" ht="36.75" customHeight="1" x14ac:dyDescent="0.25">
      <c r="C840" s="194"/>
    </row>
    <row r="841" spans="3:3" ht="36.75" customHeight="1" x14ac:dyDescent="0.25">
      <c r="C841" s="194"/>
    </row>
    <row r="842" spans="3:3" ht="36.75" customHeight="1" x14ac:dyDescent="0.25">
      <c r="C842" s="194"/>
    </row>
    <row r="843" spans="3:3" ht="36.75" customHeight="1" x14ac:dyDescent="0.25">
      <c r="C843" s="194"/>
    </row>
    <row r="844" spans="3:3" ht="36.75" customHeight="1" x14ac:dyDescent="0.25">
      <c r="C844" s="194"/>
    </row>
    <row r="845" spans="3:3" ht="36.75" customHeight="1" x14ac:dyDescent="0.25">
      <c r="C845" s="194"/>
    </row>
    <row r="846" spans="3:3" ht="36.75" customHeight="1" x14ac:dyDescent="0.25">
      <c r="C846" s="194"/>
    </row>
    <row r="847" spans="3:3" ht="36.75" customHeight="1" x14ac:dyDescent="0.25">
      <c r="C847" s="194"/>
    </row>
    <row r="848" spans="3:3" ht="36.75" customHeight="1" x14ac:dyDescent="0.25">
      <c r="C848" s="194"/>
    </row>
    <row r="849" spans="3:3" ht="36.75" customHeight="1" x14ac:dyDescent="0.25">
      <c r="C849" s="194"/>
    </row>
    <row r="850" spans="3:3" ht="36.75" customHeight="1" x14ac:dyDescent="0.25">
      <c r="C850" s="194"/>
    </row>
    <row r="851" spans="3:3" ht="36.75" customHeight="1" x14ac:dyDescent="0.25">
      <c r="C851" s="194"/>
    </row>
    <row r="852" spans="3:3" ht="36.75" customHeight="1" x14ac:dyDescent="0.25">
      <c r="C852" s="194"/>
    </row>
    <row r="853" spans="3:3" ht="36.75" customHeight="1" x14ac:dyDescent="0.25">
      <c r="C853" s="194"/>
    </row>
    <row r="854" spans="3:3" ht="36.75" customHeight="1" x14ac:dyDescent="0.25">
      <c r="C854" s="194"/>
    </row>
    <row r="855" spans="3:3" ht="36.75" customHeight="1" x14ac:dyDescent="0.25">
      <c r="C855" s="194"/>
    </row>
    <row r="856" spans="3:3" ht="36.75" customHeight="1" x14ac:dyDescent="0.25">
      <c r="C856" s="194"/>
    </row>
    <row r="857" spans="3:3" ht="36.75" customHeight="1" x14ac:dyDescent="0.25">
      <c r="C857" s="194"/>
    </row>
    <row r="858" spans="3:3" ht="36.75" customHeight="1" x14ac:dyDescent="0.25">
      <c r="C858" s="194"/>
    </row>
    <row r="859" spans="3:3" ht="36.75" customHeight="1" x14ac:dyDescent="0.25">
      <c r="C859" s="194"/>
    </row>
    <row r="860" spans="3:3" ht="36.75" customHeight="1" x14ac:dyDescent="0.25">
      <c r="C860" s="194"/>
    </row>
    <row r="861" spans="3:3" ht="36.75" customHeight="1" x14ac:dyDescent="0.25">
      <c r="C861" s="194"/>
    </row>
    <row r="862" spans="3:3" ht="36.75" customHeight="1" x14ac:dyDescent="0.25">
      <c r="C862" s="194"/>
    </row>
    <row r="863" spans="3:3" ht="36.75" customHeight="1" x14ac:dyDescent="0.25">
      <c r="C863" s="194"/>
    </row>
  </sheetData>
  <mergeCells count="20">
    <mergeCell ref="B153:C153"/>
    <mergeCell ref="B148:C148"/>
    <mergeCell ref="B149:C149"/>
    <mergeCell ref="B151:C151"/>
    <mergeCell ref="B152:C152"/>
    <mergeCell ref="B150:C150"/>
    <mergeCell ref="A146:A147"/>
    <mergeCell ref="B146:C147"/>
    <mergeCell ref="A1:F1"/>
    <mergeCell ref="A2:F2"/>
    <mergeCell ref="A5:A6"/>
    <mergeCell ref="B5:B6"/>
    <mergeCell ref="C5:C6"/>
    <mergeCell ref="C4:F4"/>
    <mergeCell ref="B143:F143"/>
    <mergeCell ref="B144:F144"/>
    <mergeCell ref="E5:F5"/>
    <mergeCell ref="D5:D6"/>
    <mergeCell ref="D26:D27"/>
    <mergeCell ref="E26:E27"/>
  </mergeCells>
  <pageMargins left="0" right="0" top="0" bottom="0" header="0" footer="0"/>
  <pageSetup paperSize="9" orientation="portrait" horizontalDpi="180" verticalDpi="18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28"/>
  <sheetViews>
    <sheetView workbookViewId="0">
      <selection activeCell="J7" sqref="J7"/>
    </sheetView>
  </sheetViews>
  <sheetFormatPr defaultColWidth="14.28515625" defaultRowHeight="15.75" x14ac:dyDescent="0.25"/>
  <cols>
    <col min="1" max="1" width="5.42578125" style="18" customWidth="1"/>
    <col min="2" max="2" width="5.42578125" style="20" customWidth="1"/>
    <col min="3" max="3" width="4.42578125" style="21" customWidth="1"/>
    <col min="4" max="4" width="4.140625" style="22" customWidth="1"/>
    <col min="5" max="5" width="49.28515625" style="19" customWidth="1"/>
    <col min="6" max="6" width="12.5703125" style="3" customWidth="1"/>
    <col min="7" max="7" width="11.85546875" style="3" customWidth="1"/>
    <col min="8" max="8" width="11.140625" style="3" customWidth="1"/>
    <col min="9" max="9" width="1.28515625" style="7" customWidth="1"/>
    <col min="10" max="16384" width="14.28515625" style="7"/>
  </cols>
  <sheetData>
    <row r="1" spans="1:10" s="2" customFormat="1" ht="18" x14ac:dyDescent="0.25">
      <c r="A1" s="345" t="s">
        <v>772</v>
      </c>
      <c r="B1" s="345"/>
      <c r="C1" s="345"/>
      <c r="D1" s="345"/>
      <c r="E1" s="345"/>
      <c r="F1" s="345"/>
      <c r="G1" s="345"/>
      <c r="H1" s="345"/>
    </row>
    <row r="2" spans="1:10" s="2" customFormat="1" x14ac:dyDescent="0.25">
      <c r="A2" s="346" t="s">
        <v>784</v>
      </c>
      <c r="B2" s="346"/>
      <c r="C2" s="346"/>
      <c r="D2" s="346"/>
      <c r="E2" s="346"/>
      <c r="F2" s="346"/>
      <c r="G2" s="346"/>
      <c r="H2" s="346"/>
    </row>
    <row r="3" spans="1:10" s="119" customFormat="1" ht="15" x14ac:dyDescent="0.2">
      <c r="A3" s="150"/>
      <c r="B3" s="212"/>
      <c r="C3" s="213"/>
      <c r="D3" s="213"/>
      <c r="F3" s="352" t="s">
        <v>731</v>
      </c>
      <c r="G3" s="352"/>
      <c r="H3" s="352"/>
    </row>
    <row r="4" spans="1:10" s="8" customFormat="1" ht="20.25" customHeight="1" x14ac:dyDescent="0.25">
      <c r="A4" s="347" t="s">
        <v>318</v>
      </c>
      <c r="B4" s="349" t="s">
        <v>319</v>
      </c>
      <c r="C4" s="350" t="s">
        <v>320</v>
      </c>
      <c r="D4" s="350" t="s">
        <v>321</v>
      </c>
      <c r="E4" s="351" t="s">
        <v>322</v>
      </c>
      <c r="F4" s="347" t="s">
        <v>62</v>
      </c>
      <c r="G4" s="348" t="s">
        <v>63</v>
      </c>
      <c r="H4" s="348"/>
    </row>
    <row r="5" spans="1:10" s="9" customFormat="1" ht="35.25" customHeight="1" x14ac:dyDescent="0.25">
      <c r="A5" s="347"/>
      <c r="B5" s="349"/>
      <c r="C5" s="350"/>
      <c r="D5" s="350"/>
      <c r="E5" s="351"/>
      <c r="F5" s="348"/>
      <c r="G5" s="214" t="s">
        <v>64</v>
      </c>
      <c r="H5" s="214" t="s">
        <v>65</v>
      </c>
    </row>
    <row r="6" spans="1:10" s="218" customFormat="1" ht="13.5" x14ac:dyDescent="0.25">
      <c r="A6" s="217" t="s">
        <v>69</v>
      </c>
      <c r="B6" s="217" t="s">
        <v>70</v>
      </c>
      <c r="C6" s="217" t="s">
        <v>71</v>
      </c>
      <c r="D6" s="217" t="s">
        <v>323</v>
      </c>
      <c r="E6" s="217" t="s">
        <v>324</v>
      </c>
      <c r="F6" s="217" t="s">
        <v>343</v>
      </c>
      <c r="G6" s="217" t="s">
        <v>346</v>
      </c>
      <c r="H6" s="217" t="s">
        <v>348</v>
      </c>
    </row>
    <row r="7" spans="1:10" s="12" customFormat="1" ht="44.25" x14ac:dyDescent="0.25">
      <c r="A7" s="134">
        <v>2000</v>
      </c>
      <c r="B7" s="130" t="s">
        <v>66</v>
      </c>
      <c r="C7" s="131" t="s">
        <v>4</v>
      </c>
      <c r="D7" s="132" t="s">
        <v>4</v>
      </c>
      <c r="E7" s="133" t="s">
        <v>325</v>
      </c>
      <c r="F7" s="13">
        <f>G7+H7-'hat1'!F138</f>
        <v>2017020.7</v>
      </c>
      <c r="G7" s="17">
        <f>G8+G43+G61+G87+G140+G160+G180+G209+G239+G270+G302</f>
        <v>1862795</v>
      </c>
      <c r="H7" s="17">
        <f>'hat6'!H224+'hat6'!H462+'hat6'!H713</f>
        <v>154225.70000000001</v>
      </c>
      <c r="J7" s="308"/>
    </row>
    <row r="8" spans="1:10" s="10" customFormat="1" ht="60" x14ac:dyDescent="0.25">
      <c r="A8" s="136">
        <v>2100</v>
      </c>
      <c r="B8" s="43" t="s">
        <v>67</v>
      </c>
      <c r="C8" s="43" t="s">
        <v>68</v>
      </c>
      <c r="D8" s="43" t="s">
        <v>68</v>
      </c>
      <c r="E8" s="138" t="s">
        <v>326</v>
      </c>
      <c r="F8" s="13">
        <f>G8+H8</f>
        <v>418033.5</v>
      </c>
      <c r="G8" s="13">
        <f>G10+G15+G19+G24+G27+G30+G33+G36</f>
        <v>418033.5</v>
      </c>
      <c r="H8" s="13">
        <f>H10+H15+H19+H24+H27+H30+H33+H36</f>
        <v>0</v>
      </c>
    </row>
    <row r="9" spans="1:10" x14ac:dyDescent="0.25">
      <c r="A9" s="140"/>
      <c r="B9" s="43"/>
      <c r="C9" s="43"/>
      <c r="D9" s="43"/>
      <c r="E9" s="141" t="s">
        <v>327</v>
      </c>
      <c r="F9" s="1"/>
      <c r="G9" s="1"/>
      <c r="H9" s="1"/>
    </row>
    <row r="10" spans="1:10" s="11" customFormat="1" ht="40.5" x14ac:dyDescent="0.25">
      <c r="A10" s="140">
        <v>2110</v>
      </c>
      <c r="B10" s="43" t="s">
        <v>67</v>
      </c>
      <c r="C10" s="43" t="s">
        <v>69</v>
      </c>
      <c r="D10" s="43" t="s">
        <v>68</v>
      </c>
      <c r="E10" s="142" t="s">
        <v>328</v>
      </c>
      <c r="F10" s="1">
        <f>G10+H10</f>
        <v>401060.5</v>
      </c>
      <c r="G10" s="1">
        <f>G12+G13+G14</f>
        <v>401060.5</v>
      </c>
      <c r="H10" s="1">
        <f>H12+H13+H14</f>
        <v>0</v>
      </c>
    </row>
    <row r="11" spans="1:10" s="11" customFormat="1" x14ac:dyDescent="0.25">
      <c r="A11" s="140"/>
      <c r="B11" s="43"/>
      <c r="C11" s="43"/>
      <c r="D11" s="43"/>
      <c r="E11" s="141" t="s">
        <v>233</v>
      </c>
      <c r="F11" s="1"/>
      <c r="G11" s="27"/>
      <c r="H11" s="27"/>
    </row>
    <row r="12" spans="1:10" ht="27" x14ac:dyDescent="0.25">
      <c r="A12" s="140">
        <v>2111</v>
      </c>
      <c r="B12" s="44" t="s">
        <v>67</v>
      </c>
      <c r="C12" s="44" t="s">
        <v>69</v>
      </c>
      <c r="D12" s="44" t="s">
        <v>69</v>
      </c>
      <c r="E12" s="141" t="s">
        <v>329</v>
      </c>
      <c r="F12" s="1">
        <f>G12+H12</f>
        <v>401060.5</v>
      </c>
      <c r="G12" s="1">
        <f>'hat6'!G13</f>
        <v>401060.5</v>
      </c>
      <c r="H12" s="1">
        <f>'hat6'!H13</f>
        <v>0</v>
      </c>
    </row>
    <row r="13" spans="1:10" x14ac:dyDescent="0.25">
      <c r="A13" s="140">
        <v>2112</v>
      </c>
      <c r="B13" s="44" t="s">
        <v>67</v>
      </c>
      <c r="C13" s="44" t="s">
        <v>69</v>
      </c>
      <c r="D13" s="44" t="s">
        <v>70</v>
      </c>
      <c r="E13" s="141" t="s">
        <v>330</v>
      </c>
      <c r="F13" s="1">
        <f>G13+H13</f>
        <v>0</v>
      </c>
      <c r="G13" s="1"/>
      <c r="H13" s="1"/>
    </row>
    <row r="14" spans="1:10" x14ac:dyDescent="0.25">
      <c r="A14" s="140">
        <v>2113</v>
      </c>
      <c r="B14" s="44" t="s">
        <v>67</v>
      </c>
      <c r="C14" s="44" t="s">
        <v>69</v>
      </c>
      <c r="D14" s="44" t="s">
        <v>71</v>
      </c>
      <c r="E14" s="141" t="s">
        <v>331</v>
      </c>
      <c r="F14" s="1">
        <f>G14+H14</f>
        <v>0</v>
      </c>
      <c r="G14" s="1"/>
      <c r="H14" s="1"/>
    </row>
    <row r="15" spans="1:10" x14ac:dyDescent="0.25">
      <c r="A15" s="140">
        <v>2120</v>
      </c>
      <c r="B15" s="43" t="s">
        <v>67</v>
      </c>
      <c r="C15" s="43" t="s">
        <v>70</v>
      </c>
      <c r="D15" s="43" t="s">
        <v>68</v>
      </c>
      <c r="E15" s="142" t="s">
        <v>332</v>
      </c>
      <c r="F15" s="1">
        <f>G15+H15</f>
        <v>0</v>
      </c>
      <c r="G15" s="1">
        <f>G17+G18</f>
        <v>0</v>
      </c>
      <c r="H15" s="1">
        <f>H17+H18</f>
        <v>0</v>
      </c>
    </row>
    <row r="16" spans="1:10" s="11" customFormat="1" x14ac:dyDescent="0.25">
      <c r="A16" s="140"/>
      <c r="B16" s="43"/>
      <c r="C16" s="43"/>
      <c r="D16" s="43"/>
      <c r="E16" s="141" t="s">
        <v>233</v>
      </c>
      <c r="F16" s="1"/>
      <c r="G16" s="27"/>
      <c r="H16" s="27"/>
    </row>
    <row r="17" spans="1:8" x14ac:dyDescent="0.25">
      <c r="A17" s="140">
        <v>2121</v>
      </c>
      <c r="B17" s="44" t="s">
        <v>67</v>
      </c>
      <c r="C17" s="44" t="s">
        <v>70</v>
      </c>
      <c r="D17" s="44" t="s">
        <v>69</v>
      </c>
      <c r="E17" s="145" t="s">
        <v>333</v>
      </c>
      <c r="F17" s="1">
        <f>G17+H17</f>
        <v>0</v>
      </c>
      <c r="G17" s="1"/>
      <c r="H17" s="1"/>
    </row>
    <row r="18" spans="1:8" ht="27" x14ac:dyDescent="0.25">
      <c r="A18" s="140">
        <v>2122</v>
      </c>
      <c r="B18" s="44" t="s">
        <v>67</v>
      </c>
      <c r="C18" s="44" t="s">
        <v>70</v>
      </c>
      <c r="D18" s="44" t="s">
        <v>70</v>
      </c>
      <c r="E18" s="141" t="s">
        <v>334</v>
      </c>
      <c r="F18" s="1">
        <f>G18+H18</f>
        <v>0</v>
      </c>
      <c r="G18" s="1"/>
      <c r="H18" s="1"/>
    </row>
    <row r="19" spans="1:8" x14ac:dyDescent="0.25">
      <c r="A19" s="140">
        <v>2130</v>
      </c>
      <c r="B19" s="43" t="s">
        <v>67</v>
      </c>
      <c r="C19" s="43" t="s">
        <v>71</v>
      </c>
      <c r="D19" s="43" t="s">
        <v>68</v>
      </c>
      <c r="E19" s="142" t="s">
        <v>335</v>
      </c>
      <c r="F19" s="1">
        <f>G19+H19</f>
        <v>1999</v>
      </c>
      <c r="G19" s="1">
        <f>G21+G22+G23</f>
        <v>1999</v>
      </c>
      <c r="H19" s="1">
        <f>H21+H22+H23</f>
        <v>0</v>
      </c>
    </row>
    <row r="20" spans="1:8" s="11" customFormat="1" x14ac:dyDescent="0.25">
      <c r="A20" s="140"/>
      <c r="B20" s="43"/>
      <c r="C20" s="43"/>
      <c r="D20" s="43"/>
      <c r="E20" s="141" t="s">
        <v>233</v>
      </c>
      <c r="F20" s="1"/>
      <c r="G20" s="27"/>
      <c r="H20" s="27"/>
    </row>
    <row r="21" spans="1:8" ht="15.75" customHeight="1" x14ac:dyDescent="0.25">
      <c r="A21" s="140">
        <v>2131</v>
      </c>
      <c r="B21" s="44" t="s">
        <v>67</v>
      </c>
      <c r="C21" s="44" t="s">
        <v>71</v>
      </c>
      <c r="D21" s="44" t="s">
        <v>69</v>
      </c>
      <c r="E21" s="141" t="s">
        <v>336</v>
      </c>
      <c r="F21" s="1">
        <f>G21+H21</f>
        <v>0</v>
      </c>
      <c r="G21" s="1"/>
      <c r="H21" s="1"/>
    </row>
    <row r="22" spans="1:8" ht="27" x14ac:dyDescent="0.25">
      <c r="A22" s="140">
        <v>2132</v>
      </c>
      <c r="B22" s="44" t="s">
        <v>67</v>
      </c>
      <c r="C22" s="44" t="s">
        <v>71</v>
      </c>
      <c r="D22" s="44" t="s">
        <v>70</v>
      </c>
      <c r="E22" s="141" t="s">
        <v>337</v>
      </c>
      <c r="F22" s="1">
        <f>G22+H22</f>
        <v>0</v>
      </c>
      <c r="G22" s="1"/>
      <c r="H22" s="1"/>
    </row>
    <row r="23" spans="1:8" x14ac:dyDescent="0.25">
      <c r="A23" s="140">
        <v>2133</v>
      </c>
      <c r="B23" s="44" t="s">
        <v>67</v>
      </c>
      <c r="C23" s="44" t="s">
        <v>71</v>
      </c>
      <c r="D23" s="44" t="s">
        <v>71</v>
      </c>
      <c r="E23" s="141" t="s">
        <v>338</v>
      </c>
      <c r="F23" s="1">
        <f>G23+H23</f>
        <v>1999</v>
      </c>
      <c r="G23" s="1">
        <v>1999</v>
      </c>
      <c r="H23" s="1"/>
    </row>
    <row r="24" spans="1:8" x14ac:dyDescent="0.25">
      <c r="A24" s="140">
        <v>2140</v>
      </c>
      <c r="B24" s="43" t="s">
        <v>67</v>
      </c>
      <c r="C24" s="43" t="s">
        <v>323</v>
      </c>
      <c r="D24" s="43" t="s">
        <v>68</v>
      </c>
      <c r="E24" s="142" t="s">
        <v>339</v>
      </c>
      <c r="F24" s="1">
        <f>G24+H24</f>
        <v>0</v>
      </c>
      <c r="G24" s="1">
        <f>G26</f>
        <v>0</v>
      </c>
      <c r="H24" s="1">
        <f>H26</f>
        <v>0</v>
      </c>
    </row>
    <row r="25" spans="1:8" s="11" customFormat="1" x14ac:dyDescent="0.25">
      <c r="A25" s="140"/>
      <c r="B25" s="43"/>
      <c r="C25" s="43"/>
      <c r="D25" s="43"/>
      <c r="E25" s="141" t="s">
        <v>233</v>
      </c>
      <c r="F25" s="1"/>
      <c r="G25" s="27"/>
      <c r="H25" s="27"/>
    </row>
    <row r="26" spans="1:8" x14ac:dyDescent="0.25">
      <c r="A26" s="140">
        <v>2141</v>
      </c>
      <c r="B26" s="44" t="s">
        <v>67</v>
      </c>
      <c r="C26" s="44" t="s">
        <v>323</v>
      </c>
      <c r="D26" s="44" t="s">
        <v>69</v>
      </c>
      <c r="E26" s="141" t="s">
        <v>340</v>
      </c>
      <c r="F26" s="1">
        <f>G26+H26</f>
        <v>0</v>
      </c>
      <c r="G26" s="1"/>
      <c r="H26" s="1"/>
    </row>
    <row r="27" spans="1:8" ht="27" x14ac:dyDescent="0.25">
      <c r="A27" s="140">
        <v>2150</v>
      </c>
      <c r="B27" s="43" t="s">
        <v>67</v>
      </c>
      <c r="C27" s="43" t="s">
        <v>324</v>
      </c>
      <c r="D27" s="43" t="s">
        <v>68</v>
      </c>
      <c r="E27" s="142" t="s">
        <v>341</v>
      </c>
      <c r="F27" s="1">
        <f>G27+H27</f>
        <v>0</v>
      </c>
      <c r="G27" s="1">
        <f>G29</f>
        <v>0</v>
      </c>
      <c r="H27" s="1">
        <f>H29</f>
        <v>0</v>
      </c>
    </row>
    <row r="28" spans="1:8" s="11" customFormat="1" x14ac:dyDescent="0.25">
      <c r="A28" s="140"/>
      <c r="B28" s="43"/>
      <c r="C28" s="43"/>
      <c r="D28" s="43"/>
      <c r="E28" s="141" t="s">
        <v>233</v>
      </c>
      <c r="F28" s="1"/>
      <c r="G28" s="27"/>
      <c r="H28" s="27"/>
    </row>
    <row r="29" spans="1:8" ht="27" x14ac:dyDescent="0.25">
      <c r="A29" s="140">
        <v>2151</v>
      </c>
      <c r="B29" s="44" t="s">
        <v>67</v>
      </c>
      <c r="C29" s="44" t="s">
        <v>324</v>
      </c>
      <c r="D29" s="44" t="s">
        <v>69</v>
      </c>
      <c r="E29" s="141" t="s">
        <v>342</v>
      </c>
      <c r="F29" s="1">
        <f>G29+H29</f>
        <v>0</v>
      </c>
      <c r="G29" s="1"/>
      <c r="H29" s="1"/>
    </row>
    <row r="30" spans="1:8" ht="27" x14ac:dyDescent="0.25">
      <c r="A30" s="140">
        <v>2160</v>
      </c>
      <c r="B30" s="43" t="s">
        <v>67</v>
      </c>
      <c r="C30" s="43" t="s">
        <v>343</v>
      </c>
      <c r="D30" s="43" t="s">
        <v>68</v>
      </c>
      <c r="E30" s="142" t="s">
        <v>344</v>
      </c>
      <c r="F30" s="1">
        <f>G30+H30</f>
        <v>14974</v>
      </c>
      <c r="G30" s="305">
        <v>14974</v>
      </c>
      <c r="H30" s="1">
        <f>H32</f>
        <v>0</v>
      </c>
    </row>
    <row r="31" spans="1:8" s="11" customFormat="1" x14ac:dyDescent="0.25">
      <c r="A31" s="140"/>
      <c r="B31" s="43"/>
      <c r="C31" s="43"/>
      <c r="D31" s="43"/>
      <c r="E31" s="141" t="s">
        <v>233</v>
      </c>
      <c r="F31" s="1"/>
      <c r="G31" s="306"/>
      <c r="H31" s="27"/>
    </row>
    <row r="32" spans="1:8" ht="27" x14ac:dyDescent="0.25">
      <c r="A32" s="140">
        <v>2161</v>
      </c>
      <c r="B32" s="44" t="s">
        <v>67</v>
      </c>
      <c r="C32" s="44" t="s">
        <v>343</v>
      </c>
      <c r="D32" s="44" t="s">
        <v>69</v>
      </c>
      <c r="E32" s="141" t="s">
        <v>345</v>
      </c>
      <c r="F32" s="1">
        <f>G32+H32</f>
        <v>14974</v>
      </c>
      <c r="G32" s="305">
        <v>14974</v>
      </c>
      <c r="H32" s="1"/>
    </row>
    <row r="33" spans="1:8" x14ac:dyDescent="0.25">
      <c r="A33" s="140">
        <v>2170</v>
      </c>
      <c r="B33" s="43" t="s">
        <v>67</v>
      </c>
      <c r="C33" s="43" t="s">
        <v>346</v>
      </c>
      <c r="D33" s="43" t="s">
        <v>68</v>
      </c>
      <c r="E33" s="142" t="s">
        <v>347</v>
      </c>
      <c r="F33" s="1">
        <f>G33+H33</f>
        <v>0</v>
      </c>
      <c r="G33" s="1">
        <f>G35</f>
        <v>0</v>
      </c>
      <c r="H33" s="1">
        <f>H35</f>
        <v>0</v>
      </c>
    </row>
    <row r="34" spans="1:8" s="11" customFormat="1" x14ac:dyDescent="0.25">
      <c r="A34" s="140"/>
      <c r="B34" s="43"/>
      <c r="C34" s="43"/>
      <c r="D34" s="43"/>
      <c r="E34" s="141" t="s">
        <v>233</v>
      </c>
      <c r="F34" s="1"/>
      <c r="G34" s="27"/>
      <c r="H34" s="27"/>
    </row>
    <row r="35" spans="1:8" x14ac:dyDescent="0.25">
      <c r="A35" s="140">
        <v>2171</v>
      </c>
      <c r="B35" s="44" t="s">
        <v>67</v>
      </c>
      <c r="C35" s="44" t="s">
        <v>346</v>
      </c>
      <c r="D35" s="44" t="s">
        <v>69</v>
      </c>
      <c r="E35" s="141" t="s">
        <v>347</v>
      </c>
      <c r="F35" s="1">
        <f>G35+H35</f>
        <v>0</v>
      </c>
      <c r="G35" s="304"/>
      <c r="H35" s="1"/>
    </row>
    <row r="36" spans="1:8" ht="27" x14ac:dyDescent="0.25">
      <c r="A36" s="140">
        <v>2180</v>
      </c>
      <c r="B36" s="43" t="s">
        <v>67</v>
      </c>
      <c r="C36" s="43" t="s">
        <v>348</v>
      </c>
      <c r="D36" s="43" t="s">
        <v>68</v>
      </c>
      <c r="E36" s="142" t="s">
        <v>349</v>
      </c>
      <c r="F36" s="1">
        <f>G36+H36</f>
        <v>0</v>
      </c>
      <c r="G36" s="1">
        <f>G38</f>
        <v>0</v>
      </c>
      <c r="H36" s="1">
        <f>H38</f>
        <v>0</v>
      </c>
    </row>
    <row r="37" spans="1:8" s="11" customFormat="1" x14ac:dyDescent="0.25">
      <c r="A37" s="140"/>
      <c r="B37" s="43"/>
      <c r="C37" s="43"/>
      <c r="D37" s="43"/>
      <c r="E37" s="141" t="s">
        <v>233</v>
      </c>
      <c r="F37" s="1"/>
      <c r="G37" s="27"/>
      <c r="H37" s="27"/>
    </row>
    <row r="38" spans="1:8" ht="27" x14ac:dyDescent="0.25">
      <c r="A38" s="140">
        <v>2181</v>
      </c>
      <c r="B38" s="44" t="s">
        <v>67</v>
      </c>
      <c r="C38" s="44" t="s">
        <v>348</v>
      </c>
      <c r="D38" s="44" t="s">
        <v>69</v>
      </c>
      <c r="E38" s="141" t="s">
        <v>349</v>
      </c>
      <c r="F38" s="1">
        <f>G38+H38</f>
        <v>0</v>
      </c>
      <c r="G38" s="1">
        <f>G40+G41</f>
        <v>0</v>
      </c>
      <c r="H38" s="1">
        <f>H40+H41</f>
        <v>0</v>
      </c>
    </row>
    <row r="39" spans="1:8" x14ac:dyDescent="0.25">
      <c r="A39" s="140"/>
      <c r="B39" s="44"/>
      <c r="C39" s="44"/>
      <c r="D39" s="44"/>
      <c r="E39" s="141" t="s">
        <v>233</v>
      </c>
      <c r="F39" s="1"/>
      <c r="G39" s="1"/>
      <c r="H39" s="1"/>
    </row>
    <row r="40" spans="1:8" x14ac:dyDescent="0.25">
      <c r="A40" s="140">
        <v>2182</v>
      </c>
      <c r="B40" s="44" t="s">
        <v>67</v>
      </c>
      <c r="C40" s="44" t="s">
        <v>348</v>
      </c>
      <c r="D40" s="44" t="s">
        <v>69</v>
      </c>
      <c r="E40" s="141" t="s">
        <v>350</v>
      </c>
      <c r="F40" s="1">
        <f>G40+H40</f>
        <v>0</v>
      </c>
      <c r="G40" s="1"/>
      <c r="H40" s="1"/>
    </row>
    <row r="41" spans="1:8" x14ac:dyDescent="0.25">
      <c r="A41" s="140">
        <v>2183</v>
      </c>
      <c r="B41" s="44" t="s">
        <v>67</v>
      </c>
      <c r="C41" s="44" t="s">
        <v>348</v>
      </c>
      <c r="D41" s="44" t="s">
        <v>69</v>
      </c>
      <c r="E41" s="141" t="s">
        <v>351</v>
      </c>
      <c r="F41" s="1">
        <f>G41+H41</f>
        <v>0</v>
      </c>
      <c r="G41" s="1"/>
      <c r="H41" s="1"/>
    </row>
    <row r="42" spans="1:8" ht="27" x14ac:dyDescent="0.25">
      <c r="A42" s="140">
        <v>2184</v>
      </c>
      <c r="B42" s="44" t="s">
        <v>67</v>
      </c>
      <c r="C42" s="44" t="s">
        <v>348</v>
      </c>
      <c r="D42" s="44" t="s">
        <v>69</v>
      </c>
      <c r="E42" s="141" t="s">
        <v>352</v>
      </c>
      <c r="F42" s="1">
        <f>G42+H42</f>
        <v>0</v>
      </c>
      <c r="G42" s="1"/>
      <c r="H42" s="1"/>
    </row>
    <row r="43" spans="1:8" s="10" customFormat="1" ht="30" x14ac:dyDescent="0.25">
      <c r="A43" s="136">
        <v>2200</v>
      </c>
      <c r="B43" s="43" t="s">
        <v>72</v>
      </c>
      <c r="C43" s="43" t="s">
        <v>68</v>
      </c>
      <c r="D43" s="43" t="s">
        <v>68</v>
      </c>
      <c r="E43" s="138" t="s">
        <v>353</v>
      </c>
      <c r="F43" s="13">
        <f>G43+H43</f>
        <v>5000</v>
      </c>
      <c r="G43" s="13">
        <f>G45+G48+G51+G54+G58</f>
        <v>5000</v>
      </c>
      <c r="H43" s="13">
        <f>H45+H48+H51+H54+H58</f>
        <v>0</v>
      </c>
    </row>
    <row r="44" spans="1:8" x14ac:dyDescent="0.25">
      <c r="A44" s="140"/>
      <c r="B44" s="43"/>
      <c r="C44" s="43"/>
      <c r="D44" s="43"/>
      <c r="E44" s="141" t="s">
        <v>327</v>
      </c>
      <c r="F44" s="1"/>
      <c r="G44" s="1"/>
      <c r="H44" s="1"/>
    </row>
    <row r="45" spans="1:8" x14ac:dyDescent="0.25">
      <c r="A45" s="140">
        <v>2210</v>
      </c>
      <c r="B45" s="43" t="s">
        <v>72</v>
      </c>
      <c r="C45" s="44" t="s">
        <v>69</v>
      </c>
      <c r="D45" s="44" t="s">
        <v>68</v>
      </c>
      <c r="E45" s="142" t="s">
        <v>354</v>
      </c>
      <c r="F45" s="1">
        <f>G45+H45</f>
        <v>0</v>
      </c>
      <c r="G45" s="1">
        <f>G47</f>
        <v>0</v>
      </c>
      <c r="H45" s="1">
        <f>H47</f>
        <v>0</v>
      </c>
    </row>
    <row r="46" spans="1:8" x14ac:dyDescent="0.25">
      <c r="A46" s="140"/>
      <c r="B46" s="43"/>
      <c r="C46" s="43"/>
      <c r="D46" s="43"/>
      <c r="E46" s="141" t="s">
        <v>233</v>
      </c>
      <c r="F46" s="1"/>
      <c r="G46" s="1"/>
      <c r="H46" s="1"/>
    </row>
    <row r="47" spans="1:8" x14ac:dyDescent="0.25">
      <c r="A47" s="140">
        <v>2211</v>
      </c>
      <c r="B47" s="44" t="s">
        <v>72</v>
      </c>
      <c r="C47" s="44" t="s">
        <v>69</v>
      </c>
      <c r="D47" s="44" t="s">
        <v>69</v>
      </c>
      <c r="E47" s="141" t="s">
        <v>355</v>
      </c>
      <c r="F47" s="1">
        <f>G47+H47</f>
        <v>0</v>
      </c>
      <c r="G47" s="1"/>
      <c r="H47" s="1"/>
    </row>
    <row r="48" spans="1:8" x14ac:dyDescent="0.25">
      <c r="A48" s="140">
        <v>2220</v>
      </c>
      <c r="B48" s="43" t="s">
        <v>72</v>
      </c>
      <c r="C48" s="43" t="s">
        <v>70</v>
      </c>
      <c r="D48" s="43" t="s">
        <v>68</v>
      </c>
      <c r="E48" s="142" t="s">
        <v>356</v>
      </c>
      <c r="F48" s="1">
        <f>G48+H48</f>
        <v>5000</v>
      </c>
      <c r="G48" s="1">
        <f>G50</f>
        <v>5000</v>
      </c>
      <c r="H48" s="1">
        <f>H50</f>
        <v>0</v>
      </c>
    </row>
    <row r="49" spans="1:8" s="11" customFormat="1" x14ac:dyDescent="0.25">
      <c r="A49" s="140"/>
      <c r="B49" s="43"/>
      <c r="C49" s="43"/>
      <c r="D49" s="43"/>
      <c r="E49" s="141" t="s">
        <v>233</v>
      </c>
      <c r="F49" s="1"/>
      <c r="G49" s="27"/>
      <c r="H49" s="27"/>
    </row>
    <row r="50" spans="1:8" x14ac:dyDescent="0.25">
      <c r="A50" s="140">
        <v>2221</v>
      </c>
      <c r="B50" s="44" t="s">
        <v>72</v>
      </c>
      <c r="C50" s="44" t="s">
        <v>70</v>
      </c>
      <c r="D50" s="44" t="s">
        <v>69</v>
      </c>
      <c r="E50" s="141" t="s">
        <v>357</v>
      </c>
      <c r="F50" s="1">
        <f>G50+H50</f>
        <v>5000</v>
      </c>
      <c r="G50" s="1">
        <v>5000</v>
      </c>
      <c r="H50" s="1"/>
    </row>
    <row r="51" spans="1:8" x14ac:dyDescent="0.25">
      <c r="A51" s="140">
        <v>2230</v>
      </c>
      <c r="B51" s="43" t="s">
        <v>72</v>
      </c>
      <c r="C51" s="44" t="s">
        <v>71</v>
      </c>
      <c r="D51" s="44" t="s">
        <v>68</v>
      </c>
      <c r="E51" s="142" t="s">
        <v>358</v>
      </c>
      <c r="F51" s="1">
        <f>G51+H51</f>
        <v>0</v>
      </c>
      <c r="G51" s="1">
        <f>G53</f>
        <v>0</v>
      </c>
      <c r="H51" s="1">
        <f>H53</f>
        <v>0</v>
      </c>
    </row>
    <row r="52" spans="1:8" s="11" customFormat="1" x14ac:dyDescent="0.25">
      <c r="A52" s="140"/>
      <c r="B52" s="43"/>
      <c r="C52" s="43"/>
      <c r="D52" s="43"/>
      <c r="E52" s="141" t="s">
        <v>233</v>
      </c>
      <c r="F52" s="1"/>
      <c r="G52" s="27"/>
      <c r="H52" s="27"/>
    </row>
    <row r="53" spans="1:8" x14ac:dyDescent="0.25">
      <c r="A53" s="140">
        <v>2231</v>
      </c>
      <c r="B53" s="44" t="s">
        <v>72</v>
      </c>
      <c r="C53" s="44" t="s">
        <v>71</v>
      </c>
      <c r="D53" s="44" t="s">
        <v>69</v>
      </c>
      <c r="E53" s="141" t="s">
        <v>359</v>
      </c>
      <c r="F53" s="1">
        <f>G53+H53</f>
        <v>0</v>
      </c>
      <c r="G53" s="1"/>
      <c r="H53" s="1"/>
    </row>
    <row r="54" spans="1:8" ht="27" x14ac:dyDescent="0.25">
      <c r="A54" s="140">
        <v>2240</v>
      </c>
      <c r="B54" s="43" t="s">
        <v>72</v>
      </c>
      <c r="C54" s="43" t="s">
        <v>323</v>
      </c>
      <c r="D54" s="43" t="s">
        <v>68</v>
      </c>
      <c r="E54" s="142" t="s">
        <v>360</v>
      </c>
      <c r="F54" s="1">
        <f>G54+H54</f>
        <v>0</v>
      </c>
      <c r="G54" s="1">
        <f>G56</f>
        <v>0</v>
      </c>
      <c r="H54" s="1">
        <f>H56</f>
        <v>0</v>
      </c>
    </row>
    <row r="55" spans="1:8" s="11" customFormat="1" x14ac:dyDescent="0.25">
      <c r="A55" s="140"/>
      <c r="B55" s="43"/>
      <c r="C55" s="43"/>
      <c r="D55" s="43"/>
      <c r="E55" s="141" t="s">
        <v>233</v>
      </c>
      <c r="F55" s="1"/>
      <c r="G55" s="27"/>
      <c r="H55" s="27"/>
    </row>
    <row r="56" spans="1:8" ht="27" x14ac:dyDescent="0.25">
      <c r="A56" s="140">
        <v>2241</v>
      </c>
      <c r="B56" s="44" t="s">
        <v>72</v>
      </c>
      <c r="C56" s="44" t="s">
        <v>323</v>
      </c>
      <c r="D56" s="44" t="s">
        <v>69</v>
      </c>
      <c r="E56" s="141" t="s">
        <v>360</v>
      </c>
      <c r="F56" s="1">
        <f>G56+H56</f>
        <v>0</v>
      </c>
      <c r="G56" s="1"/>
      <c r="H56" s="1"/>
    </row>
    <row r="57" spans="1:8" x14ac:dyDescent="0.25">
      <c r="A57" s="140"/>
      <c r="B57" s="43"/>
      <c r="C57" s="43"/>
      <c r="D57" s="43"/>
      <c r="E57" s="141" t="s">
        <v>233</v>
      </c>
      <c r="F57" s="1"/>
      <c r="G57" s="1"/>
      <c r="H57" s="1"/>
    </row>
    <row r="58" spans="1:8" x14ac:dyDescent="0.25">
      <c r="A58" s="140">
        <v>2250</v>
      </c>
      <c r="B58" s="43" t="s">
        <v>72</v>
      </c>
      <c r="C58" s="43" t="s">
        <v>324</v>
      </c>
      <c r="D58" s="43" t="s">
        <v>68</v>
      </c>
      <c r="E58" s="142" t="s">
        <v>361</v>
      </c>
      <c r="F58" s="1">
        <f>G58+H58</f>
        <v>0</v>
      </c>
      <c r="G58" s="1">
        <f>G60</f>
        <v>0</v>
      </c>
      <c r="H58" s="1">
        <f>H60</f>
        <v>0</v>
      </c>
    </row>
    <row r="59" spans="1:8" s="11" customFormat="1" x14ac:dyDescent="0.25">
      <c r="A59" s="140"/>
      <c r="B59" s="43"/>
      <c r="C59" s="43"/>
      <c r="D59" s="43"/>
      <c r="E59" s="141" t="s">
        <v>233</v>
      </c>
      <c r="F59" s="1"/>
      <c r="G59" s="27"/>
      <c r="H59" s="27"/>
    </row>
    <row r="60" spans="1:8" x14ac:dyDescent="0.25">
      <c r="A60" s="140">
        <v>2251</v>
      </c>
      <c r="B60" s="44" t="s">
        <v>72</v>
      </c>
      <c r="C60" s="44" t="s">
        <v>324</v>
      </c>
      <c r="D60" s="44" t="s">
        <v>69</v>
      </c>
      <c r="E60" s="141" t="s">
        <v>361</v>
      </c>
      <c r="F60" s="1">
        <f>G60+H60</f>
        <v>0</v>
      </c>
      <c r="G60" s="1"/>
      <c r="H60" s="1"/>
    </row>
    <row r="61" spans="1:8" s="10" customFormat="1" ht="66.75" customHeight="1" x14ac:dyDescent="0.25">
      <c r="A61" s="136">
        <v>2300</v>
      </c>
      <c r="B61" s="43" t="s">
        <v>73</v>
      </c>
      <c r="C61" s="43" t="s">
        <v>68</v>
      </c>
      <c r="D61" s="43" t="s">
        <v>68</v>
      </c>
      <c r="E61" s="138" t="s">
        <v>742</v>
      </c>
      <c r="F61" s="13">
        <f>G61+H61</f>
        <v>0</v>
      </c>
      <c r="G61" s="13">
        <f>G63+G68+G71+G75+G78+G81+G84</f>
        <v>0</v>
      </c>
      <c r="H61" s="13">
        <f>H63+H68+H71+H75+H78+H81+H84</f>
        <v>0</v>
      </c>
    </row>
    <row r="62" spans="1:8" ht="13.5" customHeight="1" x14ac:dyDescent="0.25">
      <c r="A62" s="140"/>
      <c r="B62" s="43"/>
      <c r="C62" s="43"/>
      <c r="D62" s="43"/>
      <c r="E62" s="141" t="s">
        <v>327</v>
      </c>
      <c r="F62" s="1"/>
      <c r="G62" s="1"/>
      <c r="H62" s="1"/>
    </row>
    <row r="63" spans="1:8" x14ac:dyDescent="0.25">
      <c r="A63" s="140">
        <v>2310</v>
      </c>
      <c r="B63" s="43" t="s">
        <v>73</v>
      </c>
      <c r="C63" s="43" t="s">
        <v>69</v>
      </c>
      <c r="D63" s="43" t="s">
        <v>68</v>
      </c>
      <c r="E63" s="142" t="s">
        <v>362</v>
      </c>
      <c r="F63" s="1">
        <f>G63+H63</f>
        <v>0</v>
      </c>
      <c r="G63" s="1">
        <f>G65+G66+G67</f>
        <v>0</v>
      </c>
      <c r="H63" s="1">
        <f>H65+H66+H67</f>
        <v>0</v>
      </c>
    </row>
    <row r="64" spans="1:8" s="11" customFormat="1" x14ac:dyDescent="0.25">
      <c r="A64" s="140"/>
      <c r="B64" s="43"/>
      <c r="C64" s="43"/>
      <c r="D64" s="43"/>
      <c r="E64" s="141" t="s">
        <v>233</v>
      </c>
      <c r="F64" s="1"/>
      <c r="G64" s="27"/>
      <c r="H64" s="27"/>
    </row>
    <row r="65" spans="1:8" x14ac:dyDescent="0.25">
      <c r="A65" s="140">
        <v>2311</v>
      </c>
      <c r="B65" s="44" t="s">
        <v>73</v>
      </c>
      <c r="C65" s="44" t="s">
        <v>69</v>
      </c>
      <c r="D65" s="44" t="s">
        <v>69</v>
      </c>
      <c r="E65" s="141" t="s">
        <v>363</v>
      </c>
      <c r="F65" s="1">
        <f>G65+H65</f>
        <v>0</v>
      </c>
      <c r="G65" s="1"/>
      <c r="H65" s="1"/>
    </row>
    <row r="66" spans="1:8" x14ac:dyDescent="0.25">
      <c r="A66" s="140">
        <v>2312</v>
      </c>
      <c r="B66" s="44" t="s">
        <v>73</v>
      </c>
      <c r="C66" s="44" t="s">
        <v>69</v>
      </c>
      <c r="D66" s="44" t="s">
        <v>70</v>
      </c>
      <c r="E66" s="141" t="s">
        <v>364</v>
      </c>
      <c r="F66" s="1">
        <f>G66+H66</f>
        <v>0</v>
      </c>
      <c r="G66" s="1"/>
      <c r="H66" s="1"/>
    </row>
    <row r="67" spans="1:8" x14ac:dyDescent="0.25">
      <c r="A67" s="140">
        <v>2313</v>
      </c>
      <c r="B67" s="44" t="s">
        <v>73</v>
      </c>
      <c r="C67" s="44" t="s">
        <v>69</v>
      </c>
      <c r="D67" s="44" t="s">
        <v>71</v>
      </c>
      <c r="E67" s="141" t="s">
        <v>365</v>
      </c>
      <c r="F67" s="1">
        <f>G67+H67</f>
        <v>0</v>
      </c>
      <c r="G67" s="1"/>
      <c r="H67" s="1"/>
    </row>
    <row r="68" spans="1:8" x14ac:dyDescent="0.25">
      <c r="A68" s="140">
        <v>2320</v>
      </c>
      <c r="B68" s="43" t="s">
        <v>73</v>
      </c>
      <c r="C68" s="43" t="s">
        <v>70</v>
      </c>
      <c r="D68" s="43" t="s">
        <v>68</v>
      </c>
      <c r="E68" s="142" t="s">
        <v>366</v>
      </c>
      <c r="F68" s="1">
        <f>G68+H68</f>
        <v>0</v>
      </c>
      <c r="G68" s="1">
        <f>G70</f>
        <v>0</v>
      </c>
      <c r="H68" s="1">
        <f>H70</f>
        <v>0</v>
      </c>
    </row>
    <row r="69" spans="1:8" s="11" customFormat="1" x14ac:dyDescent="0.25">
      <c r="A69" s="140"/>
      <c r="B69" s="43"/>
      <c r="C69" s="43"/>
      <c r="D69" s="43"/>
      <c r="E69" s="141" t="s">
        <v>233</v>
      </c>
      <c r="F69" s="1"/>
      <c r="G69" s="27"/>
      <c r="H69" s="27"/>
    </row>
    <row r="70" spans="1:8" x14ac:dyDescent="0.25">
      <c r="A70" s="140">
        <v>2321</v>
      </c>
      <c r="B70" s="44" t="s">
        <v>73</v>
      </c>
      <c r="C70" s="44" t="s">
        <v>70</v>
      </c>
      <c r="D70" s="44" t="s">
        <v>69</v>
      </c>
      <c r="E70" s="141" t="s">
        <v>367</v>
      </c>
      <c r="F70" s="1">
        <f>G70+H70</f>
        <v>0</v>
      </c>
      <c r="G70" s="1"/>
      <c r="H70" s="1"/>
    </row>
    <row r="71" spans="1:8" ht="27" x14ac:dyDescent="0.25">
      <c r="A71" s="140">
        <v>2330</v>
      </c>
      <c r="B71" s="43" t="s">
        <v>73</v>
      </c>
      <c r="C71" s="43" t="s">
        <v>71</v>
      </c>
      <c r="D71" s="43" t="s">
        <v>68</v>
      </c>
      <c r="E71" s="142" t="s">
        <v>368</v>
      </c>
      <c r="F71" s="1">
        <f>G71+H71</f>
        <v>0</v>
      </c>
      <c r="G71" s="1">
        <f>G73+G74</f>
        <v>0</v>
      </c>
      <c r="H71" s="1">
        <f>H73+H74</f>
        <v>0</v>
      </c>
    </row>
    <row r="72" spans="1:8" s="11" customFormat="1" x14ac:dyDescent="0.25">
      <c r="A72" s="140"/>
      <c r="B72" s="43"/>
      <c r="C72" s="43"/>
      <c r="D72" s="43"/>
      <c r="E72" s="141" t="s">
        <v>233</v>
      </c>
      <c r="F72" s="1"/>
      <c r="G72" s="27"/>
      <c r="H72" s="27"/>
    </row>
    <row r="73" spans="1:8" x14ac:dyDescent="0.25">
      <c r="A73" s="140">
        <v>2331</v>
      </c>
      <c r="B73" s="44" t="s">
        <v>73</v>
      </c>
      <c r="C73" s="44" t="s">
        <v>71</v>
      </c>
      <c r="D73" s="44" t="s">
        <v>69</v>
      </c>
      <c r="E73" s="141" t="s">
        <v>369</v>
      </c>
      <c r="F73" s="1">
        <f>G73+H73</f>
        <v>0</v>
      </c>
      <c r="G73" s="1"/>
      <c r="H73" s="1"/>
    </row>
    <row r="74" spans="1:8" x14ac:dyDescent="0.25">
      <c r="A74" s="140">
        <v>2332</v>
      </c>
      <c r="B74" s="44" t="s">
        <v>73</v>
      </c>
      <c r="C74" s="44" t="s">
        <v>71</v>
      </c>
      <c r="D74" s="44" t="s">
        <v>70</v>
      </c>
      <c r="E74" s="141" t="s">
        <v>370</v>
      </c>
      <c r="F74" s="1">
        <f>G74+H74</f>
        <v>0</v>
      </c>
      <c r="G74" s="1"/>
      <c r="H74" s="1"/>
    </row>
    <row r="75" spans="1:8" x14ac:dyDescent="0.25">
      <c r="A75" s="140">
        <v>2340</v>
      </c>
      <c r="B75" s="43" t="s">
        <v>73</v>
      </c>
      <c r="C75" s="43" t="s">
        <v>323</v>
      </c>
      <c r="D75" s="43" t="s">
        <v>68</v>
      </c>
      <c r="E75" s="142" t="s">
        <v>371</v>
      </c>
      <c r="F75" s="1">
        <f>G75+H75</f>
        <v>0</v>
      </c>
      <c r="G75" s="1">
        <f>G77</f>
        <v>0</v>
      </c>
      <c r="H75" s="1">
        <f>H77</f>
        <v>0</v>
      </c>
    </row>
    <row r="76" spans="1:8" s="11" customFormat="1" x14ac:dyDescent="0.25">
      <c r="A76" s="140"/>
      <c r="B76" s="43"/>
      <c r="C76" s="43"/>
      <c r="D76" s="43"/>
      <c r="E76" s="141" t="s">
        <v>233</v>
      </c>
      <c r="F76" s="1"/>
      <c r="G76" s="27"/>
      <c r="H76" s="27"/>
    </row>
    <row r="77" spans="1:8" x14ac:dyDescent="0.25">
      <c r="A77" s="140">
        <v>2341</v>
      </c>
      <c r="B77" s="44" t="s">
        <v>73</v>
      </c>
      <c r="C77" s="44" t="s">
        <v>323</v>
      </c>
      <c r="D77" s="44" t="s">
        <v>69</v>
      </c>
      <c r="E77" s="141" t="s">
        <v>371</v>
      </c>
      <c r="F77" s="1">
        <f>G77+H77</f>
        <v>0</v>
      </c>
      <c r="G77" s="1"/>
      <c r="H77" s="1"/>
    </row>
    <row r="78" spans="1:8" x14ac:dyDescent="0.25">
      <c r="A78" s="140">
        <v>2350</v>
      </c>
      <c r="B78" s="43" t="s">
        <v>73</v>
      </c>
      <c r="C78" s="43" t="s">
        <v>324</v>
      </c>
      <c r="D78" s="43" t="s">
        <v>68</v>
      </c>
      <c r="E78" s="142" t="s">
        <v>372</v>
      </c>
      <c r="F78" s="1">
        <f>G78+H78</f>
        <v>0</v>
      </c>
      <c r="G78" s="1">
        <f>G80</f>
        <v>0</v>
      </c>
      <c r="H78" s="1">
        <f>H80</f>
        <v>0</v>
      </c>
    </row>
    <row r="79" spans="1:8" s="11" customFormat="1" x14ac:dyDescent="0.25">
      <c r="A79" s="140"/>
      <c r="B79" s="43"/>
      <c r="C79" s="43"/>
      <c r="D79" s="43"/>
      <c r="E79" s="141" t="s">
        <v>233</v>
      </c>
      <c r="F79" s="1"/>
      <c r="G79" s="27"/>
      <c r="H79" s="27"/>
    </row>
    <row r="80" spans="1:8" x14ac:dyDescent="0.25">
      <c r="A80" s="140">
        <v>2351</v>
      </c>
      <c r="B80" s="44" t="s">
        <v>73</v>
      </c>
      <c r="C80" s="44" t="s">
        <v>324</v>
      </c>
      <c r="D80" s="44" t="s">
        <v>69</v>
      </c>
      <c r="E80" s="141" t="s">
        <v>373</v>
      </c>
      <c r="F80" s="1">
        <f>G80+H80</f>
        <v>0</v>
      </c>
      <c r="G80" s="1"/>
      <c r="H80" s="1"/>
    </row>
    <row r="81" spans="1:8" ht="27" x14ac:dyDescent="0.25">
      <c r="A81" s="140">
        <v>2360</v>
      </c>
      <c r="B81" s="43" t="s">
        <v>73</v>
      </c>
      <c r="C81" s="43" t="s">
        <v>343</v>
      </c>
      <c r="D81" s="43" t="s">
        <v>68</v>
      </c>
      <c r="E81" s="142" t="s">
        <v>374</v>
      </c>
      <c r="F81" s="1">
        <f>G81+H81</f>
        <v>0</v>
      </c>
      <c r="G81" s="1">
        <f>G83</f>
        <v>0</v>
      </c>
      <c r="H81" s="1">
        <f>H83</f>
        <v>0</v>
      </c>
    </row>
    <row r="82" spans="1:8" s="11" customFormat="1" x14ac:dyDescent="0.25">
      <c r="A82" s="140"/>
      <c r="B82" s="43"/>
      <c r="C82" s="43"/>
      <c r="D82" s="43"/>
      <c r="E82" s="141" t="s">
        <v>233</v>
      </c>
      <c r="F82" s="1"/>
      <c r="G82" s="27"/>
      <c r="H82" s="27"/>
    </row>
    <row r="83" spans="1:8" ht="27" x14ac:dyDescent="0.25">
      <c r="A83" s="140">
        <v>2361</v>
      </c>
      <c r="B83" s="44" t="s">
        <v>73</v>
      </c>
      <c r="C83" s="44" t="s">
        <v>343</v>
      </c>
      <c r="D83" s="44" t="s">
        <v>69</v>
      </c>
      <c r="E83" s="141" t="s">
        <v>374</v>
      </c>
      <c r="F83" s="1">
        <f>G83+H83</f>
        <v>0</v>
      </c>
      <c r="G83" s="1"/>
      <c r="H83" s="1"/>
    </row>
    <row r="84" spans="1:8" ht="27" x14ac:dyDescent="0.25">
      <c r="A84" s="140">
        <v>2370</v>
      </c>
      <c r="B84" s="43" t="s">
        <v>73</v>
      </c>
      <c r="C84" s="43" t="s">
        <v>346</v>
      </c>
      <c r="D84" s="43" t="s">
        <v>68</v>
      </c>
      <c r="E84" s="142" t="s">
        <v>375</v>
      </c>
      <c r="F84" s="1">
        <f>G84+H84</f>
        <v>0</v>
      </c>
      <c r="G84" s="1">
        <f>G86</f>
        <v>0</v>
      </c>
      <c r="H84" s="1">
        <f>H86</f>
        <v>0</v>
      </c>
    </row>
    <row r="85" spans="1:8" s="11" customFormat="1" x14ac:dyDescent="0.25">
      <c r="A85" s="140"/>
      <c r="B85" s="43"/>
      <c r="C85" s="43"/>
      <c r="D85" s="43"/>
      <c r="E85" s="141" t="s">
        <v>233</v>
      </c>
      <c r="F85" s="1"/>
      <c r="G85" s="27"/>
      <c r="H85" s="27"/>
    </row>
    <row r="86" spans="1:8" ht="27" x14ac:dyDescent="0.25">
      <c r="A86" s="140">
        <v>2371</v>
      </c>
      <c r="B86" s="44" t="s">
        <v>73</v>
      </c>
      <c r="C86" s="44" t="s">
        <v>346</v>
      </c>
      <c r="D86" s="44" t="s">
        <v>69</v>
      </c>
      <c r="E86" s="141" t="s">
        <v>376</v>
      </c>
      <c r="F86" s="1">
        <f>G86+H86</f>
        <v>0</v>
      </c>
      <c r="G86" s="1"/>
      <c r="H86" s="1"/>
    </row>
    <row r="87" spans="1:8" s="10" customFormat="1" ht="46.5" x14ac:dyDescent="0.25">
      <c r="A87" s="136">
        <v>2400</v>
      </c>
      <c r="B87" s="43" t="s">
        <v>74</v>
      </c>
      <c r="C87" s="43" t="s">
        <v>68</v>
      </c>
      <c r="D87" s="43" t="s">
        <v>68</v>
      </c>
      <c r="E87" s="138" t="s">
        <v>377</v>
      </c>
      <c r="F87" s="13">
        <f>G87+H87</f>
        <v>162825.70000000001</v>
      </c>
      <c r="G87" s="13">
        <f>G89+G93+G99+G107+G112+G119+G122+G128+G137</f>
        <v>97500</v>
      </c>
      <c r="H87" s="13">
        <f>H89+H93+H99+H107+H112+H119+H122+H128+H137</f>
        <v>65325.7</v>
      </c>
    </row>
    <row r="88" spans="1:8" x14ac:dyDescent="0.25">
      <c r="A88" s="140"/>
      <c r="B88" s="43"/>
      <c r="C88" s="43"/>
      <c r="D88" s="43"/>
      <c r="E88" s="141" t="s">
        <v>327</v>
      </c>
      <c r="F88" s="1"/>
      <c r="G88" s="1"/>
      <c r="H88" s="1"/>
    </row>
    <row r="89" spans="1:8" ht="27" x14ac:dyDescent="0.25">
      <c r="A89" s="140">
        <v>2410</v>
      </c>
      <c r="B89" s="43" t="s">
        <v>74</v>
      </c>
      <c r="C89" s="43" t="s">
        <v>69</v>
      </c>
      <c r="D89" s="43" t="s">
        <v>68</v>
      </c>
      <c r="E89" s="142" t="s">
        <v>378</v>
      </c>
      <c r="F89" s="1">
        <f>G89+H89</f>
        <v>0</v>
      </c>
      <c r="G89" s="1">
        <f>G91+G92</f>
        <v>0</v>
      </c>
      <c r="H89" s="1">
        <f>H91+H92</f>
        <v>0</v>
      </c>
    </row>
    <row r="90" spans="1:8" s="11" customFormat="1" x14ac:dyDescent="0.25">
      <c r="A90" s="140"/>
      <c r="B90" s="43"/>
      <c r="C90" s="43"/>
      <c r="D90" s="43"/>
      <c r="E90" s="141" t="s">
        <v>233</v>
      </c>
      <c r="F90" s="1"/>
      <c r="G90" s="27"/>
      <c r="H90" s="27"/>
    </row>
    <row r="91" spans="1:8" ht="27" x14ac:dyDescent="0.25">
      <c r="A91" s="140">
        <v>2411</v>
      </c>
      <c r="B91" s="44" t="s">
        <v>74</v>
      </c>
      <c r="C91" s="44" t="s">
        <v>69</v>
      </c>
      <c r="D91" s="44" t="s">
        <v>69</v>
      </c>
      <c r="E91" s="141" t="s">
        <v>379</v>
      </c>
      <c r="F91" s="1">
        <f>G91+H91</f>
        <v>0</v>
      </c>
      <c r="G91" s="1"/>
      <c r="H91" s="1"/>
    </row>
    <row r="92" spans="1:8" ht="27" x14ac:dyDescent="0.25">
      <c r="A92" s="140">
        <v>2412</v>
      </c>
      <c r="B92" s="44" t="s">
        <v>74</v>
      </c>
      <c r="C92" s="44" t="s">
        <v>69</v>
      </c>
      <c r="D92" s="44" t="s">
        <v>70</v>
      </c>
      <c r="E92" s="141" t="s">
        <v>380</v>
      </c>
      <c r="F92" s="1">
        <f>G92+H92</f>
        <v>0</v>
      </c>
      <c r="G92" s="1"/>
      <c r="H92" s="1"/>
    </row>
    <row r="93" spans="1:8" ht="27" x14ac:dyDescent="0.25">
      <c r="A93" s="140">
        <v>2420</v>
      </c>
      <c r="B93" s="43" t="s">
        <v>74</v>
      </c>
      <c r="C93" s="43" t="s">
        <v>70</v>
      </c>
      <c r="D93" s="43" t="s">
        <v>68</v>
      </c>
      <c r="E93" s="142" t="s">
        <v>381</v>
      </c>
      <c r="F93" s="1">
        <f>G93+H93</f>
        <v>12500</v>
      </c>
      <c r="G93" s="1">
        <f>G95+G96+G97+G98</f>
        <v>6500</v>
      </c>
      <c r="H93" s="1">
        <f>H95+H96+H97+H98</f>
        <v>6000</v>
      </c>
    </row>
    <row r="94" spans="1:8" s="11" customFormat="1" x14ac:dyDescent="0.25">
      <c r="A94" s="140"/>
      <c r="B94" s="43"/>
      <c r="C94" s="43"/>
      <c r="D94" s="43"/>
      <c r="E94" s="141" t="s">
        <v>233</v>
      </c>
      <c r="F94" s="1"/>
      <c r="G94" s="27"/>
      <c r="H94" s="27"/>
    </row>
    <row r="95" spans="1:8" x14ac:dyDescent="0.25">
      <c r="A95" s="140">
        <v>2421</v>
      </c>
      <c r="B95" s="44" t="s">
        <v>74</v>
      </c>
      <c r="C95" s="44" t="s">
        <v>70</v>
      </c>
      <c r="D95" s="44" t="s">
        <v>69</v>
      </c>
      <c r="E95" s="141" t="s">
        <v>382</v>
      </c>
      <c r="F95" s="1">
        <f>G95+H95</f>
        <v>12500</v>
      </c>
      <c r="G95" s="1">
        <v>6500</v>
      </c>
      <c r="H95" s="1">
        <f>'hat6'!H248</f>
        <v>6000</v>
      </c>
    </row>
    <row r="96" spans="1:8" x14ac:dyDescent="0.25">
      <c r="A96" s="140">
        <v>2422</v>
      </c>
      <c r="B96" s="44" t="s">
        <v>74</v>
      </c>
      <c r="C96" s="44" t="s">
        <v>70</v>
      </c>
      <c r="D96" s="44" t="s">
        <v>70</v>
      </c>
      <c r="E96" s="141" t="s">
        <v>383</v>
      </c>
      <c r="F96" s="1">
        <f>G96+H96</f>
        <v>0</v>
      </c>
      <c r="G96" s="1"/>
      <c r="H96" s="1"/>
    </row>
    <row r="97" spans="1:8" x14ac:dyDescent="0.25">
      <c r="A97" s="140">
        <v>2423</v>
      </c>
      <c r="B97" s="44" t="s">
        <v>74</v>
      </c>
      <c r="C97" s="44" t="s">
        <v>70</v>
      </c>
      <c r="D97" s="44" t="s">
        <v>71</v>
      </c>
      <c r="E97" s="141" t="s">
        <v>384</v>
      </c>
      <c r="F97" s="1">
        <f>G97+H97</f>
        <v>0</v>
      </c>
      <c r="G97" s="1"/>
      <c r="H97" s="1"/>
    </row>
    <row r="98" spans="1:8" x14ac:dyDescent="0.25">
      <c r="A98" s="140">
        <v>2424</v>
      </c>
      <c r="B98" s="44" t="s">
        <v>74</v>
      </c>
      <c r="C98" s="44" t="s">
        <v>70</v>
      </c>
      <c r="D98" s="44" t="s">
        <v>323</v>
      </c>
      <c r="E98" s="141" t="s">
        <v>385</v>
      </c>
      <c r="F98" s="1">
        <f>G98+H98</f>
        <v>0</v>
      </c>
      <c r="G98" s="1"/>
      <c r="H98" s="1"/>
    </row>
    <row r="99" spans="1:8" x14ac:dyDescent="0.25">
      <c r="A99" s="140">
        <v>2430</v>
      </c>
      <c r="B99" s="43" t="s">
        <v>74</v>
      </c>
      <c r="C99" s="43" t="s">
        <v>71</v>
      </c>
      <c r="D99" s="43" t="s">
        <v>68</v>
      </c>
      <c r="E99" s="142" t="s">
        <v>386</v>
      </c>
      <c r="F99" s="1">
        <f>G99+H99</f>
        <v>1000</v>
      </c>
      <c r="G99" s="1">
        <f>G101+G102+G103+G104+G105+G106</f>
        <v>1000</v>
      </c>
      <c r="H99" s="1">
        <f>H101+H102+H103+H104+H105+H106</f>
        <v>0</v>
      </c>
    </row>
    <row r="100" spans="1:8" s="11" customFormat="1" x14ac:dyDescent="0.25">
      <c r="A100" s="140"/>
      <c r="B100" s="43"/>
      <c r="C100" s="43"/>
      <c r="D100" s="43"/>
      <c r="E100" s="141" t="s">
        <v>233</v>
      </c>
      <c r="F100" s="1"/>
      <c r="G100" s="27"/>
      <c r="H100" s="27"/>
    </row>
    <row r="101" spans="1:8" x14ac:dyDescent="0.25">
      <c r="A101" s="140">
        <v>2431</v>
      </c>
      <c r="B101" s="44" t="s">
        <v>74</v>
      </c>
      <c r="C101" s="44" t="s">
        <v>71</v>
      </c>
      <c r="D101" s="44" t="s">
        <v>69</v>
      </c>
      <c r="E101" s="141" t="s">
        <v>387</v>
      </c>
      <c r="F101" s="1">
        <f t="shared" ref="F101:F107" si="0">G101+H101</f>
        <v>0</v>
      </c>
      <c r="G101" s="1"/>
      <c r="H101" s="1"/>
    </row>
    <row r="102" spans="1:8" x14ac:dyDescent="0.25">
      <c r="A102" s="140">
        <v>2432</v>
      </c>
      <c r="B102" s="44" t="s">
        <v>74</v>
      </c>
      <c r="C102" s="44" t="s">
        <v>71</v>
      </c>
      <c r="D102" s="44" t="s">
        <v>70</v>
      </c>
      <c r="E102" s="141" t="s">
        <v>388</v>
      </c>
      <c r="F102" s="1">
        <f t="shared" si="0"/>
        <v>1000</v>
      </c>
      <c r="G102" s="1">
        <v>1000</v>
      </c>
      <c r="H102" s="1"/>
    </row>
    <row r="103" spans="1:8" x14ac:dyDescent="0.25">
      <c r="A103" s="140">
        <v>2433</v>
      </c>
      <c r="B103" s="44" t="s">
        <v>74</v>
      </c>
      <c r="C103" s="44" t="s">
        <v>71</v>
      </c>
      <c r="D103" s="44" t="s">
        <v>71</v>
      </c>
      <c r="E103" s="141" t="s">
        <v>389</v>
      </c>
      <c r="F103" s="1">
        <f t="shared" si="0"/>
        <v>0</v>
      </c>
      <c r="G103" s="1"/>
      <c r="H103" s="1"/>
    </row>
    <row r="104" spans="1:8" x14ac:dyDescent="0.25">
      <c r="A104" s="140">
        <v>2434</v>
      </c>
      <c r="B104" s="44" t="s">
        <v>74</v>
      </c>
      <c r="C104" s="44" t="s">
        <v>71</v>
      </c>
      <c r="D104" s="44" t="s">
        <v>323</v>
      </c>
      <c r="E104" s="141" t="s">
        <v>390</v>
      </c>
      <c r="F104" s="1">
        <f t="shared" si="0"/>
        <v>0</v>
      </c>
      <c r="G104" s="1"/>
      <c r="H104" s="1"/>
    </row>
    <row r="105" spans="1:8" x14ac:dyDescent="0.25">
      <c r="A105" s="140">
        <v>2435</v>
      </c>
      <c r="B105" s="44" t="s">
        <v>74</v>
      </c>
      <c r="C105" s="44" t="s">
        <v>71</v>
      </c>
      <c r="D105" s="44" t="s">
        <v>324</v>
      </c>
      <c r="E105" s="141" t="s">
        <v>391</v>
      </c>
      <c r="F105" s="1">
        <f t="shared" si="0"/>
        <v>0</v>
      </c>
      <c r="G105" s="1"/>
      <c r="H105" s="1"/>
    </row>
    <row r="106" spans="1:8" x14ac:dyDescent="0.25">
      <c r="A106" s="140">
        <v>2436</v>
      </c>
      <c r="B106" s="44" t="s">
        <v>74</v>
      </c>
      <c r="C106" s="44" t="s">
        <v>71</v>
      </c>
      <c r="D106" s="44" t="s">
        <v>343</v>
      </c>
      <c r="E106" s="141" t="s">
        <v>392</v>
      </c>
      <c r="F106" s="1">
        <f t="shared" si="0"/>
        <v>0</v>
      </c>
      <c r="G106" s="1"/>
      <c r="H106" s="1"/>
    </row>
    <row r="107" spans="1:8" ht="27" x14ac:dyDescent="0.25">
      <c r="A107" s="140">
        <v>2440</v>
      </c>
      <c r="B107" s="43" t="s">
        <v>74</v>
      </c>
      <c r="C107" s="43" t="s">
        <v>323</v>
      </c>
      <c r="D107" s="43" t="s">
        <v>68</v>
      </c>
      <c r="E107" s="142" t="s">
        <v>393</v>
      </c>
      <c r="F107" s="1">
        <f t="shared" si="0"/>
        <v>0</v>
      </c>
      <c r="G107" s="1">
        <f>G109+G110+G111</f>
        <v>0</v>
      </c>
      <c r="H107" s="1">
        <f>H109+H110+H111</f>
        <v>0</v>
      </c>
    </row>
    <row r="108" spans="1:8" s="11" customFormat="1" x14ac:dyDescent="0.25">
      <c r="A108" s="140"/>
      <c r="B108" s="43"/>
      <c r="C108" s="43"/>
      <c r="D108" s="43"/>
      <c r="E108" s="141" t="s">
        <v>233</v>
      </c>
      <c r="F108" s="1"/>
      <c r="G108" s="27"/>
      <c r="H108" s="27"/>
    </row>
    <row r="109" spans="1:8" ht="27" x14ac:dyDescent="0.25">
      <c r="A109" s="140">
        <v>2441</v>
      </c>
      <c r="B109" s="44" t="s">
        <v>74</v>
      </c>
      <c r="C109" s="44" t="s">
        <v>323</v>
      </c>
      <c r="D109" s="44" t="s">
        <v>69</v>
      </c>
      <c r="E109" s="141" t="s">
        <v>394</v>
      </c>
      <c r="F109" s="1">
        <f>G109+H109</f>
        <v>0</v>
      </c>
      <c r="G109" s="1"/>
      <c r="H109" s="1"/>
    </row>
    <row r="110" spans="1:8" x14ac:dyDescent="0.25">
      <c r="A110" s="140">
        <v>2442</v>
      </c>
      <c r="B110" s="44" t="s">
        <v>74</v>
      </c>
      <c r="C110" s="44" t="s">
        <v>323</v>
      </c>
      <c r="D110" s="44" t="s">
        <v>70</v>
      </c>
      <c r="E110" s="141" t="s">
        <v>395</v>
      </c>
      <c r="F110" s="1">
        <f>G110+H110</f>
        <v>0</v>
      </c>
      <c r="G110" s="1"/>
      <c r="H110" s="1"/>
    </row>
    <row r="111" spans="1:8" x14ac:dyDescent="0.25">
      <c r="A111" s="140">
        <v>2443</v>
      </c>
      <c r="B111" s="44" t="s">
        <v>74</v>
      </c>
      <c r="C111" s="44" t="s">
        <v>323</v>
      </c>
      <c r="D111" s="44" t="s">
        <v>71</v>
      </c>
      <c r="E111" s="141" t="s">
        <v>396</v>
      </c>
      <c r="F111" s="1">
        <f>G111+H111</f>
        <v>0</v>
      </c>
      <c r="G111" s="1"/>
      <c r="H111" s="1"/>
    </row>
    <row r="112" spans="1:8" x14ac:dyDescent="0.25">
      <c r="A112" s="140">
        <v>2450</v>
      </c>
      <c r="B112" s="43" t="s">
        <v>74</v>
      </c>
      <c r="C112" s="43" t="s">
        <v>324</v>
      </c>
      <c r="D112" s="43" t="s">
        <v>68</v>
      </c>
      <c r="E112" s="142" t="s">
        <v>397</v>
      </c>
      <c r="F112" s="1">
        <f>G112+H112</f>
        <v>149325.70000000001</v>
      </c>
      <c r="G112" s="1">
        <f>G114+G115+G116+G117+G118</f>
        <v>90000</v>
      </c>
      <c r="H112" s="1">
        <f>H114+H115+H116+H117+H118</f>
        <v>59325.7</v>
      </c>
    </row>
    <row r="113" spans="1:8" s="11" customFormat="1" x14ac:dyDescent="0.25">
      <c r="A113" s="140"/>
      <c r="B113" s="43"/>
      <c r="C113" s="43"/>
      <c r="D113" s="43"/>
      <c r="E113" s="141" t="s">
        <v>233</v>
      </c>
      <c r="F113" s="1"/>
      <c r="G113" s="27"/>
      <c r="H113" s="27"/>
    </row>
    <row r="114" spans="1:8" x14ac:dyDescent="0.25">
      <c r="A114" s="140">
        <v>2451</v>
      </c>
      <c r="B114" s="44" t="s">
        <v>74</v>
      </c>
      <c r="C114" s="44" t="s">
        <v>324</v>
      </c>
      <c r="D114" s="44" t="s">
        <v>69</v>
      </c>
      <c r="E114" s="141" t="s">
        <v>398</v>
      </c>
      <c r="F114" s="1">
        <f t="shared" ref="F114:F119" si="1">G114+H114</f>
        <v>149325.70000000001</v>
      </c>
      <c r="G114" s="1">
        <v>90000</v>
      </c>
      <c r="H114" s="1">
        <f>'hat6'!H309</f>
        <v>59325.7</v>
      </c>
    </row>
    <row r="115" spans="1:8" x14ac:dyDescent="0.25">
      <c r="A115" s="140">
        <v>2452</v>
      </c>
      <c r="B115" s="44" t="s">
        <v>74</v>
      </c>
      <c r="C115" s="44" t="s">
        <v>324</v>
      </c>
      <c r="D115" s="44" t="s">
        <v>70</v>
      </c>
      <c r="E115" s="141" t="s">
        <v>399</v>
      </c>
      <c r="F115" s="1">
        <f t="shared" si="1"/>
        <v>0</v>
      </c>
      <c r="G115" s="1"/>
      <c r="H115" s="1"/>
    </row>
    <row r="116" spans="1:8" x14ac:dyDescent="0.25">
      <c r="A116" s="140">
        <v>2453</v>
      </c>
      <c r="B116" s="44" t="s">
        <v>74</v>
      </c>
      <c r="C116" s="44" t="s">
        <v>324</v>
      </c>
      <c r="D116" s="44" t="s">
        <v>71</v>
      </c>
      <c r="E116" s="141" t="s">
        <v>400</v>
      </c>
      <c r="F116" s="1">
        <f t="shared" si="1"/>
        <v>0</v>
      </c>
      <c r="G116" s="1"/>
      <c r="H116" s="1"/>
    </row>
    <row r="117" spans="1:8" x14ac:dyDescent="0.25">
      <c r="A117" s="140">
        <v>2454</v>
      </c>
      <c r="B117" s="44" t="s">
        <v>74</v>
      </c>
      <c r="C117" s="44" t="s">
        <v>324</v>
      </c>
      <c r="D117" s="44" t="s">
        <v>323</v>
      </c>
      <c r="E117" s="141" t="s">
        <v>401</v>
      </c>
      <c r="F117" s="1">
        <f t="shared" si="1"/>
        <v>0</v>
      </c>
      <c r="G117" s="1"/>
      <c r="H117" s="1"/>
    </row>
    <row r="118" spans="1:8" x14ac:dyDescent="0.25">
      <c r="A118" s="140">
        <v>2455</v>
      </c>
      <c r="B118" s="44" t="s">
        <v>74</v>
      </c>
      <c r="C118" s="44" t="s">
        <v>324</v>
      </c>
      <c r="D118" s="44" t="s">
        <v>324</v>
      </c>
      <c r="E118" s="141" t="s">
        <v>402</v>
      </c>
      <c r="F118" s="1">
        <f t="shared" si="1"/>
        <v>0</v>
      </c>
      <c r="G118" s="1"/>
      <c r="H118" s="1"/>
    </row>
    <row r="119" spans="1:8" x14ac:dyDescent="0.25">
      <c r="A119" s="140">
        <v>2460</v>
      </c>
      <c r="B119" s="43" t="s">
        <v>74</v>
      </c>
      <c r="C119" s="43" t="s">
        <v>343</v>
      </c>
      <c r="D119" s="43" t="s">
        <v>68</v>
      </c>
      <c r="E119" s="142" t="s">
        <v>403</v>
      </c>
      <c r="F119" s="1">
        <f t="shared" si="1"/>
        <v>0</v>
      </c>
      <c r="G119" s="1">
        <f>G121</f>
        <v>0</v>
      </c>
      <c r="H119" s="1">
        <f>H121</f>
        <v>0</v>
      </c>
    </row>
    <row r="120" spans="1:8" s="11" customFormat="1" x14ac:dyDescent="0.25">
      <c r="A120" s="140"/>
      <c r="B120" s="43"/>
      <c r="C120" s="43"/>
      <c r="D120" s="43"/>
      <c r="E120" s="141" t="s">
        <v>233</v>
      </c>
      <c r="F120" s="1"/>
      <c r="G120" s="27"/>
      <c r="H120" s="27"/>
    </row>
    <row r="121" spans="1:8" x14ac:dyDescent="0.25">
      <c r="A121" s="140">
        <v>2461</v>
      </c>
      <c r="B121" s="44" t="s">
        <v>74</v>
      </c>
      <c r="C121" s="44" t="s">
        <v>343</v>
      </c>
      <c r="D121" s="44" t="s">
        <v>69</v>
      </c>
      <c r="E121" s="141" t="s">
        <v>404</v>
      </c>
      <c r="F121" s="1">
        <f>G121+H121</f>
        <v>0</v>
      </c>
      <c r="G121" s="1"/>
      <c r="H121" s="1"/>
    </row>
    <row r="122" spans="1:8" x14ac:dyDescent="0.25">
      <c r="A122" s="140">
        <v>2470</v>
      </c>
      <c r="B122" s="43" t="s">
        <v>74</v>
      </c>
      <c r="C122" s="43" t="s">
        <v>346</v>
      </c>
      <c r="D122" s="43" t="s">
        <v>68</v>
      </c>
      <c r="E122" s="142" t="s">
        <v>405</v>
      </c>
      <c r="F122" s="1">
        <f>G122+H122</f>
        <v>0</v>
      </c>
      <c r="G122" s="1">
        <f>G124+G125+G126+G127</f>
        <v>0</v>
      </c>
      <c r="H122" s="1">
        <f>H124+H125+H126+H127</f>
        <v>0</v>
      </c>
    </row>
    <row r="123" spans="1:8" s="11" customFormat="1" x14ac:dyDescent="0.25">
      <c r="A123" s="140"/>
      <c r="B123" s="43"/>
      <c r="C123" s="43"/>
      <c r="D123" s="43"/>
      <c r="E123" s="141" t="s">
        <v>233</v>
      </c>
      <c r="F123" s="1"/>
      <c r="G123" s="27"/>
      <c r="H123" s="27"/>
    </row>
    <row r="124" spans="1:8" ht="27" x14ac:dyDescent="0.25">
      <c r="A124" s="140">
        <v>2471</v>
      </c>
      <c r="B124" s="44" t="s">
        <v>74</v>
      </c>
      <c r="C124" s="44" t="s">
        <v>346</v>
      </c>
      <c r="D124" s="44" t="s">
        <v>69</v>
      </c>
      <c r="E124" s="141" t="s">
        <v>406</v>
      </c>
      <c r="F124" s="1">
        <f>G124+H124</f>
        <v>0</v>
      </c>
      <c r="G124" s="1"/>
      <c r="H124" s="1"/>
    </row>
    <row r="125" spans="1:8" x14ac:dyDescent="0.25">
      <c r="A125" s="140">
        <v>2472</v>
      </c>
      <c r="B125" s="44" t="s">
        <v>74</v>
      </c>
      <c r="C125" s="44" t="s">
        <v>346</v>
      </c>
      <c r="D125" s="44" t="s">
        <v>70</v>
      </c>
      <c r="E125" s="141" t="s">
        <v>407</v>
      </c>
      <c r="F125" s="1">
        <f>G125+H125</f>
        <v>0</v>
      </c>
      <c r="G125" s="1"/>
      <c r="H125" s="1"/>
    </row>
    <row r="126" spans="1:8" x14ac:dyDescent="0.25">
      <c r="A126" s="140">
        <v>2473</v>
      </c>
      <c r="B126" s="44" t="s">
        <v>74</v>
      </c>
      <c r="C126" s="44" t="s">
        <v>346</v>
      </c>
      <c r="D126" s="44" t="s">
        <v>71</v>
      </c>
      <c r="E126" s="141" t="s">
        <v>408</v>
      </c>
      <c r="F126" s="1">
        <f>G126+H126</f>
        <v>0</v>
      </c>
      <c r="G126" s="1"/>
      <c r="H126" s="1"/>
    </row>
    <row r="127" spans="1:8" x14ac:dyDescent="0.25">
      <c r="A127" s="140">
        <v>2474</v>
      </c>
      <c r="B127" s="44" t="s">
        <v>74</v>
      </c>
      <c r="C127" s="44" t="s">
        <v>346</v>
      </c>
      <c r="D127" s="44" t="s">
        <v>323</v>
      </c>
      <c r="E127" s="141" t="s">
        <v>409</v>
      </c>
      <c r="F127" s="1">
        <f>G127+H127</f>
        <v>0</v>
      </c>
      <c r="G127" s="1"/>
      <c r="H127" s="1"/>
    </row>
    <row r="128" spans="1:8" ht="27" x14ac:dyDescent="0.25">
      <c r="A128" s="140">
        <v>2480</v>
      </c>
      <c r="B128" s="43" t="s">
        <v>74</v>
      </c>
      <c r="C128" s="43" t="s">
        <v>348</v>
      </c>
      <c r="D128" s="43" t="s">
        <v>68</v>
      </c>
      <c r="E128" s="142" t="s">
        <v>410</v>
      </c>
      <c r="F128" s="1">
        <f>G128+H128</f>
        <v>0</v>
      </c>
      <c r="G128" s="1">
        <f>G130+G131+G132+G133+G134+G135+G136</f>
        <v>0</v>
      </c>
      <c r="H128" s="1">
        <f>H130+H131+H132+H133+H134+H135+H136</f>
        <v>0</v>
      </c>
    </row>
    <row r="129" spans="1:8" s="11" customFormat="1" x14ac:dyDescent="0.25">
      <c r="A129" s="140"/>
      <c r="B129" s="43"/>
      <c r="C129" s="43"/>
      <c r="D129" s="43"/>
      <c r="E129" s="141" t="s">
        <v>233</v>
      </c>
      <c r="F129" s="1"/>
      <c r="G129" s="27"/>
      <c r="H129" s="27"/>
    </row>
    <row r="130" spans="1:8" ht="40.5" x14ac:dyDescent="0.25">
      <c r="A130" s="140">
        <v>2481</v>
      </c>
      <c r="B130" s="44" t="s">
        <v>74</v>
      </c>
      <c r="C130" s="44" t="s">
        <v>348</v>
      </c>
      <c r="D130" s="44" t="s">
        <v>69</v>
      </c>
      <c r="E130" s="141" t="s">
        <v>411</v>
      </c>
      <c r="F130" s="1">
        <f t="shared" ref="F130:F137" si="2">G130+H130</f>
        <v>0</v>
      </c>
      <c r="G130" s="1"/>
      <c r="H130" s="1"/>
    </row>
    <row r="131" spans="1:8" ht="40.5" x14ac:dyDescent="0.25">
      <c r="A131" s="140">
        <v>2482</v>
      </c>
      <c r="B131" s="44" t="s">
        <v>74</v>
      </c>
      <c r="C131" s="44" t="s">
        <v>348</v>
      </c>
      <c r="D131" s="44" t="s">
        <v>70</v>
      </c>
      <c r="E131" s="141" t="s">
        <v>412</v>
      </c>
      <c r="F131" s="1">
        <f t="shared" si="2"/>
        <v>0</v>
      </c>
      <c r="G131" s="1"/>
      <c r="H131" s="1"/>
    </row>
    <row r="132" spans="1:8" ht="27" x14ac:dyDescent="0.25">
      <c r="A132" s="140">
        <v>2483</v>
      </c>
      <c r="B132" s="44" t="s">
        <v>74</v>
      </c>
      <c r="C132" s="44" t="s">
        <v>348</v>
      </c>
      <c r="D132" s="44" t="s">
        <v>71</v>
      </c>
      <c r="E132" s="141" t="s">
        <v>413</v>
      </c>
      <c r="F132" s="1">
        <f t="shared" si="2"/>
        <v>0</v>
      </c>
      <c r="G132" s="1"/>
      <c r="H132" s="1"/>
    </row>
    <row r="133" spans="1:8" ht="40.5" x14ac:dyDescent="0.25">
      <c r="A133" s="140">
        <v>2484</v>
      </c>
      <c r="B133" s="44" t="s">
        <v>74</v>
      </c>
      <c r="C133" s="44" t="s">
        <v>348</v>
      </c>
      <c r="D133" s="44" t="s">
        <v>323</v>
      </c>
      <c r="E133" s="141" t="s">
        <v>414</v>
      </c>
      <c r="F133" s="1">
        <f t="shared" si="2"/>
        <v>0</v>
      </c>
      <c r="G133" s="1"/>
      <c r="H133" s="1"/>
    </row>
    <row r="134" spans="1:8" ht="27" x14ac:dyDescent="0.25">
      <c r="A134" s="140">
        <v>2485</v>
      </c>
      <c r="B134" s="44" t="s">
        <v>74</v>
      </c>
      <c r="C134" s="44" t="s">
        <v>348</v>
      </c>
      <c r="D134" s="44" t="s">
        <v>324</v>
      </c>
      <c r="E134" s="141" t="s">
        <v>415</v>
      </c>
      <c r="F134" s="1">
        <f t="shared" si="2"/>
        <v>0</v>
      </c>
      <c r="G134" s="1"/>
      <c r="H134" s="1"/>
    </row>
    <row r="135" spans="1:8" ht="27" x14ac:dyDescent="0.25">
      <c r="A135" s="140">
        <v>2486</v>
      </c>
      <c r="B135" s="44" t="s">
        <v>74</v>
      </c>
      <c r="C135" s="44" t="s">
        <v>348</v>
      </c>
      <c r="D135" s="44" t="s">
        <v>343</v>
      </c>
      <c r="E135" s="141" t="s">
        <v>416</v>
      </c>
      <c r="F135" s="1">
        <f t="shared" si="2"/>
        <v>0</v>
      </c>
      <c r="G135" s="1"/>
      <c r="H135" s="1"/>
    </row>
    <row r="136" spans="1:8" ht="27" x14ac:dyDescent="0.25">
      <c r="A136" s="140">
        <v>2487</v>
      </c>
      <c r="B136" s="44" t="s">
        <v>74</v>
      </c>
      <c r="C136" s="44" t="s">
        <v>348</v>
      </c>
      <c r="D136" s="44" t="s">
        <v>346</v>
      </c>
      <c r="E136" s="141" t="s">
        <v>417</v>
      </c>
      <c r="F136" s="1">
        <f t="shared" si="2"/>
        <v>0</v>
      </c>
      <c r="G136" s="1"/>
      <c r="H136" s="1"/>
    </row>
    <row r="137" spans="1:8" ht="27" x14ac:dyDescent="0.25">
      <c r="A137" s="140">
        <v>2490</v>
      </c>
      <c r="B137" s="43" t="s">
        <v>74</v>
      </c>
      <c r="C137" s="43" t="s">
        <v>418</v>
      </c>
      <c r="D137" s="43" t="s">
        <v>68</v>
      </c>
      <c r="E137" s="142" t="s">
        <v>419</v>
      </c>
      <c r="F137" s="1">
        <f t="shared" si="2"/>
        <v>0</v>
      </c>
      <c r="G137" s="1">
        <f>G139</f>
        <v>0</v>
      </c>
      <c r="H137" s="1">
        <f>H139</f>
        <v>0</v>
      </c>
    </row>
    <row r="138" spans="1:8" s="11" customFormat="1" x14ac:dyDescent="0.25">
      <c r="A138" s="140"/>
      <c r="B138" s="43"/>
      <c r="C138" s="43"/>
      <c r="D138" s="43"/>
      <c r="E138" s="141" t="s">
        <v>233</v>
      </c>
      <c r="F138" s="1"/>
      <c r="G138" s="27"/>
      <c r="H138" s="27"/>
    </row>
    <row r="139" spans="1:8" ht="27" x14ac:dyDescent="0.25">
      <c r="A139" s="140">
        <v>2491</v>
      </c>
      <c r="B139" s="44" t="s">
        <v>74</v>
      </c>
      <c r="C139" s="44" t="s">
        <v>418</v>
      </c>
      <c r="D139" s="44" t="s">
        <v>69</v>
      </c>
      <c r="E139" s="141" t="s">
        <v>419</v>
      </c>
      <c r="F139" s="1">
        <f>G139+H139</f>
        <v>0</v>
      </c>
      <c r="G139" s="1"/>
      <c r="H139" s="1"/>
    </row>
    <row r="140" spans="1:8" s="10" customFormat="1" ht="60" x14ac:dyDescent="0.25">
      <c r="A140" s="136">
        <v>2500</v>
      </c>
      <c r="B140" s="43" t="s">
        <v>75</v>
      </c>
      <c r="C140" s="43" t="s">
        <v>68</v>
      </c>
      <c r="D140" s="43" t="s">
        <v>68</v>
      </c>
      <c r="E140" s="138" t="s">
        <v>420</v>
      </c>
      <c r="F140" s="13">
        <f>G140+H140</f>
        <v>345000</v>
      </c>
      <c r="G140" s="13">
        <f>G142+G145+G148+G151+G154+G157</f>
        <v>345000</v>
      </c>
      <c r="H140" s="13">
        <f>H142+H145+H148+H151+H154+H157</f>
        <v>0</v>
      </c>
    </row>
    <row r="141" spans="1:8" x14ac:dyDescent="0.25">
      <c r="A141" s="140"/>
      <c r="B141" s="43"/>
      <c r="C141" s="43"/>
      <c r="D141" s="43"/>
      <c r="E141" s="141" t="s">
        <v>327</v>
      </c>
      <c r="F141" s="1"/>
      <c r="G141" s="1"/>
      <c r="H141" s="1"/>
    </row>
    <row r="142" spans="1:8" x14ac:dyDescent="0.25">
      <c r="A142" s="140">
        <v>2510</v>
      </c>
      <c r="B142" s="43" t="s">
        <v>75</v>
      </c>
      <c r="C142" s="43" t="s">
        <v>69</v>
      </c>
      <c r="D142" s="43" t="s">
        <v>68</v>
      </c>
      <c r="E142" s="142" t="s">
        <v>421</v>
      </c>
      <c r="F142" s="1">
        <f>G142+H142</f>
        <v>345000</v>
      </c>
      <c r="G142" s="1">
        <f>G144</f>
        <v>345000</v>
      </c>
      <c r="H142" s="1">
        <f>H144</f>
        <v>0</v>
      </c>
    </row>
    <row r="143" spans="1:8" s="11" customFormat="1" x14ac:dyDescent="0.25">
      <c r="A143" s="140"/>
      <c r="B143" s="43"/>
      <c r="C143" s="43"/>
      <c r="D143" s="43"/>
      <c r="E143" s="141" t="s">
        <v>233</v>
      </c>
      <c r="F143" s="1"/>
      <c r="G143" s="27"/>
      <c r="H143" s="27"/>
    </row>
    <row r="144" spans="1:8" x14ac:dyDescent="0.25">
      <c r="A144" s="140">
        <v>2511</v>
      </c>
      <c r="B144" s="44" t="s">
        <v>75</v>
      </c>
      <c r="C144" s="44" t="s">
        <v>69</v>
      </c>
      <c r="D144" s="44" t="s">
        <v>69</v>
      </c>
      <c r="E144" s="141" t="s">
        <v>421</v>
      </c>
      <c r="F144" s="1">
        <f>G144+H144</f>
        <v>345000</v>
      </c>
      <c r="G144" s="1">
        <v>345000</v>
      </c>
      <c r="H144" s="1"/>
    </row>
    <row r="145" spans="1:8" x14ac:dyDescent="0.25">
      <c r="A145" s="140">
        <v>2520</v>
      </c>
      <c r="B145" s="43" t="s">
        <v>75</v>
      </c>
      <c r="C145" s="43" t="s">
        <v>70</v>
      </c>
      <c r="D145" s="43" t="s">
        <v>68</v>
      </c>
      <c r="E145" s="142" t="s">
        <v>422</v>
      </c>
      <c r="F145" s="1">
        <f>G145+H145</f>
        <v>0</v>
      </c>
      <c r="G145" s="1">
        <f>G147</f>
        <v>0</v>
      </c>
      <c r="H145" s="1">
        <f>H147</f>
        <v>0</v>
      </c>
    </row>
    <row r="146" spans="1:8" s="11" customFormat="1" x14ac:dyDescent="0.25">
      <c r="A146" s="140"/>
      <c r="B146" s="43"/>
      <c r="C146" s="43"/>
      <c r="D146" s="43"/>
      <c r="E146" s="141" t="s">
        <v>233</v>
      </c>
      <c r="F146" s="1"/>
      <c r="G146" s="27"/>
      <c r="H146" s="27"/>
    </row>
    <row r="147" spans="1:8" x14ac:dyDescent="0.25">
      <c r="A147" s="140">
        <v>2521</v>
      </c>
      <c r="B147" s="44" t="s">
        <v>75</v>
      </c>
      <c r="C147" s="44" t="s">
        <v>70</v>
      </c>
      <c r="D147" s="44" t="s">
        <v>69</v>
      </c>
      <c r="E147" s="141" t="s">
        <v>423</v>
      </c>
      <c r="F147" s="1">
        <f>G147+H147</f>
        <v>0</v>
      </c>
      <c r="G147" s="1"/>
      <c r="H147" s="1"/>
    </row>
    <row r="148" spans="1:8" x14ac:dyDescent="0.25">
      <c r="A148" s="140">
        <v>2530</v>
      </c>
      <c r="B148" s="43" t="s">
        <v>75</v>
      </c>
      <c r="C148" s="43" t="s">
        <v>71</v>
      </c>
      <c r="D148" s="43" t="s">
        <v>68</v>
      </c>
      <c r="E148" s="142" t="s">
        <v>424</v>
      </c>
      <c r="F148" s="1">
        <f>G148+H148</f>
        <v>0</v>
      </c>
      <c r="G148" s="1">
        <f>G150</f>
        <v>0</v>
      </c>
      <c r="H148" s="1">
        <f>H150</f>
        <v>0</v>
      </c>
    </row>
    <row r="149" spans="1:8" s="11" customFormat="1" x14ac:dyDescent="0.25">
      <c r="A149" s="140"/>
      <c r="B149" s="43"/>
      <c r="C149" s="43"/>
      <c r="D149" s="43"/>
      <c r="E149" s="141" t="s">
        <v>233</v>
      </c>
      <c r="F149" s="1"/>
      <c r="G149" s="27"/>
      <c r="H149" s="27"/>
    </row>
    <row r="150" spans="1:8" x14ac:dyDescent="0.25">
      <c r="A150" s="140">
        <v>2531</v>
      </c>
      <c r="B150" s="44" t="s">
        <v>75</v>
      </c>
      <c r="C150" s="44" t="s">
        <v>71</v>
      </c>
      <c r="D150" s="44" t="s">
        <v>69</v>
      </c>
      <c r="E150" s="141" t="s">
        <v>424</v>
      </c>
      <c r="F150" s="1">
        <f>G150+H150</f>
        <v>0</v>
      </c>
      <c r="G150" s="1"/>
      <c r="H150" s="1"/>
    </row>
    <row r="151" spans="1:8" x14ac:dyDescent="0.25">
      <c r="A151" s="140">
        <v>2540</v>
      </c>
      <c r="B151" s="43" t="s">
        <v>75</v>
      </c>
      <c r="C151" s="43" t="s">
        <v>323</v>
      </c>
      <c r="D151" s="43" t="s">
        <v>68</v>
      </c>
      <c r="E151" s="142" t="s">
        <v>425</v>
      </c>
      <c r="F151" s="1">
        <f>G151+H151</f>
        <v>0</v>
      </c>
      <c r="G151" s="1">
        <f>G153</f>
        <v>0</v>
      </c>
      <c r="H151" s="1">
        <f>H153</f>
        <v>0</v>
      </c>
    </row>
    <row r="152" spans="1:8" s="11" customFormat="1" x14ac:dyDescent="0.25">
      <c r="A152" s="140"/>
      <c r="B152" s="43"/>
      <c r="C152" s="43"/>
      <c r="D152" s="43"/>
      <c r="E152" s="141" t="s">
        <v>233</v>
      </c>
      <c r="F152" s="1"/>
      <c r="G152" s="27"/>
      <c r="H152" s="27"/>
    </row>
    <row r="153" spans="1:8" x14ac:dyDescent="0.25">
      <c r="A153" s="140">
        <v>2541</v>
      </c>
      <c r="B153" s="44" t="s">
        <v>75</v>
      </c>
      <c r="C153" s="44" t="s">
        <v>323</v>
      </c>
      <c r="D153" s="44" t="s">
        <v>69</v>
      </c>
      <c r="E153" s="141" t="s">
        <v>425</v>
      </c>
      <c r="F153" s="1">
        <f>G153+H153</f>
        <v>0</v>
      </c>
      <c r="G153" s="1"/>
      <c r="H153" s="1"/>
    </row>
    <row r="154" spans="1:8" ht="27" x14ac:dyDescent="0.25">
      <c r="A154" s="140">
        <v>2550</v>
      </c>
      <c r="B154" s="43" t="s">
        <v>75</v>
      </c>
      <c r="C154" s="43" t="s">
        <v>324</v>
      </c>
      <c r="D154" s="43" t="s">
        <v>68</v>
      </c>
      <c r="E154" s="142" t="s">
        <v>426</v>
      </c>
      <c r="F154" s="1">
        <f>G154+H154</f>
        <v>0</v>
      </c>
      <c r="G154" s="1">
        <f>G156</f>
        <v>0</v>
      </c>
      <c r="H154" s="1">
        <f>H156</f>
        <v>0</v>
      </c>
    </row>
    <row r="155" spans="1:8" s="11" customFormat="1" x14ac:dyDescent="0.25">
      <c r="A155" s="140"/>
      <c r="B155" s="43"/>
      <c r="C155" s="43"/>
      <c r="D155" s="43"/>
      <c r="E155" s="141" t="s">
        <v>233</v>
      </c>
      <c r="F155" s="1"/>
      <c r="G155" s="27"/>
      <c r="H155" s="27"/>
    </row>
    <row r="156" spans="1:8" ht="27" x14ac:dyDescent="0.25">
      <c r="A156" s="140">
        <v>2551</v>
      </c>
      <c r="B156" s="44" t="s">
        <v>75</v>
      </c>
      <c r="C156" s="44" t="s">
        <v>324</v>
      </c>
      <c r="D156" s="44" t="s">
        <v>69</v>
      </c>
      <c r="E156" s="141" t="s">
        <v>426</v>
      </c>
      <c r="F156" s="1">
        <f>G156+H156</f>
        <v>0</v>
      </c>
      <c r="G156" s="1"/>
      <c r="H156" s="1"/>
    </row>
    <row r="157" spans="1:8" ht="27" x14ac:dyDescent="0.25">
      <c r="A157" s="140">
        <v>2560</v>
      </c>
      <c r="B157" s="43" t="s">
        <v>75</v>
      </c>
      <c r="C157" s="43" t="s">
        <v>343</v>
      </c>
      <c r="D157" s="43" t="s">
        <v>68</v>
      </c>
      <c r="E157" s="142" t="s">
        <v>427</v>
      </c>
      <c r="F157" s="1">
        <f>G157+H157</f>
        <v>0</v>
      </c>
      <c r="G157" s="1">
        <f>G159</f>
        <v>0</v>
      </c>
      <c r="H157" s="1">
        <f>H159</f>
        <v>0</v>
      </c>
    </row>
    <row r="158" spans="1:8" s="11" customFormat="1" x14ac:dyDescent="0.25">
      <c r="A158" s="140"/>
      <c r="B158" s="43"/>
      <c r="C158" s="43"/>
      <c r="D158" s="43"/>
      <c r="E158" s="141" t="s">
        <v>233</v>
      </c>
      <c r="F158" s="1"/>
      <c r="G158" s="27"/>
      <c r="H158" s="27"/>
    </row>
    <row r="159" spans="1:8" ht="27" x14ac:dyDescent="0.25">
      <c r="A159" s="140">
        <v>2561</v>
      </c>
      <c r="B159" s="44" t="s">
        <v>75</v>
      </c>
      <c r="C159" s="44" t="s">
        <v>343</v>
      </c>
      <c r="D159" s="44" t="s">
        <v>69</v>
      </c>
      <c r="E159" s="141" t="s">
        <v>427</v>
      </c>
      <c r="F159" s="1">
        <f>G159+H159</f>
        <v>0</v>
      </c>
      <c r="G159" s="1"/>
      <c r="H159" s="1"/>
    </row>
    <row r="160" spans="1:8" s="10" customFormat="1" ht="60" x14ac:dyDescent="0.25">
      <c r="A160" s="136">
        <v>2600</v>
      </c>
      <c r="B160" s="43" t="s">
        <v>76</v>
      </c>
      <c r="C160" s="43" t="s">
        <v>68</v>
      </c>
      <c r="D160" s="43" t="s">
        <v>68</v>
      </c>
      <c r="E160" s="138" t="s">
        <v>428</v>
      </c>
      <c r="F160" s="13">
        <f>G160+H160</f>
        <v>169900</v>
      </c>
      <c r="G160" s="13">
        <f>G162+G165+G168+G171+G174+G177</f>
        <v>90000</v>
      </c>
      <c r="H160" s="13">
        <f>H162+H165+H168+H171+H174+H177</f>
        <v>79900</v>
      </c>
    </row>
    <row r="161" spans="1:8" x14ac:dyDescent="0.25">
      <c r="A161" s="140"/>
      <c r="B161" s="43"/>
      <c r="C161" s="43"/>
      <c r="D161" s="43"/>
      <c r="E161" s="141" t="s">
        <v>327</v>
      </c>
      <c r="F161" s="1"/>
      <c r="G161" s="1"/>
      <c r="H161" s="1"/>
    </row>
    <row r="162" spans="1:8" x14ac:dyDescent="0.25">
      <c r="A162" s="140">
        <v>2610</v>
      </c>
      <c r="B162" s="43" t="s">
        <v>76</v>
      </c>
      <c r="C162" s="43" t="s">
        <v>69</v>
      </c>
      <c r="D162" s="43" t="s">
        <v>68</v>
      </c>
      <c r="E162" s="142" t="s">
        <v>429</v>
      </c>
      <c r="F162" s="1">
        <f>G162+H162</f>
        <v>0</v>
      </c>
      <c r="G162" s="1">
        <f>G164</f>
        <v>0</v>
      </c>
      <c r="H162" s="1">
        <f>H164</f>
        <v>0</v>
      </c>
    </row>
    <row r="163" spans="1:8" s="11" customFormat="1" x14ac:dyDescent="0.25">
      <c r="A163" s="140"/>
      <c r="B163" s="43"/>
      <c r="C163" s="43"/>
      <c r="D163" s="43"/>
      <c r="E163" s="141" t="s">
        <v>233</v>
      </c>
      <c r="F163" s="1"/>
      <c r="G163" s="27"/>
      <c r="H163" s="27"/>
    </row>
    <row r="164" spans="1:8" x14ac:dyDescent="0.25">
      <c r="A164" s="140">
        <v>2611</v>
      </c>
      <c r="B164" s="44" t="s">
        <v>76</v>
      </c>
      <c r="C164" s="44" t="s">
        <v>69</v>
      </c>
      <c r="D164" s="44" t="s">
        <v>69</v>
      </c>
      <c r="E164" s="141" t="s">
        <v>430</v>
      </c>
      <c r="F164" s="1">
        <f>G164+H164</f>
        <v>0</v>
      </c>
      <c r="G164" s="1"/>
      <c r="H164" s="1"/>
    </row>
    <row r="165" spans="1:8" x14ac:dyDescent="0.25">
      <c r="A165" s="140">
        <v>2620</v>
      </c>
      <c r="B165" s="43" t="s">
        <v>76</v>
      </c>
      <c r="C165" s="43" t="s">
        <v>70</v>
      </c>
      <c r="D165" s="43" t="s">
        <v>68</v>
      </c>
      <c r="E165" s="142" t="s">
        <v>431</v>
      </c>
      <c r="F165" s="1">
        <f>G165+H165</f>
        <v>0</v>
      </c>
      <c r="G165" s="1">
        <f>G167</f>
        <v>0</v>
      </c>
      <c r="H165" s="1">
        <f>H167</f>
        <v>0</v>
      </c>
    </row>
    <row r="166" spans="1:8" s="11" customFormat="1" x14ac:dyDescent="0.25">
      <c r="A166" s="140"/>
      <c r="B166" s="43"/>
      <c r="C166" s="43"/>
      <c r="D166" s="43"/>
      <c r="E166" s="141" t="s">
        <v>233</v>
      </c>
      <c r="F166" s="1"/>
      <c r="G166" s="27"/>
      <c r="H166" s="27"/>
    </row>
    <row r="167" spans="1:8" x14ac:dyDescent="0.25">
      <c r="A167" s="140">
        <v>2621</v>
      </c>
      <c r="B167" s="44" t="s">
        <v>76</v>
      </c>
      <c r="C167" s="44" t="s">
        <v>70</v>
      </c>
      <c r="D167" s="44" t="s">
        <v>69</v>
      </c>
      <c r="E167" s="141" t="s">
        <v>431</v>
      </c>
      <c r="F167" s="1">
        <f>G167+H167</f>
        <v>0</v>
      </c>
      <c r="G167" s="1"/>
      <c r="H167" s="1">
        <f>'hat6'!H474</f>
        <v>0</v>
      </c>
    </row>
    <row r="168" spans="1:8" x14ac:dyDescent="0.25">
      <c r="A168" s="140">
        <v>2630</v>
      </c>
      <c r="B168" s="43" t="s">
        <v>76</v>
      </c>
      <c r="C168" s="43" t="s">
        <v>71</v>
      </c>
      <c r="D168" s="43" t="s">
        <v>68</v>
      </c>
      <c r="E168" s="142" t="s">
        <v>432</v>
      </c>
      <c r="F168" s="1">
        <f>G168+H168</f>
        <v>109900</v>
      </c>
      <c r="G168" s="1">
        <f>G170</f>
        <v>30000</v>
      </c>
      <c r="H168" s="1">
        <f>H170</f>
        <v>79900</v>
      </c>
    </row>
    <row r="169" spans="1:8" s="11" customFormat="1" x14ac:dyDescent="0.25">
      <c r="A169" s="140"/>
      <c r="B169" s="43"/>
      <c r="C169" s="43"/>
      <c r="D169" s="43"/>
      <c r="E169" s="141" t="s">
        <v>233</v>
      </c>
      <c r="F169" s="1"/>
      <c r="G169" s="27"/>
      <c r="H169" s="27"/>
    </row>
    <row r="170" spans="1:8" x14ac:dyDescent="0.25">
      <c r="A170" s="140">
        <v>2631</v>
      </c>
      <c r="B170" s="44" t="s">
        <v>76</v>
      </c>
      <c r="C170" s="44" t="s">
        <v>71</v>
      </c>
      <c r="D170" s="44" t="s">
        <v>69</v>
      </c>
      <c r="E170" s="141" t="s">
        <v>433</v>
      </c>
      <c r="F170" s="1">
        <f>G170+H170</f>
        <v>109900</v>
      </c>
      <c r="G170" s="1">
        <v>30000</v>
      </c>
      <c r="H170" s="1">
        <f>'hat6'!H482</f>
        <v>79900</v>
      </c>
    </row>
    <row r="171" spans="1:8" x14ac:dyDescent="0.25">
      <c r="A171" s="140">
        <v>2640</v>
      </c>
      <c r="B171" s="43" t="s">
        <v>76</v>
      </c>
      <c r="C171" s="43" t="s">
        <v>323</v>
      </c>
      <c r="D171" s="43" t="s">
        <v>68</v>
      </c>
      <c r="E171" s="142" t="s">
        <v>434</v>
      </c>
      <c r="F171" s="1">
        <f>G171+H171</f>
        <v>60000</v>
      </c>
      <c r="G171" s="1">
        <f>G173</f>
        <v>60000</v>
      </c>
      <c r="H171" s="1">
        <f>H173</f>
        <v>0</v>
      </c>
    </row>
    <row r="172" spans="1:8" s="11" customFormat="1" x14ac:dyDescent="0.25">
      <c r="A172" s="140"/>
      <c r="B172" s="43"/>
      <c r="C172" s="43"/>
      <c r="D172" s="43"/>
      <c r="E172" s="141" t="s">
        <v>233</v>
      </c>
      <c r="F172" s="1"/>
      <c r="G172" s="27"/>
      <c r="H172" s="27"/>
    </row>
    <row r="173" spans="1:8" x14ac:dyDescent="0.25">
      <c r="A173" s="140">
        <v>2641</v>
      </c>
      <c r="B173" s="44" t="s">
        <v>76</v>
      </c>
      <c r="C173" s="44" t="s">
        <v>323</v>
      </c>
      <c r="D173" s="44" t="s">
        <v>69</v>
      </c>
      <c r="E173" s="141" t="s">
        <v>435</v>
      </c>
      <c r="F173" s="1">
        <f>G173+H173</f>
        <v>60000</v>
      </c>
      <c r="G173" s="1">
        <v>60000</v>
      </c>
      <c r="H173" s="1"/>
    </row>
    <row r="174" spans="1:8" ht="40.5" x14ac:dyDescent="0.25">
      <c r="A174" s="140">
        <v>2650</v>
      </c>
      <c r="B174" s="43" t="s">
        <v>76</v>
      </c>
      <c r="C174" s="43" t="s">
        <v>324</v>
      </c>
      <c r="D174" s="43" t="s">
        <v>68</v>
      </c>
      <c r="E174" s="142" t="s">
        <v>436</v>
      </c>
      <c r="F174" s="1">
        <f>G174+H174</f>
        <v>0</v>
      </c>
      <c r="G174" s="1">
        <f>G176</f>
        <v>0</v>
      </c>
      <c r="H174" s="1">
        <f>H176</f>
        <v>0</v>
      </c>
    </row>
    <row r="175" spans="1:8" s="11" customFormat="1" x14ac:dyDescent="0.25">
      <c r="A175" s="140"/>
      <c r="B175" s="43"/>
      <c r="C175" s="43"/>
      <c r="D175" s="43"/>
      <c r="E175" s="141" t="s">
        <v>233</v>
      </c>
      <c r="F175" s="1"/>
      <c r="G175" s="27"/>
      <c r="H175" s="27"/>
    </row>
    <row r="176" spans="1:8" ht="40.5" x14ac:dyDescent="0.25">
      <c r="A176" s="140">
        <v>2651</v>
      </c>
      <c r="B176" s="44" t="s">
        <v>76</v>
      </c>
      <c r="C176" s="44" t="s">
        <v>324</v>
      </c>
      <c r="D176" s="44" t="s">
        <v>69</v>
      </c>
      <c r="E176" s="141" t="s">
        <v>436</v>
      </c>
      <c r="F176" s="1">
        <f>G176+H176</f>
        <v>0</v>
      </c>
      <c r="G176" s="1"/>
      <c r="H176" s="1"/>
    </row>
    <row r="177" spans="1:8" ht="27" x14ac:dyDescent="0.25">
      <c r="A177" s="140">
        <v>2660</v>
      </c>
      <c r="B177" s="43" t="s">
        <v>76</v>
      </c>
      <c r="C177" s="43" t="s">
        <v>343</v>
      </c>
      <c r="D177" s="43" t="s">
        <v>68</v>
      </c>
      <c r="E177" s="142" t="s">
        <v>437</v>
      </c>
      <c r="F177" s="1">
        <f>G177+H177</f>
        <v>0</v>
      </c>
      <c r="G177" s="1">
        <f>G179</f>
        <v>0</v>
      </c>
      <c r="H177" s="1">
        <f>H179</f>
        <v>0</v>
      </c>
    </row>
    <row r="178" spans="1:8" s="11" customFormat="1" x14ac:dyDescent="0.25">
      <c r="A178" s="140"/>
      <c r="B178" s="43"/>
      <c r="C178" s="43"/>
      <c r="D178" s="43"/>
      <c r="E178" s="141" t="s">
        <v>233</v>
      </c>
      <c r="F178" s="1"/>
      <c r="G178" s="27"/>
      <c r="H178" s="27"/>
    </row>
    <row r="179" spans="1:8" ht="27" x14ac:dyDescent="0.25">
      <c r="A179" s="140">
        <v>2661</v>
      </c>
      <c r="B179" s="44" t="s">
        <v>76</v>
      </c>
      <c r="C179" s="44" t="s">
        <v>343</v>
      </c>
      <c r="D179" s="44" t="s">
        <v>69</v>
      </c>
      <c r="E179" s="141" t="s">
        <v>437</v>
      </c>
      <c r="F179" s="1">
        <f>G179+H179</f>
        <v>0</v>
      </c>
      <c r="G179" s="1"/>
      <c r="H179" s="1"/>
    </row>
    <row r="180" spans="1:8" s="10" customFormat="1" ht="40.5" x14ac:dyDescent="0.25">
      <c r="A180" s="136">
        <v>2700</v>
      </c>
      <c r="B180" s="43" t="s">
        <v>77</v>
      </c>
      <c r="C180" s="43" t="s">
        <v>68</v>
      </c>
      <c r="D180" s="43" t="s">
        <v>68</v>
      </c>
      <c r="E180" s="161" t="s">
        <v>438</v>
      </c>
      <c r="F180" s="13">
        <f>G180+H180</f>
        <v>1000</v>
      </c>
      <c r="G180" s="13">
        <f>G182+G187+G193+G199+G202+G205</f>
        <v>1000</v>
      </c>
      <c r="H180" s="13">
        <f>H182+H187+H193+H199+H202+H205</f>
        <v>0</v>
      </c>
    </row>
    <row r="181" spans="1:8" x14ac:dyDescent="0.25">
      <c r="A181" s="140"/>
      <c r="B181" s="43"/>
      <c r="C181" s="43"/>
      <c r="D181" s="43"/>
      <c r="E181" s="141" t="s">
        <v>327</v>
      </c>
      <c r="F181" s="1"/>
      <c r="G181" s="1"/>
      <c r="H181" s="1"/>
    </row>
    <row r="182" spans="1:8" x14ac:dyDescent="0.25">
      <c r="A182" s="140">
        <v>2710</v>
      </c>
      <c r="B182" s="43" t="s">
        <v>77</v>
      </c>
      <c r="C182" s="43" t="s">
        <v>69</v>
      </c>
      <c r="D182" s="43" t="s">
        <v>68</v>
      </c>
      <c r="E182" s="142" t="s">
        <v>439</v>
      </c>
      <c r="F182" s="1">
        <f>G182+H182</f>
        <v>0</v>
      </c>
      <c r="G182" s="1">
        <f>G184+G185+G186</f>
        <v>0</v>
      </c>
      <c r="H182" s="1">
        <f>H184+H185+H186</f>
        <v>0</v>
      </c>
    </row>
    <row r="183" spans="1:8" s="11" customFormat="1" x14ac:dyDescent="0.25">
      <c r="A183" s="140"/>
      <c r="B183" s="43"/>
      <c r="C183" s="43"/>
      <c r="D183" s="43"/>
      <c r="E183" s="141" t="s">
        <v>233</v>
      </c>
      <c r="F183" s="1"/>
      <c r="G183" s="27"/>
      <c r="H183" s="27"/>
    </row>
    <row r="184" spans="1:8" x14ac:dyDescent="0.25">
      <c r="A184" s="140">
        <v>2711</v>
      </c>
      <c r="B184" s="44" t="s">
        <v>77</v>
      </c>
      <c r="C184" s="44" t="s">
        <v>69</v>
      </c>
      <c r="D184" s="44" t="s">
        <v>69</v>
      </c>
      <c r="E184" s="141" t="s">
        <v>440</v>
      </c>
      <c r="F184" s="1">
        <f>G184+H184</f>
        <v>0</v>
      </c>
      <c r="G184" s="1"/>
      <c r="H184" s="1"/>
    </row>
    <row r="185" spans="1:8" x14ac:dyDescent="0.25">
      <c r="A185" s="140">
        <v>2712</v>
      </c>
      <c r="B185" s="44" t="s">
        <v>77</v>
      </c>
      <c r="C185" s="44" t="s">
        <v>69</v>
      </c>
      <c r="D185" s="44" t="s">
        <v>70</v>
      </c>
      <c r="E185" s="141" t="s">
        <v>441</v>
      </c>
      <c r="F185" s="1">
        <f>G185+H185</f>
        <v>0</v>
      </c>
      <c r="G185" s="1"/>
      <c r="H185" s="1"/>
    </row>
    <row r="186" spans="1:8" x14ac:dyDescent="0.25">
      <c r="A186" s="140">
        <v>2713</v>
      </c>
      <c r="B186" s="44" t="s">
        <v>77</v>
      </c>
      <c r="C186" s="44" t="s">
        <v>69</v>
      </c>
      <c r="D186" s="44" t="s">
        <v>71</v>
      </c>
      <c r="E186" s="141" t="s">
        <v>442</v>
      </c>
      <c r="F186" s="1">
        <f>G186+H186</f>
        <v>0</v>
      </c>
      <c r="G186" s="1"/>
      <c r="H186" s="1"/>
    </row>
    <row r="187" spans="1:8" x14ac:dyDescent="0.25">
      <c r="A187" s="140">
        <v>2720</v>
      </c>
      <c r="B187" s="43" t="s">
        <v>77</v>
      </c>
      <c r="C187" s="43" t="s">
        <v>70</v>
      </c>
      <c r="D187" s="43" t="s">
        <v>68</v>
      </c>
      <c r="E187" s="142" t="s">
        <v>443</v>
      </c>
      <c r="F187" s="1">
        <f>G187+H187</f>
        <v>0</v>
      </c>
      <c r="G187" s="1">
        <f>G189+G190+G191+G192</f>
        <v>0</v>
      </c>
      <c r="H187" s="1">
        <f>H189+H190+H191+H192</f>
        <v>0</v>
      </c>
    </row>
    <row r="188" spans="1:8" s="11" customFormat="1" x14ac:dyDescent="0.25">
      <c r="A188" s="140"/>
      <c r="B188" s="43"/>
      <c r="C188" s="43"/>
      <c r="D188" s="43"/>
      <c r="E188" s="141" t="s">
        <v>233</v>
      </c>
      <c r="F188" s="1"/>
      <c r="G188" s="27"/>
      <c r="H188" s="27"/>
    </row>
    <row r="189" spans="1:8" x14ac:dyDescent="0.25">
      <c r="A189" s="140">
        <v>2721</v>
      </c>
      <c r="B189" s="44" t="s">
        <v>77</v>
      </c>
      <c r="C189" s="44" t="s">
        <v>70</v>
      </c>
      <c r="D189" s="44" t="s">
        <v>69</v>
      </c>
      <c r="E189" s="141" t="s">
        <v>444</v>
      </c>
      <c r="F189" s="1">
        <f>G189+H189</f>
        <v>0</v>
      </c>
      <c r="G189" s="1"/>
      <c r="H189" s="1"/>
    </row>
    <row r="190" spans="1:8" x14ac:dyDescent="0.25">
      <c r="A190" s="140">
        <v>2722</v>
      </c>
      <c r="B190" s="44" t="s">
        <v>77</v>
      </c>
      <c r="C190" s="44" t="s">
        <v>70</v>
      </c>
      <c r="D190" s="44" t="s">
        <v>70</v>
      </c>
      <c r="E190" s="141" t="s">
        <v>445</v>
      </c>
      <c r="F190" s="1">
        <f>G190+H190</f>
        <v>0</v>
      </c>
      <c r="G190" s="1"/>
      <c r="H190" s="1"/>
    </row>
    <row r="191" spans="1:8" x14ac:dyDescent="0.25">
      <c r="A191" s="140">
        <v>2723</v>
      </c>
      <c r="B191" s="44" t="s">
        <v>77</v>
      </c>
      <c r="C191" s="44" t="s">
        <v>70</v>
      </c>
      <c r="D191" s="44" t="s">
        <v>71</v>
      </c>
      <c r="E191" s="141" t="s">
        <v>446</v>
      </c>
      <c r="F191" s="1">
        <f>G191+H191</f>
        <v>0</v>
      </c>
      <c r="G191" s="1"/>
      <c r="H191" s="1"/>
    </row>
    <row r="192" spans="1:8" x14ac:dyDescent="0.25">
      <c r="A192" s="140">
        <v>2724</v>
      </c>
      <c r="B192" s="44" t="s">
        <v>77</v>
      </c>
      <c r="C192" s="44" t="s">
        <v>70</v>
      </c>
      <c r="D192" s="44" t="s">
        <v>323</v>
      </c>
      <c r="E192" s="141" t="s">
        <v>447</v>
      </c>
      <c r="F192" s="1">
        <f>G192+H192</f>
        <v>0</v>
      </c>
      <c r="G192" s="1"/>
      <c r="H192" s="1"/>
    </row>
    <row r="193" spans="1:8" x14ac:dyDescent="0.25">
      <c r="A193" s="140">
        <v>2730</v>
      </c>
      <c r="B193" s="43" t="s">
        <v>77</v>
      </c>
      <c r="C193" s="43" t="s">
        <v>71</v>
      </c>
      <c r="D193" s="43" t="s">
        <v>68</v>
      </c>
      <c r="E193" s="142" t="s">
        <v>448</v>
      </c>
      <c r="F193" s="1">
        <f>G193+H193</f>
        <v>0</v>
      </c>
      <c r="G193" s="1">
        <f>G195+G196+G197+G198</f>
        <v>0</v>
      </c>
      <c r="H193" s="1">
        <f>H195+H196+H197+H198</f>
        <v>0</v>
      </c>
    </row>
    <row r="194" spans="1:8" s="11" customFormat="1" x14ac:dyDescent="0.25">
      <c r="A194" s="140"/>
      <c r="B194" s="43"/>
      <c r="C194" s="43"/>
      <c r="D194" s="43"/>
      <c r="E194" s="141" t="s">
        <v>233</v>
      </c>
      <c r="F194" s="1"/>
      <c r="G194" s="27"/>
      <c r="H194" s="27"/>
    </row>
    <row r="195" spans="1:8" x14ac:dyDescent="0.25">
      <c r="A195" s="140">
        <v>2731</v>
      </c>
      <c r="B195" s="44" t="s">
        <v>77</v>
      </c>
      <c r="C195" s="44" t="s">
        <v>71</v>
      </c>
      <c r="D195" s="44" t="s">
        <v>69</v>
      </c>
      <c r="E195" s="141" t="s">
        <v>449</v>
      </c>
      <c r="F195" s="1">
        <f>G195+H195</f>
        <v>0</v>
      </c>
      <c r="G195" s="1"/>
      <c r="H195" s="1"/>
    </row>
    <row r="196" spans="1:8" x14ac:dyDescent="0.25">
      <c r="A196" s="140">
        <v>2732</v>
      </c>
      <c r="B196" s="44" t="s">
        <v>77</v>
      </c>
      <c r="C196" s="44" t="s">
        <v>71</v>
      </c>
      <c r="D196" s="44" t="s">
        <v>70</v>
      </c>
      <c r="E196" s="141" t="s">
        <v>450</v>
      </c>
      <c r="F196" s="1">
        <f>G196+H196</f>
        <v>0</v>
      </c>
      <c r="G196" s="1"/>
      <c r="H196" s="1"/>
    </row>
    <row r="197" spans="1:8" ht="27" x14ac:dyDescent="0.25">
      <c r="A197" s="140">
        <v>2733</v>
      </c>
      <c r="B197" s="44" t="s">
        <v>77</v>
      </c>
      <c r="C197" s="44" t="s">
        <v>71</v>
      </c>
      <c r="D197" s="44" t="s">
        <v>71</v>
      </c>
      <c r="E197" s="141" t="s">
        <v>451</v>
      </c>
      <c r="F197" s="1">
        <f>G197+H197</f>
        <v>0</v>
      </c>
      <c r="G197" s="1"/>
      <c r="H197" s="1"/>
    </row>
    <row r="198" spans="1:8" ht="27" x14ac:dyDescent="0.25">
      <c r="A198" s="140">
        <v>2734</v>
      </c>
      <c r="B198" s="44" t="s">
        <v>77</v>
      </c>
      <c r="C198" s="44" t="s">
        <v>71</v>
      </c>
      <c r="D198" s="44" t="s">
        <v>323</v>
      </c>
      <c r="E198" s="141" t="s">
        <v>452</v>
      </c>
      <c r="F198" s="1">
        <f>G198+H198</f>
        <v>0</v>
      </c>
      <c r="G198" s="1"/>
      <c r="H198" s="1"/>
    </row>
    <row r="199" spans="1:8" x14ac:dyDescent="0.25">
      <c r="A199" s="140">
        <v>2740</v>
      </c>
      <c r="B199" s="43" t="s">
        <v>77</v>
      </c>
      <c r="C199" s="43" t="s">
        <v>323</v>
      </c>
      <c r="D199" s="43" t="s">
        <v>68</v>
      </c>
      <c r="E199" s="142" t="s">
        <v>453</v>
      </c>
      <c r="F199" s="1">
        <f>G199+H199</f>
        <v>1000</v>
      </c>
      <c r="G199" s="1">
        <f>G201</f>
        <v>1000</v>
      </c>
      <c r="H199" s="1">
        <f>H201</f>
        <v>0</v>
      </c>
    </row>
    <row r="200" spans="1:8" s="11" customFormat="1" x14ac:dyDescent="0.25">
      <c r="A200" s="140"/>
      <c r="B200" s="43"/>
      <c r="C200" s="43"/>
      <c r="D200" s="43"/>
      <c r="E200" s="141" t="s">
        <v>233</v>
      </c>
      <c r="F200" s="1"/>
      <c r="G200" s="27"/>
      <c r="H200" s="27"/>
    </row>
    <row r="201" spans="1:8" x14ac:dyDescent="0.25">
      <c r="A201" s="140">
        <v>2741</v>
      </c>
      <c r="B201" s="44" t="s">
        <v>77</v>
      </c>
      <c r="C201" s="44" t="s">
        <v>323</v>
      </c>
      <c r="D201" s="44" t="s">
        <v>69</v>
      </c>
      <c r="E201" s="141" t="s">
        <v>453</v>
      </c>
      <c r="F201" s="1">
        <f>G201+H201</f>
        <v>1000</v>
      </c>
      <c r="G201" s="1">
        <v>1000</v>
      </c>
      <c r="H201" s="1"/>
    </row>
    <row r="202" spans="1:8" ht="27" x14ac:dyDescent="0.25">
      <c r="A202" s="140">
        <v>2750</v>
      </c>
      <c r="B202" s="43" t="s">
        <v>77</v>
      </c>
      <c r="C202" s="43" t="s">
        <v>324</v>
      </c>
      <c r="D202" s="43" t="s">
        <v>68</v>
      </c>
      <c r="E202" s="142" t="s">
        <v>454</v>
      </c>
      <c r="F202" s="1">
        <f>G202+H202</f>
        <v>0</v>
      </c>
      <c r="G202" s="1">
        <f>G204</f>
        <v>0</v>
      </c>
      <c r="H202" s="1">
        <f>H204</f>
        <v>0</v>
      </c>
    </row>
    <row r="203" spans="1:8" s="11" customFormat="1" x14ac:dyDescent="0.25">
      <c r="A203" s="140"/>
      <c r="B203" s="43"/>
      <c r="C203" s="43"/>
      <c r="D203" s="43"/>
      <c r="E203" s="141" t="s">
        <v>233</v>
      </c>
      <c r="F203" s="1"/>
      <c r="G203" s="27"/>
      <c r="H203" s="27"/>
    </row>
    <row r="204" spans="1:8" ht="27" x14ac:dyDescent="0.25">
      <c r="A204" s="140">
        <v>2751</v>
      </c>
      <c r="B204" s="44" t="s">
        <v>77</v>
      </c>
      <c r="C204" s="44" t="s">
        <v>324</v>
      </c>
      <c r="D204" s="44" t="s">
        <v>69</v>
      </c>
      <c r="E204" s="141" t="s">
        <v>454</v>
      </c>
      <c r="F204" s="1">
        <f>G204+H204</f>
        <v>0</v>
      </c>
      <c r="G204" s="1"/>
      <c r="H204" s="1"/>
    </row>
    <row r="205" spans="1:8" x14ac:dyDescent="0.25">
      <c r="A205" s="140">
        <v>2760</v>
      </c>
      <c r="B205" s="43" t="s">
        <v>77</v>
      </c>
      <c r="C205" s="43" t="s">
        <v>343</v>
      </c>
      <c r="D205" s="43" t="s">
        <v>68</v>
      </c>
      <c r="E205" s="142" t="s">
        <v>455</v>
      </c>
      <c r="F205" s="1">
        <f>G205+H205</f>
        <v>0</v>
      </c>
      <c r="G205" s="1">
        <f>G207+G208</f>
        <v>0</v>
      </c>
      <c r="H205" s="1">
        <f>H207+H208</f>
        <v>0</v>
      </c>
    </row>
    <row r="206" spans="1:8" s="11" customFormat="1" x14ac:dyDescent="0.25">
      <c r="A206" s="140"/>
      <c r="B206" s="43"/>
      <c r="C206" s="43"/>
      <c r="D206" s="43"/>
      <c r="E206" s="141" t="s">
        <v>233</v>
      </c>
      <c r="F206" s="1"/>
      <c r="G206" s="27"/>
      <c r="H206" s="27"/>
    </row>
    <row r="207" spans="1:8" ht="27" x14ac:dyDescent="0.25">
      <c r="A207" s="140">
        <v>2761</v>
      </c>
      <c r="B207" s="44" t="s">
        <v>77</v>
      </c>
      <c r="C207" s="44" t="s">
        <v>343</v>
      </c>
      <c r="D207" s="44" t="s">
        <v>69</v>
      </c>
      <c r="E207" s="141" t="s">
        <v>456</v>
      </c>
      <c r="F207" s="1">
        <f>G207+H207</f>
        <v>0</v>
      </c>
      <c r="G207" s="1"/>
      <c r="H207" s="1"/>
    </row>
    <row r="208" spans="1:8" x14ac:dyDescent="0.25">
      <c r="A208" s="140">
        <v>2762</v>
      </c>
      <c r="B208" s="44" t="s">
        <v>77</v>
      </c>
      <c r="C208" s="44" t="s">
        <v>343</v>
      </c>
      <c r="D208" s="44" t="s">
        <v>70</v>
      </c>
      <c r="E208" s="141" t="s">
        <v>455</v>
      </c>
      <c r="F208" s="1">
        <f>G208+H208</f>
        <v>0</v>
      </c>
      <c r="G208" s="1"/>
      <c r="H208" s="1"/>
    </row>
    <row r="209" spans="1:8" s="10" customFormat="1" ht="40.5" x14ac:dyDescent="0.25">
      <c r="A209" s="136">
        <v>2800</v>
      </c>
      <c r="B209" s="43" t="s">
        <v>78</v>
      </c>
      <c r="C209" s="43" t="s">
        <v>68</v>
      </c>
      <c r="D209" s="43" t="s">
        <v>68</v>
      </c>
      <c r="E209" s="161" t="s">
        <v>457</v>
      </c>
      <c r="F209" s="13">
        <f>G209+H209</f>
        <v>71082</v>
      </c>
      <c r="G209" s="13">
        <f>G211+G214+G223+G228+G233+G236</f>
        <v>71082</v>
      </c>
      <c r="H209" s="13">
        <f>H211+H214+H223+H228+H233+H236</f>
        <v>0</v>
      </c>
    </row>
    <row r="210" spans="1:8" x14ac:dyDescent="0.25">
      <c r="A210" s="140"/>
      <c r="B210" s="43"/>
      <c r="C210" s="43"/>
      <c r="D210" s="43"/>
      <c r="E210" s="141" t="s">
        <v>327</v>
      </c>
      <c r="F210" s="1"/>
      <c r="G210" s="1"/>
      <c r="H210" s="1"/>
    </row>
    <row r="211" spans="1:8" x14ac:dyDescent="0.25">
      <c r="A211" s="140">
        <v>2810</v>
      </c>
      <c r="B211" s="44" t="s">
        <v>78</v>
      </c>
      <c r="C211" s="44" t="s">
        <v>69</v>
      </c>
      <c r="D211" s="44" t="s">
        <v>68</v>
      </c>
      <c r="E211" s="142" t="s">
        <v>458</v>
      </c>
      <c r="F211" s="1">
        <f>G211+H211</f>
        <v>5000</v>
      </c>
      <c r="G211" s="1">
        <f>G213</f>
        <v>5000</v>
      </c>
      <c r="H211" s="1">
        <f>H213</f>
        <v>0</v>
      </c>
    </row>
    <row r="212" spans="1:8" s="11" customFormat="1" x14ac:dyDescent="0.25">
      <c r="A212" s="140"/>
      <c r="B212" s="43"/>
      <c r="C212" s="43"/>
      <c r="D212" s="43"/>
      <c r="E212" s="141" t="s">
        <v>233</v>
      </c>
      <c r="F212" s="1"/>
      <c r="G212" s="27"/>
      <c r="H212" s="27"/>
    </row>
    <row r="213" spans="1:8" x14ac:dyDescent="0.25">
      <c r="A213" s="140">
        <v>2811</v>
      </c>
      <c r="B213" s="44" t="s">
        <v>78</v>
      </c>
      <c r="C213" s="44" t="s">
        <v>69</v>
      </c>
      <c r="D213" s="44" t="s">
        <v>69</v>
      </c>
      <c r="E213" s="141" t="s">
        <v>458</v>
      </c>
      <c r="F213" s="1">
        <f>G213+H213</f>
        <v>5000</v>
      </c>
      <c r="G213" s="1">
        <v>5000</v>
      </c>
      <c r="H213" s="1">
        <f>'hat6'!H594</f>
        <v>0</v>
      </c>
    </row>
    <row r="214" spans="1:8" x14ac:dyDescent="0.25">
      <c r="A214" s="140">
        <v>2820</v>
      </c>
      <c r="B214" s="43" t="s">
        <v>78</v>
      </c>
      <c r="C214" s="43" t="s">
        <v>70</v>
      </c>
      <c r="D214" s="43" t="s">
        <v>68</v>
      </c>
      <c r="E214" s="142" t="s">
        <v>459</v>
      </c>
      <c r="F214" s="1">
        <f>G214+H214</f>
        <v>66082</v>
      </c>
      <c r="G214" s="1">
        <f>G216+G217+G218+G219+G220+G221+G222</f>
        <v>66082</v>
      </c>
      <c r="H214" s="1">
        <f>H216+H217+H218+H219+H220+H221+H222</f>
        <v>0</v>
      </c>
    </row>
    <row r="215" spans="1:8" s="11" customFormat="1" x14ac:dyDescent="0.25">
      <c r="A215" s="140"/>
      <c r="B215" s="43"/>
      <c r="C215" s="43"/>
      <c r="D215" s="43"/>
      <c r="E215" s="141" t="s">
        <v>233</v>
      </c>
      <c r="F215" s="1"/>
      <c r="G215" s="27"/>
      <c r="H215" s="27"/>
    </row>
    <row r="216" spans="1:8" x14ac:dyDescent="0.25">
      <c r="A216" s="140">
        <v>2821</v>
      </c>
      <c r="B216" s="44" t="s">
        <v>78</v>
      </c>
      <c r="C216" s="44" t="s">
        <v>70</v>
      </c>
      <c r="D216" s="44" t="s">
        <v>69</v>
      </c>
      <c r="E216" s="141" t="s">
        <v>460</v>
      </c>
      <c r="F216" s="1">
        <f t="shared" ref="F216:F223" si="3">G216+H216</f>
        <v>21500</v>
      </c>
      <c r="G216" s="1">
        <v>21500</v>
      </c>
      <c r="H216" s="1"/>
    </row>
    <row r="217" spans="1:8" x14ac:dyDescent="0.25">
      <c r="A217" s="140">
        <v>2822</v>
      </c>
      <c r="B217" s="44" t="s">
        <v>78</v>
      </c>
      <c r="C217" s="44" t="s">
        <v>70</v>
      </c>
      <c r="D217" s="44" t="s">
        <v>70</v>
      </c>
      <c r="E217" s="141" t="s">
        <v>461</v>
      </c>
      <c r="F217" s="1">
        <f t="shared" si="3"/>
        <v>0</v>
      </c>
      <c r="G217" s="1"/>
      <c r="H217" s="1"/>
    </row>
    <row r="218" spans="1:8" x14ac:dyDescent="0.25">
      <c r="A218" s="140">
        <v>2823</v>
      </c>
      <c r="B218" s="44" t="s">
        <v>78</v>
      </c>
      <c r="C218" s="44" t="s">
        <v>70</v>
      </c>
      <c r="D218" s="44" t="s">
        <v>71</v>
      </c>
      <c r="E218" s="141" t="s">
        <v>462</v>
      </c>
      <c r="F218" s="1">
        <f t="shared" si="3"/>
        <v>34582</v>
      </c>
      <c r="G218" s="1">
        <v>34582</v>
      </c>
      <c r="H218" s="1"/>
    </row>
    <row r="219" spans="1:8" x14ac:dyDescent="0.25">
      <c r="A219" s="140">
        <v>2824</v>
      </c>
      <c r="B219" s="44" t="s">
        <v>78</v>
      </c>
      <c r="C219" s="44" t="s">
        <v>70</v>
      </c>
      <c r="D219" s="44" t="s">
        <v>323</v>
      </c>
      <c r="E219" s="141" t="s">
        <v>463</v>
      </c>
      <c r="F219" s="1">
        <f t="shared" si="3"/>
        <v>10000</v>
      </c>
      <c r="G219" s="1">
        <v>10000</v>
      </c>
      <c r="H219" s="1"/>
    </row>
    <row r="220" spans="1:8" x14ac:dyDescent="0.25">
      <c r="A220" s="140">
        <v>2825</v>
      </c>
      <c r="B220" s="44" t="s">
        <v>78</v>
      </c>
      <c r="C220" s="44" t="s">
        <v>70</v>
      </c>
      <c r="D220" s="44" t="s">
        <v>324</v>
      </c>
      <c r="E220" s="141" t="s">
        <v>464</v>
      </c>
      <c r="F220" s="1">
        <f t="shared" si="3"/>
        <v>0</v>
      </c>
      <c r="G220" s="1"/>
      <c r="H220" s="1"/>
    </row>
    <row r="221" spans="1:8" x14ac:dyDescent="0.25">
      <c r="A221" s="140">
        <v>2826</v>
      </c>
      <c r="B221" s="44" t="s">
        <v>78</v>
      </c>
      <c r="C221" s="44" t="s">
        <v>70</v>
      </c>
      <c r="D221" s="44" t="s">
        <v>343</v>
      </c>
      <c r="E221" s="141" t="s">
        <v>465</v>
      </c>
      <c r="F221" s="1">
        <f t="shared" si="3"/>
        <v>0</v>
      </c>
      <c r="G221" s="1"/>
      <c r="H221" s="1"/>
    </row>
    <row r="222" spans="1:8" ht="27" x14ac:dyDescent="0.25">
      <c r="A222" s="140">
        <v>2827</v>
      </c>
      <c r="B222" s="44" t="s">
        <v>78</v>
      </c>
      <c r="C222" s="44" t="s">
        <v>70</v>
      </c>
      <c r="D222" s="44" t="s">
        <v>346</v>
      </c>
      <c r="E222" s="141" t="s">
        <v>466</v>
      </c>
      <c r="F222" s="1">
        <f t="shared" si="3"/>
        <v>0</v>
      </c>
      <c r="G222" s="1"/>
      <c r="H222" s="1"/>
    </row>
    <row r="223" spans="1:8" ht="27" x14ac:dyDescent="0.25">
      <c r="A223" s="140">
        <v>2830</v>
      </c>
      <c r="B223" s="43" t="s">
        <v>78</v>
      </c>
      <c r="C223" s="43" t="s">
        <v>71</v>
      </c>
      <c r="D223" s="43" t="s">
        <v>68</v>
      </c>
      <c r="E223" s="142" t="s">
        <v>467</v>
      </c>
      <c r="F223" s="1">
        <f t="shared" si="3"/>
        <v>0</v>
      </c>
      <c r="G223" s="1">
        <f>G225+G226+G227</f>
        <v>0</v>
      </c>
      <c r="H223" s="1">
        <f>H225+H226+H227</f>
        <v>0</v>
      </c>
    </row>
    <row r="224" spans="1:8" s="11" customFormat="1" x14ac:dyDescent="0.25">
      <c r="A224" s="140"/>
      <c r="B224" s="43"/>
      <c r="C224" s="43"/>
      <c r="D224" s="43"/>
      <c r="E224" s="141" t="s">
        <v>233</v>
      </c>
      <c r="F224" s="1"/>
      <c r="G224" s="27"/>
      <c r="H224" s="27"/>
    </row>
    <row r="225" spans="1:8" x14ac:dyDescent="0.25">
      <c r="A225" s="140">
        <v>2831</v>
      </c>
      <c r="B225" s="44" t="s">
        <v>78</v>
      </c>
      <c r="C225" s="44" t="s">
        <v>71</v>
      </c>
      <c r="D225" s="44" t="s">
        <v>69</v>
      </c>
      <c r="E225" s="141" t="s">
        <v>468</v>
      </c>
      <c r="F225" s="1">
        <f>G225+H225</f>
        <v>0</v>
      </c>
      <c r="G225" s="1"/>
      <c r="H225" s="1"/>
    </row>
    <row r="226" spans="1:8" x14ac:dyDescent="0.25">
      <c r="A226" s="140">
        <v>2832</v>
      </c>
      <c r="B226" s="44" t="s">
        <v>78</v>
      </c>
      <c r="C226" s="44" t="s">
        <v>71</v>
      </c>
      <c r="D226" s="44" t="s">
        <v>70</v>
      </c>
      <c r="E226" s="141" t="s">
        <v>469</v>
      </c>
      <c r="F226" s="1">
        <f>G226+H226</f>
        <v>0</v>
      </c>
      <c r="G226" s="1"/>
      <c r="H226" s="1"/>
    </row>
    <row r="227" spans="1:8" x14ac:dyDescent="0.25">
      <c r="A227" s="140">
        <v>2833</v>
      </c>
      <c r="B227" s="44" t="s">
        <v>78</v>
      </c>
      <c r="C227" s="44" t="s">
        <v>71</v>
      </c>
      <c r="D227" s="44" t="s">
        <v>71</v>
      </c>
      <c r="E227" s="141" t="s">
        <v>470</v>
      </c>
      <c r="F227" s="1">
        <f>G227+H227</f>
        <v>0</v>
      </c>
      <c r="G227" s="1"/>
      <c r="H227" s="1"/>
    </row>
    <row r="228" spans="1:8" x14ac:dyDescent="0.25">
      <c r="A228" s="140">
        <v>2840</v>
      </c>
      <c r="B228" s="43" t="s">
        <v>78</v>
      </c>
      <c r="C228" s="43" t="s">
        <v>323</v>
      </c>
      <c r="D228" s="43" t="s">
        <v>68</v>
      </c>
      <c r="E228" s="142" t="s">
        <v>471</v>
      </c>
      <c r="F228" s="1">
        <f>G228+H228</f>
        <v>0</v>
      </c>
      <c r="G228" s="1">
        <f>G230+G231+G232</f>
        <v>0</v>
      </c>
      <c r="H228" s="1">
        <f>H230+H231+H232</f>
        <v>0</v>
      </c>
    </row>
    <row r="229" spans="1:8" s="11" customFormat="1" x14ac:dyDescent="0.25">
      <c r="A229" s="140"/>
      <c r="B229" s="43"/>
      <c r="C229" s="43"/>
      <c r="D229" s="43"/>
      <c r="E229" s="141" t="s">
        <v>233</v>
      </c>
      <c r="F229" s="1"/>
      <c r="G229" s="27"/>
      <c r="H229" s="27"/>
    </row>
    <row r="230" spans="1:8" x14ac:dyDescent="0.25">
      <c r="A230" s="140">
        <v>2841</v>
      </c>
      <c r="B230" s="44" t="s">
        <v>78</v>
      </c>
      <c r="C230" s="44" t="s">
        <v>323</v>
      </c>
      <c r="D230" s="44" t="s">
        <v>69</v>
      </c>
      <c r="E230" s="141" t="s">
        <v>472</v>
      </c>
      <c r="F230" s="1">
        <f>G230+H230</f>
        <v>0</v>
      </c>
      <c r="G230" s="1"/>
      <c r="H230" s="1"/>
    </row>
    <row r="231" spans="1:8" ht="27" x14ac:dyDescent="0.25">
      <c r="A231" s="140">
        <v>2842</v>
      </c>
      <c r="B231" s="44" t="s">
        <v>78</v>
      </c>
      <c r="C231" s="44" t="s">
        <v>323</v>
      </c>
      <c r="D231" s="44" t="s">
        <v>70</v>
      </c>
      <c r="E231" s="141" t="s">
        <v>473</v>
      </c>
      <c r="F231" s="1">
        <f>G231+H231</f>
        <v>0</v>
      </c>
      <c r="G231" s="1"/>
      <c r="H231" s="1"/>
    </row>
    <row r="232" spans="1:8" x14ac:dyDescent="0.25">
      <c r="A232" s="140">
        <v>2843</v>
      </c>
      <c r="B232" s="44" t="s">
        <v>78</v>
      </c>
      <c r="C232" s="44" t="s">
        <v>323</v>
      </c>
      <c r="D232" s="44" t="s">
        <v>71</v>
      </c>
      <c r="E232" s="141" t="s">
        <v>471</v>
      </c>
      <c r="F232" s="1">
        <f>G232+H232</f>
        <v>0</v>
      </c>
      <c r="G232" s="1"/>
      <c r="H232" s="1"/>
    </row>
    <row r="233" spans="1:8" ht="27" x14ac:dyDescent="0.25">
      <c r="A233" s="140">
        <v>2850</v>
      </c>
      <c r="B233" s="43" t="s">
        <v>78</v>
      </c>
      <c r="C233" s="43" t="s">
        <v>324</v>
      </c>
      <c r="D233" s="43" t="s">
        <v>68</v>
      </c>
      <c r="E233" s="146" t="s">
        <v>474</v>
      </c>
      <c r="F233" s="1">
        <f>G233+H233</f>
        <v>0</v>
      </c>
      <c r="G233" s="1">
        <f>G235</f>
        <v>0</v>
      </c>
      <c r="H233" s="1">
        <f>H235</f>
        <v>0</v>
      </c>
    </row>
    <row r="234" spans="1:8" s="11" customFormat="1" x14ac:dyDescent="0.25">
      <c r="A234" s="140"/>
      <c r="B234" s="43"/>
      <c r="C234" s="43"/>
      <c r="D234" s="43"/>
      <c r="E234" s="141" t="s">
        <v>233</v>
      </c>
      <c r="F234" s="1"/>
      <c r="G234" s="27"/>
      <c r="H234" s="27"/>
    </row>
    <row r="235" spans="1:8" ht="27" x14ac:dyDescent="0.25">
      <c r="A235" s="140">
        <v>2851</v>
      </c>
      <c r="B235" s="43" t="s">
        <v>78</v>
      </c>
      <c r="C235" s="43" t="s">
        <v>324</v>
      </c>
      <c r="D235" s="43" t="s">
        <v>69</v>
      </c>
      <c r="E235" s="147" t="s">
        <v>474</v>
      </c>
      <c r="F235" s="1">
        <f>G235+H235</f>
        <v>0</v>
      </c>
      <c r="G235" s="1"/>
      <c r="H235" s="1"/>
    </row>
    <row r="236" spans="1:8" x14ac:dyDescent="0.25">
      <c r="A236" s="140">
        <v>2860</v>
      </c>
      <c r="B236" s="43" t="s">
        <v>78</v>
      </c>
      <c r="C236" s="43" t="s">
        <v>343</v>
      </c>
      <c r="D236" s="43" t="s">
        <v>68</v>
      </c>
      <c r="E236" s="146" t="s">
        <v>475</v>
      </c>
      <c r="F236" s="1">
        <f>G236+H236</f>
        <v>0</v>
      </c>
      <c r="G236" s="1">
        <f>G238</f>
        <v>0</v>
      </c>
      <c r="H236" s="1">
        <f>H238</f>
        <v>0</v>
      </c>
    </row>
    <row r="237" spans="1:8" s="11" customFormat="1" x14ac:dyDescent="0.25">
      <c r="A237" s="140"/>
      <c r="B237" s="43"/>
      <c r="C237" s="43"/>
      <c r="D237" s="43"/>
      <c r="E237" s="141" t="s">
        <v>233</v>
      </c>
      <c r="F237" s="1"/>
      <c r="G237" s="27"/>
      <c r="H237" s="27"/>
    </row>
    <row r="238" spans="1:8" x14ac:dyDescent="0.25">
      <c r="A238" s="140">
        <v>2861</v>
      </c>
      <c r="B238" s="44" t="s">
        <v>78</v>
      </c>
      <c r="C238" s="44" t="s">
        <v>343</v>
      </c>
      <c r="D238" s="44" t="s">
        <v>69</v>
      </c>
      <c r="E238" s="147" t="s">
        <v>475</v>
      </c>
      <c r="F238" s="1">
        <f>G238+H238</f>
        <v>0</v>
      </c>
      <c r="G238" s="1"/>
      <c r="H238" s="1"/>
    </row>
    <row r="239" spans="1:8" s="10" customFormat="1" ht="43.5" x14ac:dyDescent="0.25">
      <c r="A239" s="136">
        <v>2900</v>
      </c>
      <c r="B239" s="43" t="s">
        <v>79</v>
      </c>
      <c r="C239" s="43" t="s">
        <v>68</v>
      </c>
      <c r="D239" s="43" t="s">
        <v>68</v>
      </c>
      <c r="E239" s="138" t="s">
        <v>476</v>
      </c>
      <c r="F239" s="13">
        <f>G239+H239</f>
        <v>389000</v>
      </c>
      <c r="G239" s="13">
        <f>G241+G245+G249+G253+G257+G261+G264+G267</f>
        <v>380000</v>
      </c>
      <c r="H239" s="13">
        <f>H241+H245+H249+H253+H257+H261+H264+H267</f>
        <v>9000</v>
      </c>
    </row>
    <row r="240" spans="1:8" x14ac:dyDescent="0.25">
      <c r="A240" s="140"/>
      <c r="B240" s="43"/>
      <c r="C240" s="43"/>
      <c r="D240" s="43"/>
      <c r="E240" s="141" t="s">
        <v>327</v>
      </c>
      <c r="F240" s="1"/>
      <c r="G240" s="1"/>
      <c r="H240" s="1"/>
    </row>
    <row r="241" spans="1:8" ht="27" x14ac:dyDescent="0.25">
      <c r="A241" s="140">
        <v>2910</v>
      </c>
      <c r="B241" s="43" t="s">
        <v>79</v>
      </c>
      <c r="C241" s="43" t="s">
        <v>69</v>
      </c>
      <c r="D241" s="43" t="s">
        <v>68</v>
      </c>
      <c r="E241" s="142" t="s">
        <v>477</v>
      </c>
      <c r="F241" s="1">
        <f>G241+H241</f>
        <v>331000</v>
      </c>
      <c r="G241" s="1">
        <f>G243+G244</f>
        <v>322000</v>
      </c>
      <c r="H241" s="1">
        <f>H243+H244</f>
        <v>9000</v>
      </c>
    </row>
    <row r="242" spans="1:8" s="11" customFormat="1" x14ac:dyDescent="0.25">
      <c r="A242" s="140"/>
      <c r="B242" s="43"/>
      <c r="C242" s="43"/>
      <c r="D242" s="43"/>
      <c r="E242" s="141" t="s">
        <v>233</v>
      </c>
      <c r="F242" s="1"/>
      <c r="G242" s="27"/>
      <c r="H242" s="27"/>
    </row>
    <row r="243" spans="1:8" x14ac:dyDescent="0.25">
      <c r="A243" s="140">
        <v>2911</v>
      </c>
      <c r="B243" s="44" t="s">
        <v>79</v>
      </c>
      <c r="C243" s="44" t="s">
        <v>69</v>
      </c>
      <c r="D243" s="44" t="s">
        <v>69</v>
      </c>
      <c r="E243" s="141" t="s">
        <v>478</v>
      </c>
      <c r="F243" s="1">
        <f>G243+H243</f>
        <v>331000</v>
      </c>
      <c r="G243" s="1">
        <v>322000</v>
      </c>
      <c r="H243" s="1">
        <f>'hat6'!H717</f>
        <v>9000</v>
      </c>
    </row>
    <row r="244" spans="1:8" x14ac:dyDescent="0.25">
      <c r="A244" s="140">
        <v>2912</v>
      </c>
      <c r="B244" s="44" t="s">
        <v>79</v>
      </c>
      <c r="C244" s="44" t="s">
        <v>69</v>
      </c>
      <c r="D244" s="44" t="s">
        <v>70</v>
      </c>
      <c r="E244" s="141" t="s">
        <v>479</v>
      </c>
      <c r="F244" s="1">
        <f>G244+H244</f>
        <v>0</v>
      </c>
      <c r="G244" s="1"/>
      <c r="H244" s="1"/>
    </row>
    <row r="245" spans="1:8" x14ac:dyDescent="0.25">
      <c r="A245" s="140">
        <v>2920</v>
      </c>
      <c r="B245" s="43" t="s">
        <v>79</v>
      </c>
      <c r="C245" s="43" t="s">
        <v>70</v>
      </c>
      <c r="D245" s="43" t="s">
        <v>68</v>
      </c>
      <c r="E245" s="142" t="s">
        <v>480</v>
      </c>
      <c r="F245" s="1">
        <f>G245+H245</f>
        <v>0</v>
      </c>
      <c r="G245" s="1">
        <f>G247+G248</f>
        <v>0</v>
      </c>
      <c r="H245" s="1">
        <f>H247+H248</f>
        <v>0</v>
      </c>
    </row>
    <row r="246" spans="1:8" s="11" customFormat="1" x14ac:dyDescent="0.25">
      <c r="A246" s="140"/>
      <c r="B246" s="43"/>
      <c r="C246" s="43"/>
      <c r="D246" s="43"/>
      <c r="E246" s="141" t="s">
        <v>233</v>
      </c>
      <c r="F246" s="1"/>
      <c r="G246" s="27"/>
      <c r="H246" s="27"/>
    </row>
    <row r="247" spans="1:8" x14ac:dyDescent="0.25">
      <c r="A247" s="140">
        <v>2921</v>
      </c>
      <c r="B247" s="44" t="s">
        <v>79</v>
      </c>
      <c r="C247" s="44" t="s">
        <v>70</v>
      </c>
      <c r="D247" s="44" t="s">
        <v>69</v>
      </c>
      <c r="E247" s="141" t="s">
        <v>481</v>
      </c>
      <c r="F247" s="1">
        <f>G247+H247</f>
        <v>0</v>
      </c>
      <c r="G247" s="1"/>
      <c r="H247" s="1"/>
    </row>
    <row r="248" spans="1:8" x14ac:dyDescent="0.25">
      <c r="A248" s="140">
        <v>2922</v>
      </c>
      <c r="B248" s="44" t="s">
        <v>79</v>
      </c>
      <c r="C248" s="44" t="s">
        <v>70</v>
      </c>
      <c r="D248" s="44" t="s">
        <v>70</v>
      </c>
      <c r="E248" s="141" t="s">
        <v>482</v>
      </c>
      <c r="F248" s="1">
        <f>G248+H248</f>
        <v>0</v>
      </c>
      <c r="G248" s="1"/>
      <c r="H248" s="1"/>
    </row>
    <row r="249" spans="1:8" ht="27" x14ac:dyDescent="0.25">
      <c r="A249" s="140">
        <v>2930</v>
      </c>
      <c r="B249" s="43" t="s">
        <v>79</v>
      </c>
      <c r="C249" s="43" t="s">
        <v>71</v>
      </c>
      <c r="D249" s="43" t="s">
        <v>68</v>
      </c>
      <c r="E249" s="142" t="s">
        <v>483</v>
      </c>
      <c r="F249" s="1">
        <f>G249+H249</f>
        <v>0</v>
      </c>
      <c r="G249" s="1">
        <f>G251+G252</f>
        <v>0</v>
      </c>
      <c r="H249" s="1">
        <f>H251+H252</f>
        <v>0</v>
      </c>
    </row>
    <row r="250" spans="1:8" s="11" customFormat="1" x14ac:dyDescent="0.25">
      <c r="A250" s="140"/>
      <c r="B250" s="43"/>
      <c r="C250" s="43"/>
      <c r="D250" s="43"/>
      <c r="E250" s="141" t="s">
        <v>233</v>
      </c>
      <c r="F250" s="1"/>
      <c r="G250" s="27"/>
      <c r="H250" s="27"/>
    </row>
    <row r="251" spans="1:8" ht="27" x14ac:dyDescent="0.25">
      <c r="A251" s="140">
        <v>2931</v>
      </c>
      <c r="B251" s="44" t="s">
        <v>79</v>
      </c>
      <c r="C251" s="44" t="s">
        <v>71</v>
      </c>
      <c r="D251" s="44" t="s">
        <v>69</v>
      </c>
      <c r="E251" s="141" t="s">
        <v>484</v>
      </c>
      <c r="F251" s="1">
        <f>G251+H251</f>
        <v>0</v>
      </c>
      <c r="G251" s="1"/>
      <c r="H251" s="1"/>
    </row>
    <row r="252" spans="1:8" x14ac:dyDescent="0.25">
      <c r="A252" s="140">
        <v>2932</v>
      </c>
      <c r="B252" s="44" t="s">
        <v>79</v>
      </c>
      <c r="C252" s="44" t="s">
        <v>71</v>
      </c>
      <c r="D252" s="44" t="s">
        <v>70</v>
      </c>
      <c r="E252" s="141" t="s">
        <v>485</v>
      </c>
      <c r="F252" s="1">
        <f>G252+H252</f>
        <v>0</v>
      </c>
      <c r="G252" s="1"/>
      <c r="H252" s="1"/>
    </row>
    <row r="253" spans="1:8" x14ac:dyDescent="0.25">
      <c r="A253" s="140">
        <v>2940</v>
      </c>
      <c r="B253" s="43" t="s">
        <v>79</v>
      </c>
      <c r="C253" s="43" t="s">
        <v>323</v>
      </c>
      <c r="D253" s="43" t="s">
        <v>68</v>
      </c>
      <c r="E253" s="142" t="s">
        <v>486</v>
      </c>
      <c r="F253" s="1">
        <f>G253+H253</f>
        <v>0</v>
      </c>
      <c r="G253" s="1">
        <f>G255+G256</f>
        <v>0</v>
      </c>
      <c r="H253" s="1">
        <f>H255+H256</f>
        <v>0</v>
      </c>
    </row>
    <row r="254" spans="1:8" s="11" customFormat="1" x14ac:dyDescent="0.25">
      <c r="A254" s="140"/>
      <c r="B254" s="43"/>
      <c r="C254" s="43"/>
      <c r="D254" s="43"/>
      <c r="E254" s="141" t="s">
        <v>233</v>
      </c>
      <c r="F254" s="1"/>
      <c r="G254" s="27"/>
      <c r="H254" s="27"/>
    </row>
    <row r="255" spans="1:8" x14ac:dyDescent="0.25">
      <c r="A255" s="140">
        <v>2941</v>
      </c>
      <c r="B255" s="44" t="s">
        <v>79</v>
      </c>
      <c r="C255" s="44" t="s">
        <v>323</v>
      </c>
      <c r="D255" s="44" t="s">
        <v>69</v>
      </c>
      <c r="E255" s="141" t="s">
        <v>487</v>
      </c>
      <c r="F255" s="1">
        <f>G255+H255</f>
        <v>0</v>
      </c>
      <c r="G255" s="1"/>
      <c r="H255" s="1"/>
    </row>
    <row r="256" spans="1:8" x14ac:dyDescent="0.25">
      <c r="A256" s="140">
        <v>2942</v>
      </c>
      <c r="B256" s="44" t="s">
        <v>79</v>
      </c>
      <c r="C256" s="44" t="s">
        <v>323</v>
      </c>
      <c r="D256" s="44" t="s">
        <v>70</v>
      </c>
      <c r="E256" s="141" t="s">
        <v>488</v>
      </c>
      <c r="F256" s="1">
        <f>G256+H256</f>
        <v>0</v>
      </c>
      <c r="G256" s="1"/>
      <c r="H256" s="1"/>
    </row>
    <row r="257" spans="1:8" x14ac:dyDescent="0.25">
      <c r="A257" s="140">
        <v>2950</v>
      </c>
      <c r="B257" s="43" t="s">
        <v>79</v>
      </c>
      <c r="C257" s="43" t="s">
        <v>324</v>
      </c>
      <c r="D257" s="43" t="s">
        <v>68</v>
      </c>
      <c r="E257" s="142" t="s">
        <v>489</v>
      </c>
      <c r="F257" s="1">
        <f>G257+H257</f>
        <v>58000</v>
      </c>
      <c r="G257" s="1">
        <f>G259+G260</f>
        <v>58000</v>
      </c>
      <c r="H257" s="1">
        <f>H259+H260</f>
        <v>0</v>
      </c>
    </row>
    <row r="258" spans="1:8" s="11" customFormat="1" x14ac:dyDescent="0.25">
      <c r="A258" s="140"/>
      <c r="B258" s="43"/>
      <c r="C258" s="43"/>
      <c r="D258" s="43"/>
      <c r="E258" s="141" t="s">
        <v>233</v>
      </c>
      <c r="F258" s="1"/>
      <c r="G258" s="27"/>
      <c r="H258" s="27"/>
    </row>
    <row r="259" spans="1:8" x14ac:dyDescent="0.25">
      <c r="A259" s="140">
        <v>2951</v>
      </c>
      <c r="B259" s="44" t="s">
        <v>79</v>
      </c>
      <c r="C259" s="44" t="s">
        <v>324</v>
      </c>
      <c r="D259" s="44" t="s">
        <v>69</v>
      </c>
      <c r="E259" s="141" t="s">
        <v>490</v>
      </c>
      <c r="F259" s="1">
        <f>G259+H259</f>
        <v>58000</v>
      </c>
      <c r="G259" s="1">
        <v>58000</v>
      </c>
      <c r="H259" s="1"/>
    </row>
    <row r="260" spans="1:8" x14ac:dyDescent="0.25">
      <c r="A260" s="140">
        <v>2952</v>
      </c>
      <c r="B260" s="44" t="s">
        <v>79</v>
      </c>
      <c r="C260" s="44" t="s">
        <v>324</v>
      </c>
      <c r="D260" s="44" t="s">
        <v>70</v>
      </c>
      <c r="E260" s="141" t="s">
        <v>491</v>
      </c>
      <c r="F260" s="1">
        <f>G260+H260</f>
        <v>0</v>
      </c>
      <c r="G260" s="1"/>
      <c r="H260" s="1"/>
    </row>
    <row r="261" spans="1:8" x14ac:dyDescent="0.25">
      <c r="A261" s="140">
        <v>2960</v>
      </c>
      <c r="B261" s="43" t="s">
        <v>79</v>
      </c>
      <c r="C261" s="43" t="s">
        <v>343</v>
      </c>
      <c r="D261" s="43" t="s">
        <v>68</v>
      </c>
      <c r="E261" s="142" t="s">
        <v>492</v>
      </c>
      <c r="F261" s="1">
        <f>G261+H261</f>
        <v>0</v>
      </c>
      <c r="G261" s="1">
        <f>G263</f>
        <v>0</v>
      </c>
      <c r="H261" s="1">
        <f>H263</f>
        <v>0</v>
      </c>
    </row>
    <row r="262" spans="1:8" s="11" customFormat="1" x14ac:dyDescent="0.25">
      <c r="A262" s="140"/>
      <c r="B262" s="43"/>
      <c r="C262" s="43"/>
      <c r="D262" s="43"/>
      <c r="E262" s="141" t="s">
        <v>233</v>
      </c>
      <c r="F262" s="1"/>
      <c r="G262" s="27"/>
      <c r="H262" s="27"/>
    </row>
    <row r="263" spans="1:8" x14ac:dyDescent="0.25">
      <c r="A263" s="140">
        <v>2961</v>
      </c>
      <c r="B263" s="44" t="s">
        <v>79</v>
      </c>
      <c r="C263" s="44" t="s">
        <v>343</v>
      </c>
      <c r="D263" s="44" t="s">
        <v>69</v>
      </c>
      <c r="E263" s="141" t="s">
        <v>492</v>
      </c>
      <c r="F263" s="1">
        <f>G263+H263</f>
        <v>0</v>
      </c>
      <c r="G263" s="1"/>
      <c r="H263" s="1"/>
    </row>
    <row r="264" spans="1:8" ht="18" customHeight="1" x14ac:dyDescent="0.25">
      <c r="A264" s="140">
        <v>2970</v>
      </c>
      <c r="B264" s="43" t="s">
        <v>79</v>
      </c>
      <c r="C264" s="43" t="s">
        <v>346</v>
      </c>
      <c r="D264" s="43" t="s">
        <v>68</v>
      </c>
      <c r="E264" s="142" t="s">
        <v>493</v>
      </c>
      <c r="F264" s="1">
        <f>G264+H264</f>
        <v>0</v>
      </c>
      <c r="G264" s="1">
        <f>G266</f>
        <v>0</v>
      </c>
      <c r="H264" s="1">
        <f>H266</f>
        <v>0</v>
      </c>
    </row>
    <row r="265" spans="1:8" s="11" customFormat="1" x14ac:dyDescent="0.25">
      <c r="A265" s="140"/>
      <c r="B265" s="43"/>
      <c r="C265" s="43"/>
      <c r="D265" s="43"/>
      <c r="E265" s="141" t="s">
        <v>233</v>
      </c>
      <c r="F265" s="1"/>
      <c r="G265" s="27"/>
      <c r="H265" s="27"/>
    </row>
    <row r="266" spans="1:8" ht="16.5" customHeight="1" x14ac:dyDescent="0.25">
      <c r="A266" s="140">
        <v>2971</v>
      </c>
      <c r="B266" s="44" t="s">
        <v>79</v>
      </c>
      <c r="C266" s="44" t="s">
        <v>346</v>
      </c>
      <c r="D266" s="44" t="s">
        <v>69</v>
      </c>
      <c r="E266" s="141" t="s">
        <v>493</v>
      </c>
      <c r="F266" s="1">
        <f>G266+H266</f>
        <v>0</v>
      </c>
      <c r="G266" s="1"/>
      <c r="H266" s="1"/>
    </row>
    <row r="267" spans="1:8" x14ac:dyDescent="0.25">
      <c r="A267" s="140">
        <v>2980</v>
      </c>
      <c r="B267" s="43" t="s">
        <v>79</v>
      </c>
      <c r="C267" s="43" t="s">
        <v>348</v>
      </c>
      <c r="D267" s="43" t="s">
        <v>68</v>
      </c>
      <c r="E267" s="142" t="s">
        <v>494</v>
      </c>
      <c r="F267" s="1">
        <f>G267+H267</f>
        <v>0</v>
      </c>
      <c r="G267" s="1">
        <f>G269</f>
        <v>0</v>
      </c>
      <c r="H267" s="1">
        <f>H269</f>
        <v>0</v>
      </c>
    </row>
    <row r="268" spans="1:8" s="11" customFormat="1" x14ac:dyDescent="0.25">
      <c r="A268" s="140"/>
      <c r="B268" s="43"/>
      <c r="C268" s="43"/>
      <c r="D268" s="43"/>
      <c r="E268" s="141" t="s">
        <v>233</v>
      </c>
      <c r="F268" s="1"/>
      <c r="G268" s="27"/>
      <c r="H268" s="27"/>
    </row>
    <row r="269" spans="1:8" x14ac:dyDescent="0.25">
      <c r="A269" s="140">
        <v>2981</v>
      </c>
      <c r="B269" s="44" t="s">
        <v>79</v>
      </c>
      <c r="C269" s="44" t="s">
        <v>348</v>
      </c>
      <c r="D269" s="44" t="s">
        <v>69</v>
      </c>
      <c r="E269" s="141" t="s">
        <v>494</v>
      </c>
      <c r="F269" s="1">
        <f>G269+H269</f>
        <v>0</v>
      </c>
      <c r="G269" s="1"/>
      <c r="H269" s="1"/>
    </row>
    <row r="270" spans="1:8" s="10" customFormat="1" ht="43.5" x14ac:dyDescent="0.25">
      <c r="A270" s="136">
        <v>3000</v>
      </c>
      <c r="B270" s="43" t="s">
        <v>80</v>
      </c>
      <c r="C270" s="43" t="s">
        <v>68</v>
      </c>
      <c r="D270" s="43" t="s">
        <v>68</v>
      </c>
      <c r="E270" s="138" t="s">
        <v>495</v>
      </c>
      <c r="F270" s="13">
        <f>G270+H270</f>
        <v>6000</v>
      </c>
      <c r="G270" s="13">
        <f>G272+G276+G279+G282+G285+G288+G291+G294+G298</f>
        <v>6000</v>
      </c>
      <c r="H270" s="13">
        <f>H272+H276+H279+H282+H285+H288+H291+H294+H298</f>
        <v>0</v>
      </c>
    </row>
    <row r="271" spans="1:8" x14ac:dyDescent="0.25">
      <c r="A271" s="140"/>
      <c r="B271" s="43"/>
      <c r="C271" s="43"/>
      <c r="D271" s="43"/>
      <c r="E271" s="141" t="s">
        <v>327</v>
      </c>
      <c r="F271" s="1"/>
      <c r="G271" s="1"/>
      <c r="H271" s="1"/>
    </row>
    <row r="272" spans="1:8" x14ac:dyDescent="0.25">
      <c r="A272" s="140">
        <v>3010</v>
      </c>
      <c r="B272" s="43" t="s">
        <v>80</v>
      </c>
      <c r="C272" s="43" t="s">
        <v>69</v>
      </c>
      <c r="D272" s="43" t="s">
        <v>68</v>
      </c>
      <c r="E272" s="142" t="s">
        <v>496</v>
      </c>
      <c r="F272" s="1">
        <f>G272+H272</f>
        <v>0</v>
      </c>
      <c r="G272" s="1">
        <f>G274+G275</f>
        <v>0</v>
      </c>
      <c r="H272" s="1">
        <f>H274+H275</f>
        <v>0</v>
      </c>
    </row>
    <row r="273" spans="1:8" s="11" customFormat="1" x14ac:dyDescent="0.25">
      <c r="A273" s="140"/>
      <c r="B273" s="43"/>
      <c r="C273" s="43"/>
      <c r="D273" s="43"/>
      <c r="E273" s="141" t="s">
        <v>233</v>
      </c>
      <c r="F273" s="1"/>
      <c r="G273" s="27"/>
      <c r="H273" s="27"/>
    </row>
    <row r="274" spans="1:8" x14ac:dyDescent="0.25">
      <c r="A274" s="140">
        <v>3011</v>
      </c>
      <c r="B274" s="44" t="s">
        <v>80</v>
      </c>
      <c r="C274" s="44" t="s">
        <v>69</v>
      </c>
      <c r="D274" s="44" t="s">
        <v>69</v>
      </c>
      <c r="E274" s="141" t="s">
        <v>497</v>
      </c>
      <c r="F274" s="1">
        <f>G274+H274</f>
        <v>0</v>
      </c>
      <c r="G274" s="1"/>
      <c r="H274" s="1"/>
    </row>
    <row r="275" spans="1:8" x14ac:dyDescent="0.25">
      <c r="A275" s="140">
        <v>3012</v>
      </c>
      <c r="B275" s="44" t="s">
        <v>80</v>
      </c>
      <c r="C275" s="44" t="s">
        <v>69</v>
      </c>
      <c r="D275" s="44" t="s">
        <v>70</v>
      </c>
      <c r="E275" s="141" t="s">
        <v>498</v>
      </c>
      <c r="F275" s="1">
        <f>G275+H275</f>
        <v>0</v>
      </c>
      <c r="G275" s="1"/>
      <c r="H275" s="1"/>
    </row>
    <row r="276" spans="1:8" x14ac:dyDescent="0.25">
      <c r="A276" s="140">
        <v>3020</v>
      </c>
      <c r="B276" s="43" t="s">
        <v>80</v>
      </c>
      <c r="C276" s="43" t="s">
        <v>70</v>
      </c>
      <c r="D276" s="43" t="s">
        <v>68</v>
      </c>
      <c r="E276" s="142" t="s">
        <v>499</v>
      </c>
      <c r="F276" s="1">
        <f>G276+H276</f>
        <v>0</v>
      </c>
      <c r="G276" s="1">
        <f>G278</f>
        <v>0</v>
      </c>
      <c r="H276" s="1">
        <f>H278</f>
        <v>0</v>
      </c>
    </row>
    <row r="277" spans="1:8" s="11" customFormat="1" x14ac:dyDescent="0.25">
      <c r="A277" s="140"/>
      <c r="B277" s="43"/>
      <c r="C277" s="43"/>
      <c r="D277" s="43"/>
      <c r="E277" s="141" t="s">
        <v>233</v>
      </c>
      <c r="F277" s="1"/>
      <c r="G277" s="27"/>
      <c r="H277" s="27"/>
    </row>
    <row r="278" spans="1:8" x14ac:dyDescent="0.25">
      <c r="A278" s="140">
        <v>3021</v>
      </c>
      <c r="B278" s="44" t="s">
        <v>80</v>
      </c>
      <c r="C278" s="44" t="s">
        <v>70</v>
      </c>
      <c r="D278" s="44" t="s">
        <v>69</v>
      </c>
      <c r="E278" s="141" t="s">
        <v>499</v>
      </c>
      <c r="F278" s="1">
        <f>G278+H278</f>
        <v>0</v>
      </c>
      <c r="G278" s="1"/>
      <c r="H278" s="1"/>
    </row>
    <row r="279" spans="1:8" x14ac:dyDescent="0.25">
      <c r="A279" s="140">
        <v>3030</v>
      </c>
      <c r="B279" s="43" t="s">
        <v>80</v>
      </c>
      <c r="C279" s="43" t="s">
        <v>71</v>
      </c>
      <c r="D279" s="43" t="s">
        <v>68</v>
      </c>
      <c r="E279" s="142" t="s">
        <v>500</v>
      </c>
      <c r="F279" s="1">
        <f>G279+H279</f>
        <v>0</v>
      </c>
      <c r="G279" s="1">
        <f>G281</f>
        <v>0</v>
      </c>
      <c r="H279" s="1">
        <f>H281</f>
        <v>0</v>
      </c>
    </row>
    <row r="280" spans="1:8" s="11" customFormat="1" x14ac:dyDescent="0.25">
      <c r="A280" s="140"/>
      <c r="B280" s="43"/>
      <c r="C280" s="43"/>
      <c r="D280" s="43"/>
      <c r="E280" s="141" t="s">
        <v>233</v>
      </c>
      <c r="F280" s="1"/>
      <c r="G280" s="27"/>
      <c r="H280" s="27"/>
    </row>
    <row r="281" spans="1:8" x14ac:dyDescent="0.25">
      <c r="A281" s="140">
        <v>3031</v>
      </c>
      <c r="B281" s="44" t="s">
        <v>80</v>
      </c>
      <c r="C281" s="44" t="s">
        <v>71</v>
      </c>
      <c r="D281" s="44" t="s">
        <v>69</v>
      </c>
      <c r="E281" s="141" t="s">
        <v>500</v>
      </c>
      <c r="F281" s="1">
        <f>G281+H281</f>
        <v>0</v>
      </c>
      <c r="G281" s="1"/>
      <c r="H281" s="1"/>
    </row>
    <row r="282" spans="1:8" x14ac:dyDescent="0.25">
      <c r="A282" s="140">
        <v>3040</v>
      </c>
      <c r="B282" s="43" t="s">
        <v>80</v>
      </c>
      <c r="C282" s="43" t="s">
        <v>323</v>
      </c>
      <c r="D282" s="43" t="s">
        <v>68</v>
      </c>
      <c r="E282" s="142" t="s">
        <v>501</v>
      </c>
      <c r="F282" s="1">
        <f>G282+H282</f>
        <v>0</v>
      </c>
      <c r="G282" s="1">
        <f>G284</f>
        <v>0</v>
      </c>
      <c r="H282" s="1">
        <f>H284</f>
        <v>0</v>
      </c>
    </row>
    <row r="283" spans="1:8" s="11" customFormat="1" x14ac:dyDescent="0.25">
      <c r="A283" s="140"/>
      <c r="B283" s="43"/>
      <c r="C283" s="43"/>
      <c r="D283" s="43"/>
      <c r="E283" s="141" t="s">
        <v>233</v>
      </c>
      <c r="F283" s="1"/>
      <c r="G283" s="27"/>
      <c r="H283" s="27"/>
    </row>
    <row r="284" spans="1:8" x14ac:dyDescent="0.25">
      <c r="A284" s="140">
        <v>3041</v>
      </c>
      <c r="B284" s="44" t="s">
        <v>80</v>
      </c>
      <c r="C284" s="44" t="s">
        <v>323</v>
      </c>
      <c r="D284" s="44" t="s">
        <v>69</v>
      </c>
      <c r="E284" s="141" t="s">
        <v>501</v>
      </c>
      <c r="F284" s="1">
        <f>G284+H284</f>
        <v>0</v>
      </c>
      <c r="G284" s="1"/>
      <c r="H284" s="1"/>
    </row>
    <row r="285" spans="1:8" x14ac:dyDescent="0.25">
      <c r="A285" s="140">
        <v>3050</v>
      </c>
      <c r="B285" s="43" t="s">
        <v>80</v>
      </c>
      <c r="C285" s="43" t="s">
        <v>324</v>
      </c>
      <c r="D285" s="43" t="s">
        <v>68</v>
      </c>
      <c r="E285" s="142" t="s">
        <v>502</v>
      </c>
      <c r="F285" s="1">
        <f>G285+H285</f>
        <v>0</v>
      </c>
      <c r="G285" s="1">
        <f>G287</f>
        <v>0</v>
      </c>
      <c r="H285" s="1">
        <f>H287</f>
        <v>0</v>
      </c>
    </row>
    <row r="286" spans="1:8" s="11" customFormat="1" x14ac:dyDescent="0.25">
      <c r="A286" s="140"/>
      <c r="B286" s="43"/>
      <c r="C286" s="43"/>
      <c r="D286" s="43"/>
      <c r="E286" s="141" t="s">
        <v>233</v>
      </c>
      <c r="F286" s="1"/>
      <c r="G286" s="27"/>
      <c r="H286" s="27"/>
    </row>
    <row r="287" spans="1:8" x14ac:dyDescent="0.25">
      <c r="A287" s="140">
        <v>3051</v>
      </c>
      <c r="B287" s="44" t="s">
        <v>80</v>
      </c>
      <c r="C287" s="44" t="s">
        <v>324</v>
      </c>
      <c r="D287" s="44" t="s">
        <v>69</v>
      </c>
      <c r="E287" s="141" t="s">
        <v>502</v>
      </c>
      <c r="F287" s="1">
        <f>G287+H287</f>
        <v>0</v>
      </c>
      <c r="G287" s="1"/>
      <c r="H287" s="1"/>
    </row>
    <row r="288" spans="1:8" x14ac:dyDescent="0.25">
      <c r="A288" s="140">
        <v>3060</v>
      </c>
      <c r="B288" s="43" t="s">
        <v>80</v>
      </c>
      <c r="C288" s="43" t="s">
        <v>343</v>
      </c>
      <c r="D288" s="43" t="s">
        <v>68</v>
      </c>
      <c r="E288" s="142" t="s">
        <v>503</v>
      </c>
      <c r="F288" s="1">
        <f>G288+H288</f>
        <v>0</v>
      </c>
      <c r="G288" s="1">
        <f>G290</f>
        <v>0</v>
      </c>
      <c r="H288" s="1">
        <f>H290</f>
        <v>0</v>
      </c>
    </row>
    <row r="289" spans="1:8" s="11" customFormat="1" x14ac:dyDescent="0.25">
      <c r="A289" s="140"/>
      <c r="B289" s="43"/>
      <c r="C289" s="43"/>
      <c r="D289" s="43"/>
      <c r="E289" s="141" t="s">
        <v>233</v>
      </c>
      <c r="F289" s="1"/>
      <c r="G289" s="27"/>
      <c r="H289" s="27"/>
    </row>
    <row r="290" spans="1:8" x14ac:dyDescent="0.25">
      <c r="A290" s="140">
        <v>3061</v>
      </c>
      <c r="B290" s="44" t="s">
        <v>80</v>
      </c>
      <c r="C290" s="44" t="s">
        <v>343</v>
      </c>
      <c r="D290" s="44" t="s">
        <v>69</v>
      </c>
      <c r="E290" s="141" t="s">
        <v>503</v>
      </c>
      <c r="F290" s="1">
        <f>G290+H290</f>
        <v>0</v>
      </c>
      <c r="G290" s="1"/>
      <c r="H290" s="1"/>
    </row>
    <row r="291" spans="1:8" ht="27" x14ac:dyDescent="0.25">
      <c r="A291" s="140">
        <v>3070</v>
      </c>
      <c r="B291" s="43" t="s">
        <v>80</v>
      </c>
      <c r="C291" s="43" t="s">
        <v>346</v>
      </c>
      <c r="D291" s="43" t="s">
        <v>68</v>
      </c>
      <c r="E291" s="142" t="s">
        <v>504</v>
      </c>
      <c r="F291" s="1">
        <f>G291+H291</f>
        <v>6000</v>
      </c>
      <c r="G291" s="1">
        <f>G293</f>
        <v>6000</v>
      </c>
      <c r="H291" s="1">
        <f>H293</f>
        <v>0</v>
      </c>
    </row>
    <row r="292" spans="1:8" s="11" customFormat="1" x14ac:dyDescent="0.25">
      <c r="A292" s="140"/>
      <c r="B292" s="43"/>
      <c r="C292" s="43"/>
      <c r="D292" s="43"/>
      <c r="E292" s="141" t="s">
        <v>233</v>
      </c>
      <c r="F292" s="1"/>
      <c r="G292" s="27"/>
      <c r="H292" s="27"/>
    </row>
    <row r="293" spans="1:8" ht="27" x14ac:dyDescent="0.25">
      <c r="A293" s="140">
        <v>3071</v>
      </c>
      <c r="B293" s="44" t="s">
        <v>80</v>
      </c>
      <c r="C293" s="44" t="s">
        <v>346</v>
      </c>
      <c r="D293" s="44" t="s">
        <v>69</v>
      </c>
      <c r="E293" s="141" t="s">
        <v>504</v>
      </c>
      <c r="F293" s="1">
        <f>G293+H293</f>
        <v>6000</v>
      </c>
      <c r="G293" s="1">
        <v>6000</v>
      </c>
      <c r="H293" s="1"/>
    </row>
    <row r="294" spans="1:8" ht="27" x14ac:dyDescent="0.25">
      <c r="A294" s="140">
        <v>3080</v>
      </c>
      <c r="B294" s="43" t="s">
        <v>80</v>
      </c>
      <c r="C294" s="43" t="s">
        <v>348</v>
      </c>
      <c r="D294" s="43" t="s">
        <v>68</v>
      </c>
      <c r="E294" s="142" t="s">
        <v>505</v>
      </c>
      <c r="F294" s="1">
        <f>G294+H294</f>
        <v>0</v>
      </c>
      <c r="G294" s="1">
        <f>G296</f>
        <v>0</v>
      </c>
      <c r="H294" s="1">
        <f>H296</f>
        <v>0</v>
      </c>
    </row>
    <row r="295" spans="1:8" s="11" customFormat="1" x14ac:dyDescent="0.25">
      <c r="A295" s="140"/>
      <c r="B295" s="43"/>
      <c r="C295" s="43"/>
      <c r="D295" s="43"/>
      <c r="E295" s="141" t="s">
        <v>233</v>
      </c>
      <c r="F295" s="1"/>
      <c r="G295" s="27"/>
      <c r="H295" s="27"/>
    </row>
    <row r="296" spans="1:8" ht="27" x14ac:dyDescent="0.25">
      <c r="A296" s="140">
        <v>3081</v>
      </c>
      <c r="B296" s="44" t="s">
        <v>80</v>
      </c>
      <c r="C296" s="44" t="s">
        <v>348</v>
      </c>
      <c r="D296" s="44" t="s">
        <v>69</v>
      </c>
      <c r="E296" s="141" t="s">
        <v>505</v>
      </c>
      <c r="F296" s="1">
        <f>G296+H296</f>
        <v>0</v>
      </c>
      <c r="G296" s="1"/>
      <c r="H296" s="1"/>
    </row>
    <row r="297" spans="1:8" s="11" customFormat="1" x14ac:dyDescent="0.25">
      <c r="A297" s="140"/>
      <c r="B297" s="43"/>
      <c r="C297" s="43"/>
      <c r="D297" s="43"/>
      <c r="E297" s="141" t="s">
        <v>233</v>
      </c>
      <c r="F297" s="1"/>
      <c r="G297" s="27"/>
      <c r="H297" s="27"/>
    </row>
    <row r="298" spans="1:8" ht="27" x14ac:dyDescent="0.25">
      <c r="A298" s="140">
        <v>3090</v>
      </c>
      <c r="B298" s="43" t="s">
        <v>80</v>
      </c>
      <c r="C298" s="43" t="s">
        <v>418</v>
      </c>
      <c r="D298" s="43" t="s">
        <v>68</v>
      </c>
      <c r="E298" s="142" t="s">
        <v>506</v>
      </c>
      <c r="F298" s="1">
        <f>G298+H298</f>
        <v>0</v>
      </c>
      <c r="G298" s="1">
        <f>G300+G301</f>
        <v>0</v>
      </c>
      <c r="H298" s="1">
        <f>H300+H301</f>
        <v>0</v>
      </c>
    </row>
    <row r="299" spans="1:8" s="11" customFormat="1" x14ac:dyDescent="0.25">
      <c r="A299" s="140"/>
      <c r="B299" s="43"/>
      <c r="C299" s="43"/>
      <c r="D299" s="43"/>
      <c r="E299" s="141" t="s">
        <v>233</v>
      </c>
      <c r="F299" s="1"/>
      <c r="G299" s="27"/>
      <c r="H299" s="27"/>
    </row>
    <row r="300" spans="1:8" ht="27" x14ac:dyDescent="0.25">
      <c r="A300" s="140">
        <v>3091</v>
      </c>
      <c r="B300" s="44" t="s">
        <v>80</v>
      </c>
      <c r="C300" s="44" t="s">
        <v>418</v>
      </c>
      <c r="D300" s="44" t="s">
        <v>69</v>
      </c>
      <c r="E300" s="141" t="s">
        <v>506</v>
      </c>
      <c r="F300" s="1">
        <f>G300+H300</f>
        <v>0</v>
      </c>
      <c r="G300" s="1"/>
      <c r="H300" s="1"/>
    </row>
    <row r="301" spans="1:8" ht="27" x14ac:dyDescent="0.25">
      <c r="A301" s="140">
        <v>3092</v>
      </c>
      <c r="B301" s="44" t="s">
        <v>80</v>
      </c>
      <c r="C301" s="44" t="s">
        <v>418</v>
      </c>
      <c r="D301" s="44" t="s">
        <v>70</v>
      </c>
      <c r="E301" s="141" t="s">
        <v>507</v>
      </c>
      <c r="F301" s="1">
        <f>G301+H301</f>
        <v>0</v>
      </c>
      <c r="G301" s="1"/>
      <c r="H301" s="1"/>
    </row>
    <row r="302" spans="1:8" s="10" customFormat="1" ht="33" x14ac:dyDescent="0.25">
      <c r="A302" s="136">
        <v>3100</v>
      </c>
      <c r="B302" s="43" t="s">
        <v>81</v>
      </c>
      <c r="C302" s="43" t="s">
        <v>68</v>
      </c>
      <c r="D302" s="43" t="s">
        <v>68</v>
      </c>
      <c r="E302" s="149" t="s">
        <v>508</v>
      </c>
      <c r="F302" s="13">
        <f>F304</f>
        <v>449179.5</v>
      </c>
      <c r="G302" s="13">
        <f t="shared" ref="G302:H302" si="4">G304</f>
        <v>449179.5</v>
      </c>
      <c r="H302" s="13">
        <f t="shared" si="4"/>
        <v>0</v>
      </c>
    </row>
    <row r="303" spans="1:8" x14ac:dyDescent="0.25">
      <c r="A303" s="140"/>
      <c r="B303" s="43"/>
      <c r="C303" s="43"/>
      <c r="D303" s="43"/>
      <c r="E303" s="141" t="s">
        <v>327</v>
      </c>
      <c r="F303" s="1"/>
      <c r="G303" s="1"/>
      <c r="H303" s="1"/>
    </row>
    <row r="304" spans="1:8" ht="27" x14ac:dyDescent="0.25">
      <c r="A304" s="140">
        <v>3110</v>
      </c>
      <c r="B304" s="45" t="s">
        <v>81</v>
      </c>
      <c r="C304" s="45" t="s">
        <v>69</v>
      </c>
      <c r="D304" s="45" t="s">
        <v>68</v>
      </c>
      <c r="E304" s="146" t="s">
        <v>509</v>
      </c>
      <c r="F304" s="1">
        <f>G304+H304-'hat1'!F138</f>
        <v>449179.5</v>
      </c>
      <c r="G304" s="1">
        <f>G306</f>
        <v>449179.5</v>
      </c>
      <c r="H304" s="1">
        <f>H306</f>
        <v>0</v>
      </c>
    </row>
    <row r="305" spans="1:8" s="11" customFormat="1" x14ac:dyDescent="0.25">
      <c r="A305" s="140"/>
      <c r="B305" s="43"/>
      <c r="C305" s="43"/>
      <c r="D305" s="43"/>
      <c r="E305" s="141" t="s">
        <v>233</v>
      </c>
      <c r="F305" s="1"/>
      <c r="G305" s="27"/>
      <c r="H305" s="27"/>
    </row>
    <row r="306" spans="1:8" x14ac:dyDescent="0.25">
      <c r="A306" s="140">
        <v>3112</v>
      </c>
      <c r="B306" s="45" t="s">
        <v>81</v>
      </c>
      <c r="C306" s="45" t="s">
        <v>69</v>
      </c>
      <c r="D306" s="45" t="s">
        <v>70</v>
      </c>
      <c r="E306" s="147" t="s">
        <v>510</v>
      </c>
      <c r="F306" s="1">
        <f>G306+H306-'hat1'!F138</f>
        <v>449179.5</v>
      </c>
      <c r="G306" s="1">
        <v>449179.5</v>
      </c>
      <c r="H306" s="1"/>
    </row>
    <row r="307" spans="1:8" x14ac:dyDescent="0.25">
      <c r="G307" s="76"/>
      <c r="H307" s="76"/>
    </row>
    <row r="308" spans="1:8" x14ac:dyDescent="0.25">
      <c r="G308" s="76"/>
      <c r="H308" s="76"/>
    </row>
    <row r="309" spans="1:8" x14ac:dyDescent="0.25">
      <c r="G309" s="76"/>
      <c r="H309" s="76"/>
    </row>
    <row r="310" spans="1:8" x14ac:dyDescent="0.25">
      <c r="G310" s="76"/>
      <c r="H310" s="76"/>
    </row>
    <row r="311" spans="1:8" x14ac:dyDescent="0.25">
      <c r="G311" s="76"/>
      <c r="H311" s="76"/>
    </row>
    <row r="312" spans="1:8" x14ac:dyDescent="0.25">
      <c r="G312" s="76"/>
      <c r="H312" s="76"/>
    </row>
    <row r="313" spans="1:8" x14ac:dyDescent="0.25">
      <c r="G313" s="76"/>
      <c r="H313" s="76"/>
    </row>
    <row r="314" spans="1:8" x14ac:dyDescent="0.25">
      <c r="G314" s="76"/>
      <c r="H314" s="76"/>
    </row>
    <row r="315" spans="1:8" x14ac:dyDescent="0.25">
      <c r="G315" s="76"/>
      <c r="H315" s="76"/>
    </row>
    <row r="316" spans="1:8" x14ac:dyDescent="0.25">
      <c r="G316" s="76"/>
      <c r="H316" s="76"/>
    </row>
    <row r="317" spans="1:8" x14ac:dyDescent="0.25">
      <c r="G317" s="76"/>
      <c r="H317" s="76"/>
    </row>
    <row r="318" spans="1:8" x14ac:dyDescent="0.25">
      <c r="G318" s="76"/>
      <c r="H318" s="76"/>
    </row>
    <row r="319" spans="1:8" x14ac:dyDescent="0.25">
      <c r="G319" s="76"/>
      <c r="H319" s="76"/>
    </row>
    <row r="320" spans="1:8" x14ac:dyDescent="0.25">
      <c r="G320" s="76"/>
      <c r="H320" s="76"/>
    </row>
    <row r="321" spans="7:8" x14ac:dyDescent="0.25">
      <c r="G321" s="76"/>
      <c r="H321" s="76"/>
    </row>
    <row r="322" spans="7:8" x14ac:dyDescent="0.25">
      <c r="G322" s="76"/>
      <c r="H322" s="76"/>
    </row>
    <row r="323" spans="7:8" x14ac:dyDescent="0.25">
      <c r="G323" s="76"/>
      <c r="H323" s="76"/>
    </row>
    <row r="324" spans="7:8" x14ac:dyDescent="0.25">
      <c r="G324" s="76"/>
      <c r="H324" s="76"/>
    </row>
    <row r="325" spans="7:8" x14ac:dyDescent="0.25">
      <c r="G325" s="76"/>
      <c r="H325" s="76"/>
    </row>
    <row r="326" spans="7:8" x14ac:dyDescent="0.25">
      <c r="G326" s="76"/>
      <c r="H326" s="76"/>
    </row>
    <row r="327" spans="7:8" x14ac:dyDescent="0.25">
      <c r="G327" s="76"/>
      <c r="H327" s="76"/>
    </row>
    <row r="328" spans="7:8" x14ac:dyDescent="0.25">
      <c r="G328" s="76"/>
      <c r="H328" s="76"/>
    </row>
  </sheetData>
  <mergeCells count="10">
    <mergeCell ref="A1:H1"/>
    <mergeCell ref="A2:H2"/>
    <mergeCell ref="F4:F5"/>
    <mergeCell ref="G4:H4"/>
    <mergeCell ref="A4:A5"/>
    <mergeCell ref="B4:B5"/>
    <mergeCell ref="C4:C5"/>
    <mergeCell ref="D4:D5"/>
    <mergeCell ref="E4:E5"/>
    <mergeCell ref="F3:H3"/>
  </mergeCells>
  <pageMargins left="0" right="0" top="0" bottom="0" header="0" footer="0"/>
  <pageSetup paperSize="9" orientation="portrait" horizontalDpi="180" verticalDpi="18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93"/>
  <sheetViews>
    <sheetView topLeftCell="A13" zoomScale="90" zoomScaleNormal="90" workbookViewId="0">
      <selection activeCell="H7" sqref="H7"/>
    </sheetView>
  </sheetViews>
  <sheetFormatPr defaultRowHeight="14.25" x14ac:dyDescent="0.25"/>
  <cols>
    <col min="1" max="1" width="6.28515625" style="191" customWidth="1"/>
    <col min="2" max="2" width="66.5703125" style="187" customWidth="1"/>
    <col min="3" max="3" width="5.7109375" style="191" customWidth="1"/>
    <col min="4" max="4" width="13.7109375" style="187" customWidth="1"/>
    <col min="5" max="5" width="12.5703125" style="187" customWidth="1"/>
    <col min="6" max="6" width="10.7109375" style="187" customWidth="1"/>
    <col min="7" max="7" width="1.7109375" style="269" customWidth="1"/>
    <col min="8" max="8" width="9.140625" style="269"/>
    <col min="9" max="9" width="9.5703125" style="295" bestFit="1" customWidth="1"/>
    <col min="10" max="16384" width="9.140625" style="269"/>
  </cols>
  <sheetData>
    <row r="1" spans="1:9" s="196" customFormat="1" ht="18" x14ac:dyDescent="0.25">
      <c r="A1" s="355" t="s">
        <v>82</v>
      </c>
      <c r="B1" s="355"/>
      <c r="C1" s="355"/>
      <c r="D1" s="355"/>
      <c r="E1" s="355"/>
      <c r="F1" s="355"/>
      <c r="I1" s="292"/>
    </row>
    <row r="2" spans="1:9" s="187" customFormat="1" ht="18" x14ac:dyDescent="0.25">
      <c r="A2" s="345" t="s">
        <v>785</v>
      </c>
      <c r="B2" s="345"/>
      <c r="C2" s="345"/>
      <c r="D2" s="345"/>
      <c r="E2" s="345"/>
      <c r="F2" s="345"/>
      <c r="I2" s="293"/>
    </row>
    <row r="3" spans="1:9" s="268" customFormat="1" ht="17.25" x14ac:dyDescent="0.3">
      <c r="A3" s="150"/>
      <c r="B3" s="212"/>
      <c r="C3" s="213"/>
      <c r="D3" s="213"/>
      <c r="E3" s="352" t="s">
        <v>731</v>
      </c>
      <c r="F3" s="352"/>
      <c r="H3" s="173"/>
      <c r="I3" s="294"/>
    </row>
    <row r="4" spans="1:9" ht="28.5" x14ac:dyDescent="0.25">
      <c r="A4" s="333" t="s">
        <v>318</v>
      </c>
      <c r="B4" s="77" t="s">
        <v>511</v>
      </c>
      <c r="C4" s="77"/>
      <c r="D4" s="353" t="s">
        <v>0</v>
      </c>
      <c r="E4" s="348" t="s">
        <v>1</v>
      </c>
      <c r="F4" s="348"/>
    </row>
    <row r="5" spans="1:9" ht="25.5" x14ac:dyDescent="0.25">
      <c r="A5" s="333"/>
      <c r="B5" s="77" t="s">
        <v>512</v>
      </c>
      <c r="C5" s="52" t="s">
        <v>83</v>
      </c>
      <c r="D5" s="354"/>
      <c r="E5" s="310" t="s">
        <v>2</v>
      </c>
      <c r="F5" s="310" t="s">
        <v>3</v>
      </c>
    </row>
    <row r="6" spans="1:9" s="270" customFormat="1" ht="13.5" x14ac:dyDescent="0.25">
      <c r="A6" s="78">
        <v>1</v>
      </c>
      <c r="B6" s="78">
        <v>2</v>
      </c>
      <c r="C6" s="78">
        <v>3</v>
      </c>
      <c r="D6" s="78">
        <v>4</v>
      </c>
      <c r="E6" s="78">
        <v>5</v>
      </c>
      <c r="F6" s="78">
        <v>6</v>
      </c>
      <c r="I6" s="296"/>
    </row>
    <row r="7" spans="1:9" ht="27.75" x14ac:dyDescent="0.3">
      <c r="A7" s="78">
        <v>4000</v>
      </c>
      <c r="B7" s="79" t="s">
        <v>671</v>
      </c>
      <c r="C7" s="63"/>
      <c r="D7" s="179">
        <f>E7+F7-'hat1'!F138</f>
        <v>2017020.7</v>
      </c>
      <c r="E7" s="179">
        <f>E9</f>
        <v>1862795</v>
      </c>
      <c r="F7" s="179">
        <f>F9+F170+F205</f>
        <v>154225.70000000001</v>
      </c>
      <c r="H7" s="307"/>
    </row>
    <row r="8" spans="1:9" x14ac:dyDescent="0.25">
      <c r="A8" s="78"/>
      <c r="B8" s="58" t="s">
        <v>513</v>
      </c>
      <c r="C8" s="63"/>
      <c r="D8" s="179"/>
      <c r="E8" s="174"/>
      <c r="F8" s="174"/>
    </row>
    <row r="9" spans="1:9" ht="27.75" x14ac:dyDescent="0.25">
      <c r="A9" s="78">
        <v>4050</v>
      </c>
      <c r="B9" s="77" t="s">
        <v>756</v>
      </c>
      <c r="C9" s="80" t="s">
        <v>60</v>
      </c>
      <c r="D9" s="174">
        <f>E9+F9-'hat1'!F138</f>
        <v>1862795</v>
      </c>
      <c r="E9" s="174">
        <f>E11+E24+E67+E82+E92+E126+E141</f>
        <v>1862795</v>
      </c>
      <c r="F9" s="174">
        <f>F11+F92+F141</f>
        <v>0</v>
      </c>
    </row>
    <row r="10" spans="1:9" x14ac:dyDescent="0.25">
      <c r="A10" s="81"/>
      <c r="B10" s="58" t="s">
        <v>513</v>
      </c>
      <c r="C10" s="63"/>
      <c r="D10" s="174"/>
      <c r="E10" s="174"/>
      <c r="F10" s="174"/>
    </row>
    <row r="11" spans="1:9" x14ac:dyDescent="0.25">
      <c r="A11" s="78">
        <v>4100</v>
      </c>
      <c r="B11" s="82" t="s">
        <v>626</v>
      </c>
      <c r="C11" s="47" t="s">
        <v>60</v>
      </c>
      <c r="D11" s="174">
        <f>E11+F11</f>
        <v>387406.5</v>
      </c>
      <c r="E11" s="174">
        <f>E13+E18+E21</f>
        <v>387406.5</v>
      </c>
      <c r="F11" s="174">
        <f>F21</f>
        <v>0</v>
      </c>
    </row>
    <row r="12" spans="1:9" x14ac:dyDescent="0.25">
      <c r="A12" s="81"/>
      <c r="B12" s="58" t="s">
        <v>513</v>
      </c>
      <c r="C12" s="63"/>
      <c r="D12" s="174"/>
      <c r="E12" s="174"/>
      <c r="F12" s="174"/>
    </row>
    <row r="13" spans="1:9" ht="27.75" x14ac:dyDescent="0.25">
      <c r="A13" s="78">
        <v>4110</v>
      </c>
      <c r="B13" s="57" t="s">
        <v>627</v>
      </c>
      <c r="C13" s="47" t="s">
        <v>60</v>
      </c>
      <c r="D13" s="174">
        <f>E13</f>
        <v>387406.5</v>
      </c>
      <c r="E13" s="174">
        <f>E15+E16+E17</f>
        <v>387406.5</v>
      </c>
      <c r="F13" s="174" t="s">
        <v>66</v>
      </c>
    </row>
    <row r="14" spans="1:9" ht="13.5" x14ac:dyDescent="0.25">
      <c r="A14" s="78"/>
      <c r="B14" s="58" t="s">
        <v>233</v>
      </c>
      <c r="C14" s="47"/>
      <c r="D14" s="174"/>
      <c r="E14" s="174"/>
      <c r="F14" s="174"/>
    </row>
    <row r="15" spans="1:9" x14ac:dyDescent="0.25">
      <c r="A15" s="78">
        <v>4111</v>
      </c>
      <c r="B15" s="48" t="s">
        <v>514</v>
      </c>
      <c r="C15" s="52" t="s">
        <v>84</v>
      </c>
      <c r="D15" s="174">
        <f>E15</f>
        <v>359053</v>
      </c>
      <c r="E15" s="174">
        <f>'hat6'!G15+'hat6'!G78+'hat6'!G608+'hat6'!G624+'hat6'!G776+'hat6'!G791</f>
        <v>359053</v>
      </c>
      <c r="F15" s="174" t="s">
        <v>66</v>
      </c>
    </row>
    <row r="16" spans="1:9" ht="28.5" x14ac:dyDescent="0.25">
      <c r="A16" s="78">
        <v>4112</v>
      </c>
      <c r="B16" s="48" t="s">
        <v>515</v>
      </c>
      <c r="C16" s="54" t="s">
        <v>85</v>
      </c>
      <c r="D16" s="174">
        <f>E16</f>
        <v>28353.5</v>
      </c>
      <c r="E16" s="174">
        <f>'hat6'!G16</f>
        <v>28353.5</v>
      </c>
      <c r="F16" s="174" t="s">
        <v>66</v>
      </c>
    </row>
    <row r="17" spans="1:9" x14ac:dyDescent="0.25">
      <c r="A17" s="78">
        <v>4114</v>
      </c>
      <c r="B17" s="48" t="s">
        <v>516</v>
      </c>
      <c r="C17" s="54" t="s">
        <v>86</v>
      </c>
      <c r="D17" s="174">
        <f>E17</f>
        <v>0</v>
      </c>
      <c r="E17" s="174"/>
      <c r="F17" s="174" t="s">
        <v>66</v>
      </c>
    </row>
    <row r="18" spans="1:9" x14ac:dyDescent="0.25">
      <c r="A18" s="78">
        <v>4120</v>
      </c>
      <c r="B18" s="59" t="s">
        <v>628</v>
      </c>
      <c r="C18" s="47" t="s">
        <v>60</v>
      </c>
      <c r="D18" s="174">
        <f>E18</f>
        <v>0</v>
      </c>
      <c r="E18" s="174">
        <f>E20</f>
        <v>0</v>
      </c>
      <c r="F18" s="174" t="s">
        <v>66</v>
      </c>
    </row>
    <row r="19" spans="1:9" ht="13.5" x14ac:dyDescent="0.25">
      <c r="A19" s="78"/>
      <c r="B19" s="58" t="s">
        <v>233</v>
      </c>
      <c r="C19" s="47"/>
      <c r="D19" s="174"/>
      <c r="E19" s="174"/>
      <c r="F19" s="174"/>
    </row>
    <row r="20" spans="1:9" x14ac:dyDescent="0.25">
      <c r="A20" s="78">
        <v>4121</v>
      </c>
      <c r="B20" s="48" t="s">
        <v>517</v>
      </c>
      <c r="C20" s="54" t="s">
        <v>87</v>
      </c>
      <c r="D20" s="174">
        <f>E20</f>
        <v>0</v>
      </c>
      <c r="E20" s="174"/>
      <c r="F20" s="174" t="s">
        <v>66</v>
      </c>
    </row>
    <row r="21" spans="1:9" x14ac:dyDescent="0.25">
      <c r="A21" s="78">
        <v>4130</v>
      </c>
      <c r="B21" s="59" t="s">
        <v>629</v>
      </c>
      <c r="C21" s="47" t="s">
        <v>60</v>
      </c>
      <c r="D21" s="174">
        <f>E21+F21</f>
        <v>0</v>
      </c>
      <c r="E21" s="174">
        <f>E23</f>
        <v>0</v>
      </c>
      <c r="F21" s="174">
        <f>F23</f>
        <v>0</v>
      </c>
    </row>
    <row r="22" spans="1:9" ht="13.5" x14ac:dyDescent="0.25">
      <c r="A22" s="78"/>
      <c r="B22" s="58" t="s">
        <v>233</v>
      </c>
      <c r="C22" s="47"/>
      <c r="D22" s="174"/>
      <c r="E22" s="174"/>
      <c r="F22" s="174"/>
    </row>
    <row r="23" spans="1:9" x14ac:dyDescent="0.25">
      <c r="A23" s="78">
        <v>4131</v>
      </c>
      <c r="B23" s="59" t="s">
        <v>518</v>
      </c>
      <c r="C23" s="52" t="s">
        <v>88</v>
      </c>
      <c r="D23" s="174">
        <f>E23+F23</f>
        <v>0</v>
      </c>
      <c r="E23" s="174"/>
      <c r="F23" s="174"/>
    </row>
    <row r="24" spans="1:9" s="271" customFormat="1" ht="27.75" x14ac:dyDescent="0.25">
      <c r="A24" s="78">
        <v>4200</v>
      </c>
      <c r="B24" s="48" t="s">
        <v>630</v>
      </c>
      <c r="C24" s="47" t="s">
        <v>60</v>
      </c>
      <c r="D24" s="179">
        <f>E24</f>
        <v>348345</v>
      </c>
      <c r="E24" s="179">
        <f>E26+E35+E40+E50+E53+E57</f>
        <v>348345</v>
      </c>
      <c r="F24" s="179" t="s">
        <v>66</v>
      </c>
      <c r="I24" s="297"/>
    </row>
    <row r="25" spans="1:9" x14ac:dyDescent="0.25">
      <c r="A25" s="81"/>
      <c r="B25" s="58" t="s">
        <v>513</v>
      </c>
      <c r="C25" s="63"/>
      <c r="D25" s="174"/>
      <c r="E25" s="174"/>
      <c r="F25" s="174"/>
    </row>
    <row r="26" spans="1:9" ht="27.75" x14ac:dyDescent="0.25">
      <c r="A26" s="78">
        <v>4210</v>
      </c>
      <c r="B26" s="59" t="s">
        <v>631</v>
      </c>
      <c r="C26" s="47" t="s">
        <v>60</v>
      </c>
      <c r="D26" s="174">
        <f>E26</f>
        <v>63329.599999999999</v>
      </c>
      <c r="E26" s="174">
        <f>E28+E29+E30+E31+E32+E33+E34</f>
        <v>63329.599999999999</v>
      </c>
      <c r="F26" s="174" t="s">
        <v>66</v>
      </c>
    </row>
    <row r="27" spans="1:9" ht="13.5" x14ac:dyDescent="0.25">
      <c r="A27" s="78"/>
      <c r="B27" s="58" t="s">
        <v>233</v>
      </c>
      <c r="C27" s="47"/>
      <c r="D27" s="174"/>
      <c r="E27" s="174"/>
      <c r="F27" s="174"/>
    </row>
    <row r="28" spans="1:9" x14ac:dyDescent="0.25">
      <c r="A28" s="78">
        <v>4211</v>
      </c>
      <c r="B28" s="48" t="s">
        <v>519</v>
      </c>
      <c r="C28" s="54" t="s">
        <v>89</v>
      </c>
      <c r="D28" s="174">
        <f t="shared" ref="D28:D35" si="0">E28</f>
        <v>0</v>
      </c>
      <c r="E28" s="174"/>
      <c r="F28" s="174" t="s">
        <v>66</v>
      </c>
    </row>
    <row r="29" spans="1:9" x14ac:dyDescent="0.25">
      <c r="A29" s="78">
        <v>4212</v>
      </c>
      <c r="B29" s="59" t="s">
        <v>520</v>
      </c>
      <c r="C29" s="54" t="s">
        <v>90</v>
      </c>
      <c r="D29" s="174">
        <f t="shared" si="0"/>
        <v>56000</v>
      </c>
      <c r="E29" s="174">
        <f>'hat6'!G17+'hat6'!G777+'hat6'!G792</f>
        <v>56000</v>
      </c>
      <c r="F29" s="174" t="s">
        <v>66</v>
      </c>
    </row>
    <row r="30" spans="1:9" x14ac:dyDescent="0.25">
      <c r="A30" s="78">
        <v>4213</v>
      </c>
      <c r="B30" s="48" t="s">
        <v>521</v>
      </c>
      <c r="C30" s="54" t="s">
        <v>91</v>
      </c>
      <c r="D30" s="174">
        <f t="shared" si="0"/>
        <v>540</v>
      </c>
      <c r="E30" s="174">
        <f>'hat6'!G793+'hat6'!G778+'hat6'!G625+'hat6'!G18</f>
        <v>540</v>
      </c>
      <c r="F30" s="174" t="s">
        <v>66</v>
      </c>
    </row>
    <row r="31" spans="1:9" x14ac:dyDescent="0.25">
      <c r="A31" s="78">
        <v>4214</v>
      </c>
      <c r="B31" s="48" t="s">
        <v>522</v>
      </c>
      <c r="C31" s="54" t="s">
        <v>92</v>
      </c>
      <c r="D31" s="174">
        <f t="shared" si="0"/>
        <v>5429.6</v>
      </c>
      <c r="E31" s="174">
        <f>'hat6'!G19+'hat6'!G614+'hat6'!G631+'hat6'!G794</f>
        <v>5429.6</v>
      </c>
      <c r="F31" s="174" t="s">
        <v>66</v>
      </c>
    </row>
    <row r="32" spans="1:9" x14ac:dyDescent="0.25">
      <c r="A32" s="78">
        <v>4215</v>
      </c>
      <c r="B32" s="48" t="s">
        <v>523</v>
      </c>
      <c r="C32" s="54" t="s">
        <v>93</v>
      </c>
      <c r="D32" s="174">
        <f t="shared" si="0"/>
        <v>1000</v>
      </c>
      <c r="E32" s="174">
        <f>'hat6'!G20</f>
        <v>1000</v>
      </c>
      <c r="F32" s="174" t="s">
        <v>66</v>
      </c>
    </row>
    <row r="33" spans="1:6" x14ac:dyDescent="0.25">
      <c r="A33" s="78">
        <v>4216</v>
      </c>
      <c r="B33" s="48" t="s">
        <v>524</v>
      </c>
      <c r="C33" s="54" t="s">
        <v>94</v>
      </c>
      <c r="D33" s="174">
        <f t="shared" si="0"/>
        <v>360</v>
      </c>
      <c r="E33" s="174">
        <f>'hat6'!G102</f>
        <v>360</v>
      </c>
      <c r="F33" s="174" t="s">
        <v>66</v>
      </c>
    </row>
    <row r="34" spans="1:6" x14ac:dyDescent="0.25">
      <c r="A34" s="78">
        <v>4217</v>
      </c>
      <c r="B34" s="48" t="s">
        <v>525</v>
      </c>
      <c r="C34" s="54" t="s">
        <v>95</v>
      </c>
      <c r="D34" s="174">
        <f t="shared" si="0"/>
        <v>0</v>
      </c>
      <c r="E34" s="174"/>
      <c r="F34" s="174" t="s">
        <v>66</v>
      </c>
    </row>
    <row r="35" spans="1:6" ht="27.75" x14ac:dyDescent="0.25">
      <c r="A35" s="78">
        <v>4220</v>
      </c>
      <c r="B35" s="59" t="s">
        <v>632</v>
      </c>
      <c r="C35" s="47" t="s">
        <v>60</v>
      </c>
      <c r="D35" s="174">
        <f t="shared" si="0"/>
        <v>3020</v>
      </c>
      <c r="E35" s="174">
        <f>E37+E38+E39</f>
        <v>3020</v>
      </c>
      <c r="F35" s="174" t="s">
        <v>66</v>
      </c>
    </row>
    <row r="36" spans="1:6" ht="13.5" x14ac:dyDescent="0.25">
      <c r="A36" s="78"/>
      <c r="B36" s="58" t="s">
        <v>233</v>
      </c>
      <c r="C36" s="47"/>
      <c r="D36" s="174"/>
      <c r="E36" s="174"/>
      <c r="F36" s="174"/>
    </row>
    <row r="37" spans="1:6" x14ac:dyDescent="0.25">
      <c r="A37" s="78">
        <v>4221</v>
      </c>
      <c r="B37" s="48" t="s">
        <v>526</v>
      </c>
      <c r="C37" s="60">
        <v>4221</v>
      </c>
      <c r="D37" s="174">
        <f>E37</f>
        <v>3020</v>
      </c>
      <c r="E37" s="290">
        <v>3020</v>
      </c>
      <c r="F37" s="174" t="s">
        <v>66</v>
      </c>
    </row>
    <row r="38" spans="1:6" x14ac:dyDescent="0.25">
      <c r="A38" s="78">
        <v>4222</v>
      </c>
      <c r="B38" s="48" t="s">
        <v>527</v>
      </c>
      <c r="C38" s="54" t="s">
        <v>96</v>
      </c>
      <c r="D38" s="174">
        <f>E38</f>
        <v>0</v>
      </c>
      <c r="E38" s="174"/>
      <c r="F38" s="174" t="s">
        <v>66</v>
      </c>
    </row>
    <row r="39" spans="1:6" x14ac:dyDescent="0.25">
      <c r="A39" s="78">
        <v>4223</v>
      </c>
      <c r="B39" s="48" t="s">
        <v>528</v>
      </c>
      <c r="C39" s="54" t="s">
        <v>97</v>
      </c>
      <c r="D39" s="174">
        <f>E39</f>
        <v>0</v>
      </c>
      <c r="E39" s="174"/>
      <c r="F39" s="174" t="s">
        <v>66</v>
      </c>
    </row>
    <row r="40" spans="1:6" ht="41.25" x14ac:dyDescent="0.25">
      <c r="A40" s="78">
        <v>4230</v>
      </c>
      <c r="B40" s="59" t="s">
        <v>633</v>
      </c>
      <c r="C40" s="47" t="s">
        <v>60</v>
      </c>
      <c r="D40" s="174">
        <f>E40</f>
        <v>32506.400000000001</v>
      </c>
      <c r="E40" s="174">
        <f>E42+E43+E44+E45+E46+E47+E48+E49</f>
        <v>32506.400000000001</v>
      </c>
      <c r="F40" s="174" t="s">
        <v>66</v>
      </c>
    </row>
    <row r="41" spans="1:6" ht="13.5" x14ac:dyDescent="0.25">
      <c r="A41" s="78"/>
      <c r="B41" s="58" t="s">
        <v>233</v>
      </c>
      <c r="C41" s="47"/>
      <c r="D41" s="174"/>
      <c r="E41" s="174"/>
      <c r="F41" s="174"/>
    </row>
    <row r="42" spans="1:6" x14ac:dyDescent="0.25">
      <c r="A42" s="78">
        <v>4231</v>
      </c>
      <c r="B42" s="48" t="s">
        <v>529</v>
      </c>
      <c r="C42" s="54" t="s">
        <v>98</v>
      </c>
      <c r="D42" s="174">
        <f t="shared" ref="D42:D50" si="1">E42</f>
        <v>0</v>
      </c>
      <c r="E42" s="174"/>
      <c r="F42" s="174" t="s">
        <v>66</v>
      </c>
    </row>
    <row r="43" spans="1:6" x14ac:dyDescent="0.25">
      <c r="A43" s="78">
        <v>4232</v>
      </c>
      <c r="B43" s="48" t="s">
        <v>530</v>
      </c>
      <c r="C43" s="54" t="s">
        <v>99</v>
      </c>
      <c r="D43" s="174">
        <f t="shared" si="1"/>
        <v>2316</v>
      </c>
      <c r="E43" s="174">
        <f>'hat6'!G22</f>
        <v>2316</v>
      </c>
      <c r="F43" s="174" t="s">
        <v>66</v>
      </c>
    </row>
    <row r="44" spans="1:6" x14ac:dyDescent="0.25">
      <c r="A44" s="78">
        <v>4233</v>
      </c>
      <c r="B44" s="48" t="s">
        <v>531</v>
      </c>
      <c r="C44" s="54" t="s">
        <v>100</v>
      </c>
      <c r="D44" s="174">
        <f t="shared" si="1"/>
        <v>500</v>
      </c>
      <c r="E44" s="174">
        <f>'hat6'!G23</f>
        <v>500</v>
      </c>
      <c r="F44" s="174" t="s">
        <v>66</v>
      </c>
    </row>
    <row r="45" spans="1:6" x14ac:dyDescent="0.25">
      <c r="A45" s="78">
        <v>4234</v>
      </c>
      <c r="B45" s="48" t="s">
        <v>532</v>
      </c>
      <c r="C45" s="54" t="s">
        <v>101</v>
      </c>
      <c r="D45" s="174">
        <f t="shared" si="1"/>
        <v>800</v>
      </c>
      <c r="E45" s="174">
        <f>'hat6'!G24</f>
        <v>800</v>
      </c>
      <c r="F45" s="174" t="s">
        <v>66</v>
      </c>
    </row>
    <row r="46" spans="1:6" x14ac:dyDescent="0.25">
      <c r="A46" s="78">
        <v>4235</v>
      </c>
      <c r="B46" s="61" t="s">
        <v>533</v>
      </c>
      <c r="C46" s="281">
        <v>4235</v>
      </c>
      <c r="D46" s="174">
        <f t="shared" si="1"/>
        <v>0</v>
      </c>
      <c r="E46" s="174">
        <v>0</v>
      </c>
      <c r="F46" s="174" t="s">
        <v>66</v>
      </c>
    </row>
    <row r="47" spans="1:6" x14ac:dyDescent="0.25">
      <c r="A47" s="78">
        <v>4236</v>
      </c>
      <c r="B47" s="48" t="s">
        <v>775</v>
      </c>
      <c r="C47" s="54" t="s">
        <v>102</v>
      </c>
      <c r="D47" s="174">
        <f t="shared" si="1"/>
        <v>1995</v>
      </c>
      <c r="E47" s="174">
        <f>'hat6'!G25+'hat6'!G599</f>
        <v>1995</v>
      </c>
      <c r="F47" s="174" t="s">
        <v>66</v>
      </c>
    </row>
    <row r="48" spans="1:6" x14ac:dyDescent="0.25">
      <c r="A48" s="78">
        <v>4237</v>
      </c>
      <c r="B48" s="48" t="s">
        <v>534</v>
      </c>
      <c r="C48" s="54" t="s">
        <v>103</v>
      </c>
      <c r="D48" s="174">
        <f t="shared" si="1"/>
        <v>1700</v>
      </c>
      <c r="E48" s="174">
        <f>'hat6'!G26</f>
        <v>1700</v>
      </c>
      <c r="F48" s="174" t="s">
        <v>66</v>
      </c>
    </row>
    <row r="49" spans="1:6" x14ac:dyDescent="0.25">
      <c r="A49" s="78">
        <v>4238</v>
      </c>
      <c r="B49" s="48" t="s">
        <v>535</v>
      </c>
      <c r="C49" s="54" t="s">
        <v>104</v>
      </c>
      <c r="D49" s="174">
        <f t="shared" si="1"/>
        <v>25195.4</v>
      </c>
      <c r="E49" s="290">
        <f>'hat6'!G27+'hat6'!G103+'hat6'!G244+'hat6'!G277+'hat6'!G313+'hat6'!G484+'hat6'!G496+'hat6'!G629+'hat6'!G795</f>
        <v>25195.4</v>
      </c>
      <c r="F49" s="174" t="s">
        <v>66</v>
      </c>
    </row>
    <row r="50" spans="1:6" ht="27.75" x14ac:dyDescent="0.25">
      <c r="A50" s="78">
        <v>4240</v>
      </c>
      <c r="B50" s="59" t="s">
        <v>634</v>
      </c>
      <c r="C50" s="47" t="s">
        <v>60</v>
      </c>
      <c r="D50" s="174">
        <f t="shared" si="1"/>
        <v>17064.599999999999</v>
      </c>
      <c r="E50" s="174">
        <f>E52</f>
        <v>17064.599999999999</v>
      </c>
      <c r="F50" s="174" t="s">
        <v>66</v>
      </c>
    </row>
    <row r="51" spans="1:6" ht="13.5" x14ac:dyDescent="0.25">
      <c r="A51" s="78"/>
      <c r="B51" s="58" t="s">
        <v>233</v>
      </c>
      <c r="C51" s="47"/>
      <c r="D51" s="174"/>
      <c r="E51" s="174"/>
      <c r="F51" s="174"/>
    </row>
    <row r="52" spans="1:6" ht="16.5" customHeight="1" x14ac:dyDescent="0.25">
      <c r="A52" s="78">
        <v>4241</v>
      </c>
      <c r="B52" s="48" t="s">
        <v>536</v>
      </c>
      <c r="C52" s="54" t="s">
        <v>105</v>
      </c>
      <c r="D52" s="174">
        <f>E52</f>
        <v>17064.599999999999</v>
      </c>
      <c r="E52" s="174">
        <f>'hat6'!G28+'hat6'!G104+'hat6'!G245+'hat6'!G487+'hat6'!G497+'hat6'!G780+'hat6'!G796</f>
        <v>17064.599999999999</v>
      </c>
      <c r="F52" s="174" t="s">
        <v>66</v>
      </c>
    </row>
    <row r="53" spans="1:6" ht="28.5" x14ac:dyDescent="0.25">
      <c r="A53" s="78">
        <v>4250</v>
      </c>
      <c r="B53" s="59" t="s">
        <v>635</v>
      </c>
      <c r="C53" s="47" t="s">
        <v>60</v>
      </c>
      <c r="D53" s="174">
        <f>E53</f>
        <v>153676</v>
      </c>
      <c r="E53" s="174">
        <f>E55+E56</f>
        <v>153676</v>
      </c>
      <c r="F53" s="174" t="s">
        <v>66</v>
      </c>
    </row>
    <row r="54" spans="1:6" ht="13.5" x14ac:dyDescent="0.25">
      <c r="A54" s="78"/>
      <c r="B54" s="58" t="s">
        <v>233</v>
      </c>
      <c r="C54" s="47"/>
      <c r="D54" s="174"/>
      <c r="E54" s="174"/>
      <c r="F54" s="174"/>
    </row>
    <row r="55" spans="1:6" ht="18.75" customHeight="1" x14ac:dyDescent="0.25">
      <c r="A55" s="78">
        <v>4251</v>
      </c>
      <c r="B55" s="48" t="s">
        <v>537</v>
      </c>
      <c r="C55" s="54" t="s">
        <v>106</v>
      </c>
      <c r="D55" s="174">
        <f>E55</f>
        <v>151176</v>
      </c>
      <c r="E55" s="174">
        <f>'hat6'!G29+'hat6'!G311+'hat6'!G312+'hat6'!G485+'hat6'!G499+'hat6'!G596</f>
        <v>151176</v>
      </c>
      <c r="F55" s="174" t="s">
        <v>66</v>
      </c>
    </row>
    <row r="56" spans="1:6" ht="28.5" x14ac:dyDescent="0.25">
      <c r="A56" s="78">
        <v>4252</v>
      </c>
      <c r="B56" s="48" t="s">
        <v>538</v>
      </c>
      <c r="C56" s="54" t="s">
        <v>107</v>
      </c>
      <c r="D56" s="174">
        <f>E56</f>
        <v>2500</v>
      </c>
      <c r="E56" s="174">
        <f>'hat6'!G30</f>
        <v>2500</v>
      </c>
      <c r="F56" s="174" t="s">
        <v>66</v>
      </c>
    </row>
    <row r="57" spans="1:6" ht="41.25" x14ac:dyDescent="0.25">
      <c r="A57" s="78">
        <v>4260</v>
      </c>
      <c r="B57" s="59" t="s">
        <v>636</v>
      </c>
      <c r="C57" s="47" t="s">
        <v>60</v>
      </c>
      <c r="D57" s="174">
        <f>E57</f>
        <v>78748.399999999994</v>
      </c>
      <c r="E57" s="174">
        <f>E59+E60+E61+E62+E63+E64+E65+E66</f>
        <v>78748.399999999994</v>
      </c>
      <c r="F57" s="174" t="s">
        <v>66</v>
      </c>
    </row>
    <row r="58" spans="1:6" ht="13.5" x14ac:dyDescent="0.25">
      <c r="A58" s="78"/>
      <c r="B58" s="58" t="s">
        <v>233</v>
      </c>
      <c r="C58" s="47"/>
      <c r="D58" s="174"/>
      <c r="E58" s="174"/>
      <c r="F58" s="174"/>
    </row>
    <row r="59" spans="1:6" x14ac:dyDescent="0.25">
      <c r="A59" s="78">
        <v>4261</v>
      </c>
      <c r="B59" s="48" t="s">
        <v>539</v>
      </c>
      <c r="C59" s="54" t="s">
        <v>108</v>
      </c>
      <c r="D59" s="174">
        <f t="shared" ref="D59:D67" si="2">E59</f>
        <v>3780</v>
      </c>
      <c r="E59" s="174">
        <f>'hat6'!G31+'hat6'!G610+'hat6'!G626+'hat6'!G781+'hat6'!G797</f>
        <v>3780</v>
      </c>
      <c r="F59" s="174" t="s">
        <v>66</v>
      </c>
    </row>
    <row r="60" spans="1:6" x14ac:dyDescent="0.25">
      <c r="A60" s="78">
        <v>4262</v>
      </c>
      <c r="B60" s="48" t="s">
        <v>540</v>
      </c>
      <c r="C60" s="54" t="s">
        <v>109</v>
      </c>
      <c r="D60" s="174">
        <f t="shared" si="2"/>
        <v>4500</v>
      </c>
      <c r="E60" s="174">
        <f>'hat6'!G246</f>
        <v>4500</v>
      </c>
      <c r="F60" s="174" t="s">
        <v>66</v>
      </c>
    </row>
    <row r="61" spans="1:6" ht="28.5" x14ac:dyDescent="0.25">
      <c r="A61" s="78">
        <v>4263</v>
      </c>
      <c r="B61" s="48" t="s">
        <v>541</v>
      </c>
      <c r="C61" s="54" t="s">
        <v>110</v>
      </c>
      <c r="D61" s="174">
        <f t="shared" si="2"/>
        <v>0</v>
      </c>
      <c r="E61" s="174"/>
      <c r="F61" s="174" t="s">
        <v>66</v>
      </c>
    </row>
    <row r="62" spans="1:6" x14ac:dyDescent="0.25">
      <c r="A62" s="78">
        <v>4264</v>
      </c>
      <c r="B62" s="49" t="s">
        <v>542</v>
      </c>
      <c r="C62" s="54" t="s">
        <v>111</v>
      </c>
      <c r="D62" s="174">
        <f t="shared" si="2"/>
        <v>15000</v>
      </c>
      <c r="E62" s="174">
        <f>'hat6'!G32</f>
        <v>15000</v>
      </c>
      <c r="F62" s="174" t="s">
        <v>66</v>
      </c>
    </row>
    <row r="63" spans="1:6" x14ac:dyDescent="0.25">
      <c r="A63" s="78">
        <v>4265</v>
      </c>
      <c r="B63" s="62" t="s">
        <v>543</v>
      </c>
      <c r="C63" s="54" t="s">
        <v>112</v>
      </c>
      <c r="D63" s="174">
        <f t="shared" si="2"/>
        <v>0</v>
      </c>
      <c r="E63" s="174"/>
      <c r="F63" s="174" t="s">
        <v>66</v>
      </c>
    </row>
    <row r="64" spans="1:6" x14ac:dyDescent="0.25">
      <c r="A64" s="78">
        <v>4266</v>
      </c>
      <c r="B64" s="49" t="s">
        <v>544</v>
      </c>
      <c r="C64" s="54" t="s">
        <v>113</v>
      </c>
      <c r="D64" s="174">
        <f t="shared" si="2"/>
        <v>0</v>
      </c>
      <c r="E64" s="174"/>
      <c r="F64" s="174" t="s">
        <v>66</v>
      </c>
    </row>
    <row r="65" spans="1:9" x14ac:dyDescent="0.25">
      <c r="A65" s="78">
        <v>4267</v>
      </c>
      <c r="B65" s="49" t="s">
        <v>545</v>
      </c>
      <c r="C65" s="54" t="s">
        <v>114</v>
      </c>
      <c r="D65" s="174">
        <f t="shared" si="2"/>
        <v>6500</v>
      </c>
      <c r="E65" s="174">
        <f>'hat6'!G33+'hat6'!G611+'hat6'!G627+'hat6'!G782+'hat6'!G798</f>
        <v>6500</v>
      </c>
      <c r="F65" s="174" t="s">
        <v>66</v>
      </c>
    </row>
    <row r="66" spans="1:9" x14ac:dyDescent="0.25">
      <c r="A66" s="78">
        <v>4268</v>
      </c>
      <c r="B66" s="49" t="s">
        <v>546</v>
      </c>
      <c r="C66" s="54" t="s">
        <v>115</v>
      </c>
      <c r="D66" s="174">
        <f t="shared" si="2"/>
        <v>48968.4</v>
      </c>
      <c r="E66" s="174">
        <f>'hat6'!G34+'hat6'!G106+'hat6'!G132+'hat6'!G314+'hat6'!G486+'hat6'!G498+'hat6'!G600+'hat6'!G612+'hat6'!G628+'hat6'!G635+'hat6'!G784+'hat6'!G799</f>
        <v>48968.4</v>
      </c>
      <c r="F66" s="174" t="s">
        <v>66</v>
      </c>
    </row>
    <row r="67" spans="1:9" s="271" customFormat="1" x14ac:dyDescent="0.25">
      <c r="A67" s="78">
        <v>4300</v>
      </c>
      <c r="B67" s="46" t="s">
        <v>637</v>
      </c>
      <c r="C67" s="47" t="s">
        <v>60</v>
      </c>
      <c r="D67" s="179">
        <f t="shared" si="2"/>
        <v>0</v>
      </c>
      <c r="E67" s="179">
        <f>E69+E73+E77</f>
        <v>0</v>
      </c>
      <c r="F67" s="179" t="s">
        <v>66</v>
      </c>
      <c r="I67" s="297"/>
    </row>
    <row r="68" spans="1:9" x14ac:dyDescent="0.25">
      <c r="A68" s="81"/>
      <c r="B68" s="58" t="s">
        <v>513</v>
      </c>
      <c r="C68" s="63"/>
      <c r="D68" s="174"/>
      <c r="E68" s="174"/>
      <c r="F68" s="174"/>
    </row>
    <row r="69" spans="1:9" x14ac:dyDescent="0.25">
      <c r="A69" s="78">
        <v>4310</v>
      </c>
      <c r="B69" s="46" t="s">
        <v>638</v>
      </c>
      <c r="C69" s="47" t="s">
        <v>60</v>
      </c>
      <c r="D69" s="174">
        <f t="shared" ref="D69" si="3">E69</f>
        <v>0</v>
      </c>
      <c r="E69" s="174">
        <f>E71+E72</f>
        <v>0</v>
      </c>
      <c r="F69" s="179" t="s">
        <v>66</v>
      </c>
    </row>
    <row r="70" spans="1:9" ht="13.5" x14ac:dyDescent="0.25">
      <c r="A70" s="78"/>
      <c r="B70" s="58" t="s">
        <v>233</v>
      </c>
      <c r="C70" s="47"/>
      <c r="D70" s="174"/>
      <c r="E70" s="174"/>
      <c r="F70" s="174"/>
    </row>
    <row r="71" spans="1:9" x14ac:dyDescent="0.25">
      <c r="A71" s="78">
        <v>4311</v>
      </c>
      <c r="B71" s="49" t="s">
        <v>547</v>
      </c>
      <c r="C71" s="54" t="s">
        <v>116</v>
      </c>
      <c r="D71" s="174">
        <f>E71</f>
        <v>0</v>
      </c>
      <c r="E71" s="174"/>
      <c r="F71" s="174" t="s">
        <v>66</v>
      </c>
    </row>
    <row r="72" spans="1:9" x14ac:dyDescent="0.25">
      <c r="A72" s="78">
        <v>4312</v>
      </c>
      <c r="B72" s="49" t="s">
        <v>548</v>
      </c>
      <c r="C72" s="54" t="s">
        <v>117</v>
      </c>
      <c r="D72" s="174">
        <f>E72</f>
        <v>0</v>
      </c>
      <c r="E72" s="174"/>
      <c r="F72" s="174" t="s">
        <v>66</v>
      </c>
    </row>
    <row r="73" spans="1:9" x14ac:dyDescent="0.25">
      <c r="A73" s="78">
        <v>4320</v>
      </c>
      <c r="B73" s="46" t="s">
        <v>639</v>
      </c>
      <c r="C73" s="47" t="s">
        <v>60</v>
      </c>
      <c r="D73" s="174">
        <f t="shared" ref="D73" si="4">E73</f>
        <v>0</v>
      </c>
      <c r="E73" s="174">
        <f>E75+E76</f>
        <v>0</v>
      </c>
      <c r="F73" s="179" t="s">
        <v>66</v>
      </c>
    </row>
    <row r="74" spans="1:9" ht="13.5" x14ac:dyDescent="0.25">
      <c r="A74" s="78"/>
      <c r="B74" s="58" t="s">
        <v>233</v>
      </c>
      <c r="C74" s="47"/>
      <c r="D74" s="174"/>
      <c r="E74" s="174"/>
      <c r="F74" s="174"/>
    </row>
    <row r="75" spans="1:9" x14ac:dyDescent="0.25">
      <c r="A75" s="78">
        <v>4321</v>
      </c>
      <c r="B75" s="49" t="s">
        <v>549</v>
      </c>
      <c r="C75" s="54" t="s">
        <v>118</v>
      </c>
      <c r="D75" s="174">
        <f>E75</f>
        <v>0</v>
      </c>
      <c r="E75" s="174"/>
      <c r="F75" s="174" t="s">
        <v>66</v>
      </c>
    </row>
    <row r="76" spans="1:9" x14ac:dyDescent="0.25">
      <c r="A76" s="78">
        <v>4322</v>
      </c>
      <c r="B76" s="49" t="s">
        <v>550</v>
      </c>
      <c r="C76" s="54" t="s">
        <v>119</v>
      </c>
      <c r="D76" s="174">
        <f>E76</f>
        <v>0</v>
      </c>
      <c r="E76" s="174"/>
      <c r="F76" s="174" t="s">
        <v>66</v>
      </c>
    </row>
    <row r="77" spans="1:9" ht="27.75" x14ac:dyDescent="0.25">
      <c r="A77" s="78">
        <v>4330</v>
      </c>
      <c r="B77" s="46" t="s">
        <v>640</v>
      </c>
      <c r="C77" s="47" t="s">
        <v>60</v>
      </c>
      <c r="D77" s="174">
        <f>E77</f>
        <v>0</v>
      </c>
      <c r="E77" s="174">
        <f>E79+E80+E81</f>
        <v>0</v>
      </c>
      <c r="F77" s="174" t="s">
        <v>66</v>
      </c>
    </row>
    <row r="78" spans="1:9" ht="13.5" x14ac:dyDescent="0.25">
      <c r="A78" s="78"/>
      <c r="B78" s="58" t="s">
        <v>233</v>
      </c>
      <c r="C78" s="47"/>
      <c r="D78" s="174"/>
      <c r="E78" s="174"/>
      <c r="F78" s="174"/>
    </row>
    <row r="79" spans="1:9" x14ac:dyDescent="0.25">
      <c r="A79" s="78">
        <v>4331</v>
      </c>
      <c r="B79" s="49" t="s">
        <v>551</v>
      </c>
      <c r="C79" s="54" t="s">
        <v>120</v>
      </c>
      <c r="D79" s="174">
        <f>E79</f>
        <v>0</v>
      </c>
      <c r="E79" s="174"/>
      <c r="F79" s="174" t="s">
        <v>66</v>
      </c>
    </row>
    <row r="80" spans="1:9" x14ac:dyDescent="0.25">
      <c r="A80" s="78">
        <v>4332</v>
      </c>
      <c r="B80" s="49" t="s">
        <v>552</v>
      </c>
      <c r="C80" s="54" t="s">
        <v>121</v>
      </c>
      <c r="D80" s="174">
        <f>E80</f>
        <v>0</v>
      </c>
      <c r="E80" s="174"/>
      <c r="F80" s="174" t="s">
        <v>66</v>
      </c>
    </row>
    <row r="81" spans="1:9" ht="18" customHeight="1" x14ac:dyDescent="0.25">
      <c r="A81" s="78">
        <v>4333</v>
      </c>
      <c r="B81" s="49" t="s">
        <v>553</v>
      </c>
      <c r="C81" s="54" t="s">
        <v>122</v>
      </c>
      <c r="D81" s="174">
        <f>E81</f>
        <v>0</v>
      </c>
      <c r="E81" s="174"/>
      <c r="F81" s="174" t="s">
        <v>66</v>
      </c>
    </row>
    <row r="82" spans="1:9" s="271" customFormat="1" x14ac:dyDescent="0.25">
      <c r="A82" s="78">
        <v>4400</v>
      </c>
      <c r="B82" s="49" t="s">
        <v>641</v>
      </c>
      <c r="C82" s="47" t="s">
        <v>60</v>
      </c>
      <c r="D82" s="179">
        <f>E82</f>
        <v>667000</v>
      </c>
      <c r="E82" s="179">
        <f>E84+E88</f>
        <v>667000</v>
      </c>
      <c r="F82" s="179" t="s">
        <v>66</v>
      </c>
      <c r="I82" s="297"/>
    </row>
    <row r="83" spans="1:9" x14ac:dyDescent="0.25">
      <c r="A83" s="81"/>
      <c r="B83" s="58" t="s">
        <v>513</v>
      </c>
      <c r="C83" s="63"/>
      <c r="D83" s="174"/>
      <c r="E83" s="174"/>
      <c r="F83" s="179"/>
    </row>
    <row r="84" spans="1:9" ht="28.5" x14ac:dyDescent="0.25">
      <c r="A84" s="78">
        <v>4410</v>
      </c>
      <c r="B84" s="46" t="s">
        <v>642</v>
      </c>
      <c r="C84" s="47" t="s">
        <v>60</v>
      </c>
      <c r="D84" s="174">
        <f t="shared" ref="D84" si="5">E84</f>
        <v>667000</v>
      </c>
      <c r="E84" s="174">
        <f>E86+E87</f>
        <v>667000</v>
      </c>
      <c r="F84" s="179" t="s">
        <v>66</v>
      </c>
    </row>
    <row r="85" spans="1:9" ht="13.5" x14ac:dyDescent="0.25">
      <c r="A85" s="78"/>
      <c r="B85" s="58" t="s">
        <v>233</v>
      </c>
      <c r="C85" s="47"/>
      <c r="D85" s="174"/>
      <c r="E85" s="174"/>
      <c r="F85" s="174"/>
    </row>
    <row r="86" spans="1:9" ht="28.5" x14ac:dyDescent="0.25">
      <c r="A86" s="78">
        <v>4411</v>
      </c>
      <c r="B86" s="49" t="s">
        <v>554</v>
      </c>
      <c r="C86" s="54" t="s">
        <v>123</v>
      </c>
      <c r="D86" s="174">
        <f>E86</f>
        <v>667000</v>
      </c>
      <c r="E86" s="174">
        <f>'hat6'!G416+'hat6'!G717</f>
        <v>667000</v>
      </c>
      <c r="F86" s="174" t="s">
        <v>66</v>
      </c>
    </row>
    <row r="87" spans="1:9" ht="28.5" x14ac:dyDescent="0.25">
      <c r="A87" s="78">
        <v>4412</v>
      </c>
      <c r="B87" s="49" t="s">
        <v>555</v>
      </c>
      <c r="C87" s="54" t="s">
        <v>124</v>
      </c>
      <c r="D87" s="174">
        <f>E87</f>
        <v>0</v>
      </c>
      <c r="E87" s="174"/>
      <c r="F87" s="174" t="s">
        <v>66</v>
      </c>
    </row>
    <row r="88" spans="1:9" ht="28.5" x14ac:dyDescent="0.25">
      <c r="A88" s="78">
        <v>4420</v>
      </c>
      <c r="B88" s="46" t="s">
        <v>643</v>
      </c>
      <c r="C88" s="47" t="s">
        <v>60</v>
      </c>
      <c r="D88" s="174">
        <f t="shared" ref="D88" si="6">E88</f>
        <v>0</v>
      </c>
      <c r="E88" s="174">
        <f>E90+E91</f>
        <v>0</v>
      </c>
      <c r="F88" s="174" t="s">
        <v>66</v>
      </c>
    </row>
    <row r="89" spans="1:9" ht="13.5" x14ac:dyDescent="0.25">
      <c r="A89" s="78"/>
      <c r="B89" s="58" t="s">
        <v>233</v>
      </c>
      <c r="C89" s="47"/>
      <c r="D89" s="174"/>
      <c r="E89" s="174"/>
      <c r="F89" s="174"/>
    </row>
    <row r="90" spans="1:9" ht="28.5" x14ac:dyDescent="0.25">
      <c r="A90" s="78">
        <v>4421</v>
      </c>
      <c r="B90" s="49" t="s">
        <v>556</v>
      </c>
      <c r="C90" s="54" t="s">
        <v>125</v>
      </c>
      <c r="D90" s="174">
        <f>E90</f>
        <v>0</v>
      </c>
      <c r="E90" s="174"/>
      <c r="F90" s="174" t="s">
        <v>66</v>
      </c>
    </row>
    <row r="91" spans="1:9" ht="28.5" x14ac:dyDescent="0.25">
      <c r="A91" s="78">
        <v>4422</v>
      </c>
      <c r="B91" s="49" t="s">
        <v>557</v>
      </c>
      <c r="C91" s="54" t="s">
        <v>126</v>
      </c>
      <c r="D91" s="174">
        <f>E91</f>
        <v>0</v>
      </c>
      <c r="E91" s="174"/>
      <c r="F91" s="174" t="s">
        <v>66</v>
      </c>
    </row>
    <row r="92" spans="1:9" s="271" customFormat="1" ht="23.25" customHeight="1" x14ac:dyDescent="0.25">
      <c r="A92" s="78">
        <v>4500</v>
      </c>
      <c r="B92" s="62" t="s">
        <v>644</v>
      </c>
      <c r="C92" s="47" t="s">
        <v>60</v>
      </c>
      <c r="D92" s="179">
        <f>E92+F92</f>
        <v>0</v>
      </c>
      <c r="E92" s="179">
        <f>E94+E98+E102+E114</f>
        <v>0</v>
      </c>
      <c r="F92" s="179">
        <f>F94+F98+F102+F114</f>
        <v>0</v>
      </c>
      <c r="I92" s="297"/>
    </row>
    <row r="93" spans="1:9" x14ac:dyDescent="0.25">
      <c r="A93" s="81"/>
      <c r="B93" s="58" t="s">
        <v>513</v>
      </c>
      <c r="C93" s="63"/>
      <c r="D93" s="174"/>
      <c r="E93" s="174"/>
      <c r="F93" s="174"/>
    </row>
    <row r="94" spans="1:9" ht="27.75" x14ac:dyDescent="0.25">
      <c r="A94" s="78">
        <v>4510</v>
      </c>
      <c r="B94" s="64" t="s">
        <v>645</v>
      </c>
      <c r="C94" s="47" t="s">
        <v>60</v>
      </c>
      <c r="D94" s="174">
        <f>E94+F94</f>
        <v>0</v>
      </c>
      <c r="E94" s="174">
        <f>E96+E97</f>
        <v>0</v>
      </c>
      <c r="F94" s="174"/>
    </row>
    <row r="95" spans="1:9" ht="13.5" x14ac:dyDescent="0.25">
      <c r="A95" s="78"/>
      <c r="B95" s="58" t="s">
        <v>233</v>
      </c>
      <c r="C95" s="47"/>
      <c r="D95" s="174"/>
      <c r="E95" s="174"/>
      <c r="F95" s="174"/>
    </row>
    <row r="96" spans="1:9" x14ac:dyDescent="0.25">
      <c r="A96" s="78">
        <v>4511</v>
      </c>
      <c r="B96" s="65" t="s">
        <v>558</v>
      </c>
      <c r="C96" s="54" t="s">
        <v>127</v>
      </c>
      <c r="D96" s="174">
        <f>E96</f>
        <v>0</v>
      </c>
      <c r="E96" s="174"/>
      <c r="F96" s="174" t="s">
        <v>66</v>
      </c>
    </row>
    <row r="97" spans="1:6" ht="19.5" customHeight="1" x14ac:dyDescent="0.25">
      <c r="A97" s="78">
        <v>4512</v>
      </c>
      <c r="B97" s="49" t="s">
        <v>559</v>
      </c>
      <c r="C97" s="54" t="s">
        <v>128</v>
      </c>
      <c r="D97" s="174">
        <f>E97</f>
        <v>0</v>
      </c>
      <c r="E97" s="174"/>
      <c r="F97" s="174" t="s">
        <v>66</v>
      </c>
    </row>
    <row r="98" spans="1:6" ht="27.75" x14ac:dyDescent="0.25">
      <c r="A98" s="78">
        <v>4520</v>
      </c>
      <c r="B98" s="64" t="s">
        <v>646</v>
      </c>
      <c r="C98" s="47" t="s">
        <v>60</v>
      </c>
      <c r="D98" s="174">
        <f>E98+F98</f>
        <v>0</v>
      </c>
      <c r="E98" s="174">
        <f>E100+E101</f>
        <v>0</v>
      </c>
      <c r="F98" s="174"/>
    </row>
    <row r="99" spans="1:6" ht="13.5" x14ac:dyDescent="0.25">
      <c r="A99" s="78"/>
      <c r="B99" s="58" t="s">
        <v>233</v>
      </c>
      <c r="C99" s="47"/>
      <c r="D99" s="174"/>
      <c r="E99" s="174"/>
      <c r="F99" s="174"/>
    </row>
    <row r="100" spans="1:6" x14ac:dyDescent="0.25">
      <c r="A100" s="78">
        <v>4521</v>
      </c>
      <c r="B100" s="49" t="s">
        <v>560</v>
      </c>
      <c r="C100" s="54" t="s">
        <v>129</v>
      </c>
      <c r="D100" s="174">
        <f>E100</f>
        <v>0</v>
      </c>
      <c r="E100" s="174"/>
      <c r="F100" s="174" t="s">
        <v>66</v>
      </c>
    </row>
    <row r="101" spans="1:6" x14ac:dyDescent="0.25">
      <c r="A101" s="78">
        <v>4522</v>
      </c>
      <c r="B101" s="49" t="s">
        <v>561</v>
      </c>
      <c r="C101" s="54" t="s">
        <v>130</v>
      </c>
      <c r="D101" s="174">
        <f>E101</f>
        <v>0</v>
      </c>
      <c r="E101" s="174"/>
      <c r="F101" s="174" t="s">
        <v>66</v>
      </c>
    </row>
    <row r="102" spans="1:6" ht="28.5" x14ac:dyDescent="0.25">
      <c r="A102" s="78">
        <v>4530</v>
      </c>
      <c r="B102" s="64" t="s">
        <v>647</v>
      </c>
      <c r="C102" s="47" t="s">
        <v>60</v>
      </c>
      <c r="D102" s="174">
        <f>E102+F102</f>
        <v>0</v>
      </c>
      <c r="E102" s="174">
        <f>E104+E105+E106</f>
        <v>0</v>
      </c>
      <c r="F102" s="174">
        <f>F104+F105+F106</f>
        <v>0</v>
      </c>
    </row>
    <row r="103" spans="1:6" ht="13.5" x14ac:dyDescent="0.25">
      <c r="A103" s="78"/>
      <c r="B103" s="58" t="s">
        <v>233</v>
      </c>
      <c r="C103" s="47"/>
      <c r="D103" s="174"/>
      <c r="E103" s="174"/>
      <c r="F103" s="174"/>
    </row>
    <row r="104" spans="1:6" ht="28.5" x14ac:dyDescent="0.25">
      <c r="A104" s="78">
        <v>4531</v>
      </c>
      <c r="B104" s="66" t="s">
        <v>562</v>
      </c>
      <c r="C104" s="52" t="s">
        <v>131</v>
      </c>
      <c r="D104" s="174">
        <f>E104+F104</f>
        <v>0</v>
      </c>
      <c r="E104" s="174"/>
      <c r="F104" s="174"/>
    </row>
    <row r="105" spans="1:6" ht="28.5" x14ac:dyDescent="0.25">
      <c r="A105" s="78">
        <v>4532</v>
      </c>
      <c r="B105" s="66" t="s">
        <v>563</v>
      </c>
      <c r="C105" s="54" t="s">
        <v>132</v>
      </c>
      <c r="D105" s="174">
        <f>E105+F105</f>
        <v>0</v>
      </c>
      <c r="E105" s="174"/>
      <c r="F105" s="174"/>
    </row>
    <row r="106" spans="1:6" ht="28.5" x14ac:dyDescent="0.25">
      <c r="A106" s="78">
        <v>4533</v>
      </c>
      <c r="B106" s="66" t="s">
        <v>755</v>
      </c>
      <c r="C106" s="54" t="s">
        <v>133</v>
      </c>
      <c r="D106" s="174">
        <f>E106+F106</f>
        <v>0</v>
      </c>
      <c r="E106" s="174">
        <f>E108+E112+E113</f>
        <v>0</v>
      </c>
      <c r="F106" s="174">
        <f>F108+F112+F113</f>
        <v>0</v>
      </c>
    </row>
    <row r="107" spans="1:6" x14ac:dyDescent="0.25">
      <c r="A107" s="78"/>
      <c r="B107" s="67" t="s">
        <v>513</v>
      </c>
      <c r="C107" s="54"/>
      <c r="D107" s="174"/>
      <c r="E107" s="174"/>
      <c r="F107" s="174"/>
    </row>
    <row r="108" spans="1:6" x14ac:dyDescent="0.25">
      <c r="A108" s="78">
        <v>4534</v>
      </c>
      <c r="B108" s="67" t="s">
        <v>754</v>
      </c>
      <c r="C108" s="54"/>
      <c r="D108" s="174">
        <f>E108+F108</f>
        <v>0</v>
      </c>
      <c r="E108" s="174">
        <f>E110+E111</f>
        <v>0</v>
      </c>
      <c r="F108" s="174">
        <f>F110+F111</f>
        <v>0</v>
      </c>
    </row>
    <row r="109" spans="1:6" x14ac:dyDescent="0.25">
      <c r="A109" s="78"/>
      <c r="B109" s="67" t="s">
        <v>564</v>
      </c>
      <c r="C109" s="54"/>
      <c r="D109" s="174"/>
      <c r="E109" s="174"/>
      <c r="F109" s="174"/>
    </row>
    <row r="110" spans="1:6" x14ac:dyDescent="0.25">
      <c r="A110" s="83">
        <v>4535</v>
      </c>
      <c r="B110" s="68" t="s">
        <v>565</v>
      </c>
      <c r="C110" s="54"/>
      <c r="D110" s="174">
        <f>E110+F110</f>
        <v>0</v>
      </c>
      <c r="E110" s="174"/>
      <c r="F110" s="174"/>
    </row>
    <row r="111" spans="1:6" x14ac:dyDescent="0.25">
      <c r="A111" s="78">
        <v>4536</v>
      </c>
      <c r="B111" s="67" t="s">
        <v>566</v>
      </c>
      <c r="C111" s="54"/>
      <c r="D111" s="174">
        <f>E111+F111</f>
        <v>0</v>
      </c>
      <c r="E111" s="174"/>
      <c r="F111" s="174"/>
    </row>
    <row r="112" spans="1:6" x14ac:dyDescent="0.25">
      <c r="A112" s="78">
        <v>4537</v>
      </c>
      <c r="B112" s="67" t="s">
        <v>567</v>
      </c>
      <c r="C112" s="54"/>
      <c r="D112" s="174">
        <f>E112+F112</f>
        <v>0</v>
      </c>
      <c r="E112" s="174"/>
      <c r="F112" s="174"/>
    </row>
    <row r="113" spans="1:9" x14ac:dyDescent="0.25">
      <c r="A113" s="78">
        <v>4538</v>
      </c>
      <c r="B113" s="67" t="s">
        <v>568</v>
      </c>
      <c r="C113" s="54"/>
      <c r="D113" s="174">
        <f>E113+F113</f>
        <v>0</v>
      </c>
      <c r="E113" s="174"/>
      <c r="F113" s="174"/>
    </row>
    <row r="114" spans="1:9" ht="28.5" x14ac:dyDescent="0.25">
      <c r="A114" s="78">
        <v>4540</v>
      </c>
      <c r="B114" s="64" t="s">
        <v>648</v>
      </c>
      <c r="C114" s="47" t="s">
        <v>60</v>
      </c>
      <c r="D114" s="174">
        <f>E114+F114</f>
        <v>0</v>
      </c>
      <c r="E114" s="174"/>
      <c r="F114" s="174">
        <f>F116+F117+F118</f>
        <v>0</v>
      </c>
    </row>
    <row r="115" spans="1:9" ht="13.5" x14ac:dyDescent="0.25">
      <c r="A115" s="78"/>
      <c r="B115" s="58" t="s">
        <v>233</v>
      </c>
      <c r="C115" s="47"/>
      <c r="D115" s="174"/>
      <c r="E115" s="174"/>
      <c r="F115" s="174"/>
    </row>
    <row r="116" spans="1:9" ht="28.5" x14ac:dyDescent="0.25">
      <c r="A116" s="78">
        <v>4541</v>
      </c>
      <c r="B116" s="66" t="s">
        <v>569</v>
      </c>
      <c r="C116" s="54" t="s">
        <v>134</v>
      </c>
      <c r="D116" s="174">
        <f>F116</f>
        <v>0</v>
      </c>
      <c r="E116" s="174" t="s">
        <v>66</v>
      </c>
      <c r="F116" s="174"/>
    </row>
    <row r="117" spans="1:9" ht="28.5" x14ac:dyDescent="0.25">
      <c r="A117" s="78">
        <v>4542</v>
      </c>
      <c r="B117" s="66" t="s">
        <v>570</v>
      </c>
      <c r="C117" s="54" t="s">
        <v>135</v>
      </c>
      <c r="D117" s="174">
        <f>F117</f>
        <v>0</v>
      </c>
      <c r="E117" s="174" t="s">
        <v>66</v>
      </c>
      <c r="F117" s="174"/>
    </row>
    <row r="118" spans="1:9" ht="19.5" customHeight="1" x14ac:dyDescent="0.25">
      <c r="A118" s="78">
        <v>4543</v>
      </c>
      <c r="B118" s="66" t="s">
        <v>751</v>
      </c>
      <c r="C118" s="54" t="s">
        <v>136</v>
      </c>
      <c r="D118" s="174">
        <f>F118</f>
        <v>0</v>
      </c>
      <c r="E118" s="174" t="s">
        <v>66</v>
      </c>
      <c r="F118" s="174">
        <f>F120+F124+F125</f>
        <v>0</v>
      </c>
    </row>
    <row r="119" spans="1:9" s="273" customFormat="1" ht="13.5" x14ac:dyDescent="0.25">
      <c r="A119" s="162"/>
      <c r="B119" s="67" t="s">
        <v>513</v>
      </c>
      <c r="C119" s="163"/>
      <c r="D119" s="272"/>
      <c r="E119" s="272"/>
      <c r="F119" s="272"/>
      <c r="I119" s="298"/>
    </row>
    <row r="120" spans="1:9" x14ac:dyDescent="0.25">
      <c r="A120" s="78">
        <v>4544</v>
      </c>
      <c r="B120" s="67" t="s">
        <v>752</v>
      </c>
      <c r="C120" s="54"/>
      <c r="D120" s="174">
        <f>E120+F120</f>
        <v>0</v>
      </c>
      <c r="E120" s="174"/>
      <c r="F120" s="174">
        <f>F122+F123</f>
        <v>0</v>
      </c>
    </row>
    <row r="121" spans="1:9" x14ac:dyDescent="0.25">
      <c r="A121" s="78"/>
      <c r="B121" s="67" t="s">
        <v>564</v>
      </c>
      <c r="C121" s="54"/>
      <c r="D121" s="174"/>
      <c r="E121" s="174"/>
      <c r="F121" s="174"/>
    </row>
    <row r="122" spans="1:9" x14ac:dyDescent="0.25">
      <c r="A122" s="83">
        <v>4545</v>
      </c>
      <c r="B122" s="68" t="s">
        <v>565</v>
      </c>
      <c r="C122" s="54"/>
      <c r="D122" s="174">
        <f>E122+F122</f>
        <v>0</v>
      </c>
      <c r="E122" s="174"/>
      <c r="F122" s="174"/>
    </row>
    <row r="123" spans="1:9" x14ac:dyDescent="0.25">
      <c r="A123" s="78">
        <v>4546</v>
      </c>
      <c r="B123" s="67" t="s">
        <v>571</v>
      </c>
      <c r="C123" s="54"/>
      <c r="D123" s="174">
        <f>E123+F123</f>
        <v>0</v>
      </c>
      <c r="E123" s="174"/>
      <c r="F123" s="174"/>
    </row>
    <row r="124" spans="1:9" x14ac:dyDescent="0.25">
      <c r="A124" s="78">
        <v>4547</v>
      </c>
      <c r="B124" s="67" t="s">
        <v>567</v>
      </c>
      <c r="C124" s="54"/>
      <c r="D124" s="174">
        <f>E124+F124</f>
        <v>0</v>
      </c>
      <c r="E124" s="174"/>
      <c r="F124" s="174"/>
    </row>
    <row r="125" spans="1:9" x14ac:dyDescent="0.25">
      <c r="A125" s="78">
        <v>4548</v>
      </c>
      <c r="B125" s="67" t="s">
        <v>568</v>
      </c>
      <c r="C125" s="54"/>
      <c r="D125" s="174">
        <f>E125+F125</f>
        <v>0</v>
      </c>
      <c r="E125" s="174"/>
      <c r="F125" s="174">
        <f>'hat6'!H601</f>
        <v>0</v>
      </c>
    </row>
    <row r="126" spans="1:9" s="271" customFormat="1" ht="27.75" x14ac:dyDescent="0.25">
      <c r="A126" s="78">
        <v>4600</v>
      </c>
      <c r="B126" s="64" t="s">
        <v>649</v>
      </c>
      <c r="C126" s="47" t="s">
        <v>60</v>
      </c>
      <c r="D126" s="179">
        <f>E126</f>
        <v>6600</v>
      </c>
      <c r="E126" s="179">
        <f>E128+E132+E138</f>
        <v>6600</v>
      </c>
      <c r="F126" s="179" t="s">
        <v>66</v>
      </c>
      <c r="I126" s="297"/>
    </row>
    <row r="127" spans="1:9" x14ac:dyDescent="0.25">
      <c r="A127" s="78"/>
      <c r="B127" s="58" t="s">
        <v>513</v>
      </c>
      <c r="C127" s="63"/>
      <c r="D127" s="174"/>
      <c r="E127" s="174"/>
      <c r="F127" s="174"/>
    </row>
    <row r="128" spans="1:9" x14ac:dyDescent="0.25">
      <c r="A128" s="78">
        <v>4610</v>
      </c>
      <c r="B128" s="69" t="s">
        <v>572</v>
      </c>
      <c r="C128" s="63"/>
      <c r="D128" s="174">
        <f>E128</f>
        <v>0</v>
      </c>
      <c r="E128" s="174">
        <f>E130+E131</f>
        <v>0</v>
      </c>
      <c r="F128" s="174" t="s">
        <v>4</v>
      </c>
    </row>
    <row r="129" spans="1:9" x14ac:dyDescent="0.25">
      <c r="A129" s="78"/>
      <c r="B129" s="58" t="s">
        <v>513</v>
      </c>
      <c r="C129" s="63"/>
      <c r="D129" s="174"/>
      <c r="E129" s="174"/>
      <c r="F129" s="174"/>
    </row>
    <row r="130" spans="1:9" ht="28.5" x14ac:dyDescent="0.25">
      <c r="A130" s="78">
        <v>4610</v>
      </c>
      <c r="B130" s="48" t="s">
        <v>573</v>
      </c>
      <c r="C130" s="63" t="s">
        <v>137</v>
      </c>
      <c r="D130" s="174">
        <f>E130</f>
        <v>0</v>
      </c>
      <c r="E130" s="174"/>
      <c r="F130" s="174" t="s">
        <v>66</v>
      </c>
    </row>
    <row r="131" spans="1:9" ht="28.5" x14ac:dyDescent="0.25">
      <c r="A131" s="78">
        <v>4620</v>
      </c>
      <c r="B131" s="49" t="s">
        <v>574</v>
      </c>
      <c r="C131" s="63" t="s">
        <v>138</v>
      </c>
      <c r="D131" s="174">
        <f>E131</f>
        <v>0</v>
      </c>
      <c r="E131" s="174"/>
      <c r="F131" s="174" t="s">
        <v>66</v>
      </c>
    </row>
    <row r="132" spans="1:9" ht="28.5" x14ac:dyDescent="0.25">
      <c r="A132" s="78">
        <v>4630</v>
      </c>
      <c r="B132" s="46" t="s">
        <v>650</v>
      </c>
      <c r="C132" s="47" t="s">
        <v>60</v>
      </c>
      <c r="D132" s="174">
        <f>E132</f>
        <v>6600</v>
      </c>
      <c r="E132" s="174">
        <f>E134+E135+E136+E137</f>
        <v>6600</v>
      </c>
      <c r="F132" s="174" t="s">
        <v>66</v>
      </c>
    </row>
    <row r="133" spans="1:9" ht="13.5" x14ac:dyDescent="0.25">
      <c r="A133" s="78"/>
      <c r="B133" s="58" t="s">
        <v>233</v>
      </c>
      <c r="C133" s="47"/>
      <c r="D133" s="174"/>
      <c r="E133" s="174"/>
      <c r="F133" s="174"/>
    </row>
    <row r="134" spans="1:9" x14ac:dyDescent="0.25">
      <c r="A134" s="78">
        <v>4631</v>
      </c>
      <c r="B134" s="49" t="s">
        <v>575</v>
      </c>
      <c r="C134" s="54" t="s">
        <v>139</v>
      </c>
      <c r="D134" s="174">
        <f>E134</f>
        <v>300</v>
      </c>
      <c r="E134" s="174">
        <f>'hat6'!G887</f>
        <v>300</v>
      </c>
      <c r="F134" s="174" t="s">
        <v>66</v>
      </c>
    </row>
    <row r="135" spans="1:9" x14ac:dyDescent="0.25">
      <c r="A135" s="78">
        <v>4632</v>
      </c>
      <c r="B135" s="48" t="s">
        <v>576</v>
      </c>
      <c r="C135" s="54" t="s">
        <v>140</v>
      </c>
      <c r="D135" s="174">
        <f>E135</f>
        <v>600</v>
      </c>
      <c r="E135" s="174">
        <f>'hat6'!G597</f>
        <v>600</v>
      </c>
      <c r="F135" s="174" t="s">
        <v>66</v>
      </c>
    </row>
    <row r="136" spans="1:9" x14ac:dyDescent="0.25">
      <c r="A136" s="78">
        <v>4633</v>
      </c>
      <c r="B136" s="49" t="s">
        <v>577</v>
      </c>
      <c r="C136" s="54" t="s">
        <v>141</v>
      </c>
      <c r="D136" s="174">
        <f>E136</f>
        <v>0</v>
      </c>
      <c r="E136" s="174"/>
      <c r="F136" s="174" t="s">
        <v>66</v>
      </c>
    </row>
    <row r="137" spans="1:9" x14ac:dyDescent="0.25">
      <c r="A137" s="78">
        <v>4634</v>
      </c>
      <c r="B137" s="49" t="s">
        <v>578</v>
      </c>
      <c r="C137" s="54" t="s">
        <v>725</v>
      </c>
      <c r="D137" s="174">
        <f>E137</f>
        <v>5700</v>
      </c>
      <c r="E137" s="174">
        <f>'hat6'!G886</f>
        <v>5700</v>
      </c>
      <c r="F137" s="174" t="s">
        <v>66</v>
      </c>
    </row>
    <row r="138" spans="1:9" x14ac:dyDescent="0.25">
      <c r="A138" s="78">
        <v>4640</v>
      </c>
      <c r="B138" s="46" t="s">
        <v>651</v>
      </c>
      <c r="C138" s="47" t="s">
        <v>60</v>
      </c>
      <c r="D138" s="174">
        <f>E138</f>
        <v>0</v>
      </c>
      <c r="E138" s="174">
        <f>E140</f>
        <v>0</v>
      </c>
      <c r="F138" s="174" t="s">
        <v>66</v>
      </c>
    </row>
    <row r="139" spans="1:9" ht="13.5" x14ac:dyDescent="0.25">
      <c r="A139" s="78"/>
      <c r="B139" s="58" t="s">
        <v>233</v>
      </c>
      <c r="C139" s="47"/>
      <c r="D139" s="174"/>
      <c r="E139" s="174"/>
      <c r="F139" s="174"/>
    </row>
    <row r="140" spans="1:9" x14ac:dyDescent="0.25">
      <c r="A140" s="78">
        <v>4641</v>
      </c>
      <c r="B140" s="49" t="s">
        <v>579</v>
      </c>
      <c r="C140" s="54" t="s">
        <v>142</v>
      </c>
      <c r="D140" s="174">
        <f>E140</f>
        <v>0</v>
      </c>
      <c r="E140" s="174"/>
      <c r="F140" s="174" t="s">
        <v>66</v>
      </c>
    </row>
    <row r="141" spans="1:9" s="271" customFormat="1" ht="27.75" x14ac:dyDescent="0.25">
      <c r="A141" s="282">
        <v>4700</v>
      </c>
      <c r="B141" s="59" t="s">
        <v>652</v>
      </c>
      <c r="C141" s="47" t="s">
        <v>60</v>
      </c>
      <c r="D141" s="179">
        <f>E141+F141-'hat1'!F138</f>
        <v>453443.5</v>
      </c>
      <c r="E141" s="179">
        <f>E143+E147+E153+E156+E160+E163+E166</f>
        <v>453443.5</v>
      </c>
      <c r="F141" s="179">
        <f>F166</f>
        <v>0</v>
      </c>
      <c r="I141" s="297"/>
    </row>
    <row r="142" spans="1:9" x14ac:dyDescent="0.25">
      <c r="A142" s="81"/>
      <c r="B142" s="58" t="s">
        <v>513</v>
      </c>
      <c r="C142" s="63"/>
      <c r="D142" s="174"/>
      <c r="E142" s="174"/>
      <c r="F142" s="174"/>
    </row>
    <row r="143" spans="1:9" ht="28.5" x14ac:dyDescent="0.25">
      <c r="A143" s="78">
        <v>4710</v>
      </c>
      <c r="B143" s="59" t="s">
        <v>653</v>
      </c>
      <c r="C143" s="47" t="s">
        <v>60</v>
      </c>
      <c r="D143" s="174">
        <f>E143</f>
        <v>500</v>
      </c>
      <c r="E143" s="174">
        <f>E145+E146</f>
        <v>500</v>
      </c>
      <c r="F143" s="174" t="s">
        <v>66</v>
      </c>
    </row>
    <row r="144" spans="1:9" ht="13.5" x14ac:dyDescent="0.25">
      <c r="A144" s="78"/>
      <c r="B144" s="58" t="s">
        <v>233</v>
      </c>
      <c r="C144" s="47"/>
      <c r="D144" s="174"/>
      <c r="E144" s="174"/>
      <c r="F144" s="174"/>
    </row>
    <row r="145" spans="1:6" ht="45" customHeight="1" x14ac:dyDescent="0.25">
      <c r="A145" s="78">
        <v>4711</v>
      </c>
      <c r="B145" s="48" t="s">
        <v>580</v>
      </c>
      <c r="C145" s="54" t="s">
        <v>143</v>
      </c>
      <c r="D145" s="174">
        <f>E145</f>
        <v>0</v>
      </c>
      <c r="E145" s="174"/>
      <c r="F145" s="174" t="s">
        <v>66</v>
      </c>
    </row>
    <row r="146" spans="1:6" ht="30" customHeight="1" x14ac:dyDescent="0.25">
      <c r="A146" s="78">
        <v>4712</v>
      </c>
      <c r="B146" s="49" t="s">
        <v>581</v>
      </c>
      <c r="C146" s="54" t="s">
        <v>144</v>
      </c>
      <c r="D146" s="174">
        <f>E146</f>
        <v>500</v>
      </c>
      <c r="E146" s="174">
        <f>'hat6'!G133</f>
        <v>500</v>
      </c>
      <c r="F146" s="174" t="s">
        <v>66</v>
      </c>
    </row>
    <row r="147" spans="1:6" ht="42.75" x14ac:dyDescent="0.25">
      <c r="A147" s="78">
        <v>4720</v>
      </c>
      <c r="B147" s="46" t="s">
        <v>654</v>
      </c>
      <c r="C147" s="50" t="s">
        <v>66</v>
      </c>
      <c r="D147" s="174">
        <f>E147</f>
        <v>3764</v>
      </c>
      <c r="E147" s="174">
        <f>E149+E150+E151+E152</f>
        <v>3764</v>
      </c>
      <c r="F147" s="174" t="s">
        <v>66</v>
      </c>
    </row>
    <row r="148" spans="1:6" ht="13.5" x14ac:dyDescent="0.25">
      <c r="A148" s="78"/>
      <c r="B148" s="58" t="s">
        <v>233</v>
      </c>
      <c r="C148" s="47"/>
      <c r="D148" s="174"/>
      <c r="E148" s="174"/>
      <c r="F148" s="174"/>
    </row>
    <row r="149" spans="1:6" x14ac:dyDescent="0.25">
      <c r="A149" s="78">
        <v>4721</v>
      </c>
      <c r="B149" s="49" t="s">
        <v>582</v>
      </c>
      <c r="C149" s="54" t="s">
        <v>145</v>
      </c>
      <c r="D149" s="174">
        <f>E149</f>
        <v>0</v>
      </c>
      <c r="E149" s="174"/>
      <c r="F149" s="174" t="s">
        <v>66</v>
      </c>
    </row>
    <row r="150" spans="1:6" x14ac:dyDescent="0.25">
      <c r="A150" s="78">
        <v>4722</v>
      </c>
      <c r="B150" s="49" t="s">
        <v>583</v>
      </c>
      <c r="C150" s="70">
        <v>4822</v>
      </c>
      <c r="D150" s="174">
        <f>E150</f>
        <v>0</v>
      </c>
      <c r="E150" s="174"/>
      <c r="F150" s="174" t="s">
        <v>66</v>
      </c>
    </row>
    <row r="151" spans="1:6" ht="28.5" x14ac:dyDescent="0.25">
      <c r="A151" s="78">
        <v>4723</v>
      </c>
      <c r="B151" s="49" t="s">
        <v>584</v>
      </c>
      <c r="C151" s="54" t="s">
        <v>146</v>
      </c>
      <c r="D151" s="174">
        <f>E151</f>
        <v>3764</v>
      </c>
      <c r="E151" s="174">
        <f>'hat6'!G35+'hat6'!G106</f>
        <v>3764</v>
      </c>
      <c r="F151" s="174" t="s">
        <v>66</v>
      </c>
    </row>
    <row r="152" spans="1:6" ht="28.5" x14ac:dyDescent="0.25">
      <c r="A152" s="78">
        <v>4724</v>
      </c>
      <c r="B152" s="49" t="s">
        <v>585</v>
      </c>
      <c r="C152" s="54" t="s">
        <v>147</v>
      </c>
      <c r="D152" s="174">
        <f>E152</f>
        <v>0</v>
      </c>
      <c r="E152" s="174"/>
      <c r="F152" s="174" t="s">
        <v>66</v>
      </c>
    </row>
    <row r="153" spans="1:6" ht="28.5" x14ac:dyDescent="0.25">
      <c r="A153" s="78">
        <v>4730</v>
      </c>
      <c r="B153" s="46" t="s">
        <v>655</v>
      </c>
      <c r="C153" s="47" t="s">
        <v>60</v>
      </c>
      <c r="D153" s="174">
        <f>E153</f>
        <v>0</v>
      </c>
      <c r="E153" s="174">
        <f>E155</f>
        <v>0</v>
      </c>
      <c r="F153" s="174" t="s">
        <v>66</v>
      </c>
    </row>
    <row r="154" spans="1:6" ht="13.5" x14ac:dyDescent="0.25">
      <c r="A154" s="78"/>
      <c r="B154" s="58" t="s">
        <v>233</v>
      </c>
      <c r="C154" s="47"/>
      <c r="D154" s="174"/>
      <c r="E154" s="174"/>
      <c r="F154" s="174"/>
    </row>
    <row r="155" spans="1:6" x14ac:dyDescent="0.25">
      <c r="A155" s="78">
        <v>4731</v>
      </c>
      <c r="B155" s="65" t="s">
        <v>586</v>
      </c>
      <c r="C155" s="54" t="s">
        <v>148</v>
      </c>
      <c r="D155" s="174">
        <f>E155</f>
        <v>0</v>
      </c>
      <c r="E155" s="174"/>
      <c r="F155" s="174" t="s">
        <v>66</v>
      </c>
    </row>
    <row r="156" spans="1:6" ht="42" x14ac:dyDescent="0.25">
      <c r="A156" s="78">
        <v>4740</v>
      </c>
      <c r="B156" s="46" t="s">
        <v>656</v>
      </c>
      <c r="C156" s="47" t="s">
        <v>60</v>
      </c>
      <c r="D156" s="174">
        <f>E156</f>
        <v>0</v>
      </c>
      <c r="E156" s="174">
        <f>E158+E159</f>
        <v>0</v>
      </c>
      <c r="F156" s="174" t="s">
        <v>66</v>
      </c>
    </row>
    <row r="157" spans="1:6" ht="13.5" x14ac:dyDescent="0.25">
      <c r="A157" s="78"/>
      <c r="B157" s="58" t="s">
        <v>233</v>
      </c>
      <c r="C157" s="47"/>
      <c r="D157" s="174"/>
      <c r="E157" s="174"/>
      <c r="F157" s="174"/>
    </row>
    <row r="158" spans="1:6" ht="28.5" x14ac:dyDescent="0.25">
      <c r="A158" s="78">
        <v>4741</v>
      </c>
      <c r="B158" s="49" t="s">
        <v>587</v>
      </c>
      <c r="C158" s="54" t="s">
        <v>149</v>
      </c>
      <c r="D158" s="174">
        <f>E158</f>
        <v>0</v>
      </c>
      <c r="E158" s="174"/>
      <c r="F158" s="174" t="s">
        <v>66</v>
      </c>
    </row>
    <row r="159" spans="1:6" ht="28.5" x14ac:dyDescent="0.25">
      <c r="A159" s="78">
        <v>4742</v>
      </c>
      <c r="B159" s="49" t="s">
        <v>588</v>
      </c>
      <c r="C159" s="54" t="s">
        <v>150</v>
      </c>
      <c r="D159" s="174">
        <f>E159</f>
        <v>0</v>
      </c>
      <c r="E159" s="174"/>
      <c r="F159" s="174" t="s">
        <v>66</v>
      </c>
    </row>
    <row r="160" spans="1:6" ht="42" x14ac:dyDescent="0.25">
      <c r="A160" s="78">
        <v>4750</v>
      </c>
      <c r="B160" s="46" t="s">
        <v>657</v>
      </c>
      <c r="C160" s="47" t="s">
        <v>60</v>
      </c>
      <c r="D160" s="174">
        <f>E160</f>
        <v>0</v>
      </c>
      <c r="E160" s="174">
        <f>E162</f>
        <v>0</v>
      </c>
      <c r="F160" s="174" t="s">
        <v>66</v>
      </c>
    </row>
    <row r="161" spans="1:9" ht="13.5" x14ac:dyDescent="0.25">
      <c r="A161" s="78"/>
      <c r="B161" s="58" t="s">
        <v>233</v>
      </c>
      <c r="C161" s="47"/>
      <c r="D161" s="174"/>
      <c r="E161" s="174"/>
      <c r="F161" s="174"/>
    </row>
    <row r="162" spans="1:9" ht="30.75" customHeight="1" x14ac:dyDescent="0.25">
      <c r="A162" s="78">
        <v>4751</v>
      </c>
      <c r="B162" s="49" t="s">
        <v>589</v>
      </c>
      <c r="C162" s="54" t="s">
        <v>151</v>
      </c>
      <c r="D162" s="174">
        <f>E162</f>
        <v>0</v>
      </c>
      <c r="E162" s="174"/>
      <c r="F162" s="174" t="s">
        <v>66</v>
      </c>
    </row>
    <row r="163" spans="1:9" x14ac:dyDescent="0.25">
      <c r="A163" s="78">
        <v>4760</v>
      </c>
      <c r="B163" s="46" t="s">
        <v>658</v>
      </c>
      <c r="C163" s="47" t="s">
        <v>60</v>
      </c>
      <c r="D163" s="174">
        <f>E163</f>
        <v>0</v>
      </c>
      <c r="E163" s="174">
        <f>E165</f>
        <v>0</v>
      </c>
      <c r="F163" s="174" t="s">
        <v>66</v>
      </c>
    </row>
    <row r="164" spans="1:9" ht="13.5" x14ac:dyDescent="0.25">
      <c r="A164" s="78"/>
      <c r="B164" s="58" t="s">
        <v>233</v>
      </c>
      <c r="C164" s="47"/>
      <c r="D164" s="174"/>
      <c r="E164" s="174"/>
      <c r="F164" s="174"/>
    </row>
    <row r="165" spans="1:9" x14ac:dyDescent="0.25">
      <c r="A165" s="78">
        <v>4761</v>
      </c>
      <c r="B165" s="49" t="s">
        <v>590</v>
      </c>
      <c r="C165" s="54" t="s">
        <v>152</v>
      </c>
      <c r="D165" s="174">
        <f>E165</f>
        <v>0</v>
      </c>
      <c r="E165" s="174"/>
      <c r="F165" s="174" t="s">
        <v>66</v>
      </c>
    </row>
    <row r="166" spans="1:9" x14ac:dyDescent="0.25">
      <c r="A166" s="78">
        <v>4770</v>
      </c>
      <c r="B166" s="46" t="s">
        <v>659</v>
      </c>
      <c r="C166" s="47" t="s">
        <v>60</v>
      </c>
      <c r="D166" s="174">
        <f>E166+F166-'hat1'!F138</f>
        <v>449179.5</v>
      </c>
      <c r="E166" s="174">
        <f>E169</f>
        <v>449179.5</v>
      </c>
      <c r="F166" s="174">
        <f>F168</f>
        <v>0</v>
      </c>
    </row>
    <row r="167" spans="1:9" ht="13.5" x14ac:dyDescent="0.25">
      <c r="A167" s="78"/>
      <c r="B167" s="58" t="s">
        <v>233</v>
      </c>
      <c r="C167" s="47"/>
      <c r="D167" s="174"/>
      <c r="E167" s="174"/>
      <c r="F167" s="174"/>
    </row>
    <row r="168" spans="1:9" x14ac:dyDescent="0.25">
      <c r="A168" s="78">
        <v>4771</v>
      </c>
      <c r="B168" s="49" t="s">
        <v>591</v>
      </c>
      <c r="C168" s="54" t="s">
        <v>153</v>
      </c>
      <c r="D168" s="174">
        <f>E168+F168-'hat1'!F138</f>
        <v>0</v>
      </c>
      <c r="E168" s="174">
        <f>'hat6'!G918</f>
        <v>0</v>
      </c>
      <c r="F168" s="174"/>
    </row>
    <row r="169" spans="1:9" ht="36.75" customHeight="1" x14ac:dyDescent="0.25">
      <c r="A169" s="78">
        <v>4772</v>
      </c>
      <c r="B169" s="49" t="s">
        <v>592</v>
      </c>
      <c r="C169" s="47" t="s">
        <v>60</v>
      </c>
      <c r="D169" s="174">
        <f>E169</f>
        <v>449179.5</v>
      </c>
      <c r="E169" s="174">
        <v>449179.5</v>
      </c>
      <c r="F169" s="174" t="s">
        <v>66</v>
      </c>
    </row>
    <row r="170" spans="1:9" s="274" customFormat="1" ht="27.75" x14ac:dyDescent="0.25">
      <c r="A170" s="78">
        <v>5000</v>
      </c>
      <c r="B170" s="54" t="s">
        <v>593</v>
      </c>
      <c r="C170" s="47" t="s">
        <v>60</v>
      </c>
      <c r="D170" s="179">
        <f>F170</f>
        <v>154225.70000000001</v>
      </c>
      <c r="E170" s="179" t="s">
        <v>66</v>
      </c>
      <c r="F170" s="179">
        <f>F172+F190+F196+F199</f>
        <v>154225.70000000001</v>
      </c>
      <c r="I170" s="299"/>
    </row>
    <row r="171" spans="1:9" x14ac:dyDescent="0.25">
      <c r="A171" s="81"/>
      <c r="B171" s="58" t="s">
        <v>513</v>
      </c>
      <c r="C171" s="63"/>
      <c r="D171" s="174"/>
      <c r="E171" s="174"/>
      <c r="F171" s="174"/>
    </row>
    <row r="172" spans="1:9" ht="27.75" x14ac:dyDescent="0.25">
      <c r="A172" s="78">
        <v>5100</v>
      </c>
      <c r="B172" s="49" t="s">
        <v>660</v>
      </c>
      <c r="C172" s="47" t="s">
        <v>60</v>
      </c>
      <c r="D172" s="174">
        <f>F172</f>
        <v>154225.70000000001</v>
      </c>
      <c r="E172" s="174" t="s">
        <v>66</v>
      </c>
      <c r="F172" s="174">
        <f>F174+F179+F184</f>
        <v>154225.70000000001</v>
      </c>
    </row>
    <row r="173" spans="1:9" x14ac:dyDescent="0.25">
      <c r="A173" s="81"/>
      <c r="B173" s="58" t="s">
        <v>513</v>
      </c>
      <c r="C173" s="63"/>
      <c r="D173" s="174"/>
      <c r="E173" s="174"/>
      <c r="F173" s="174"/>
    </row>
    <row r="174" spans="1:9" ht="27.75" x14ac:dyDescent="0.25">
      <c r="A174" s="78">
        <v>5110</v>
      </c>
      <c r="B174" s="46" t="s">
        <v>661</v>
      </c>
      <c r="C174" s="47" t="s">
        <v>60</v>
      </c>
      <c r="D174" s="174">
        <f>F174</f>
        <v>127900</v>
      </c>
      <c r="E174" s="174"/>
      <c r="F174" s="174">
        <f>F176+F177+F178</f>
        <v>127900</v>
      </c>
    </row>
    <row r="175" spans="1:9" ht="13.5" x14ac:dyDescent="0.25">
      <c r="A175" s="78"/>
      <c r="B175" s="58" t="s">
        <v>233</v>
      </c>
      <c r="C175" s="47"/>
      <c r="D175" s="174"/>
      <c r="E175" s="174"/>
      <c r="F175" s="174"/>
    </row>
    <row r="176" spans="1:9" x14ac:dyDescent="0.25">
      <c r="A176" s="78">
        <v>5111</v>
      </c>
      <c r="B176" s="49" t="s">
        <v>594</v>
      </c>
      <c r="C176" s="53" t="s">
        <v>154</v>
      </c>
      <c r="D176" s="174">
        <f>F176</f>
        <v>0</v>
      </c>
      <c r="E176" s="174" t="s">
        <v>66</v>
      </c>
      <c r="F176" s="174"/>
    </row>
    <row r="177" spans="1:6" x14ac:dyDescent="0.25">
      <c r="A177" s="78">
        <v>5112</v>
      </c>
      <c r="B177" s="49" t="s">
        <v>595</v>
      </c>
      <c r="C177" s="53" t="s">
        <v>155</v>
      </c>
      <c r="D177" s="174">
        <f>F177</f>
        <v>79900</v>
      </c>
      <c r="E177" s="174" t="s">
        <v>66</v>
      </c>
      <c r="F177" s="174">
        <f>'hat6'!H488</f>
        <v>79900</v>
      </c>
    </row>
    <row r="178" spans="1:6" x14ac:dyDescent="0.25">
      <c r="A178" s="78">
        <v>5113</v>
      </c>
      <c r="B178" s="49" t="s">
        <v>596</v>
      </c>
      <c r="C178" s="53" t="s">
        <v>156</v>
      </c>
      <c r="D178" s="174">
        <f>F178</f>
        <v>48000</v>
      </c>
      <c r="E178" s="174" t="s">
        <v>66</v>
      </c>
      <c r="F178" s="174">
        <f>'hat6'!H316+'hat6'!H318+'hat6'!H721</f>
        <v>48000</v>
      </c>
    </row>
    <row r="179" spans="1:6" ht="27.75" x14ac:dyDescent="0.25">
      <c r="A179" s="78">
        <v>5120</v>
      </c>
      <c r="B179" s="46" t="s">
        <v>662</v>
      </c>
      <c r="C179" s="47" t="s">
        <v>60</v>
      </c>
      <c r="D179" s="174">
        <f>F179</f>
        <v>19000</v>
      </c>
      <c r="E179" s="174"/>
      <c r="F179" s="174">
        <f>F181+F182+F183</f>
        <v>19000</v>
      </c>
    </row>
    <row r="180" spans="1:6" ht="13.5" x14ac:dyDescent="0.25">
      <c r="A180" s="78"/>
      <c r="B180" s="56" t="s">
        <v>233</v>
      </c>
      <c r="C180" s="47"/>
      <c r="D180" s="174"/>
      <c r="E180" s="174"/>
      <c r="F180" s="174"/>
    </row>
    <row r="181" spans="1:6" x14ac:dyDescent="0.25">
      <c r="A181" s="78">
        <v>5121</v>
      </c>
      <c r="B181" s="49" t="s">
        <v>597</v>
      </c>
      <c r="C181" s="53" t="s">
        <v>157</v>
      </c>
      <c r="D181" s="174">
        <f>F181</f>
        <v>19000</v>
      </c>
      <c r="E181" s="174" t="s">
        <v>66</v>
      </c>
      <c r="F181" s="174">
        <f>'hat6'!H248+'hat6'!H319</f>
        <v>19000</v>
      </c>
    </row>
    <row r="182" spans="1:6" x14ac:dyDescent="0.25">
      <c r="A182" s="78">
        <v>5122</v>
      </c>
      <c r="B182" s="49" t="s">
        <v>598</v>
      </c>
      <c r="C182" s="53" t="s">
        <v>158</v>
      </c>
      <c r="D182" s="174">
        <f>F182</f>
        <v>0</v>
      </c>
      <c r="E182" s="174" t="s">
        <v>66</v>
      </c>
      <c r="F182" s="174">
        <f>'hat6'!H36</f>
        <v>0</v>
      </c>
    </row>
    <row r="183" spans="1:6" x14ac:dyDescent="0.25">
      <c r="A183" s="78">
        <v>5123</v>
      </c>
      <c r="B183" s="49" t="s">
        <v>599</v>
      </c>
      <c r="C183" s="53" t="s">
        <v>159</v>
      </c>
      <c r="D183" s="174">
        <f>F183</f>
        <v>0</v>
      </c>
      <c r="E183" s="174" t="s">
        <v>66</v>
      </c>
      <c r="F183" s="174"/>
    </row>
    <row r="184" spans="1:6" ht="27.75" x14ac:dyDescent="0.25">
      <c r="A184" s="78">
        <v>5130</v>
      </c>
      <c r="B184" s="46" t="s">
        <v>753</v>
      </c>
      <c r="C184" s="47" t="s">
        <v>60</v>
      </c>
      <c r="D184" s="174">
        <f>F184</f>
        <v>7325.7</v>
      </c>
      <c r="E184" s="174"/>
      <c r="F184" s="174">
        <f>F186+F187+F188+F189</f>
        <v>7325.7</v>
      </c>
    </row>
    <row r="185" spans="1:6" ht="13.5" x14ac:dyDescent="0.25">
      <c r="A185" s="78"/>
      <c r="B185" s="58" t="s">
        <v>233</v>
      </c>
      <c r="C185" s="47"/>
      <c r="D185" s="174"/>
      <c r="E185" s="174"/>
      <c r="F185" s="174"/>
    </row>
    <row r="186" spans="1:6" x14ac:dyDescent="0.25">
      <c r="A186" s="78">
        <v>5131</v>
      </c>
      <c r="B186" s="49" t="s">
        <v>600</v>
      </c>
      <c r="C186" s="53" t="s">
        <v>160</v>
      </c>
      <c r="D186" s="174">
        <f>F186</f>
        <v>0</v>
      </c>
      <c r="E186" s="174" t="s">
        <v>66</v>
      </c>
      <c r="F186" s="174"/>
    </row>
    <row r="187" spans="1:6" x14ac:dyDescent="0.25">
      <c r="A187" s="78">
        <v>5132</v>
      </c>
      <c r="B187" s="49" t="s">
        <v>601</v>
      </c>
      <c r="C187" s="53" t="s">
        <v>161</v>
      </c>
      <c r="D187" s="174">
        <f>F187</f>
        <v>0</v>
      </c>
      <c r="E187" s="174" t="s">
        <v>66</v>
      </c>
      <c r="F187" s="174"/>
    </row>
    <row r="188" spans="1:6" x14ac:dyDescent="0.25">
      <c r="A188" s="78">
        <v>5133</v>
      </c>
      <c r="B188" s="49" t="s">
        <v>602</v>
      </c>
      <c r="C188" s="53" t="s">
        <v>162</v>
      </c>
      <c r="D188" s="174">
        <f>E188+F188</f>
        <v>0</v>
      </c>
      <c r="E188" s="174"/>
      <c r="F188" s="174"/>
    </row>
    <row r="189" spans="1:6" x14ac:dyDescent="0.25">
      <c r="A189" s="78">
        <v>5134</v>
      </c>
      <c r="B189" s="49" t="s">
        <v>603</v>
      </c>
      <c r="C189" s="53" t="s">
        <v>163</v>
      </c>
      <c r="D189" s="174">
        <f>E189+F189</f>
        <v>7325.7</v>
      </c>
      <c r="E189" s="174"/>
      <c r="F189" s="174">
        <f>'hat6'!H315+'hat6'!H476+'hat6'!H489</f>
        <v>7325.7</v>
      </c>
    </row>
    <row r="190" spans="1:6" x14ac:dyDescent="0.25">
      <c r="A190" s="78">
        <v>5200</v>
      </c>
      <c r="B190" s="46" t="s">
        <v>663</v>
      </c>
      <c r="C190" s="47" t="s">
        <v>60</v>
      </c>
      <c r="D190" s="174">
        <f>F190</f>
        <v>0</v>
      </c>
      <c r="E190" s="174" t="s">
        <v>66</v>
      </c>
      <c r="F190" s="174">
        <f>F192+F193+F194+F195</f>
        <v>0</v>
      </c>
    </row>
    <row r="191" spans="1:6" x14ac:dyDescent="0.25">
      <c r="A191" s="81"/>
      <c r="B191" s="58" t="s">
        <v>513</v>
      </c>
      <c r="C191" s="63"/>
      <c r="D191" s="174"/>
      <c r="E191" s="174"/>
      <c r="F191" s="174"/>
    </row>
    <row r="192" spans="1:6" ht="18.75" customHeight="1" x14ac:dyDescent="0.25">
      <c r="A192" s="78">
        <v>5211</v>
      </c>
      <c r="B192" s="49" t="s">
        <v>604</v>
      </c>
      <c r="C192" s="53" t="s">
        <v>164</v>
      </c>
      <c r="D192" s="174">
        <f>F192</f>
        <v>0</v>
      </c>
      <c r="E192" s="174" t="s">
        <v>66</v>
      </c>
      <c r="F192" s="174"/>
    </row>
    <row r="193" spans="1:9" x14ac:dyDescent="0.25">
      <c r="A193" s="78">
        <v>5221</v>
      </c>
      <c r="B193" s="49" t="s">
        <v>605</v>
      </c>
      <c r="C193" s="53" t="s">
        <v>165</v>
      </c>
      <c r="D193" s="174">
        <f>F193</f>
        <v>0</v>
      </c>
      <c r="E193" s="174" t="s">
        <v>66</v>
      </c>
      <c r="F193" s="174"/>
    </row>
    <row r="194" spans="1:9" x14ac:dyDescent="0.25">
      <c r="A194" s="78">
        <v>5231</v>
      </c>
      <c r="B194" s="49" t="s">
        <v>606</v>
      </c>
      <c r="C194" s="53" t="s">
        <v>166</v>
      </c>
      <c r="D194" s="174">
        <f>F194</f>
        <v>0</v>
      </c>
      <c r="E194" s="174" t="s">
        <v>66</v>
      </c>
      <c r="F194" s="174"/>
    </row>
    <row r="195" spans="1:9" x14ac:dyDescent="0.25">
      <c r="A195" s="78">
        <v>5241</v>
      </c>
      <c r="B195" s="49" t="s">
        <v>607</v>
      </c>
      <c r="C195" s="53" t="s">
        <v>167</v>
      </c>
      <c r="D195" s="174">
        <f>F195</f>
        <v>0</v>
      </c>
      <c r="E195" s="174" t="s">
        <v>66</v>
      </c>
      <c r="F195" s="174"/>
    </row>
    <row r="196" spans="1:9" x14ac:dyDescent="0.25">
      <c r="A196" s="78">
        <v>5300</v>
      </c>
      <c r="B196" s="46" t="s">
        <v>664</v>
      </c>
      <c r="C196" s="47" t="s">
        <v>60</v>
      </c>
      <c r="D196" s="174">
        <f>F196</f>
        <v>0</v>
      </c>
      <c r="E196" s="174" t="s">
        <v>66</v>
      </c>
      <c r="F196" s="174">
        <f>F198</f>
        <v>0</v>
      </c>
    </row>
    <row r="197" spans="1:9" x14ac:dyDescent="0.25">
      <c r="A197" s="81"/>
      <c r="B197" s="58" t="s">
        <v>513</v>
      </c>
      <c r="C197" s="63"/>
      <c r="D197" s="174"/>
      <c r="E197" s="174"/>
      <c r="F197" s="174"/>
    </row>
    <row r="198" spans="1:9" x14ac:dyDescent="0.25">
      <c r="A198" s="78">
        <v>5311</v>
      </c>
      <c r="B198" s="49" t="s">
        <v>608</v>
      </c>
      <c r="C198" s="53" t="s">
        <v>168</v>
      </c>
      <c r="D198" s="174">
        <f>F198</f>
        <v>0</v>
      </c>
      <c r="E198" s="174" t="s">
        <v>66</v>
      </c>
      <c r="F198" s="174"/>
    </row>
    <row r="199" spans="1:9" ht="27.75" x14ac:dyDescent="0.25">
      <c r="A199" s="78">
        <v>5400</v>
      </c>
      <c r="B199" s="46" t="s">
        <v>665</v>
      </c>
      <c r="C199" s="47" t="s">
        <v>60</v>
      </c>
      <c r="D199" s="174">
        <f>F199</f>
        <v>0</v>
      </c>
      <c r="E199" s="174" t="s">
        <v>66</v>
      </c>
      <c r="F199" s="174">
        <f>F201+F202+F203+F204</f>
        <v>0</v>
      </c>
    </row>
    <row r="200" spans="1:9" x14ac:dyDescent="0.25">
      <c r="A200" s="81"/>
      <c r="B200" s="58" t="s">
        <v>513</v>
      </c>
      <c r="C200" s="63"/>
      <c r="D200" s="174"/>
      <c r="E200" s="174"/>
      <c r="F200" s="174"/>
    </row>
    <row r="201" spans="1:9" x14ac:dyDescent="0.25">
      <c r="A201" s="78">
        <v>5411</v>
      </c>
      <c r="B201" s="49" t="s">
        <v>609</v>
      </c>
      <c r="C201" s="53" t="s">
        <v>169</v>
      </c>
      <c r="D201" s="174">
        <f>F201</f>
        <v>0</v>
      </c>
      <c r="E201" s="174" t="s">
        <v>66</v>
      </c>
      <c r="F201" s="174"/>
    </row>
    <row r="202" spans="1:9" x14ac:dyDescent="0.25">
      <c r="A202" s="78">
        <v>5421</v>
      </c>
      <c r="B202" s="49" t="s">
        <v>610</v>
      </c>
      <c r="C202" s="53" t="s">
        <v>170</v>
      </c>
      <c r="D202" s="174">
        <f>F202</f>
        <v>0</v>
      </c>
      <c r="E202" s="174" t="s">
        <v>66</v>
      </c>
      <c r="F202" s="174"/>
    </row>
    <row r="203" spans="1:9" x14ac:dyDescent="0.25">
      <c r="A203" s="78">
        <v>5431</v>
      </c>
      <c r="B203" s="49" t="s">
        <v>611</v>
      </c>
      <c r="C203" s="53" t="s">
        <v>171</v>
      </c>
      <c r="D203" s="174">
        <f>F203</f>
        <v>0</v>
      </c>
      <c r="E203" s="174" t="s">
        <v>66</v>
      </c>
      <c r="F203" s="174"/>
    </row>
    <row r="204" spans="1:9" x14ac:dyDescent="0.25">
      <c r="A204" s="78">
        <v>5441</v>
      </c>
      <c r="B204" s="84" t="s">
        <v>612</v>
      </c>
      <c r="C204" s="53" t="s">
        <v>172</v>
      </c>
      <c r="D204" s="174">
        <f>F204</f>
        <v>0</v>
      </c>
      <c r="E204" s="174" t="s">
        <v>66</v>
      </c>
      <c r="F204" s="174"/>
    </row>
    <row r="205" spans="1:9" s="275" customFormat="1" ht="27.75" x14ac:dyDescent="0.25">
      <c r="A205" s="85" t="s">
        <v>173</v>
      </c>
      <c r="B205" s="51" t="s">
        <v>613</v>
      </c>
      <c r="C205" s="86" t="s">
        <v>60</v>
      </c>
      <c r="D205" s="179">
        <f>F205</f>
        <v>0</v>
      </c>
      <c r="E205" s="179" t="s">
        <v>174</v>
      </c>
      <c r="F205" s="179">
        <f>F207+F212+F220+F223</f>
        <v>0</v>
      </c>
      <c r="I205" s="300"/>
    </row>
    <row r="206" spans="1:9" s="276" customFormat="1" x14ac:dyDescent="0.25">
      <c r="A206" s="85"/>
      <c r="B206" s="56" t="s">
        <v>327</v>
      </c>
      <c r="C206" s="86"/>
      <c r="D206" s="174"/>
      <c r="E206" s="174"/>
      <c r="F206" s="174"/>
      <c r="I206" s="301"/>
    </row>
    <row r="207" spans="1:9" ht="27.75" x14ac:dyDescent="0.25">
      <c r="A207" s="87" t="s">
        <v>175</v>
      </c>
      <c r="B207" s="51" t="s">
        <v>666</v>
      </c>
      <c r="C207" s="52" t="s">
        <v>60</v>
      </c>
      <c r="D207" s="174">
        <f>F207</f>
        <v>0</v>
      </c>
      <c r="E207" s="174" t="s">
        <v>174</v>
      </c>
      <c r="F207" s="174">
        <f>F209+F210+F211</f>
        <v>0</v>
      </c>
    </row>
    <row r="208" spans="1:9" x14ac:dyDescent="0.25">
      <c r="A208" s="87"/>
      <c r="B208" s="56" t="s">
        <v>327</v>
      </c>
      <c r="C208" s="52"/>
      <c r="D208" s="174"/>
      <c r="E208" s="174"/>
      <c r="F208" s="174"/>
    </row>
    <row r="209" spans="1:9" x14ac:dyDescent="0.25">
      <c r="A209" s="87" t="s">
        <v>176</v>
      </c>
      <c r="B209" s="71" t="s">
        <v>614</v>
      </c>
      <c r="C209" s="53" t="s">
        <v>177</v>
      </c>
      <c r="D209" s="174">
        <f>E209+F209</f>
        <v>0</v>
      </c>
      <c r="E209" s="174"/>
      <c r="F209" s="174"/>
    </row>
    <row r="210" spans="1:9" s="278" customFormat="1" x14ac:dyDescent="0.25">
      <c r="A210" s="87" t="s">
        <v>178</v>
      </c>
      <c r="B210" s="71" t="s">
        <v>615</v>
      </c>
      <c r="C210" s="53" t="s">
        <v>179</v>
      </c>
      <c r="D210" s="174">
        <f>E210+F210</f>
        <v>0</v>
      </c>
      <c r="E210" s="277"/>
      <c r="F210" s="277"/>
      <c r="I210" s="302"/>
    </row>
    <row r="211" spans="1:9" x14ac:dyDescent="0.25">
      <c r="A211" s="88" t="s">
        <v>180</v>
      </c>
      <c r="B211" s="71" t="s">
        <v>616</v>
      </c>
      <c r="C211" s="53" t="s">
        <v>181</v>
      </c>
      <c r="D211" s="174">
        <f>F211</f>
        <v>0</v>
      </c>
      <c r="E211" s="174" t="s">
        <v>174</v>
      </c>
      <c r="F211" s="174"/>
    </row>
    <row r="212" spans="1:9" x14ac:dyDescent="0.25">
      <c r="A212" s="88" t="s">
        <v>182</v>
      </c>
      <c r="B212" s="51" t="s">
        <v>667</v>
      </c>
      <c r="C212" s="52" t="s">
        <v>60</v>
      </c>
      <c r="D212" s="174">
        <f>F212</f>
        <v>0</v>
      </c>
      <c r="E212" s="174" t="s">
        <v>174</v>
      </c>
      <c r="F212" s="174">
        <f>F214</f>
        <v>0</v>
      </c>
    </row>
    <row r="213" spans="1:9" x14ac:dyDescent="0.25">
      <c r="A213" s="88"/>
      <c r="B213" s="56" t="s">
        <v>327</v>
      </c>
      <c r="C213" s="52"/>
      <c r="D213" s="174"/>
      <c r="E213" s="174"/>
      <c r="F213" s="174"/>
    </row>
    <row r="214" spans="1:9" ht="28.5" x14ac:dyDescent="0.25">
      <c r="A214" s="88" t="s">
        <v>183</v>
      </c>
      <c r="B214" s="71" t="s">
        <v>617</v>
      </c>
      <c r="C214" s="54" t="s">
        <v>184</v>
      </c>
      <c r="D214" s="174">
        <f>F214</f>
        <v>0</v>
      </c>
      <c r="E214" s="174" t="s">
        <v>174</v>
      </c>
      <c r="F214" s="174"/>
    </row>
    <row r="215" spans="1:9" ht="27.75" x14ac:dyDescent="0.25">
      <c r="A215" s="88" t="s">
        <v>185</v>
      </c>
      <c r="B215" s="71" t="s">
        <v>668</v>
      </c>
      <c r="C215" s="52" t="s">
        <v>60</v>
      </c>
      <c r="D215" s="174">
        <f>F215</f>
        <v>0</v>
      </c>
      <c r="E215" s="174" t="s">
        <v>174</v>
      </c>
      <c r="F215" s="174">
        <f>F217+F218+F219</f>
        <v>0</v>
      </c>
    </row>
    <row r="216" spans="1:9" x14ac:dyDescent="0.25">
      <c r="A216" s="88"/>
      <c r="B216" s="51" t="s">
        <v>233</v>
      </c>
      <c r="C216" s="47"/>
      <c r="D216" s="174"/>
      <c r="E216" s="174"/>
      <c r="F216" s="174"/>
    </row>
    <row r="217" spans="1:9" x14ac:dyDescent="0.25">
      <c r="A217" s="88" t="s">
        <v>186</v>
      </c>
      <c r="B217" s="51" t="s">
        <v>618</v>
      </c>
      <c r="C217" s="53" t="s">
        <v>187</v>
      </c>
      <c r="D217" s="174">
        <f>E217+F217</f>
        <v>0</v>
      </c>
      <c r="E217" s="174"/>
      <c r="F217" s="174"/>
    </row>
    <row r="218" spans="1:9" ht="18" customHeight="1" x14ac:dyDescent="0.25">
      <c r="A218" s="89" t="s">
        <v>188</v>
      </c>
      <c r="B218" s="51" t="s">
        <v>619</v>
      </c>
      <c r="C218" s="54" t="s">
        <v>189</v>
      </c>
      <c r="D218" s="174">
        <f>F218</f>
        <v>0</v>
      </c>
      <c r="E218" s="174" t="s">
        <v>174</v>
      </c>
      <c r="F218" s="174"/>
    </row>
    <row r="219" spans="1:9" x14ac:dyDescent="0.25">
      <c r="A219" s="88" t="s">
        <v>190</v>
      </c>
      <c r="B219" s="72" t="s">
        <v>620</v>
      </c>
      <c r="C219" s="54" t="s">
        <v>191</v>
      </c>
      <c r="D219" s="174">
        <f>F219</f>
        <v>0</v>
      </c>
      <c r="E219" s="174" t="s">
        <v>174</v>
      </c>
      <c r="F219" s="174"/>
    </row>
    <row r="220" spans="1:9" x14ac:dyDescent="0.25">
      <c r="A220" s="88" t="s">
        <v>192</v>
      </c>
      <c r="B220" s="51" t="s">
        <v>669</v>
      </c>
      <c r="C220" s="52" t="s">
        <v>60</v>
      </c>
      <c r="D220" s="174">
        <f>F220</f>
        <v>0</v>
      </c>
      <c r="E220" s="174" t="s">
        <v>174</v>
      </c>
      <c r="F220" s="174">
        <f>F222</f>
        <v>0</v>
      </c>
    </row>
    <row r="221" spans="1:9" ht="13.5" x14ac:dyDescent="0.25">
      <c r="A221" s="88"/>
      <c r="B221" s="56" t="s">
        <v>327</v>
      </c>
      <c r="C221" s="47"/>
      <c r="D221" s="174"/>
      <c r="E221" s="174"/>
      <c r="F221" s="174"/>
    </row>
    <row r="222" spans="1:9" x14ac:dyDescent="0.25">
      <c r="A222" s="89" t="s">
        <v>193</v>
      </c>
      <c r="B222" s="71" t="s">
        <v>621</v>
      </c>
      <c r="C222" s="55" t="s">
        <v>194</v>
      </c>
      <c r="D222" s="174">
        <f>F222</f>
        <v>0</v>
      </c>
      <c r="E222" s="174" t="s">
        <v>174</v>
      </c>
      <c r="F222" s="174"/>
    </row>
    <row r="223" spans="1:9" ht="28.5" x14ac:dyDescent="0.25">
      <c r="A223" s="88" t="s">
        <v>195</v>
      </c>
      <c r="B223" s="51" t="s">
        <v>670</v>
      </c>
      <c r="C223" s="52" t="s">
        <v>60</v>
      </c>
      <c r="D223" s="174">
        <f>F223</f>
        <v>0</v>
      </c>
      <c r="E223" s="174" t="s">
        <v>174</v>
      </c>
      <c r="F223" s="174">
        <f>F225+F226+F227+F228</f>
        <v>0</v>
      </c>
    </row>
    <row r="224" spans="1:9" x14ac:dyDescent="0.25">
      <c r="A224" s="88"/>
      <c r="B224" s="56" t="s">
        <v>327</v>
      </c>
      <c r="C224" s="52"/>
      <c r="D224" s="174"/>
      <c r="E224" s="174"/>
      <c r="F224" s="174"/>
    </row>
    <row r="225" spans="1:9" x14ac:dyDescent="0.25">
      <c r="A225" s="88" t="s">
        <v>196</v>
      </c>
      <c r="B225" s="71" t="s">
        <v>622</v>
      </c>
      <c r="C225" s="53" t="s">
        <v>197</v>
      </c>
      <c r="D225" s="174">
        <f>F225</f>
        <v>0</v>
      </c>
      <c r="E225" s="174" t="s">
        <v>174</v>
      </c>
      <c r="F225" s="174"/>
    </row>
    <row r="226" spans="1:9" x14ac:dyDescent="0.25">
      <c r="A226" s="89" t="s">
        <v>198</v>
      </c>
      <c r="B226" s="71" t="s">
        <v>623</v>
      </c>
      <c r="C226" s="55" t="s">
        <v>199</v>
      </c>
      <c r="D226" s="174">
        <f>F226</f>
        <v>0</v>
      </c>
      <c r="E226" s="174" t="s">
        <v>174</v>
      </c>
      <c r="F226" s="174"/>
    </row>
    <row r="227" spans="1:9" ht="28.5" x14ac:dyDescent="0.25">
      <c r="A227" s="88" t="s">
        <v>200</v>
      </c>
      <c r="B227" s="71" t="s">
        <v>624</v>
      </c>
      <c r="C227" s="54" t="s">
        <v>201</v>
      </c>
      <c r="D227" s="174">
        <f>F227</f>
        <v>0</v>
      </c>
      <c r="E227" s="174" t="s">
        <v>174</v>
      </c>
      <c r="F227" s="174"/>
    </row>
    <row r="228" spans="1:9" ht="28.5" x14ac:dyDescent="0.25">
      <c r="A228" s="88" t="s">
        <v>202</v>
      </c>
      <c r="B228" s="71" t="s">
        <v>625</v>
      </c>
      <c r="C228" s="54" t="s">
        <v>203</v>
      </c>
      <c r="D228" s="174">
        <f>F228</f>
        <v>0</v>
      </c>
      <c r="E228" s="174" t="s">
        <v>174</v>
      </c>
      <c r="F228" s="174"/>
    </row>
    <row r="229" spans="1:9" s="280" customFormat="1" x14ac:dyDescent="0.25">
      <c r="A229" s="279"/>
      <c r="B229" s="120"/>
      <c r="C229" s="279"/>
      <c r="D229" s="120"/>
      <c r="E229" s="120"/>
      <c r="F229" s="120"/>
      <c r="I229" s="303"/>
    </row>
    <row r="230" spans="1:9" s="280" customFormat="1" x14ac:dyDescent="0.25">
      <c r="A230" s="279"/>
      <c r="B230" s="120"/>
      <c r="C230" s="279"/>
      <c r="D230" s="120"/>
      <c r="E230" s="120"/>
      <c r="F230" s="120"/>
      <c r="I230" s="303"/>
    </row>
    <row r="231" spans="1:9" s="280" customFormat="1" x14ac:dyDescent="0.25">
      <c r="A231" s="279"/>
      <c r="B231" s="120"/>
      <c r="C231" s="279"/>
      <c r="D231" s="120"/>
      <c r="E231" s="120"/>
      <c r="F231" s="120"/>
      <c r="I231" s="303"/>
    </row>
    <row r="232" spans="1:9" s="280" customFormat="1" x14ac:dyDescent="0.25">
      <c r="A232" s="279"/>
      <c r="B232" s="120"/>
      <c r="C232" s="279"/>
      <c r="D232" s="120"/>
      <c r="E232" s="120"/>
      <c r="F232" s="120"/>
      <c r="I232" s="303"/>
    </row>
    <row r="233" spans="1:9" s="280" customFormat="1" x14ac:dyDescent="0.25">
      <c r="A233" s="279"/>
      <c r="B233" s="120"/>
      <c r="C233" s="279"/>
      <c r="D233" s="120"/>
      <c r="E233" s="120"/>
      <c r="F233" s="120"/>
      <c r="I233" s="303"/>
    </row>
    <row r="234" spans="1:9" s="280" customFormat="1" x14ac:dyDescent="0.25">
      <c r="A234" s="279"/>
      <c r="B234" s="120"/>
      <c r="C234" s="279"/>
      <c r="D234" s="120"/>
      <c r="E234" s="120"/>
      <c r="F234" s="120"/>
      <c r="I234" s="303"/>
    </row>
    <row r="235" spans="1:9" s="280" customFormat="1" x14ac:dyDescent="0.25">
      <c r="A235" s="279"/>
      <c r="B235" s="120"/>
      <c r="C235" s="279"/>
      <c r="D235" s="120"/>
      <c r="E235" s="120"/>
      <c r="F235" s="120"/>
      <c r="I235" s="303"/>
    </row>
    <row r="236" spans="1:9" s="280" customFormat="1" x14ac:dyDescent="0.25">
      <c r="A236" s="279"/>
      <c r="B236" s="120"/>
      <c r="C236" s="279"/>
      <c r="D236" s="120"/>
      <c r="E236" s="120"/>
      <c r="F236" s="120"/>
      <c r="I236" s="303"/>
    </row>
    <row r="237" spans="1:9" s="280" customFormat="1" x14ac:dyDescent="0.25">
      <c r="A237" s="279"/>
      <c r="B237" s="120"/>
      <c r="C237" s="279"/>
      <c r="D237" s="120"/>
      <c r="E237" s="120"/>
      <c r="F237" s="120"/>
      <c r="I237" s="303"/>
    </row>
    <row r="238" spans="1:9" s="280" customFormat="1" x14ac:dyDescent="0.25">
      <c r="A238" s="279"/>
      <c r="B238" s="120"/>
      <c r="C238" s="279"/>
      <c r="D238" s="120"/>
      <c r="E238" s="120"/>
      <c r="F238" s="120"/>
      <c r="I238" s="303"/>
    </row>
    <row r="239" spans="1:9" s="280" customFormat="1" x14ac:dyDescent="0.25">
      <c r="A239" s="279"/>
      <c r="B239" s="120"/>
      <c r="C239" s="279"/>
      <c r="D239" s="120"/>
      <c r="E239" s="120"/>
      <c r="F239" s="120"/>
      <c r="I239" s="303"/>
    </row>
    <row r="240" spans="1:9" s="280" customFormat="1" x14ac:dyDescent="0.25">
      <c r="A240" s="279"/>
      <c r="B240" s="120"/>
      <c r="C240" s="279"/>
      <c r="D240" s="120"/>
      <c r="E240" s="120"/>
      <c r="F240" s="120"/>
      <c r="I240" s="303"/>
    </row>
    <row r="241" spans="1:9" s="280" customFormat="1" x14ac:dyDescent="0.25">
      <c r="A241" s="279"/>
      <c r="B241" s="120"/>
      <c r="C241" s="279"/>
      <c r="D241" s="120"/>
      <c r="E241" s="120"/>
      <c r="F241" s="120"/>
      <c r="I241" s="303"/>
    </row>
    <row r="242" spans="1:9" s="280" customFormat="1" x14ac:dyDescent="0.25">
      <c r="A242" s="279"/>
      <c r="B242" s="120"/>
      <c r="C242" s="279"/>
      <c r="D242" s="120"/>
      <c r="E242" s="120"/>
      <c r="F242" s="120"/>
      <c r="I242" s="303"/>
    </row>
    <row r="243" spans="1:9" s="280" customFormat="1" x14ac:dyDescent="0.25">
      <c r="A243" s="279"/>
      <c r="B243" s="120"/>
      <c r="C243" s="279"/>
      <c r="D243" s="120"/>
      <c r="E243" s="120"/>
      <c r="F243" s="120"/>
      <c r="I243" s="303"/>
    </row>
    <row r="244" spans="1:9" s="280" customFormat="1" x14ac:dyDescent="0.25">
      <c r="A244" s="279"/>
      <c r="B244" s="120"/>
      <c r="C244" s="279"/>
      <c r="D244" s="120"/>
      <c r="E244" s="120"/>
      <c r="F244" s="120"/>
      <c r="I244" s="303"/>
    </row>
    <row r="245" spans="1:9" s="280" customFormat="1" x14ac:dyDescent="0.25">
      <c r="A245" s="279"/>
      <c r="B245" s="120"/>
      <c r="C245" s="279"/>
      <c r="D245" s="120"/>
      <c r="E245" s="120"/>
      <c r="F245" s="120"/>
      <c r="I245" s="303"/>
    </row>
    <row r="246" spans="1:9" s="280" customFormat="1" x14ac:dyDescent="0.25">
      <c r="A246" s="279"/>
      <c r="B246" s="120"/>
      <c r="C246" s="279"/>
      <c r="D246" s="120"/>
      <c r="E246" s="120"/>
      <c r="F246" s="120"/>
      <c r="I246" s="303"/>
    </row>
    <row r="247" spans="1:9" s="280" customFormat="1" x14ac:dyDescent="0.25">
      <c r="A247" s="279"/>
      <c r="B247" s="120"/>
      <c r="C247" s="279"/>
      <c r="D247" s="120"/>
      <c r="E247" s="120"/>
      <c r="F247" s="120"/>
      <c r="I247" s="303"/>
    </row>
    <row r="248" spans="1:9" s="280" customFormat="1" x14ac:dyDescent="0.25">
      <c r="A248" s="279"/>
      <c r="B248" s="120"/>
      <c r="C248" s="279"/>
      <c r="D248" s="120"/>
      <c r="E248" s="120"/>
      <c r="F248" s="120"/>
      <c r="I248" s="303"/>
    </row>
    <row r="249" spans="1:9" s="280" customFormat="1" x14ac:dyDescent="0.25">
      <c r="A249" s="279"/>
      <c r="B249" s="120"/>
      <c r="C249" s="279"/>
      <c r="D249" s="120"/>
      <c r="E249" s="120"/>
      <c r="F249" s="120"/>
      <c r="I249" s="303"/>
    </row>
    <row r="250" spans="1:9" s="280" customFormat="1" x14ac:dyDescent="0.25">
      <c r="A250" s="279"/>
      <c r="B250" s="120"/>
      <c r="C250" s="279"/>
      <c r="D250" s="120"/>
      <c r="E250" s="120"/>
      <c r="F250" s="120"/>
      <c r="I250" s="303"/>
    </row>
    <row r="251" spans="1:9" s="280" customFormat="1" x14ac:dyDescent="0.25">
      <c r="A251" s="279"/>
      <c r="B251" s="120"/>
      <c r="C251" s="279"/>
      <c r="D251" s="120"/>
      <c r="E251" s="120"/>
      <c r="F251" s="120"/>
      <c r="I251" s="303"/>
    </row>
    <row r="252" spans="1:9" s="280" customFormat="1" x14ac:dyDescent="0.25">
      <c r="A252" s="279"/>
      <c r="B252" s="120"/>
      <c r="C252" s="279"/>
      <c r="D252" s="120"/>
      <c r="E252" s="120"/>
      <c r="F252" s="120"/>
      <c r="I252" s="303"/>
    </row>
    <row r="253" spans="1:9" s="280" customFormat="1" x14ac:dyDescent="0.25">
      <c r="A253" s="279"/>
      <c r="B253" s="120"/>
      <c r="C253" s="279"/>
      <c r="D253" s="120"/>
      <c r="E253" s="120"/>
      <c r="F253" s="120"/>
      <c r="I253" s="303"/>
    </row>
    <row r="254" spans="1:9" s="280" customFormat="1" x14ac:dyDescent="0.25">
      <c r="A254" s="279"/>
      <c r="B254" s="120"/>
      <c r="C254" s="279"/>
      <c r="D254" s="120"/>
      <c r="E254" s="120"/>
      <c r="F254" s="120"/>
      <c r="I254" s="303"/>
    </row>
    <row r="255" spans="1:9" s="280" customFormat="1" x14ac:dyDescent="0.25">
      <c r="A255" s="279"/>
      <c r="B255" s="120"/>
      <c r="C255" s="279"/>
      <c r="D255" s="120"/>
      <c r="E255" s="120"/>
      <c r="F255" s="120"/>
      <c r="I255" s="303"/>
    </row>
    <row r="256" spans="1:9" s="280" customFormat="1" x14ac:dyDescent="0.25">
      <c r="A256" s="279"/>
      <c r="B256" s="120"/>
      <c r="C256" s="279"/>
      <c r="D256" s="120"/>
      <c r="E256" s="120"/>
      <c r="F256" s="120"/>
      <c r="I256" s="303"/>
    </row>
    <row r="257" spans="1:9" s="280" customFormat="1" x14ac:dyDescent="0.25">
      <c r="A257" s="279"/>
      <c r="B257" s="120"/>
      <c r="C257" s="279"/>
      <c r="D257" s="120"/>
      <c r="E257" s="120"/>
      <c r="F257" s="120"/>
      <c r="I257" s="303"/>
    </row>
    <row r="258" spans="1:9" s="280" customFormat="1" x14ac:dyDescent="0.25">
      <c r="A258" s="279"/>
      <c r="B258" s="120"/>
      <c r="C258" s="279"/>
      <c r="D258" s="120"/>
      <c r="E258" s="120"/>
      <c r="F258" s="120"/>
      <c r="I258" s="303"/>
    </row>
    <row r="259" spans="1:9" s="280" customFormat="1" x14ac:dyDescent="0.25">
      <c r="A259" s="279"/>
      <c r="B259" s="120"/>
      <c r="C259" s="279"/>
      <c r="D259" s="120"/>
      <c r="E259" s="120"/>
      <c r="F259" s="120"/>
      <c r="I259" s="303"/>
    </row>
    <row r="260" spans="1:9" s="280" customFormat="1" x14ac:dyDescent="0.25">
      <c r="A260" s="279"/>
      <c r="B260" s="120"/>
      <c r="C260" s="279"/>
      <c r="D260" s="120"/>
      <c r="E260" s="120"/>
      <c r="F260" s="120"/>
      <c r="I260" s="303"/>
    </row>
    <row r="261" spans="1:9" s="280" customFormat="1" x14ac:dyDescent="0.25">
      <c r="A261" s="279"/>
      <c r="B261" s="120"/>
      <c r="C261" s="279"/>
      <c r="D261" s="120"/>
      <c r="E261" s="120"/>
      <c r="F261" s="120"/>
      <c r="I261" s="303"/>
    </row>
    <row r="262" spans="1:9" s="280" customFormat="1" x14ac:dyDescent="0.25">
      <c r="A262" s="279"/>
      <c r="B262" s="120"/>
      <c r="C262" s="279"/>
      <c r="D262" s="120"/>
      <c r="E262" s="120"/>
      <c r="F262" s="120"/>
      <c r="I262" s="303"/>
    </row>
    <row r="263" spans="1:9" s="280" customFormat="1" x14ac:dyDescent="0.25">
      <c r="A263" s="279"/>
      <c r="B263" s="120"/>
      <c r="C263" s="279"/>
      <c r="D263" s="120"/>
      <c r="E263" s="120"/>
      <c r="F263" s="120"/>
      <c r="I263" s="303"/>
    </row>
    <row r="264" spans="1:9" s="280" customFormat="1" x14ac:dyDescent="0.25">
      <c r="A264" s="279"/>
      <c r="B264" s="120"/>
      <c r="C264" s="279"/>
      <c r="D264" s="120"/>
      <c r="E264" s="120"/>
      <c r="F264" s="120"/>
      <c r="I264" s="303"/>
    </row>
    <row r="265" spans="1:9" s="280" customFormat="1" x14ac:dyDescent="0.25">
      <c r="A265" s="279"/>
      <c r="B265" s="120"/>
      <c r="C265" s="279"/>
      <c r="D265" s="120"/>
      <c r="E265" s="120"/>
      <c r="F265" s="120"/>
      <c r="I265" s="303"/>
    </row>
    <row r="266" spans="1:9" s="280" customFormat="1" x14ac:dyDescent="0.25">
      <c r="A266" s="279"/>
      <c r="B266" s="120"/>
      <c r="C266" s="279"/>
      <c r="D266" s="120"/>
      <c r="E266" s="120"/>
      <c r="F266" s="120"/>
      <c r="I266" s="303"/>
    </row>
    <row r="267" spans="1:9" s="280" customFormat="1" x14ac:dyDescent="0.25">
      <c r="A267" s="279"/>
      <c r="B267" s="120"/>
      <c r="C267" s="279"/>
      <c r="D267" s="120"/>
      <c r="E267" s="120"/>
      <c r="F267" s="120"/>
      <c r="I267" s="303"/>
    </row>
    <row r="268" spans="1:9" s="280" customFormat="1" x14ac:dyDescent="0.25">
      <c r="A268" s="279"/>
      <c r="B268" s="120"/>
      <c r="C268" s="279"/>
      <c r="D268" s="120"/>
      <c r="E268" s="120"/>
      <c r="F268" s="120"/>
      <c r="I268" s="303"/>
    </row>
    <row r="269" spans="1:9" s="280" customFormat="1" x14ac:dyDescent="0.25">
      <c r="A269" s="279"/>
      <c r="B269" s="120"/>
      <c r="C269" s="279"/>
      <c r="D269" s="120"/>
      <c r="E269" s="120"/>
      <c r="F269" s="120"/>
      <c r="I269" s="303"/>
    </row>
    <row r="270" spans="1:9" s="280" customFormat="1" x14ac:dyDescent="0.25">
      <c r="A270" s="279"/>
      <c r="B270" s="120"/>
      <c r="C270" s="279"/>
      <c r="D270" s="120"/>
      <c r="E270" s="120"/>
      <c r="F270" s="120"/>
      <c r="I270" s="303"/>
    </row>
    <row r="271" spans="1:9" s="280" customFormat="1" x14ac:dyDescent="0.25">
      <c r="A271" s="279"/>
      <c r="B271" s="120"/>
      <c r="C271" s="279"/>
      <c r="D271" s="120"/>
      <c r="E271" s="120"/>
      <c r="F271" s="120"/>
      <c r="I271" s="303"/>
    </row>
    <row r="272" spans="1:9" s="280" customFormat="1" x14ac:dyDescent="0.25">
      <c r="A272" s="279"/>
      <c r="B272" s="120"/>
      <c r="C272" s="279"/>
      <c r="D272" s="120"/>
      <c r="E272" s="120"/>
      <c r="F272" s="120"/>
      <c r="I272" s="303"/>
    </row>
    <row r="273" spans="1:9" s="280" customFormat="1" x14ac:dyDescent="0.25">
      <c r="A273" s="279"/>
      <c r="B273" s="120"/>
      <c r="C273" s="279"/>
      <c r="D273" s="120"/>
      <c r="E273" s="120"/>
      <c r="F273" s="120"/>
      <c r="I273" s="303"/>
    </row>
    <row r="274" spans="1:9" s="280" customFormat="1" x14ac:dyDescent="0.25">
      <c r="A274" s="279"/>
      <c r="B274" s="120"/>
      <c r="C274" s="279"/>
      <c r="D274" s="120"/>
      <c r="E274" s="120"/>
      <c r="F274" s="120"/>
      <c r="I274" s="303"/>
    </row>
    <row r="275" spans="1:9" s="280" customFormat="1" x14ac:dyDescent="0.25">
      <c r="A275" s="279"/>
      <c r="B275" s="120"/>
      <c r="C275" s="279"/>
      <c r="D275" s="120"/>
      <c r="E275" s="120"/>
      <c r="F275" s="120"/>
      <c r="I275" s="303"/>
    </row>
    <row r="276" spans="1:9" s="280" customFormat="1" x14ac:dyDescent="0.25">
      <c r="A276" s="279"/>
      <c r="B276" s="120"/>
      <c r="C276" s="279"/>
      <c r="D276" s="120"/>
      <c r="E276" s="120"/>
      <c r="F276" s="120"/>
      <c r="I276" s="303"/>
    </row>
    <row r="277" spans="1:9" s="280" customFormat="1" x14ac:dyDescent="0.25">
      <c r="A277" s="279"/>
      <c r="B277" s="120"/>
      <c r="C277" s="279"/>
      <c r="D277" s="120"/>
      <c r="E277" s="120"/>
      <c r="F277" s="120"/>
      <c r="I277" s="303"/>
    </row>
    <row r="278" spans="1:9" s="280" customFormat="1" x14ac:dyDescent="0.25">
      <c r="A278" s="279"/>
      <c r="B278" s="120"/>
      <c r="C278" s="279"/>
      <c r="D278" s="120"/>
      <c r="E278" s="120"/>
      <c r="F278" s="120"/>
      <c r="I278" s="303"/>
    </row>
    <row r="279" spans="1:9" s="280" customFormat="1" x14ac:dyDescent="0.25">
      <c r="A279" s="279"/>
      <c r="B279" s="120"/>
      <c r="C279" s="279"/>
      <c r="D279" s="120"/>
      <c r="E279" s="120"/>
      <c r="F279" s="120"/>
      <c r="I279" s="303"/>
    </row>
    <row r="280" spans="1:9" s="280" customFormat="1" x14ac:dyDescent="0.25">
      <c r="A280" s="279"/>
      <c r="B280" s="120"/>
      <c r="C280" s="279"/>
      <c r="D280" s="120"/>
      <c r="E280" s="120"/>
      <c r="F280" s="120"/>
      <c r="I280" s="303"/>
    </row>
    <row r="281" spans="1:9" s="280" customFormat="1" x14ac:dyDescent="0.25">
      <c r="A281" s="279"/>
      <c r="B281" s="120"/>
      <c r="C281" s="279"/>
      <c r="D281" s="120"/>
      <c r="E281" s="120"/>
      <c r="F281" s="120"/>
      <c r="I281" s="303"/>
    </row>
    <row r="282" spans="1:9" s="280" customFormat="1" x14ac:dyDescent="0.25">
      <c r="A282" s="279"/>
      <c r="B282" s="120"/>
      <c r="C282" s="279"/>
      <c r="D282" s="120"/>
      <c r="E282" s="120"/>
      <c r="F282" s="120"/>
      <c r="I282" s="303"/>
    </row>
    <row r="283" spans="1:9" s="280" customFormat="1" x14ac:dyDescent="0.25">
      <c r="A283" s="279"/>
      <c r="B283" s="120"/>
      <c r="C283" s="279"/>
      <c r="D283" s="120"/>
      <c r="E283" s="120"/>
      <c r="F283" s="120"/>
      <c r="I283" s="303"/>
    </row>
    <row r="284" spans="1:9" s="280" customFormat="1" x14ac:dyDescent="0.25">
      <c r="A284" s="279"/>
      <c r="B284" s="120"/>
      <c r="C284" s="279"/>
      <c r="D284" s="120"/>
      <c r="E284" s="120"/>
      <c r="F284" s="120"/>
      <c r="I284" s="303"/>
    </row>
    <row r="285" spans="1:9" s="280" customFormat="1" x14ac:dyDescent="0.25">
      <c r="A285" s="279"/>
      <c r="B285" s="120"/>
      <c r="C285" s="279"/>
      <c r="D285" s="120"/>
      <c r="E285" s="120"/>
      <c r="F285" s="120"/>
      <c r="I285" s="303"/>
    </row>
    <row r="286" spans="1:9" s="280" customFormat="1" x14ac:dyDescent="0.25">
      <c r="A286" s="279"/>
      <c r="B286" s="120"/>
      <c r="C286" s="279"/>
      <c r="D286" s="120"/>
      <c r="E286" s="120"/>
      <c r="F286" s="120"/>
      <c r="I286" s="303"/>
    </row>
    <row r="287" spans="1:9" s="280" customFormat="1" x14ac:dyDescent="0.25">
      <c r="A287" s="279"/>
      <c r="B287" s="120"/>
      <c r="C287" s="279"/>
      <c r="D287" s="120"/>
      <c r="E287" s="120"/>
      <c r="F287" s="120"/>
      <c r="I287" s="303"/>
    </row>
    <row r="288" spans="1:9" s="280" customFormat="1" x14ac:dyDescent="0.25">
      <c r="A288" s="279"/>
      <c r="B288" s="120"/>
      <c r="C288" s="279"/>
      <c r="D288" s="120"/>
      <c r="E288" s="120"/>
      <c r="F288" s="120"/>
      <c r="I288" s="303"/>
    </row>
    <row r="289" spans="1:9" s="280" customFormat="1" x14ac:dyDescent="0.25">
      <c r="A289" s="279"/>
      <c r="B289" s="120"/>
      <c r="C289" s="279"/>
      <c r="D289" s="120"/>
      <c r="E289" s="120"/>
      <c r="F289" s="120"/>
      <c r="I289" s="303"/>
    </row>
    <row r="290" spans="1:9" s="280" customFormat="1" x14ac:dyDescent="0.25">
      <c r="A290" s="279"/>
      <c r="B290" s="120"/>
      <c r="C290" s="279"/>
      <c r="D290" s="120"/>
      <c r="E290" s="120"/>
      <c r="F290" s="120"/>
      <c r="I290" s="303"/>
    </row>
    <row r="291" spans="1:9" s="280" customFormat="1" x14ac:dyDescent="0.25">
      <c r="A291" s="279"/>
      <c r="B291" s="120"/>
      <c r="C291" s="279"/>
      <c r="D291" s="120"/>
      <c r="E291" s="120"/>
      <c r="F291" s="120"/>
      <c r="I291" s="303"/>
    </row>
    <row r="292" spans="1:9" s="280" customFormat="1" x14ac:dyDescent="0.25">
      <c r="A292" s="279"/>
      <c r="B292" s="120"/>
      <c r="C292" s="279"/>
      <c r="D292" s="120"/>
      <c r="E292" s="120"/>
      <c r="F292" s="120"/>
      <c r="I292" s="303"/>
    </row>
    <row r="293" spans="1:9" s="280" customFormat="1" x14ac:dyDescent="0.25">
      <c r="A293" s="279"/>
      <c r="B293" s="120"/>
      <c r="C293" s="279"/>
      <c r="D293" s="120"/>
      <c r="E293" s="120"/>
      <c r="F293" s="120"/>
      <c r="I293" s="303"/>
    </row>
    <row r="294" spans="1:9" s="280" customFormat="1" x14ac:dyDescent="0.25">
      <c r="A294" s="279"/>
      <c r="B294" s="120"/>
      <c r="C294" s="279"/>
      <c r="D294" s="120"/>
      <c r="E294" s="120"/>
      <c r="F294" s="120"/>
      <c r="I294" s="303"/>
    </row>
    <row r="295" spans="1:9" s="280" customFormat="1" x14ac:dyDescent="0.25">
      <c r="A295" s="279"/>
      <c r="B295" s="120"/>
      <c r="C295" s="279"/>
      <c r="D295" s="120"/>
      <c r="E295" s="120"/>
      <c r="F295" s="120"/>
      <c r="I295" s="303"/>
    </row>
    <row r="296" spans="1:9" s="280" customFormat="1" x14ac:dyDescent="0.25">
      <c r="A296" s="279"/>
      <c r="B296" s="120"/>
      <c r="C296" s="279"/>
      <c r="D296" s="120"/>
      <c r="E296" s="120"/>
      <c r="F296" s="120"/>
      <c r="I296" s="303"/>
    </row>
    <row r="297" spans="1:9" s="280" customFormat="1" x14ac:dyDescent="0.25">
      <c r="A297" s="279"/>
      <c r="B297" s="120"/>
      <c r="C297" s="279"/>
      <c r="D297" s="120"/>
      <c r="E297" s="120"/>
      <c r="F297" s="120"/>
      <c r="I297" s="303"/>
    </row>
    <row r="298" spans="1:9" s="280" customFormat="1" x14ac:dyDescent="0.25">
      <c r="A298" s="279"/>
      <c r="B298" s="120"/>
      <c r="C298" s="279"/>
      <c r="D298" s="120"/>
      <c r="E298" s="120"/>
      <c r="F298" s="120"/>
      <c r="I298" s="303"/>
    </row>
    <row r="299" spans="1:9" s="280" customFormat="1" x14ac:dyDescent="0.25">
      <c r="A299" s="279"/>
      <c r="B299" s="120"/>
      <c r="C299" s="279"/>
      <c r="D299" s="120"/>
      <c r="E299" s="120"/>
      <c r="F299" s="120"/>
      <c r="I299" s="303"/>
    </row>
    <row r="300" spans="1:9" s="280" customFormat="1" x14ac:dyDescent="0.25">
      <c r="A300" s="279"/>
      <c r="B300" s="120"/>
      <c r="C300" s="279"/>
      <c r="D300" s="120"/>
      <c r="E300" s="120"/>
      <c r="F300" s="120"/>
      <c r="I300" s="303"/>
    </row>
    <row r="301" spans="1:9" s="280" customFormat="1" x14ac:dyDescent="0.25">
      <c r="A301" s="279"/>
      <c r="B301" s="120"/>
      <c r="C301" s="279"/>
      <c r="D301" s="120"/>
      <c r="E301" s="120"/>
      <c r="F301" s="120"/>
      <c r="I301" s="303"/>
    </row>
    <row r="302" spans="1:9" s="280" customFormat="1" x14ac:dyDescent="0.25">
      <c r="A302" s="279"/>
      <c r="B302" s="120"/>
      <c r="C302" s="279"/>
      <c r="D302" s="120"/>
      <c r="E302" s="120"/>
      <c r="F302" s="120"/>
      <c r="I302" s="303"/>
    </row>
    <row r="303" spans="1:9" s="280" customFormat="1" x14ac:dyDescent="0.25">
      <c r="A303" s="279"/>
      <c r="B303" s="120"/>
      <c r="C303" s="279"/>
      <c r="D303" s="120"/>
      <c r="E303" s="120"/>
      <c r="F303" s="120"/>
      <c r="I303" s="303"/>
    </row>
    <row r="304" spans="1:9" s="280" customFormat="1" x14ac:dyDescent="0.25">
      <c r="A304" s="279"/>
      <c r="B304" s="120"/>
      <c r="C304" s="279"/>
      <c r="D304" s="120"/>
      <c r="E304" s="120"/>
      <c r="F304" s="120"/>
      <c r="I304" s="303"/>
    </row>
    <row r="305" spans="1:9" s="280" customFormat="1" x14ac:dyDescent="0.25">
      <c r="A305" s="279"/>
      <c r="B305" s="120"/>
      <c r="C305" s="279"/>
      <c r="D305" s="120"/>
      <c r="E305" s="120"/>
      <c r="F305" s="120"/>
      <c r="I305" s="303"/>
    </row>
    <row r="306" spans="1:9" s="280" customFormat="1" x14ac:dyDescent="0.25">
      <c r="A306" s="279"/>
      <c r="B306" s="120"/>
      <c r="C306" s="279"/>
      <c r="D306" s="120"/>
      <c r="E306" s="120"/>
      <c r="F306" s="120"/>
      <c r="I306" s="303"/>
    </row>
    <row r="307" spans="1:9" s="280" customFormat="1" x14ac:dyDescent="0.25">
      <c r="A307" s="279"/>
      <c r="B307" s="120"/>
      <c r="C307" s="279"/>
      <c r="D307" s="120"/>
      <c r="E307" s="120"/>
      <c r="F307" s="120"/>
      <c r="I307" s="303"/>
    </row>
    <row r="308" spans="1:9" s="280" customFormat="1" x14ac:dyDescent="0.25">
      <c r="A308" s="279"/>
      <c r="B308" s="120"/>
      <c r="C308" s="279"/>
      <c r="D308" s="120"/>
      <c r="E308" s="120"/>
      <c r="F308" s="120"/>
      <c r="I308" s="303"/>
    </row>
    <row r="309" spans="1:9" s="280" customFormat="1" x14ac:dyDescent="0.25">
      <c r="A309" s="279"/>
      <c r="B309" s="120"/>
      <c r="C309" s="279"/>
      <c r="D309" s="120"/>
      <c r="E309" s="120"/>
      <c r="F309" s="120"/>
      <c r="I309" s="303"/>
    </row>
    <row r="310" spans="1:9" s="280" customFormat="1" x14ac:dyDescent="0.25">
      <c r="A310" s="279"/>
      <c r="B310" s="120"/>
      <c r="C310" s="279"/>
      <c r="D310" s="120"/>
      <c r="E310" s="120"/>
      <c r="F310" s="120"/>
      <c r="I310" s="303"/>
    </row>
    <row r="311" spans="1:9" s="280" customFormat="1" x14ac:dyDescent="0.25">
      <c r="A311" s="279"/>
      <c r="B311" s="120"/>
      <c r="C311" s="279"/>
      <c r="D311" s="120"/>
      <c r="E311" s="120"/>
      <c r="F311" s="120"/>
      <c r="I311" s="303"/>
    </row>
    <row r="312" spans="1:9" s="280" customFormat="1" x14ac:dyDescent="0.25">
      <c r="A312" s="279"/>
      <c r="B312" s="120"/>
      <c r="C312" s="279"/>
      <c r="D312" s="120"/>
      <c r="E312" s="120"/>
      <c r="F312" s="120"/>
      <c r="I312" s="303"/>
    </row>
    <row r="313" spans="1:9" s="280" customFormat="1" x14ac:dyDescent="0.25">
      <c r="A313" s="279"/>
      <c r="B313" s="120"/>
      <c r="C313" s="279"/>
      <c r="D313" s="120"/>
      <c r="E313" s="120"/>
      <c r="F313" s="120"/>
      <c r="I313" s="303"/>
    </row>
    <row r="314" spans="1:9" s="280" customFormat="1" x14ac:dyDescent="0.25">
      <c r="A314" s="279"/>
      <c r="B314" s="120"/>
      <c r="C314" s="279"/>
      <c r="D314" s="120"/>
      <c r="E314" s="120"/>
      <c r="F314" s="120"/>
      <c r="I314" s="303"/>
    </row>
    <row r="315" spans="1:9" s="280" customFormat="1" x14ac:dyDescent="0.25">
      <c r="A315" s="279"/>
      <c r="B315" s="120"/>
      <c r="C315" s="279"/>
      <c r="D315" s="120"/>
      <c r="E315" s="120"/>
      <c r="F315" s="120"/>
      <c r="I315" s="303"/>
    </row>
    <row r="316" spans="1:9" s="280" customFormat="1" x14ac:dyDescent="0.25">
      <c r="A316" s="279"/>
      <c r="B316" s="120"/>
      <c r="C316" s="279"/>
      <c r="D316" s="120"/>
      <c r="E316" s="120"/>
      <c r="F316" s="120"/>
      <c r="I316" s="303"/>
    </row>
    <row r="317" spans="1:9" s="280" customFormat="1" x14ac:dyDescent="0.25">
      <c r="A317" s="279"/>
      <c r="B317" s="120"/>
      <c r="C317" s="279"/>
      <c r="D317" s="120"/>
      <c r="E317" s="120"/>
      <c r="F317" s="120"/>
      <c r="I317" s="303"/>
    </row>
    <row r="318" spans="1:9" s="280" customFormat="1" x14ac:dyDescent="0.25">
      <c r="A318" s="279"/>
      <c r="B318" s="120"/>
      <c r="C318" s="279"/>
      <c r="D318" s="120"/>
      <c r="E318" s="120"/>
      <c r="F318" s="120"/>
      <c r="I318" s="303"/>
    </row>
    <row r="319" spans="1:9" s="280" customFormat="1" x14ac:dyDescent="0.25">
      <c r="A319" s="279"/>
      <c r="B319" s="120"/>
      <c r="C319" s="279"/>
      <c r="D319" s="120"/>
      <c r="E319" s="120"/>
      <c r="F319" s="120"/>
      <c r="I319" s="303"/>
    </row>
    <row r="320" spans="1:9" s="280" customFormat="1" x14ac:dyDescent="0.25">
      <c r="A320" s="279"/>
      <c r="B320" s="120"/>
      <c r="C320" s="279"/>
      <c r="D320" s="120"/>
      <c r="E320" s="120"/>
      <c r="F320" s="120"/>
      <c r="I320" s="303"/>
    </row>
    <row r="321" spans="1:9" s="280" customFormat="1" x14ac:dyDescent="0.25">
      <c r="A321" s="279"/>
      <c r="B321" s="120"/>
      <c r="C321" s="279"/>
      <c r="D321" s="120"/>
      <c r="E321" s="120"/>
      <c r="F321" s="120"/>
      <c r="I321" s="303"/>
    </row>
    <row r="322" spans="1:9" s="280" customFormat="1" x14ac:dyDescent="0.25">
      <c r="A322" s="279"/>
      <c r="B322" s="120"/>
      <c r="C322" s="279"/>
      <c r="D322" s="120"/>
      <c r="E322" s="120"/>
      <c r="F322" s="120"/>
      <c r="I322" s="303"/>
    </row>
    <row r="323" spans="1:9" s="280" customFormat="1" x14ac:dyDescent="0.25">
      <c r="A323" s="279"/>
      <c r="B323" s="120"/>
      <c r="C323" s="279"/>
      <c r="D323" s="120"/>
      <c r="E323" s="120"/>
      <c r="F323" s="120"/>
      <c r="I323" s="303"/>
    </row>
    <row r="324" spans="1:9" s="280" customFormat="1" x14ac:dyDescent="0.25">
      <c r="A324" s="279"/>
      <c r="B324" s="120"/>
      <c r="C324" s="279"/>
      <c r="D324" s="120"/>
      <c r="E324" s="120"/>
      <c r="F324" s="120"/>
      <c r="I324" s="303"/>
    </row>
    <row r="325" spans="1:9" s="280" customFormat="1" x14ac:dyDescent="0.25">
      <c r="A325" s="279"/>
      <c r="B325" s="120"/>
      <c r="C325" s="279"/>
      <c r="D325" s="120"/>
      <c r="E325" s="120"/>
      <c r="F325" s="120"/>
      <c r="I325" s="303"/>
    </row>
    <row r="326" spans="1:9" s="280" customFormat="1" x14ac:dyDescent="0.25">
      <c r="A326" s="279"/>
      <c r="B326" s="120"/>
      <c r="C326" s="279"/>
      <c r="D326" s="120"/>
      <c r="E326" s="120"/>
      <c r="F326" s="120"/>
      <c r="I326" s="303"/>
    </row>
    <row r="327" spans="1:9" s="280" customFormat="1" x14ac:dyDescent="0.25">
      <c r="A327" s="279"/>
      <c r="B327" s="120"/>
      <c r="C327" s="279"/>
      <c r="D327" s="120"/>
      <c r="E327" s="120"/>
      <c r="F327" s="120"/>
      <c r="I327" s="303"/>
    </row>
    <row r="328" spans="1:9" s="280" customFormat="1" x14ac:dyDescent="0.25">
      <c r="A328" s="279"/>
      <c r="B328" s="120"/>
      <c r="C328" s="279"/>
      <c r="D328" s="120"/>
      <c r="E328" s="120"/>
      <c r="F328" s="120"/>
      <c r="I328" s="303"/>
    </row>
    <row r="329" spans="1:9" s="280" customFormat="1" x14ac:dyDescent="0.25">
      <c r="A329" s="279"/>
      <c r="B329" s="120"/>
      <c r="C329" s="279"/>
      <c r="D329" s="120"/>
      <c r="E329" s="120"/>
      <c r="F329" s="120"/>
      <c r="I329" s="303"/>
    </row>
    <row r="330" spans="1:9" s="280" customFormat="1" x14ac:dyDescent="0.25">
      <c r="A330" s="279"/>
      <c r="B330" s="120"/>
      <c r="C330" s="279"/>
      <c r="D330" s="120"/>
      <c r="E330" s="120"/>
      <c r="F330" s="120"/>
      <c r="I330" s="303"/>
    </row>
    <row r="331" spans="1:9" s="280" customFormat="1" x14ac:dyDescent="0.25">
      <c r="A331" s="279"/>
      <c r="B331" s="120"/>
      <c r="C331" s="279"/>
      <c r="D331" s="120"/>
      <c r="E331" s="120"/>
      <c r="F331" s="120"/>
      <c r="I331" s="303"/>
    </row>
    <row r="332" spans="1:9" s="280" customFormat="1" x14ac:dyDescent="0.25">
      <c r="A332" s="279"/>
      <c r="B332" s="120"/>
      <c r="C332" s="279"/>
      <c r="D332" s="120"/>
      <c r="E332" s="120"/>
      <c r="F332" s="120"/>
      <c r="I332" s="303"/>
    </row>
    <row r="333" spans="1:9" s="280" customFormat="1" x14ac:dyDescent="0.25">
      <c r="A333" s="279"/>
      <c r="B333" s="120"/>
      <c r="C333" s="279"/>
      <c r="D333" s="120"/>
      <c r="E333" s="120"/>
      <c r="F333" s="120"/>
      <c r="I333" s="303"/>
    </row>
    <row r="334" spans="1:9" s="280" customFormat="1" x14ac:dyDescent="0.25">
      <c r="A334" s="279"/>
      <c r="B334" s="120"/>
      <c r="C334" s="279"/>
      <c r="D334" s="120"/>
      <c r="E334" s="120"/>
      <c r="F334" s="120"/>
      <c r="I334" s="303"/>
    </row>
    <row r="335" spans="1:9" s="280" customFormat="1" x14ac:dyDescent="0.25">
      <c r="A335" s="279"/>
      <c r="B335" s="120"/>
      <c r="C335" s="279"/>
      <c r="D335" s="120"/>
      <c r="E335" s="120"/>
      <c r="F335" s="120"/>
      <c r="I335" s="303"/>
    </row>
    <row r="336" spans="1:9" s="280" customFormat="1" x14ac:dyDescent="0.25">
      <c r="A336" s="279"/>
      <c r="B336" s="120"/>
      <c r="C336" s="279"/>
      <c r="D336" s="120"/>
      <c r="E336" s="120"/>
      <c r="F336" s="120"/>
      <c r="I336" s="303"/>
    </row>
    <row r="337" spans="1:9" s="280" customFormat="1" x14ac:dyDescent="0.25">
      <c r="A337" s="279"/>
      <c r="B337" s="120"/>
      <c r="C337" s="279"/>
      <c r="D337" s="120"/>
      <c r="E337" s="120"/>
      <c r="F337" s="120"/>
      <c r="I337" s="303"/>
    </row>
    <row r="338" spans="1:9" s="280" customFormat="1" x14ac:dyDescent="0.25">
      <c r="A338" s="279"/>
      <c r="B338" s="120"/>
      <c r="C338" s="279"/>
      <c r="D338" s="120"/>
      <c r="E338" s="120"/>
      <c r="F338" s="120"/>
      <c r="I338" s="303"/>
    </row>
    <row r="339" spans="1:9" s="280" customFormat="1" x14ac:dyDescent="0.25">
      <c r="A339" s="279"/>
      <c r="B339" s="120"/>
      <c r="C339" s="279"/>
      <c r="D339" s="120"/>
      <c r="E339" s="120"/>
      <c r="F339" s="120"/>
      <c r="I339" s="303"/>
    </row>
    <row r="340" spans="1:9" s="280" customFormat="1" x14ac:dyDescent="0.25">
      <c r="A340" s="279"/>
      <c r="B340" s="120"/>
      <c r="C340" s="279"/>
      <c r="D340" s="120"/>
      <c r="E340" s="120"/>
      <c r="F340" s="120"/>
      <c r="I340" s="303"/>
    </row>
    <row r="341" spans="1:9" s="280" customFormat="1" x14ac:dyDescent="0.25">
      <c r="A341" s="279"/>
      <c r="B341" s="120"/>
      <c r="C341" s="279"/>
      <c r="D341" s="120"/>
      <c r="E341" s="120"/>
      <c r="F341" s="120"/>
      <c r="I341" s="303"/>
    </row>
    <row r="342" spans="1:9" s="280" customFormat="1" x14ac:dyDescent="0.25">
      <c r="A342" s="279"/>
      <c r="B342" s="120"/>
      <c r="C342" s="279"/>
      <c r="D342" s="120"/>
      <c r="E342" s="120"/>
      <c r="F342" s="120"/>
      <c r="I342" s="303"/>
    </row>
    <row r="343" spans="1:9" s="280" customFormat="1" x14ac:dyDescent="0.25">
      <c r="A343" s="279"/>
      <c r="B343" s="120"/>
      <c r="C343" s="279"/>
      <c r="D343" s="120"/>
      <c r="E343" s="120"/>
      <c r="F343" s="120"/>
      <c r="I343" s="303"/>
    </row>
    <row r="344" spans="1:9" s="280" customFormat="1" x14ac:dyDescent="0.25">
      <c r="A344" s="279"/>
      <c r="B344" s="120"/>
      <c r="C344" s="279"/>
      <c r="D344" s="120"/>
      <c r="E344" s="120"/>
      <c r="F344" s="120"/>
      <c r="I344" s="303"/>
    </row>
    <row r="345" spans="1:9" s="280" customFormat="1" x14ac:dyDescent="0.25">
      <c r="A345" s="279"/>
      <c r="B345" s="120"/>
      <c r="C345" s="279"/>
      <c r="D345" s="120"/>
      <c r="E345" s="120"/>
      <c r="F345" s="120"/>
      <c r="I345" s="303"/>
    </row>
    <row r="346" spans="1:9" s="280" customFormat="1" x14ac:dyDescent="0.25">
      <c r="A346" s="279"/>
      <c r="B346" s="120"/>
      <c r="C346" s="279"/>
      <c r="D346" s="120"/>
      <c r="E346" s="120"/>
      <c r="F346" s="120"/>
      <c r="I346" s="303"/>
    </row>
    <row r="347" spans="1:9" s="280" customFormat="1" x14ac:dyDescent="0.25">
      <c r="A347" s="279"/>
      <c r="B347" s="120"/>
      <c r="C347" s="279"/>
      <c r="D347" s="120"/>
      <c r="E347" s="120"/>
      <c r="F347" s="120"/>
      <c r="I347" s="303"/>
    </row>
    <row r="348" spans="1:9" s="280" customFormat="1" x14ac:dyDescent="0.25">
      <c r="A348" s="279"/>
      <c r="B348" s="120"/>
      <c r="C348" s="279"/>
      <c r="D348" s="120"/>
      <c r="E348" s="120"/>
      <c r="F348" s="120"/>
      <c r="I348" s="303"/>
    </row>
    <row r="349" spans="1:9" s="280" customFormat="1" x14ac:dyDescent="0.25">
      <c r="A349" s="279"/>
      <c r="B349" s="120"/>
      <c r="C349" s="279"/>
      <c r="D349" s="120"/>
      <c r="E349" s="120"/>
      <c r="F349" s="120"/>
      <c r="I349" s="303"/>
    </row>
    <row r="350" spans="1:9" s="280" customFormat="1" x14ac:dyDescent="0.25">
      <c r="A350" s="279"/>
      <c r="B350" s="120"/>
      <c r="C350" s="279"/>
      <c r="D350" s="120"/>
      <c r="E350" s="120"/>
      <c r="F350" s="120"/>
      <c r="I350" s="303"/>
    </row>
    <row r="351" spans="1:9" s="280" customFormat="1" x14ac:dyDescent="0.25">
      <c r="A351" s="279"/>
      <c r="B351" s="120"/>
      <c r="C351" s="279"/>
      <c r="D351" s="120"/>
      <c r="E351" s="120"/>
      <c r="F351" s="120"/>
      <c r="I351" s="303"/>
    </row>
    <row r="352" spans="1:9" s="280" customFormat="1" x14ac:dyDescent="0.25">
      <c r="A352" s="279"/>
      <c r="B352" s="120"/>
      <c r="C352" s="279"/>
      <c r="D352" s="120"/>
      <c r="E352" s="120"/>
      <c r="F352" s="120"/>
      <c r="I352" s="303"/>
    </row>
    <row r="353" spans="1:9" s="280" customFormat="1" x14ac:dyDescent="0.25">
      <c r="A353" s="279"/>
      <c r="B353" s="120"/>
      <c r="C353" s="279"/>
      <c r="D353" s="120"/>
      <c r="E353" s="120"/>
      <c r="F353" s="120"/>
      <c r="I353" s="303"/>
    </row>
    <row r="354" spans="1:9" s="280" customFormat="1" x14ac:dyDescent="0.25">
      <c r="A354" s="279"/>
      <c r="B354" s="120"/>
      <c r="C354" s="279"/>
      <c r="D354" s="120"/>
      <c r="E354" s="120"/>
      <c r="F354" s="120"/>
      <c r="I354" s="303"/>
    </row>
    <row r="355" spans="1:9" s="280" customFormat="1" x14ac:dyDescent="0.25">
      <c r="A355" s="279"/>
      <c r="B355" s="120"/>
      <c r="C355" s="279"/>
      <c r="D355" s="120"/>
      <c r="E355" s="120"/>
      <c r="F355" s="120"/>
      <c r="I355" s="303"/>
    </row>
    <row r="356" spans="1:9" s="280" customFormat="1" x14ac:dyDescent="0.25">
      <c r="A356" s="279"/>
      <c r="B356" s="120"/>
      <c r="C356" s="279"/>
      <c r="D356" s="120"/>
      <c r="E356" s="120"/>
      <c r="F356" s="120"/>
      <c r="I356" s="303"/>
    </row>
    <row r="357" spans="1:9" s="280" customFormat="1" x14ac:dyDescent="0.25">
      <c r="A357" s="279"/>
      <c r="B357" s="120"/>
      <c r="C357" s="279"/>
      <c r="D357" s="120"/>
      <c r="E357" s="120"/>
      <c r="F357" s="120"/>
      <c r="I357" s="303"/>
    </row>
    <row r="358" spans="1:9" s="280" customFormat="1" x14ac:dyDescent="0.25">
      <c r="A358" s="279"/>
      <c r="B358" s="120"/>
      <c r="C358" s="279"/>
      <c r="D358" s="120"/>
      <c r="E358" s="120"/>
      <c r="F358" s="120"/>
      <c r="I358" s="303"/>
    </row>
    <row r="359" spans="1:9" s="280" customFormat="1" x14ac:dyDescent="0.25">
      <c r="A359" s="279"/>
      <c r="B359" s="120"/>
      <c r="C359" s="279"/>
      <c r="D359" s="120"/>
      <c r="E359" s="120"/>
      <c r="F359" s="120"/>
      <c r="I359" s="303"/>
    </row>
    <row r="360" spans="1:9" s="280" customFormat="1" x14ac:dyDescent="0.25">
      <c r="A360" s="279"/>
      <c r="B360" s="120"/>
      <c r="C360" s="279"/>
      <c r="D360" s="120"/>
      <c r="E360" s="120"/>
      <c r="F360" s="120"/>
      <c r="I360" s="303"/>
    </row>
    <row r="361" spans="1:9" s="280" customFormat="1" x14ac:dyDescent="0.25">
      <c r="A361" s="279"/>
      <c r="B361" s="120"/>
      <c r="C361" s="279"/>
      <c r="D361" s="120"/>
      <c r="E361" s="120"/>
      <c r="F361" s="120"/>
      <c r="I361" s="303"/>
    </row>
    <row r="362" spans="1:9" s="280" customFormat="1" x14ac:dyDescent="0.25">
      <c r="A362" s="279"/>
      <c r="B362" s="120"/>
      <c r="C362" s="279"/>
      <c r="D362" s="120"/>
      <c r="E362" s="120"/>
      <c r="F362" s="120"/>
      <c r="I362" s="303"/>
    </row>
    <row r="363" spans="1:9" s="280" customFormat="1" x14ac:dyDescent="0.25">
      <c r="A363" s="279"/>
      <c r="B363" s="120"/>
      <c r="C363" s="279"/>
      <c r="D363" s="120"/>
      <c r="E363" s="120"/>
      <c r="F363" s="120"/>
      <c r="I363" s="303"/>
    </row>
    <row r="364" spans="1:9" s="280" customFormat="1" x14ac:dyDescent="0.25">
      <c r="A364" s="279"/>
      <c r="B364" s="120"/>
      <c r="C364" s="279"/>
      <c r="D364" s="120"/>
      <c r="E364" s="120"/>
      <c r="F364" s="120"/>
      <c r="I364" s="303"/>
    </row>
    <row r="365" spans="1:9" s="280" customFormat="1" x14ac:dyDescent="0.25">
      <c r="A365" s="279"/>
      <c r="B365" s="120"/>
      <c r="C365" s="279"/>
      <c r="D365" s="120"/>
      <c r="E365" s="120"/>
      <c r="F365" s="120"/>
      <c r="I365" s="303"/>
    </row>
    <row r="366" spans="1:9" s="280" customFormat="1" x14ac:dyDescent="0.25">
      <c r="A366" s="279"/>
      <c r="B366" s="120"/>
      <c r="C366" s="279"/>
      <c r="D366" s="120"/>
      <c r="E366" s="120"/>
      <c r="F366" s="120"/>
      <c r="I366" s="303"/>
    </row>
    <row r="367" spans="1:9" s="280" customFormat="1" x14ac:dyDescent="0.25">
      <c r="A367" s="279"/>
      <c r="B367" s="120"/>
      <c r="C367" s="279"/>
      <c r="D367" s="120"/>
      <c r="E367" s="120"/>
      <c r="F367" s="120"/>
      <c r="I367" s="303"/>
    </row>
    <row r="368" spans="1:9" s="280" customFormat="1" x14ac:dyDescent="0.25">
      <c r="A368" s="279"/>
      <c r="B368" s="120"/>
      <c r="C368" s="279"/>
      <c r="D368" s="120"/>
      <c r="E368" s="120"/>
      <c r="F368" s="120"/>
      <c r="I368" s="303"/>
    </row>
    <row r="369" spans="1:9" s="280" customFormat="1" x14ac:dyDescent="0.25">
      <c r="A369" s="279"/>
      <c r="B369" s="120"/>
      <c r="C369" s="279"/>
      <c r="D369" s="120"/>
      <c r="E369" s="120"/>
      <c r="F369" s="120"/>
      <c r="I369" s="303"/>
    </row>
    <row r="370" spans="1:9" s="280" customFormat="1" x14ac:dyDescent="0.25">
      <c r="A370" s="279"/>
      <c r="B370" s="120"/>
      <c r="C370" s="279"/>
      <c r="D370" s="120"/>
      <c r="E370" s="120"/>
      <c r="F370" s="120"/>
      <c r="I370" s="303"/>
    </row>
    <row r="371" spans="1:9" s="280" customFormat="1" x14ac:dyDescent="0.25">
      <c r="A371" s="279"/>
      <c r="B371" s="120"/>
      <c r="C371" s="279"/>
      <c r="D371" s="120"/>
      <c r="E371" s="120"/>
      <c r="F371" s="120"/>
      <c r="I371" s="303"/>
    </row>
    <row r="372" spans="1:9" s="280" customFormat="1" x14ac:dyDescent="0.25">
      <c r="A372" s="279"/>
      <c r="B372" s="120"/>
      <c r="C372" s="279"/>
      <c r="D372" s="120"/>
      <c r="E372" s="120"/>
      <c r="F372" s="120"/>
      <c r="I372" s="303"/>
    </row>
    <row r="373" spans="1:9" s="280" customFormat="1" x14ac:dyDescent="0.25">
      <c r="A373" s="279"/>
      <c r="B373" s="120"/>
      <c r="C373" s="279"/>
      <c r="D373" s="120"/>
      <c r="E373" s="120"/>
      <c r="F373" s="120"/>
      <c r="I373" s="303"/>
    </row>
    <row r="374" spans="1:9" s="280" customFormat="1" x14ac:dyDescent="0.25">
      <c r="A374" s="279"/>
      <c r="B374" s="120"/>
      <c r="C374" s="279"/>
      <c r="D374" s="120"/>
      <c r="E374" s="120"/>
      <c r="F374" s="120"/>
      <c r="I374" s="303"/>
    </row>
    <row r="375" spans="1:9" s="280" customFormat="1" x14ac:dyDescent="0.25">
      <c r="A375" s="279"/>
      <c r="B375" s="120"/>
      <c r="C375" s="279"/>
      <c r="D375" s="120"/>
      <c r="E375" s="120"/>
      <c r="F375" s="120"/>
      <c r="I375" s="303"/>
    </row>
    <row r="376" spans="1:9" s="280" customFormat="1" x14ac:dyDescent="0.25">
      <c r="A376" s="279"/>
      <c r="B376" s="120"/>
      <c r="C376" s="279"/>
      <c r="D376" s="120"/>
      <c r="E376" s="120"/>
      <c r="F376" s="120"/>
      <c r="I376" s="303"/>
    </row>
    <row r="377" spans="1:9" s="280" customFormat="1" x14ac:dyDescent="0.25">
      <c r="A377" s="279"/>
      <c r="B377" s="120"/>
      <c r="C377" s="279"/>
      <c r="D377" s="120"/>
      <c r="E377" s="120"/>
      <c r="F377" s="120"/>
      <c r="I377" s="303"/>
    </row>
    <row r="378" spans="1:9" s="280" customFormat="1" x14ac:dyDescent="0.25">
      <c r="A378" s="279"/>
      <c r="B378" s="120"/>
      <c r="C378" s="279"/>
      <c r="D378" s="120"/>
      <c r="E378" s="120"/>
      <c r="F378" s="120"/>
      <c r="I378" s="303"/>
    </row>
    <row r="379" spans="1:9" s="280" customFormat="1" x14ac:dyDescent="0.25">
      <c r="A379" s="279"/>
      <c r="B379" s="120"/>
      <c r="C379" s="279"/>
      <c r="D379" s="120"/>
      <c r="E379" s="120"/>
      <c r="F379" s="120"/>
      <c r="I379" s="303"/>
    </row>
    <row r="380" spans="1:9" s="280" customFormat="1" x14ac:dyDescent="0.25">
      <c r="A380" s="279"/>
      <c r="B380" s="120"/>
      <c r="C380" s="279"/>
      <c r="D380" s="120"/>
      <c r="E380" s="120"/>
      <c r="F380" s="120"/>
      <c r="I380" s="303"/>
    </row>
    <row r="381" spans="1:9" s="280" customFormat="1" x14ac:dyDescent="0.25">
      <c r="A381" s="279"/>
      <c r="B381" s="120"/>
      <c r="C381" s="279"/>
      <c r="D381" s="120"/>
      <c r="E381" s="120"/>
      <c r="F381" s="120"/>
      <c r="I381" s="303"/>
    </row>
    <row r="382" spans="1:9" s="280" customFormat="1" x14ac:dyDescent="0.25">
      <c r="A382" s="279"/>
      <c r="B382" s="120"/>
      <c r="C382" s="279"/>
      <c r="D382" s="120"/>
      <c r="E382" s="120"/>
      <c r="F382" s="120"/>
      <c r="I382" s="303"/>
    </row>
    <row r="383" spans="1:9" s="280" customFormat="1" x14ac:dyDescent="0.25">
      <c r="A383" s="279"/>
      <c r="B383" s="120"/>
      <c r="C383" s="279"/>
      <c r="D383" s="120"/>
      <c r="E383" s="120"/>
      <c r="F383" s="120"/>
      <c r="I383" s="303"/>
    </row>
    <row r="384" spans="1:9" s="280" customFormat="1" x14ac:dyDescent="0.25">
      <c r="A384" s="279"/>
      <c r="B384" s="120"/>
      <c r="C384" s="279"/>
      <c r="D384" s="120"/>
      <c r="E384" s="120"/>
      <c r="F384" s="120"/>
      <c r="I384" s="303"/>
    </row>
    <row r="385" spans="1:9" s="280" customFormat="1" x14ac:dyDescent="0.25">
      <c r="A385" s="279"/>
      <c r="B385" s="120"/>
      <c r="C385" s="279"/>
      <c r="D385" s="120"/>
      <c r="E385" s="120"/>
      <c r="F385" s="120"/>
      <c r="I385" s="303"/>
    </row>
    <row r="386" spans="1:9" s="280" customFormat="1" x14ac:dyDescent="0.25">
      <c r="A386" s="279"/>
      <c r="B386" s="120"/>
      <c r="C386" s="279"/>
      <c r="D386" s="120"/>
      <c r="E386" s="120"/>
      <c r="F386" s="120"/>
      <c r="I386" s="303"/>
    </row>
    <row r="387" spans="1:9" s="280" customFormat="1" x14ac:dyDescent="0.25">
      <c r="A387" s="279"/>
      <c r="B387" s="120"/>
      <c r="C387" s="279"/>
      <c r="D387" s="120"/>
      <c r="E387" s="120"/>
      <c r="F387" s="120"/>
      <c r="I387" s="303"/>
    </row>
    <row r="388" spans="1:9" s="280" customFormat="1" x14ac:dyDescent="0.25">
      <c r="A388" s="279"/>
      <c r="B388" s="120"/>
      <c r="C388" s="279"/>
      <c r="D388" s="120"/>
      <c r="E388" s="120"/>
      <c r="F388" s="120"/>
      <c r="I388" s="303"/>
    </row>
    <row r="389" spans="1:9" s="280" customFormat="1" x14ac:dyDescent="0.25">
      <c r="A389" s="279"/>
      <c r="B389" s="120"/>
      <c r="C389" s="279"/>
      <c r="D389" s="120"/>
      <c r="E389" s="120"/>
      <c r="F389" s="120"/>
      <c r="I389" s="303"/>
    </row>
    <row r="390" spans="1:9" s="280" customFormat="1" x14ac:dyDescent="0.25">
      <c r="A390" s="279"/>
      <c r="B390" s="120"/>
      <c r="C390" s="279"/>
      <c r="D390" s="120"/>
      <c r="E390" s="120"/>
      <c r="F390" s="120"/>
      <c r="I390" s="303"/>
    </row>
    <row r="391" spans="1:9" s="280" customFormat="1" x14ac:dyDescent="0.25">
      <c r="A391" s="279"/>
      <c r="B391" s="120"/>
      <c r="C391" s="279"/>
      <c r="D391" s="120"/>
      <c r="E391" s="120"/>
      <c r="F391" s="120"/>
      <c r="I391" s="303"/>
    </row>
    <row r="392" spans="1:9" s="280" customFormat="1" x14ac:dyDescent="0.25">
      <c r="A392" s="279"/>
      <c r="B392" s="120"/>
      <c r="C392" s="279"/>
      <c r="D392" s="120"/>
      <c r="E392" s="120"/>
      <c r="F392" s="120"/>
      <c r="I392" s="303"/>
    </row>
    <row r="393" spans="1:9" s="280" customFormat="1" x14ac:dyDescent="0.25">
      <c r="A393" s="279"/>
      <c r="B393" s="120"/>
      <c r="C393" s="279"/>
      <c r="D393" s="120"/>
      <c r="E393" s="120"/>
      <c r="F393" s="120"/>
      <c r="I393" s="303"/>
    </row>
    <row r="394" spans="1:9" s="280" customFormat="1" x14ac:dyDescent="0.25">
      <c r="A394" s="279"/>
      <c r="B394" s="120"/>
      <c r="C394" s="279"/>
      <c r="D394" s="120"/>
      <c r="E394" s="120"/>
      <c r="F394" s="120"/>
      <c r="I394" s="303"/>
    </row>
    <row r="395" spans="1:9" s="280" customFormat="1" x14ac:dyDescent="0.25">
      <c r="A395" s="279"/>
      <c r="B395" s="120"/>
      <c r="C395" s="279"/>
      <c r="D395" s="120"/>
      <c r="E395" s="120"/>
      <c r="F395" s="120"/>
      <c r="I395" s="303"/>
    </row>
    <row r="396" spans="1:9" s="280" customFormat="1" x14ac:dyDescent="0.25">
      <c r="A396" s="279"/>
      <c r="B396" s="120"/>
      <c r="C396" s="279"/>
      <c r="D396" s="120"/>
      <c r="E396" s="120"/>
      <c r="F396" s="120"/>
      <c r="I396" s="303"/>
    </row>
    <row r="397" spans="1:9" s="280" customFormat="1" x14ac:dyDescent="0.25">
      <c r="A397" s="279"/>
      <c r="B397" s="120"/>
      <c r="C397" s="279"/>
      <c r="D397" s="120"/>
      <c r="E397" s="120"/>
      <c r="F397" s="120"/>
      <c r="I397" s="303"/>
    </row>
    <row r="398" spans="1:9" s="280" customFormat="1" x14ac:dyDescent="0.25">
      <c r="A398" s="279"/>
      <c r="B398" s="120"/>
      <c r="C398" s="279"/>
      <c r="D398" s="120"/>
      <c r="E398" s="120"/>
      <c r="F398" s="120"/>
      <c r="I398" s="303"/>
    </row>
    <row r="399" spans="1:9" s="280" customFormat="1" x14ac:dyDescent="0.25">
      <c r="A399" s="279"/>
      <c r="B399" s="120"/>
      <c r="C399" s="279"/>
      <c r="D399" s="120"/>
      <c r="E399" s="120"/>
      <c r="F399" s="120"/>
      <c r="I399" s="303"/>
    </row>
    <row r="400" spans="1:9" s="280" customFormat="1" x14ac:dyDescent="0.25">
      <c r="A400" s="279"/>
      <c r="B400" s="120"/>
      <c r="C400" s="279"/>
      <c r="D400" s="120"/>
      <c r="E400" s="120"/>
      <c r="F400" s="120"/>
      <c r="I400" s="303"/>
    </row>
    <row r="401" spans="1:9" s="280" customFormat="1" x14ac:dyDescent="0.25">
      <c r="A401" s="279"/>
      <c r="B401" s="120"/>
      <c r="C401" s="279"/>
      <c r="D401" s="120"/>
      <c r="E401" s="120"/>
      <c r="F401" s="120"/>
      <c r="I401" s="303"/>
    </row>
    <row r="402" spans="1:9" s="280" customFormat="1" x14ac:dyDescent="0.25">
      <c r="A402" s="279"/>
      <c r="B402" s="120"/>
      <c r="C402" s="279"/>
      <c r="D402" s="120"/>
      <c r="E402" s="120"/>
      <c r="F402" s="120"/>
      <c r="I402" s="303"/>
    </row>
    <row r="403" spans="1:9" s="280" customFormat="1" x14ac:dyDescent="0.25">
      <c r="A403" s="279"/>
      <c r="B403" s="120"/>
      <c r="C403" s="279"/>
      <c r="D403" s="120"/>
      <c r="E403" s="120"/>
      <c r="F403" s="120"/>
      <c r="I403" s="303"/>
    </row>
    <row r="404" spans="1:9" s="280" customFormat="1" x14ac:dyDescent="0.25">
      <c r="A404" s="279"/>
      <c r="B404" s="120"/>
      <c r="C404" s="279"/>
      <c r="D404" s="120"/>
      <c r="E404" s="120"/>
      <c r="F404" s="120"/>
      <c r="I404" s="303"/>
    </row>
    <row r="405" spans="1:9" s="280" customFormat="1" x14ac:dyDescent="0.25">
      <c r="A405" s="279"/>
      <c r="B405" s="120"/>
      <c r="C405" s="279"/>
      <c r="D405" s="120"/>
      <c r="E405" s="120"/>
      <c r="F405" s="120"/>
      <c r="I405" s="303"/>
    </row>
    <row r="406" spans="1:9" s="280" customFormat="1" x14ac:dyDescent="0.25">
      <c r="A406" s="279"/>
      <c r="B406" s="120"/>
      <c r="C406" s="279"/>
      <c r="D406" s="120"/>
      <c r="E406" s="120"/>
      <c r="F406" s="120"/>
      <c r="I406" s="303"/>
    </row>
    <row r="407" spans="1:9" s="280" customFormat="1" x14ac:dyDescent="0.25">
      <c r="A407" s="279"/>
      <c r="B407" s="120"/>
      <c r="C407" s="279"/>
      <c r="D407" s="120"/>
      <c r="E407" s="120"/>
      <c r="F407" s="120"/>
      <c r="I407" s="303"/>
    </row>
    <row r="408" spans="1:9" s="280" customFormat="1" x14ac:dyDescent="0.25">
      <c r="A408" s="279"/>
      <c r="B408" s="120"/>
      <c r="C408" s="279"/>
      <c r="D408" s="120"/>
      <c r="E408" s="120"/>
      <c r="F408" s="120"/>
      <c r="I408" s="303"/>
    </row>
    <row r="409" spans="1:9" s="280" customFormat="1" x14ac:dyDescent="0.25">
      <c r="A409" s="279"/>
      <c r="B409" s="120"/>
      <c r="C409" s="279"/>
      <c r="D409" s="120"/>
      <c r="E409" s="120"/>
      <c r="F409" s="120"/>
      <c r="I409" s="303"/>
    </row>
    <row r="410" spans="1:9" s="280" customFormat="1" x14ac:dyDescent="0.25">
      <c r="A410" s="279"/>
      <c r="B410" s="120"/>
      <c r="C410" s="279"/>
      <c r="D410" s="120"/>
      <c r="E410" s="120"/>
      <c r="F410" s="120"/>
      <c r="I410" s="303"/>
    </row>
    <row r="411" spans="1:9" s="280" customFormat="1" x14ac:dyDescent="0.25">
      <c r="A411" s="279"/>
      <c r="B411" s="120"/>
      <c r="C411" s="279"/>
      <c r="D411" s="120"/>
      <c r="E411" s="120"/>
      <c r="F411" s="120"/>
      <c r="I411" s="303"/>
    </row>
    <row r="412" spans="1:9" s="280" customFormat="1" x14ac:dyDescent="0.25">
      <c r="A412" s="279"/>
      <c r="B412" s="120"/>
      <c r="C412" s="279"/>
      <c r="D412" s="120"/>
      <c r="E412" s="120"/>
      <c r="F412" s="120"/>
      <c r="I412" s="303"/>
    </row>
    <row r="413" spans="1:9" s="280" customFormat="1" x14ac:dyDescent="0.25">
      <c r="A413" s="279"/>
      <c r="B413" s="120"/>
      <c r="C413" s="279"/>
      <c r="D413" s="120"/>
      <c r="E413" s="120"/>
      <c r="F413" s="120"/>
      <c r="I413" s="303"/>
    </row>
    <row r="414" spans="1:9" s="280" customFormat="1" x14ac:dyDescent="0.25">
      <c r="A414" s="279"/>
      <c r="B414" s="120"/>
      <c r="C414" s="279"/>
      <c r="D414" s="120"/>
      <c r="E414" s="120"/>
      <c r="F414" s="120"/>
      <c r="I414" s="303"/>
    </row>
    <row r="415" spans="1:9" s="280" customFormat="1" x14ac:dyDescent="0.25">
      <c r="A415" s="279"/>
      <c r="B415" s="120"/>
      <c r="C415" s="279"/>
      <c r="D415" s="120"/>
      <c r="E415" s="120"/>
      <c r="F415" s="120"/>
      <c r="I415" s="303"/>
    </row>
    <row r="416" spans="1:9" s="280" customFormat="1" x14ac:dyDescent="0.25">
      <c r="A416" s="279"/>
      <c r="B416" s="120"/>
      <c r="C416" s="279"/>
      <c r="D416" s="120"/>
      <c r="E416" s="120"/>
      <c r="F416" s="120"/>
      <c r="I416" s="303"/>
    </row>
    <row r="417" spans="1:9" s="280" customFormat="1" x14ac:dyDescent="0.25">
      <c r="A417" s="279"/>
      <c r="B417" s="120"/>
      <c r="C417" s="279"/>
      <c r="D417" s="120"/>
      <c r="E417" s="120"/>
      <c r="F417" s="120"/>
      <c r="I417" s="303"/>
    </row>
    <row r="418" spans="1:9" s="280" customFormat="1" x14ac:dyDescent="0.25">
      <c r="A418" s="279"/>
      <c r="B418" s="120"/>
      <c r="C418" s="279"/>
      <c r="D418" s="120"/>
      <c r="E418" s="120"/>
      <c r="F418" s="120"/>
      <c r="I418" s="303"/>
    </row>
    <row r="419" spans="1:9" s="280" customFormat="1" x14ac:dyDescent="0.25">
      <c r="A419" s="279"/>
      <c r="B419" s="120"/>
      <c r="C419" s="279"/>
      <c r="D419" s="120"/>
      <c r="E419" s="120"/>
      <c r="F419" s="120"/>
      <c r="I419" s="303"/>
    </row>
    <row r="420" spans="1:9" s="280" customFormat="1" x14ac:dyDescent="0.25">
      <c r="A420" s="279"/>
      <c r="B420" s="120"/>
      <c r="C420" s="279"/>
      <c r="D420" s="120"/>
      <c r="E420" s="120"/>
      <c r="F420" s="120"/>
      <c r="I420" s="303"/>
    </row>
    <row r="421" spans="1:9" s="280" customFormat="1" x14ac:dyDescent="0.25">
      <c r="A421" s="279"/>
      <c r="B421" s="120"/>
      <c r="C421" s="279"/>
      <c r="D421" s="120"/>
      <c r="E421" s="120"/>
      <c r="F421" s="120"/>
      <c r="I421" s="303"/>
    </row>
    <row r="422" spans="1:9" s="280" customFormat="1" x14ac:dyDescent="0.25">
      <c r="A422" s="279"/>
      <c r="B422" s="120"/>
      <c r="C422" s="279"/>
      <c r="D422" s="120"/>
      <c r="E422" s="120"/>
      <c r="F422" s="120"/>
      <c r="I422" s="303"/>
    </row>
    <row r="423" spans="1:9" s="280" customFormat="1" x14ac:dyDescent="0.25">
      <c r="A423" s="279"/>
      <c r="B423" s="120"/>
      <c r="C423" s="279"/>
      <c r="D423" s="120"/>
      <c r="E423" s="120"/>
      <c r="F423" s="120"/>
      <c r="I423" s="303"/>
    </row>
    <row r="424" spans="1:9" s="280" customFormat="1" x14ac:dyDescent="0.25">
      <c r="A424" s="279"/>
      <c r="B424" s="120"/>
      <c r="C424" s="279"/>
      <c r="D424" s="120"/>
      <c r="E424" s="120"/>
      <c r="F424" s="120"/>
      <c r="I424" s="303"/>
    </row>
    <row r="425" spans="1:9" s="280" customFormat="1" x14ac:dyDescent="0.25">
      <c r="A425" s="279"/>
      <c r="B425" s="120"/>
      <c r="C425" s="279"/>
      <c r="D425" s="120"/>
      <c r="E425" s="120"/>
      <c r="F425" s="120"/>
      <c r="I425" s="303"/>
    </row>
    <row r="426" spans="1:9" s="280" customFormat="1" x14ac:dyDescent="0.25">
      <c r="A426" s="279"/>
      <c r="B426" s="120"/>
      <c r="C426" s="279"/>
      <c r="D426" s="120"/>
      <c r="E426" s="120"/>
      <c r="F426" s="120"/>
      <c r="I426" s="303"/>
    </row>
    <row r="427" spans="1:9" s="280" customFormat="1" x14ac:dyDescent="0.25">
      <c r="A427" s="279"/>
      <c r="B427" s="120"/>
      <c r="C427" s="279"/>
      <c r="D427" s="120"/>
      <c r="E427" s="120"/>
      <c r="F427" s="120"/>
      <c r="I427" s="303"/>
    </row>
    <row r="428" spans="1:9" s="280" customFormat="1" x14ac:dyDescent="0.25">
      <c r="A428" s="279"/>
      <c r="B428" s="120"/>
      <c r="C428" s="279"/>
      <c r="D428" s="120"/>
      <c r="E428" s="120"/>
      <c r="F428" s="120"/>
      <c r="I428" s="303"/>
    </row>
    <row r="429" spans="1:9" s="280" customFormat="1" x14ac:dyDescent="0.25">
      <c r="A429" s="279"/>
      <c r="B429" s="120"/>
      <c r="C429" s="279"/>
      <c r="D429" s="120"/>
      <c r="E429" s="120"/>
      <c r="F429" s="120"/>
      <c r="I429" s="303"/>
    </row>
    <row r="430" spans="1:9" s="280" customFormat="1" x14ac:dyDescent="0.25">
      <c r="A430" s="279"/>
      <c r="B430" s="120"/>
      <c r="C430" s="279"/>
      <c r="D430" s="120"/>
      <c r="E430" s="120"/>
      <c r="F430" s="120"/>
      <c r="I430" s="303"/>
    </row>
    <row r="431" spans="1:9" s="280" customFormat="1" x14ac:dyDescent="0.25">
      <c r="A431" s="279"/>
      <c r="B431" s="120"/>
      <c r="C431" s="279"/>
      <c r="D431" s="120"/>
      <c r="E431" s="120"/>
      <c r="F431" s="120"/>
      <c r="I431" s="303"/>
    </row>
    <row r="432" spans="1:9" s="280" customFormat="1" x14ac:dyDescent="0.25">
      <c r="A432" s="279"/>
      <c r="B432" s="120"/>
      <c r="C432" s="279"/>
      <c r="D432" s="120"/>
      <c r="E432" s="120"/>
      <c r="F432" s="120"/>
      <c r="I432" s="303"/>
    </row>
    <row r="433" spans="1:9" s="280" customFormat="1" x14ac:dyDescent="0.25">
      <c r="A433" s="279"/>
      <c r="B433" s="120"/>
      <c r="C433" s="279"/>
      <c r="D433" s="120"/>
      <c r="E433" s="120"/>
      <c r="F433" s="120"/>
      <c r="I433" s="303"/>
    </row>
    <row r="434" spans="1:9" s="280" customFormat="1" x14ac:dyDescent="0.25">
      <c r="A434" s="279"/>
      <c r="B434" s="120"/>
      <c r="C434" s="279"/>
      <c r="D434" s="120"/>
      <c r="E434" s="120"/>
      <c r="F434" s="120"/>
      <c r="I434" s="303"/>
    </row>
    <row r="435" spans="1:9" s="280" customFormat="1" x14ac:dyDescent="0.25">
      <c r="A435" s="279"/>
      <c r="B435" s="120"/>
      <c r="C435" s="279"/>
      <c r="D435" s="120"/>
      <c r="E435" s="120"/>
      <c r="F435" s="120"/>
      <c r="I435" s="303"/>
    </row>
    <row r="436" spans="1:9" s="280" customFormat="1" x14ac:dyDescent="0.25">
      <c r="A436" s="279"/>
      <c r="B436" s="120"/>
      <c r="C436" s="279"/>
      <c r="D436" s="120"/>
      <c r="E436" s="120"/>
      <c r="F436" s="120"/>
      <c r="I436" s="303"/>
    </row>
    <row r="437" spans="1:9" s="280" customFormat="1" x14ac:dyDescent="0.25">
      <c r="A437" s="279"/>
      <c r="B437" s="120"/>
      <c r="C437" s="279"/>
      <c r="D437" s="120"/>
      <c r="E437" s="120"/>
      <c r="F437" s="120"/>
      <c r="I437" s="303"/>
    </row>
    <row r="438" spans="1:9" s="280" customFormat="1" x14ac:dyDescent="0.25">
      <c r="A438" s="279"/>
      <c r="B438" s="120"/>
      <c r="C438" s="279"/>
      <c r="D438" s="120"/>
      <c r="E438" s="120"/>
      <c r="F438" s="120"/>
      <c r="I438" s="303"/>
    </row>
    <row r="439" spans="1:9" s="280" customFormat="1" x14ac:dyDescent="0.25">
      <c r="A439" s="279"/>
      <c r="B439" s="120"/>
      <c r="C439" s="279"/>
      <c r="D439" s="120"/>
      <c r="E439" s="120"/>
      <c r="F439" s="120"/>
      <c r="I439" s="303"/>
    </row>
    <row r="440" spans="1:9" s="280" customFormat="1" x14ac:dyDescent="0.25">
      <c r="A440" s="279"/>
      <c r="B440" s="120"/>
      <c r="C440" s="279"/>
      <c r="D440" s="120"/>
      <c r="E440" s="120"/>
      <c r="F440" s="120"/>
      <c r="I440" s="303"/>
    </row>
    <row r="441" spans="1:9" s="280" customFormat="1" x14ac:dyDescent="0.25">
      <c r="A441" s="279"/>
      <c r="B441" s="120"/>
      <c r="C441" s="279"/>
      <c r="D441" s="120"/>
      <c r="E441" s="120"/>
      <c r="F441" s="120"/>
      <c r="I441" s="303"/>
    </row>
    <row r="442" spans="1:9" s="280" customFormat="1" x14ac:dyDescent="0.25">
      <c r="A442" s="279"/>
      <c r="B442" s="120"/>
      <c r="C442" s="279"/>
      <c r="D442" s="120"/>
      <c r="E442" s="120"/>
      <c r="F442" s="120"/>
      <c r="I442" s="303"/>
    </row>
    <row r="443" spans="1:9" s="280" customFormat="1" x14ac:dyDescent="0.25">
      <c r="A443" s="279"/>
      <c r="B443" s="120"/>
      <c r="C443" s="279"/>
      <c r="D443" s="120"/>
      <c r="E443" s="120"/>
      <c r="F443" s="120"/>
      <c r="I443" s="303"/>
    </row>
    <row r="444" spans="1:9" s="280" customFormat="1" x14ac:dyDescent="0.25">
      <c r="A444" s="279"/>
      <c r="B444" s="120"/>
      <c r="C444" s="279"/>
      <c r="D444" s="120"/>
      <c r="E444" s="120"/>
      <c r="F444" s="120"/>
      <c r="I444" s="303"/>
    </row>
    <row r="445" spans="1:9" s="280" customFormat="1" x14ac:dyDescent="0.25">
      <c r="A445" s="279"/>
      <c r="B445" s="120"/>
      <c r="C445" s="279"/>
      <c r="D445" s="120"/>
      <c r="E445" s="120"/>
      <c r="F445" s="120"/>
      <c r="I445" s="303"/>
    </row>
    <row r="446" spans="1:9" s="280" customFormat="1" x14ac:dyDescent="0.25">
      <c r="A446" s="279"/>
      <c r="B446" s="120"/>
      <c r="C446" s="279"/>
      <c r="D446" s="120"/>
      <c r="E446" s="120"/>
      <c r="F446" s="120"/>
      <c r="I446" s="303"/>
    </row>
    <row r="447" spans="1:9" s="280" customFormat="1" x14ac:dyDescent="0.25">
      <c r="A447" s="279"/>
      <c r="B447" s="120"/>
      <c r="C447" s="279"/>
      <c r="D447" s="120"/>
      <c r="E447" s="120"/>
      <c r="F447" s="120"/>
      <c r="I447" s="303"/>
    </row>
    <row r="448" spans="1:9" s="280" customFormat="1" x14ac:dyDescent="0.25">
      <c r="A448" s="279"/>
      <c r="B448" s="120"/>
      <c r="C448" s="279"/>
      <c r="D448" s="120"/>
      <c r="E448" s="120"/>
      <c r="F448" s="120"/>
      <c r="I448" s="303"/>
    </row>
    <row r="449" spans="1:9" s="280" customFormat="1" x14ac:dyDescent="0.25">
      <c r="A449" s="279"/>
      <c r="B449" s="120"/>
      <c r="C449" s="279"/>
      <c r="D449" s="120"/>
      <c r="E449" s="120"/>
      <c r="F449" s="120"/>
      <c r="I449" s="303"/>
    </row>
    <row r="450" spans="1:9" s="280" customFormat="1" x14ac:dyDescent="0.25">
      <c r="A450" s="279"/>
      <c r="B450" s="120"/>
      <c r="C450" s="279"/>
      <c r="D450" s="120"/>
      <c r="E450" s="120"/>
      <c r="F450" s="120"/>
      <c r="I450" s="303"/>
    </row>
    <row r="451" spans="1:9" s="280" customFormat="1" x14ac:dyDescent="0.25">
      <c r="A451" s="279"/>
      <c r="B451" s="120"/>
      <c r="C451" s="279"/>
      <c r="D451" s="120"/>
      <c r="E451" s="120"/>
      <c r="F451" s="120"/>
      <c r="I451" s="303"/>
    </row>
    <row r="452" spans="1:9" s="280" customFormat="1" x14ac:dyDescent="0.25">
      <c r="A452" s="279"/>
      <c r="B452" s="120"/>
      <c r="C452" s="279"/>
      <c r="D452" s="120"/>
      <c r="E452" s="120"/>
      <c r="F452" s="120"/>
      <c r="I452" s="303"/>
    </row>
    <row r="453" spans="1:9" s="280" customFormat="1" x14ac:dyDescent="0.25">
      <c r="A453" s="279"/>
      <c r="B453" s="120"/>
      <c r="C453" s="279"/>
      <c r="D453" s="120"/>
      <c r="E453" s="120"/>
      <c r="F453" s="120"/>
      <c r="I453" s="303"/>
    </row>
    <row r="454" spans="1:9" s="280" customFormat="1" x14ac:dyDescent="0.25">
      <c r="A454" s="279"/>
      <c r="B454" s="120"/>
      <c r="C454" s="279"/>
      <c r="D454" s="120"/>
      <c r="E454" s="120"/>
      <c r="F454" s="120"/>
      <c r="I454" s="303"/>
    </row>
    <row r="455" spans="1:9" s="280" customFormat="1" x14ac:dyDescent="0.25">
      <c r="A455" s="279"/>
      <c r="B455" s="120"/>
      <c r="C455" s="279"/>
      <c r="D455" s="120"/>
      <c r="E455" s="120"/>
      <c r="F455" s="120"/>
      <c r="I455" s="303"/>
    </row>
    <row r="456" spans="1:9" s="280" customFormat="1" x14ac:dyDescent="0.25">
      <c r="A456" s="279"/>
      <c r="B456" s="120"/>
      <c r="C456" s="279"/>
      <c r="D456" s="120"/>
      <c r="E456" s="120"/>
      <c r="F456" s="120"/>
      <c r="I456" s="303"/>
    </row>
    <row r="457" spans="1:9" s="280" customFormat="1" x14ac:dyDescent="0.25">
      <c r="A457" s="279"/>
      <c r="B457" s="120"/>
      <c r="C457" s="279"/>
      <c r="D457" s="120"/>
      <c r="E457" s="120"/>
      <c r="F457" s="120"/>
      <c r="I457" s="303"/>
    </row>
    <row r="458" spans="1:9" s="280" customFormat="1" x14ac:dyDescent="0.25">
      <c r="A458" s="279"/>
      <c r="B458" s="120"/>
      <c r="C458" s="279"/>
      <c r="D458" s="120"/>
      <c r="E458" s="120"/>
      <c r="F458" s="120"/>
      <c r="I458" s="303"/>
    </row>
    <row r="459" spans="1:9" s="280" customFormat="1" x14ac:dyDescent="0.25">
      <c r="A459" s="279"/>
      <c r="B459" s="120"/>
      <c r="C459" s="279"/>
      <c r="D459" s="120"/>
      <c r="E459" s="120"/>
      <c r="F459" s="120"/>
      <c r="I459" s="303"/>
    </row>
    <row r="460" spans="1:9" s="280" customFormat="1" x14ac:dyDescent="0.25">
      <c r="A460" s="279"/>
      <c r="B460" s="120"/>
      <c r="C460" s="279"/>
      <c r="D460" s="120"/>
      <c r="E460" s="120"/>
      <c r="F460" s="120"/>
      <c r="I460" s="303"/>
    </row>
    <row r="461" spans="1:9" s="280" customFormat="1" x14ac:dyDescent="0.25">
      <c r="A461" s="279"/>
      <c r="B461" s="120"/>
      <c r="C461" s="279"/>
      <c r="D461" s="120"/>
      <c r="E461" s="120"/>
      <c r="F461" s="120"/>
      <c r="I461" s="303"/>
    </row>
    <row r="462" spans="1:9" s="280" customFormat="1" x14ac:dyDescent="0.25">
      <c r="A462" s="279"/>
      <c r="B462" s="120"/>
      <c r="C462" s="279"/>
      <c r="D462" s="120"/>
      <c r="E462" s="120"/>
      <c r="F462" s="120"/>
      <c r="I462" s="303"/>
    </row>
    <row r="463" spans="1:9" s="280" customFormat="1" x14ac:dyDescent="0.25">
      <c r="A463" s="279"/>
      <c r="B463" s="120"/>
      <c r="C463" s="279"/>
      <c r="D463" s="120"/>
      <c r="E463" s="120"/>
      <c r="F463" s="120"/>
      <c r="I463" s="303"/>
    </row>
    <row r="464" spans="1:9" s="280" customFormat="1" x14ac:dyDescent="0.25">
      <c r="A464" s="279"/>
      <c r="B464" s="120"/>
      <c r="C464" s="279"/>
      <c r="D464" s="120"/>
      <c r="E464" s="120"/>
      <c r="F464" s="120"/>
      <c r="I464" s="303"/>
    </row>
    <row r="465" spans="1:9" s="280" customFormat="1" x14ac:dyDescent="0.25">
      <c r="A465" s="279"/>
      <c r="B465" s="120"/>
      <c r="C465" s="279"/>
      <c r="D465" s="120"/>
      <c r="E465" s="120"/>
      <c r="F465" s="120"/>
      <c r="I465" s="303"/>
    </row>
    <row r="466" spans="1:9" s="280" customFormat="1" x14ac:dyDescent="0.25">
      <c r="A466" s="279"/>
      <c r="B466" s="120"/>
      <c r="C466" s="279"/>
      <c r="D466" s="120"/>
      <c r="E466" s="120"/>
      <c r="F466" s="120"/>
      <c r="I466" s="303"/>
    </row>
    <row r="467" spans="1:9" s="280" customFormat="1" x14ac:dyDescent="0.25">
      <c r="A467" s="279"/>
      <c r="B467" s="120"/>
      <c r="C467" s="279"/>
      <c r="D467" s="120"/>
      <c r="E467" s="120"/>
      <c r="F467" s="120"/>
      <c r="I467" s="303"/>
    </row>
    <row r="468" spans="1:9" s="280" customFormat="1" x14ac:dyDescent="0.25">
      <c r="A468" s="279"/>
      <c r="B468" s="120"/>
      <c r="C468" s="279"/>
      <c r="D468" s="120"/>
      <c r="E468" s="120"/>
      <c r="F468" s="120"/>
      <c r="I468" s="303"/>
    </row>
    <row r="469" spans="1:9" s="280" customFormat="1" x14ac:dyDescent="0.25">
      <c r="A469" s="279"/>
      <c r="B469" s="120"/>
      <c r="C469" s="279"/>
      <c r="D469" s="120"/>
      <c r="E469" s="120"/>
      <c r="F469" s="120"/>
      <c r="I469" s="303"/>
    </row>
    <row r="470" spans="1:9" s="280" customFormat="1" x14ac:dyDescent="0.25">
      <c r="A470" s="279"/>
      <c r="B470" s="120"/>
      <c r="C470" s="279"/>
      <c r="D470" s="120"/>
      <c r="E470" s="120"/>
      <c r="F470" s="120"/>
      <c r="I470" s="303"/>
    </row>
    <row r="471" spans="1:9" s="280" customFormat="1" x14ac:dyDescent="0.25">
      <c r="A471" s="279"/>
      <c r="B471" s="120"/>
      <c r="C471" s="279"/>
      <c r="D471" s="120"/>
      <c r="E471" s="120"/>
      <c r="F471" s="120"/>
      <c r="I471" s="303"/>
    </row>
    <row r="472" spans="1:9" s="280" customFormat="1" x14ac:dyDescent="0.25">
      <c r="A472" s="279"/>
      <c r="B472" s="120"/>
      <c r="C472" s="279"/>
      <c r="D472" s="120"/>
      <c r="E472" s="120"/>
      <c r="F472" s="120"/>
      <c r="I472" s="303"/>
    </row>
    <row r="473" spans="1:9" s="280" customFormat="1" x14ac:dyDescent="0.25">
      <c r="A473" s="279"/>
      <c r="B473" s="120"/>
      <c r="C473" s="279"/>
      <c r="D473" s="120"/>
      <c r="E473" s="120"/>
      <c r="F473" s="120"/>
      <c r="I473" s="303"/>
    </row>
    <row r="474" spans="1:9" s="280" customFormat="1" x14ac:dyDescent="0.25">
      <c r="A474" s="279"/>
      <c r="B474" s="120"/>
      <c r="C474" s="279"/>
      <c r="D474" s="120"/>
      <c r="E474" s="120"/>
      <c r="F474" s="120"/>
      <c r="I474" s="303"/>
    </row>
    <row r="475" spans="1:9" s="280" customFormat="1" x14ac:dyDescent="0.25">
      <c r="A475" s="279"/>
      <c r="B475" s="120"/>
      <c r="C475" s="279"/>
      <c r="D475" s="120"/>
      <c r="E475" s="120"/>
      <c r="F475" s="120"/>
      <c r="I475" s="303"/>
    </row>
    <row r="476" spans="1:9" s="280" customFormat="1" x14ac:dyDescent="0.25">
      <c r="A476" s="279"/>
      <c r="B476" s="120"/>
      <c r="C476" s="279"/>
      <c r="D476" s="120"/>
      <c r="E476" s="120"/>
      <c r="F476" s="120"/>
      <c r="I476" s="303"/>
    </row>
    <row r="477" spans="1:9" s="280" customFormat="1" x14ac:dyDescent="0.25">
      <c r="A477" s="279"/>
      <c r="B477" s="120"/>
      <c r="C477" s="279"/>
      <c r="D477" s="120"/>
      <c r="E477" s="120"/>
      <c r="F477" s="120"/>
      <c r="I477" s="303"/>
    </row>
    <row r="478" spans="1:9" s="280" customFormat="1" x14ac:dyDescent="0.25">
      <c r="A478" s="279"/>
      <c r="B478" s="120"/>
      <c r="C478" s="279"/>
      <c r="D478" s="120"/>
      <c r="E478" s="120"/>
      <c r="F478" s="120"/>
      <c r="I478" s="303"/>
    </row>
    <row r="479" spans="1:9" s="280" customFormat="1" x14ac:dyDescent="0.25">
      <c r="A479" s="279"/>
      <c r="B479" s="120"/>
      <c r="C479" s="279"/>
      <c r="D479" s="120"/>
      <c r="E479" s="120"/>
      <c r="F479" s="120"/>
      <c r="I479" s="303"/>
    </row>
    <row r="480" spans="1:9" s="280" customFormat="1" x14ac:dyDescent="0.25">
      <c r="A480" s="279"/>
      <c r="B480" s="120"/>
      <c r="C480" s="279"/>
      <c r="D480" s="120"/>
      <c r="E480" s="120"/>
      <c r="F480" s="120"/>
      <c r="I480" s="303"/>
    </row>
    <row r="481" spans="1:9" s="280" customFormat="1" x14ac:dyDescent="0.25">
      <c r="A481" s="279"/>
      <c r="B481" s="120"/>
      <c r="C481" s="279"/>
      <c r="D481" s="120"/>
      <c r="E481" s="120"/>
      <c r="F481" s="120"/>
      <c r="I481" s="303"/>
    </row>
    <row r="482" spans="1:9" s="280" customFormat="1" x14ac:dyDescent="0.25">
      <c r="A482" s="279"/>
      <c r="B482" s="120"/>
      <c r="C482" s="279"/>
      <c r="D482" s="120"/>
      <c r="E482" s="120"/>
      <c r="F482" s="120"/>
      <c r="I482" s="303"/>
    </row>
    <row r="483" spans="1:9" s="280" customFormat="1" x14ac:dyDescent="0.25">
      <c r="A483" s="279"/>
      <c r="B483" s="120"/>
      <c r="C483" s="279"/>
      <c r="D483" s="120"/>
      <c r="E483" s="120"/>
      <c r="F483" s="120"/>
      <c r="I483" s="303"/>
    </row>
    <row r="484" spans="1:9" s="280" customFormat="1" x14ac:dyDescent="0.25">
      <c r="A484" s="279"/>
      <c r="B484" s="120"/>
      <c r="C484" s="279"/>
      <c r="D484" s="120"/>
      <c r="E484" s="120"/>
      <c r="F484" s="120"/>
      <c r="I484" s="303"/>
    </row>
    <row r="485" spans="1:9" s="280" customFormat="1" x14ac:dyDescent="0.25">
      <c r="A485" s="279"/>
      <c r="B485" s="120"/>
      <c r="C485" s="279"/>
      <c r="D485" s="120"/>
      <c r="E485" s="120"/>
      <c r="F485" s="120"/>
      <c r="I485" s="303"/>
    </row>
    <row r="486" spans="1:9" s="280" customFormat="1" x14ac:dyDescent="0.25">
      <c r="A486" s="279"/>
      <c r="B486" s="120"/>
      <c r="C486" s="279"/>
      <c r="D486" s="120"/>
      <c r="E486" s="120"/>
      <c r="F486" s="120"/>
      <c r="I486" s="303"/>
    </row>
    <row r="487" spans="1:9" s="280" customFormat="1" x14ac:dyDescent="0.25">
      <c r="A487" s="279"/>
      <c r="B487" s="120"/>
      <c r="C487" s="279"/>
      <c r="D487" s="120"/>
      <c r="E487" s="120"/>
      <c r="F487" s="120"/>
      <c r="I487" s="303"/>
    </row>
    <row r="488" spans="1:9" s="280" customFormat="1" x14ac:dyDescent="0.25">
      <c r="A488" s="279"/>
      <c r="B488" s="120"/>
      <c r="C488" s="279"/>
      <c r="D488" s="120"/>
      <c r="E488" s="120"/>
      <c r="F488" s="120"/>
      <c r="I488" s="303"/>
    </row>
    <row r="489" spans="1:9" s="280" customFormat="1" x14ac:dyDescent="0.25">
      <c r="A489" s="279"/>
      <c r="B489" s="120"/>
      <c r="C489" s="279"/>
      <c r="D489" s="120"/>
      <c r="E489" s="120"/>
      <c r="F489" s="120"/>
      <c r="I489" s="303"/>
    </row>
    <row r="490" spans="1:9" s="280" customFormat="1" x14ac:dyDescent="0.25">
      <c r="A490" s="279"/>
      <c r="B490" s="120"/>
      <c r="C490" s="279"/>
      <c r="D490" s="120"/>
      <c r="E490" s="120"/>
      <c r="F490" s="120"/>
      <c r="I490" s="303"/>
    </row>
    <row r="491" spans="1:9" s="280" customFormat="1" x14ac:dyDescent="0.25">
      <c r="A491" s="279"/>
      <c r="B491" s="120"/>
      <c r="C491" s="279"/>
      <c r="D491" s="120"/>
      <c r="E491" s="120"/>
      <c r="F491" s="120"/>
      <c r="I491" s="303"/>
    </row>
    <row r="492" spans="1:9" s="280" customFormat="1" x14ac:dyDescent="0.25">
      <c r="A492" s="279"/>
      <c r="B492" s="120"/>
      <c r="C492" s="279"/>
      <c r="D492" s="120"/>
      <c r="E492" s="120"/>
      <c r="F492" s="120"/>
      <c r="I492" s="303"/>
    </row>
    <row r="493" spans="1:9" s="280" customFormat="1" x14ac:dyDescent="0.25">
      <c r="A493" s="279"/>
      <c r="B493" s="120"/>
      <c r="C493" s="279"/>
      <c r="D493" s="120"/>
      <c r="E493" s="120"/>
      <c r="F493" s="120"/>
      <c r="I493" s="303"/>
    </row>
  </sheetData>
  <mergeCells count="6">
    <mergeCell ref="A4:A5"/>
    <mergeCell ref="D4:D5"/>
    <mergeCell ref="E4:F4"/>
    <mergeCell ref="A1:F1"/>
    <mergeCell ref="A2:F2"/>
    <mergeCell ref="E3:F3"/>
  </mergeCells>
  <pageMargins left="0" right="0" top="0" bottom="0" header="0" footer="0"/>
  <pageSetup paperSize="9" orientation="portrait" horizontalDpi="180" verticalDpi="18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3"/>
  <sheetViews>
    <sheetView tabSelected="1" topLeftCell="A35" workbookViewId="0">
      <selection activeCell="K9" sqref="K9"/>
    </sheetView>
  </sheetViews>
  <sheetFormatPr defaultRowHeight="12.75" x14ac:dyDescent="0.2"/>
  <cols>
    <col min="1" max="1" width="5.140625" style="15" customWidth="1"/>
    <col min="2" max="2" width="53.85546875" style="15" customWidth="1"/>
    <col min="3" max="3" width="4.5703125" style="15" customWidth="1"/>
    <col min="4" max="4" width="12" style="15" customWidth="1"/>
    <col min="5" max="5" width="12.42578125" style="15" customWidth="1"/>
    <col min="6" max="6" width="11.7109375" style="15" customWidth="1"/>
    <col min="7" max="16384" width="9.140625" style="6"/>
  </cols>
  <sheetData>
    <row r="1" spans="1:8" s="15" customFormat="1" ht="4.5" customHeight="1" x14ac:dyDescent="0.2"/>
    <row r="2" spans="1:8" s="15" customFormat="1" ht="18" x14ac:dyDescent="0.25">
      <c r="A2" s="356" t="s">
        <v>204</v>
      </c>
      <c r="B2" s="356"/>
      <c r="C2" s="356"/>
      <c r="D2" s="356"/>
      <c r="E2" s="356"/>
      <c r="F2" s="356"/>
    </row>
    <row r="3" spans="1:8" s="15" customFormat="1" x14ac:dyDescent="0.2">
      <c r="A3" s="210"/>
      <c r="B3" s="210"/>
      <c r="C3" s="210"/>
      <c r="D3" s="210"/>
      <c r="E3" s="210"/>
      <c r="F3" s="210"/>
    </row>
    <row r="4" spans="1:8" s="15" customFormat="1" ht="33.75" customHeight="1" x14ac:dyDescent="0.2">
      <c r="A4" s="357" t="s">
        <v>786</v>
      </c>
      <c r="B4" s="357"/>
      <c r="C4" s="357"/>
      <c r="D4" s="357"/>
      <c r="E4" s="357"/>
      <c r="F4" s="357"/>
    </row>
    <row r="5" spans="1:8" s="119" customFormat="1" ht="17.25" x14ac:dyDescent="0.25">
      <c r="A5" s="124"/>
      <c r="B5" s="125"/>
      <c r="C5" s="126"/>
      <c r="D5" s="126"/>
      <c r="E5" s="334" t="s">
        <v>731</v>
      </c>
      <c r="F5" s="334"/>
      <c r="H5" s="173"/>
    </row>
    <row r="6" spans="1:8" ht="12.75" customHeight="1" x14ac:dyDescent="0.25">
      <c r="A6" s="358" t="s">
        <v>205</v>
      </c>
      <c r="B6" s="115"/>
      <c r="C6" s="116"/>
      <c r="D6" s="365" t="s">
        <v>206</v>
      </c>
      <c r="E6" s="363" t="s">
        <v>1</v>
      </c>
      <c r="F6" s="364"/>
    </row>
    <row r="7" spans="1:8" s="5" customFormat="1" ht="32.25" customHeight="1" x14ac:dyDescent="0.25">
      <c r="A7" s="359"/>
      <c r="B7" s="118"/>
      <c r="C7" s="117"/>
      <c r="D7" s="366"/>
      <c r="E7" s="215" t="s">
        <v>207</v>
      </c>
      <c r="F7" s="215" t="s">
        <v>208</v>
      </c>
    </row>
    <row r="8" spans="1:8" x14ac:dyDescent="0.2">
      <c r="A8" s="26">
        <v>1</v>
      </c>
      <c r="B8" s="26">
        <v>2</v>
      </c>
      <c r="C8" s="26"/>
      <c r="D8" s="14">
        <v>3</v>
      </c>
      <c r="E8" s="14">
        <v>4</v>
      </c>
      <c r="F8" s="14">
        <v>5</v>
      </c>
    </row>
    <row r="9" spans="1:8" ht="26.25" customHeight="1" x14ac:dyDescent="0.2">
      <c r="A9" s="23">
        <v>8000</v>
      </c>
      <c r="B9" s="24" t="s">
        <v>209</v>
      </c>
      <c r="C9" s="24"/>
      <c r="D9" s="4">
        <f>E9+F9</f>
        <v>-154225.70000000001</v>
      </c>
      <c r="E9" s="4">
        <f>'hat1'!E8-'hat2'!G7</f>
        <v>0</v>
      </c>
      <c r="F9" s="4">
        <f>'hat1'!F8-'hat2'!H7</f>
        <v>-154225.70000000001</v>
      </c>
    </row>
    <row r="10" spans="1:8" ht="9.75" customHeight="1" x14ac:dyDescent="0.2"/>
    <row r="11" spans="1:8" s="15" customFormat="1" ht="21" customHeight="1" x14ac:dyDescent="0.25">
      <c r="A11" s="356" t="s">
        <v>210</v>
      </c>
      <c r="B11" s="356"/>
      <c r="C11" s="356"/>
      <c r="D11" s="356"/>
      <c r="E11" s="356"/>
      <c r="F11" s="356"/>
    </row>
    <row r="12" spans="1:8" ht="6.75" customHeight="1" x14ac:dyDescent="0.25">
      <c r="A12" s="211"/>
      <c r="B12" s="211"/>
      <c r="C12" s="211"/>
      <c r="D12" s="210"/>
      <c r="E12" s="210"/>
      <c r="F12" s="210"/>
    </row>
    <row r="13" spans="1:8" ht="61.5" customHeight="1" x14ac:dyDescent="0.2">
      <c r="A13" s="362" t="s">
        <v>798</v>
      </c>
      <c r="B13" s="362"/>
      <c r="C13" s="362"/>
      <c r="D13" s="362"/>
      <c r="E13" s="362"/>
      <c r="F13" s="362"/>
    </row>
    <row r="14" spans="1:8" s="119" customFormat="1" ht="17.25" x14ac:dyDescent="0.25">
      <c r="A14" s="124"/>
      <c r="B14" s="125"/>
      <c r="C14" s="126"/>
      <c r="D14" s="126"/>
      <c r="E14" s="334" t="s">
        <v>731</v>
      </c>
      <c r="F14" s="334"/>
      <c r="H14" s="173"/>
    </row>
    <row r="15" spans="1:8" ht="29.25" customHeight="1" x14ac:dyDescent="0.2">
      <c r="A15" s="360" t="s">
        <v>672</v>
      </c>
      <c r="B15" s="360" t="s">
        <v>511</v>
      </c>
      <c r="C15" s="360"/>
      <c r="D15" s="361" t="s">
        <v>0</v>
      </c>
      <c r="E15" s="216" t="s">
        <v>211</v>
      </c>
      <c r="F15" s="216"/>
    </row>
    <row r="16" spans="1:8" ht="25.5" x14ac:dyDescent="0.2">
      <c r="A16" s="360"/>
      <c r="B16" s="90" t="s">
        <v>512</v>
      </c>
      <c r="C16" s="91" t="s">
        <v>83</v>
      </c>
      <c r="D16" s="348"/>
      <c r="E16" s="214" t="s">
        <v>2</v>
      </c>
      <c r="F16" s="214" t="s">
        <v>3</v>
      </c>
    </row>
    <row r="17" spans="1:6" ht="13.5" customHeight="1" x14ac:dyDescent="0.25">
      <c r="A17" s="92">
        <v>1</v>
      </c>
      <c r="B17" s="92">
        <v>2</v>
      </c>
      <c r="C17" s="92">
        <v>3</v>
      </c>
      <c r="D17" s="14">
        <v>4</v>
      </c>
      <c r="E17" s="14">
        <v>5</v>
      </c>
      <c r="F17" s="14">
        <v>6</v>
      </c>
    </row>
    <row r="18" spans="1:6" ht="27.75" customHeight="1" x14ac:dyDescent="0.25">
      <c r="A18" s="93">
        <v>8010</v>
      </c>
      <c r="B18" s="94" t="s">
        <v>727</v>
      </c>
      <c r="C18" s="95"/>
      <c r="D18" s="4">
        <f>E18+F18</f>
        <v>154225.70000000001</v>
      </c>
      <c r="E18" s="4">
        <f>E20+E75</f>
        <v>0</v>
      </c>
      <c r="F18" s="4">
        <f>F20+F75</f>
        <v>154225.70000000001</v>
      </c>
    </row>
    <row r="19" spans="1:6" ht="10.5" customHeight="1" x14ac:dyDescent="0.25">
      <c r="A19" s="93"/>
      <c r="B19" s="96" t="s">
        <v>327</v>
      </c>
      <c r="C19" s="95"/>
      <c r="D19" s="4"/>
      <c r="E19" s="4"/>
      <c r="F19" s="4"/>
    </row>
    <row r="20" spans="1:6" ht="27" customHeight="1" x14ac:dyDescent="0.25">
      <c r="A20" s="93">
        <v>8100</v>
      </c>
      <c r="B20" s="94" t="s">
        <v>728</v>
      </c>
      <c r="C20" s="97"/>
      <c r="D20" s="4">
        <f>E20+F20</f>
        <v>154225.70000000001</v>
      </c>
      <c r="E20" s="4">
        <f>E22+E50</f>
        <v>0</v>
      </c>
      <c r="F20" s="4">
        <f>F22+F50</f>
        <v>154225.70000000001</v>
      </c>
    </row>
    <row r="21" spans="1:6" ht="12" customHeight="1" x14ac:dyDescent="0.25">
      <c r="A21" s="93"/>
      <c r="B21" s="98" t="s">
        <v>327</v>
      </c>
      <c r="C21" s="97"/>
      <c r="D21" s="4"/>
      <c r="E21" s="4"/>
      <c r="F21" s="4"/>
    </row>
    <row r="22" spans="1:6" ht="24.75" customHeight="1" x14ac:dyDescent="0.25">
      <c r="A22" s="99">
        <v>8110</v>
      </c>
      <c r="B22" s="100" t="s">
        <v>673</v>
      </c>
      <c r="C22" s="97"/>
      <c r="D22" s="4">
        <f>E22+F22</f>
        <v>0</v>
      </c>
      <c r="E22" s="4">
        <f>E28</f>
        <v>0</v>
      </c>
      <c r="F22" s="4">
        <f>F24+F28</f>
        <v>0</v>
      </c>
    </row>
    <row r="23" spans="1:6" ht="11.25" customHeight="1" x14ac:dyDescent="0.25">
      <c r="A23" s="99"/>
      <c r="B23" s="101" t="s">
        <v>327</v>
      </c>
      <c r="C23" s="97"/>
      <c r="D23" s="4"/>
      <c r="E23" s="4"/>
      <c r="F23" s="16"/>
    </row>
    <row r="24" spans="1:6" ht="37.5" customHeight="1" x14ac:dyDescent="0.25">
      <c r="A24" s="99">
        <v>8111</v>
      </c>
      <c r="B24" s="102" t="s">
        <v>674</v>
      </c>
      <c r="C24" s="97"/>
      <c r="D24" s="4">
        <f>F24</f>
        <v>0</v>
      </c>
      <c r="E24" s="16" t="s">
        <v>212</v>
      </c>
      <c r="F24" s="4">
        <f>F26+F27</f>
        <v>0</v>
      </c>
    </row>
    <row r="25" spans="1:6" ht="11.25" hidden="1" customHeight="1" x14ac:dyDescent="0.25">
      <c r="A25" s="99"/>
      <c r="B25" s="103" t="s">
        <v>564</v>
      </c>
      <c r="C25" s="97"/>
      <c r="D25" s="4"/>
      <c r="E25" s="16"/>
      <c r="F25" s="4"/>
    </row>
    <row r="26" spans="1:6" ht="12.75" hidden="1" customHeight="1" x14ac:dyDescent="0.25">
      <c r="A26" s="99">
        <v>8112</v>
      </c>
      <c r="B26" s="104" t="s">
        <v>675</v>
      </c>
      <c r="C26" s="105" t="s">
        <v>213</v>
      </c>
      <c r="D26" s="4">
        <f>F26</f>
        <v>0</v>
      </c>
      <c r="E26" s="16" t="s">
        <v>212</v>
      </c>
      <c r="F26" s="4"/>
    </row>
    <row r="27" spans="1:6" ht="13.5" hidden="1" customHeight="1" x14ac:dyDescent="0.25">
      <c r="A27" s="99">
        <v>8113</v>
      </c>
      <c r="B27" s="104" t="s">
        <v>676</v>
      </c>
      <c r="C27" s="105" t="s">
        <v>214</v>
      </c>
      <c r="D27" s="4">
        <f>F27</f>
        <v>0</v>
      </c>
      <c r="E27" s="16" t="s">
        <v>212</v>
      </c>
      <c r="F27" s="4"/>
    </row>
    <row r="28" spans="1:6" ht="26.25" customHeight="1" x14ac:dyDescent="0.25">
      <c r="A28" s="99">
        <v>8120</v>
      </c>
      <c r="B28" s="102" t="s">
        <v>677</v>
      </c>
      <c r="C28" s="105"/>
      <c r="D28" s="4">
        <f>E28+F28</f>
        <v>0</v>
      </c>
      <c r="E28" s="16">
        <f>E40</f>
        <v>0</v>
      </c>
      <c r="F28" s="4">
        <f>F30+F40</f>
        <v>0</v>
      </c>
    </row>
    <row r="29" spans="1:6" ht="12" hidden="1" customHeight="1" x14ac:dyDescent="0.25">
      <c r="A29" s="99"/>
      <c r="B29" s="103" t="s">
        <v>327</v>
      </c>
      <c r="C29" s="105"/>
      <c r="D29" s="4"/>
      <c r="E29" s="16"/>
      <c r="F29" s="4"/>
    </row>
    <row r="30" spans="1:6" ht="15.75" customHeight="1" x14ac:dyDescent="0.25">
      <c r="A30" s="99">
        <v>8121</v>
      </c>
      <c r="B30" s="102" t="s">
        <v>678</v>
      </c>
      <c r="C30" s="105"/>
      <c r="D30" s="4">
        <f>F30</f>
        <v>0</v>
      </c>
      <c r="E30" s="16" t="s">
        <v>212</v>
      </c>
      <c r="F30" s="4">
        <f>F32+F36</f>
        <v>0</v>
      </c>
    </row>
    <row r="31" spans="1:6" ht="9.75" hidden="1" customHeight="1" x14ac:dyDescent="0.25">
      <c r="A31" s="99"/>
      <c r="B31" s="103" t="s">
        <v>564</v>
      </c>
      <c r="C31" s="105"/>
      <c r="D31" s="4"/>
      <c r="E31" s="16"/>
      <c r="F31" s="4"/>
    </row>
    <row r="32" spans="1:6" ht="14.25" customHeight="1" x14ac:dyDescent="0.25">
      <c r="A32" s="93">
        <v>8122</v>
      </c>
      <c r="B32" s="100" t="s">
        <v>679</v>
      </c>
      <c r="C32" s="105" t="s">
        <v>215</v>
      </c>
      <c r="D32" s="4">
        <f>F32</f>
        <v>0</v>
      </c>
      <c r="E32" s="16" t="s">
        <v>212</v>
      </c>
      <c r="F32" s="4">
        <f>F34+F35</f>
        <v>0</v>
      </c>
    </row>
    <row r="33" spans="1:6" ht="10.5" hidden="1" customHeight="1" x14ac:dyDescent="0.25">
      <c r="A33" s="93"/>
      <c r="B33" s="106" t="s">
        <v>564</v>
      </c>
      <c r="C33" s="105"/>
      <c r="D33" s="4"/>
      <c r="E33" s="16"/>
      <c r="F33" s="4"/>
    </row>
    <row r="34" spans="1:6" ht="14.25" customHeight="1" x14ac:dyDescent="0.25">
      <c r="A34" s="93">
        <v>8123</v>
      </c>
      <c r="B34" s="106" t="s">
        <v>680</v>
      </c>
      <c r="C34" s="105"/>
      <c r="D34" s="4">
        <f>F34</f>
        <v>0</v>
      </c>
      <c r="E34" s="16" t="s">
        <v>212</v>
      </c>
      <c r="F34" s="4"/>
    </row>
    <row r="35" spans="1:6" ht="14.25" customHeight="1" x14ac:dyDescent="0.25">
      <c r="A35" s="93">
        <v>8124</v>
      </c>
      <c r="B35" s="106" t="s">
        <v>681</v>
      </c>
      <c r="C35" s="105"/>
      <c r="D35" s="4">
        <f>F35</f>
        <v>0</v>
      </c>
      <c r="E35" s="16" t="s">
        <v>212</v>
      </c>
      <c r="F35" s="4"/>
    </row>
    <row r="36" spans="1:6" ht="24.75" customHeight="1" x14ac:dyDescent="0.25">
      <c r="A36" s="93">
        <v>8130</v>
      </c>
      <c r="B36" s="100" t="s">
        <v>682</v>
      </c>
      <c r="C36" s="105" t="s">
        <v>216</v>
      </c>
      <c r="D36" s="4">
        <f>F36</f>
        <v>0</v>
      </c>
      <c r="E36" s="16" t="s">
        <v>212</v>
      </c>
      <c r="F36" s="4">
        <f>F38+F39</f>
        <v>0</v>
      </c>
    </row>
    <row r="37" spans="1:6" ht="15" customHeight="1" x14ac:dyDescent="0.25">
      <c r="A37" s="93"/>
      <c r="B37" s="106" t="s">
        <v>564</v>
      </c>
      <c r="C37" s="105"/>
      <c r="D37" s="4"/>
      <c r="E37" s="16"/>
      <c r="F37" s="4"/>
    </row>
    <row r="38" spans="1:6" ht="14.25" customHeight="1" x14ac:dyDescent="0.25">
      <c r="A38" s="93">
        <v>8131</v>
      </c>
      <c r="B38" s="106" t="s">
        <v>683</v>
      </c>
      <c r="C38" s="105"/>
      <c r="D38" s="4">
        <f>F38</f>
        <v>0</v>
      </c>
      <c r="E38" s="16" t="s">
        <v>212</v>
      </c>
      <c r="F38" s="4"/>
    </row>
    <row r="39" spans="1:6" ht="15" customHeight="1" x14ac:dyDescent="0.25">
      <c r="A39" s="93">
        <v>8132</v>
      </c>
      <c r="B39" s="106" t="s">
        <v>684</v>
      </c>
      <c r="C39" s="105"/>
      <c r="D39" s="4">
        <f>F39</f>
        <v>0</v>
      </c>
      <c r="E39" s="16" t="s">
        <v>212</v>
      </c>
      <c r="F39" s="4"/>
    </row>
    <row r="40" spans="1:6" ht="17.25" customHeight="1" x14ac:dyDescent="0.25">
      <c r="A40" s="93">
        <v>8140</v>
      </c>
      <c r="B40" s="100" t="s">
        <v>685</v>
      </c>
      <c r="C40" s="105"/>
      <c r="D40" s="4">
        <f>E40+F40</f>
        <v>0</v>
      </c>
      <c r="E40" s="16">
        <f>E42+E46</f>
        <v>0</v>
      </c>
      <c r="F40" s="4">
        <f>F42+F46</f>
        <v>0</v>
      </c>
    </row>
    <row r="41" spans="1:6" ht="12" customHeight="1" x14ac:dyDescent="0.25">
      <c r="A41" s="99"/>
      <c r="B41" s="103" t="s">
        <v>564</v>
      </c>
      <c r="C41" s="105"/>
      <c r="D41" s="4"/>
      <c r="E41" s="16"/>
      <c r="F41" s="4"/>
    </row>
    <row r="42" spans="1:6" ht="24.75" customHeight="1" x14ac:dyDescent="0.25">
      <c r="A42" s="93">
        <v>8141</v>
      </c>
      <c r="B42" s="100" t="s">
        <v>686</v>
      </c>
      <c r="C42" s="105" t="s">
        <v>215</v>
      </c>
      <c r="D42" s="4">
        <f>E42+F42</f>
        <v>0</v>
      </c>
      <c r="E42" s="16">
        <f>E44+E45</f>
        <v>0</v>
      </c>
      <c r="F42" s="4">
        <f>F45</f>
        <v>0</v>
      </c>
    </row>
    <row r="43" spans="1:6" ht="14.25" customHeight="1" x14ac:dyDescent="0.25">
      <c r="A43" s="93"/>
      <c r="B43" s="106" t="s">
        <v>564</v>
      </c>
      <c r="C43" s="107"/>
      <c r="D43" s="4"/>
      <c r="E43" s="16"/>
      <c r="F43" s="4"/>
    </row>
    <row r="44" spans="1:6" ht="17.25" customHeight="1" x14ac:dyDescent="0.25">
      <c r="A44" s="93">
        <v>8142</v>
      </c>
      <c r="B44" s="106" t="s">
        <v>687</v>
      </c>
      <c r="C44" s="107"/>
      <c r="D44" s="4">
        <f>E44</f>
        <v>0</v>
      </c>
      <c r="E44" s="16"/>
      <c r="F44" s="16" t="s">
        <v>212</v>
      </c>
    </row>
    <row r="45" spans="1:6" ht="17.25" customHeight="1" x14ac:dyDescent="0.25">
      <c r="A45" s="93">
        <v>8143</v>
      </c>
      <c r="B45" s="106" t="s">
        <v>688</v>
      </c>
      <c r="C45" s="107"/>
      <c r="D45" s="4">
        <f>E45+F45</f>
        <v>0</v>
      </c>
      <c r="E45" s="16"/>
      <c r="F45" s="4"/>
    </row>
    <row r="46" spans="1:6" ht="24.75" customHeight="1" x14ac:dyDescent="0.25">
      <c r="A46" s="93">
        <v>8150</v>
      </c>
      <c r="B46" s="100" t="s">
        <v>689</v>
      </c>
      <c r="C46" s="75" t="s">
        <v>216</v>
      </c>
      <c r="D46" s="4">
        <f>E46+F46</f>
        <v>0</v>
      </c>
      <c r="E46" s="16">
        <f>E48+E49</f>
        <v>0</v>
      </c>
      <c r="F46" s="4">
        <f>F49</f>
        <v>0</v>
      </c>
    </row>
    <row r="47" spans="1:6" ht="12" customHeight="1" x14ac:dyDescent="0.25">
      <c r="A47" s="93"/>
      <c r="B47" s="106" t="s">
        <v>564</v>
      </c>
      <c r="C47" s="75"/>
      <c r="D47" s="4"/>
      <c r="E47" s="16"/>
      <c r="F47" s="4"/>
    </row>
    <row r="48" spans="1:6" ht="17.25" customHeight="1" x14ac:dyDescent="0.25">
      <c r="A48" s="93">
        <v>8151</v>
      </c>
      <c r="B48" s="106" t="s">
        <v>683</v>
      </c>
      <c r="C48" s="75"/>
      <c r="D48" s="4">
        <f>E48</f>
        <v>0</v>
      </c>
      <c r="E48" s="16"/>
      <c r="F48" s="4" t="s">
        <v>4</v>
      </c>
    </row>
    <row r="49" spans="1:6" ht="17.25" customHeight="1" x14ac:dyDescent="0.25">
      <c r="A49" s="93">
        <v>8152</v>
      </c>
      <c r="B49" s="106" t="s">
        <v>690</v>
      </c>
      <c r="C49" s="75"/>
      <c r="D49" s="4">
        <f>E49+F49</f>
        <v>0</v>
      </c>
      <c r="E49" s="16"/>
      <c r="F49" s="4"/>
    </row>
    <row r="50" spans="1:6" ht="33" customHeight="1" x14ac:dyDescent="0.25">
      <c r="A50" s="93">
        <v>8160</v>
      </c>
      <c r="B50" s="100" t="s">
        <v>691</v>
      </c>
      <c r="C50" s="75"/>
      <c r="D50" s="4">
        <f>E50+F50</f>
        <v>154225.70000000001</v>
      </c>
      <c r="E50" s="4">
        <f>E57+E61+E71+E72+E73</f>
        <v>0</v>
      </c>
      <c r="F50" s="4">
        <f>F52+F57+F61+F71+F72+F73</f>
        <v>154225.70000000001</v>
      </c>
    </row>
    <row r="51" spans="1:6" ht="13.5" customHeight="1" x14ac:dyDescent="0.25">
      <c r="A51" s="93"/>
      <c r="B51" s="108" t="s">
        <v>327</v>
      </c>
      <c r="C51" s="75"/>
      <c r="D51" s="4"/>
      <c r="E51" s="16"/>
      <c r="F51" s="4"/>
    </row>
    <row r="52" spans="1:6" ht="24.75" customHeight="1" x14ac:dyDescent="0.25">
      <c r="A52" s="93">
        <v>8161</v>
      </c>
      <c r="B52" s="102" t="s">
        <v>692</v>
      </c>
      <c r="C52" s="75"/>
      <c r="D52" s="4">
        <f>F52</f>
        <v>0</v>
      </c>
      <c r="E52" s="16" t="s">
        <v>212</v>
      </c>
      <c r="F52" s="4">
        <f>F54+F55+F56</f>
        <v>0</v>
      </c>
    </row>
    <row r="53" spans="1:6" ht="10.5" hidden="1" customHeight="1" thickBot="1" x14ac:dyDescent="0.3">
      <c r="A53" s="93"/>
      <c r="B53" s="103" t="s">
        <v>564</v>
      </c>
      <c r="C53" s="75"/>
      <c r="D53" s="4"/>
      <c r="E53" s="16"/>
      <c r="F53" s="4"/>
    </row>
    <row r="54" spans="1:6" ht="25.5" hidden="1" customHeight="1" thickBot="1" x14ac:dyDescent="0.3">
      <c r="A54" s="93">
        <v>8162</v>
      </c>
      <c r="B54" s="106" t="s">
        <v>693</v>
      </c>
      <c r="C54" s="75" t="s">
        <v>217</v>
      </c>
      <c r="D54" s="4">
        <f>F54</f>
        <v>0</v>
      </c>
      <c r="E54" s="16" t="s">
        <v>212</v>
      </c>
      <c r="F54" s="4"/>
    </row>
    <row r="55" spans="1:6" ht="25.5" hidden="1" customHeight="1" thickBot="1" x14ac:dyDescent="0.3">
      <c r="A55" s="99">
        <v>8163</v>
      </c>
      <c r="B55" s="109" t="s">
        <v>694</v>
      </c>
      <c r="C55" s="75" t="s">
        <v>217</v>
      </c>
      <c r="D55" s="4">
        <f>F55</f>
        <v>0</v>
      </c>
      <c r="E55" s="16" t="s">
        <v>212</v>
      </c>
      <c r="F55" s="4"/>
    </row>
    <row r="56" spans="1:6" ht="24" hidden="1" customHeight="1" thickBot="1" x14ac:dyDescent="0.3">
      <c r="A56" s="93">
        <v>8164</v>
      </c>
      <c r="B56" s="106" t="s">
        <v>695</v>
      </c>
      <c r="C56" s="75" t="s">
        <v>218</v>
      </c>
      <c r="D56" s="4">
        <f>F56</f>
        <v>0</v>
      </c>
      <c r="E56" s="16" t="s">
        <v>212</v>
      </c>
      <c r="F56" s="4"/>
    </row>
    <row r="57" spans="1:6" ht="16.5" customHeight="1" x14ac:dyDescent="0.25">
      <c r="A57" s="93">
        <v>8170</v>
      </c>
      <c r="B57" s="102" t="s">
        <v>696</v>
      </c>
      <c r="C57" s="75"/>
      <c r="D57" s="4">
        <f>E57+F57</f>
        <v>0</v>
      </c>
      <c r="E57" s="16"/>
      <c r="F57" s="16"/>
    </row>
    <row r="58" spans="1:6" ht="12.75" hidden="1" customHeight="1" thickBot="1" x14ac:dyDescent="0.3">
      <c r="A58" s="93"/>
      <c r="B58" s="103" t="s">
        <v>564</v>
      </c>
      <c r="C58" s="75"/>
      <c r="D58" s="4"/>
      <c r="E58" s="16"/>
      <c r="F58" s="16"/>
    </row>
    <row r="59" spans="1:6" ht="35.25" hidden="1" customHeight="1" thickBot="1" x14ac:dyDescent="0.3">
      <c r="A59" s="93">
        <v>8171</v>
      </c>
      <c r="B59" s="106" t="s">
        <v>697</v>
      </c>
      <c r="C59" s="75" t="s">
        <v>219</v>
      </c>
      <c r="D59" s="4">
        <f>E59+F59</f>
        <v>0</v>
      </c>
      <c r="E59" s="16"/>
      <c r="F59" s="4"/>
    </row>
    <row r="60" spans="1:6" ht="13.5" hidden="1" customHeight="1" thickBot="1" x14ac:dyDescent="0.3">
      <c r="A60" s="93">
        <v>8172</v>
      </c>
      <c r="B60" s="104" t="s">
        <v>698</v>
      </c>
      <c r="C60" s="75" t="s">
        <v>220</v>
      </c>
      <c r="D60" s="4">
        <f>E60+F60</f>
        <v>0</v>
      </c>
      <c r="E60" s="16"/>
      <c r="F60" s="4"/>
    </row>
    <row r="61" spans="1:6" ht="41.25" customHeight="1" x14ac:dyDescent="0.25">
      <c r="A61" s="93">
        <v>8190</v>
      </c>
      <c r="B61" s="110" t="s">
        <v>699</v>
      </c>
      <c r="C61" s="74"/>
      <c r="D61" s="4">
        <f>E61+F61</f>
        <v>154225.70000000001</v>
      </c>
      <c r="E61" s="4">
        <f>E63+E66</f>
        <v>0</v>
      </c>
      <c r="F61" s="4">
        <f>F67</f>
        <v>154225.70000000001</v>
      </c>
    </row>
    <row r="62" spans="1:6" ht="11.25" customHeight="1" x14ac:dyDescent="0.25">
      <c r="A62" s="93"/>
      <c r="B62" s="103" t="s">
        <v>513</v>
      </c>
      <c r="C62" s="74"/>
      <c r="D62" s="4"/>
      <c r="E62" s="4"/>
      <c r="F62" s="4"/>
    </row>
    <row r="63" spans="1:6" ht="26.25" customHeight="1" x14ac:dyDescent="0.25">
      <c r="A63" s="99">
        <v>8191</v>
      </c>
      <c r="B63" s="103" t="s">
        <v>700</v>
      </c>
      <c r="C63" s="111">
        <v>9320</v>
      </c>
      <c r="D63" s="4">
        <f>E63</f>
        <v>0</v>
      </c>
      <c r="E63" s="4"/>
      <c r="F63" s="4" t="s">
        <v>4</v>
      </c>
    </row>
    <row r="64" spans="1:6" ht="12.75" customHeight="1" x14ac:dyDescent="0.25">
      <c r="A64" s="99"/>
      <c r="B64" s="103" t="s">
        <v>233</v>
      </c>
      <c r="C64" s="74"/>
      <c r="D64" s="4"/>
      <c r="E64" s="4"/>
      <c r="F64" s="4"/>
    </row>
    <row r="65" spans="1:6" ht="43.5" customHeight="1" x14ac:dyDescent="0.25">
      <c r="A65" s="99">
        <v>8192</v>
      </c>
      <c r="B65" s="106" t="s">
        <v>701</v>
      </c>
      <c r="C65" s="74"/>
      <c r="D65" s="4">
        <f>E65</f>
        <v>0</v>
      </c>
      <c r="E65" s="4"/>
      <c r="F65" s="16" t="s">
        <v>212</v>
      </c>
    </row>
    <row r="66" spans="1:6" ht="25.5" customHeight="1" x14ac:dyDescent="0.25">
      <c r="A66" s="99">
        <v>8193</v>
      </c>
      <c r="B66" s="106" t="s">
        <v>702</v>
      </c>
      <c r="C66" s="74"/>
      <c r="D66" s="4">
        <f>E66</f>
        <v>0</v>
      </c>
      <c r="E66" s="16">
        <f>E65-E63</f>
        <v>0</v>
      </c>
      <c r="F66" s="16" t="s">
        <v>4</v>
      </c>
    </row>
    <row r="67" spans="1:6" ht="26.25" customHeight="1" x14ac:dyDescent="0.25">
      <c r="A67" s="99">
        <v>8194</v>
      </c>
      <c r="B67" s="103" t="s">
        <v>703</v>
      </c>
      <c r="C67" s="112">
        <v>9330</v>
      </c>
      <c r="D67" s="4">
        <f>F67</f>
        <v>154225.70000000001</v>
      </c>
      <c r="E67" s="16" t="s">
        <v>212</v>
      </c>
      <c r="F67" s="4">
        <f>F69+F70</f>
        <v>154225.70000000001</v>
      </c>
    </row>
    <row r="68" spans="1:6" ht="9.75" customHeight="1" x14ac:dyDescent="0.25">
      <c r="A68" s="99"/>
      <c r="B68" s="103" t="s">
        <v>233</v>
      </c>
      <c r="C68" s="112"/>
      <c r="D68" s="4"/>
      <c r="E68" s="16"/>
      <c r="F68" s="4"/>
    </row>
    <row r="69" spans="1:6" ht="32.25" customHeight="1" x14ac:dyDescent="0.25">
      <c r="A69" s="99">
        <v>8195</v>
      </c>
      <c r="B69" s="106" t="s">
        <v>704</v>
      </c>
      <c r="C69" s="112"/>
      <c r="D69" s="4">
        <f>F69</f>
        <v>108647.9</v>
      </c>
      <c r="E69" s="16" t="s">
        <v>212</v>
      </c>
      <c r="F69" s="4">
        <v>108647.9</v>
      </c>
    </row>
    <row r="70" spans="1:6" ht="32.25" customHeight="1" x14ac:dyDescent="0.25">
      <c r="A70" s="99">
        <v>8196</v>
      </c>
      <c r="B70" s="106" t="s">
        <v>705</v>
      </c>
      <c r="C70" s="112"/>
      <c r="D70" s="4">
        <f>F70</f>
        <v>45577.8</v>
      </c>
      <c r="E70" s="16" t="s">
        <v>212</v>
      </c>
      <c r="F70" s="4">
        <v>45577.8</v>
      </c>
    </row>
    <row r="71" spans="1:6" ht="33" customHeight="1" x14ac:dyDescent="0.2">
      <c r="A71" s="99">
        <v>8197</v>
      </c>
      <c r="B71" s="110" t="s">
        <v>706</v>
      </c>
      <c r="C71" s="73"/>
      <c r="D71" s="28"/>
      <c r="E71" s="28"/>
      <c r="F71" s="28"/>
    </row>
    <row r="72" spans="1:6" ht="48.75" customHeight="1" x14ac:dyDescent="0.2">
      <c r="A72" s="99">
        <v>8198</v>
      </c>
      <c r="B72" s="110" t="s">
        <v>707</v>
      </c>
      <c r="C72" s="73"/>
      <c r="D72" s="28"/>
      <c r="E72" s="28"/>
      <c r="F72" s="28"/>
    </row>
    <row r="73" spans="1:6" ht="45.75" customHeight="1" x14ac:dyDescent="0.2">
      <c r="A73" s="99">
        <v>8199</v>
      </c>
      <c r="B73" s="110" t="s">
        <v>708</v>
      </c>
      <c r="C73" s="73"/>
      <c r="D73" s="28"/>
      <c r="E73" s="28"/>
      <c r="F73" s="28"/>
    </row>
    <row r="74" spans="1:6" ht="29.25" customHeight="1" x14ac:dyDescent="0.2">
      <c r="A74" s="99" t="s">
        <v>709</v>
      </c>
      <c r="B74" s="113" t="s">
        <v>710</v>
      </c>
      <c r="C74" s="73"/>
      <c r="D74" s="28"/>
      <c r="E74" s="28"/>
      <c r="F74" s="28"/>
    </row>
    <row r="75" spans="1:6" ht="18" customHeight="1" x14ac:dyDescent="0.25">
      <c r="A75" s="99">
        <v>8200</v>
      </c>
      <c r="B75" s="94" t="s">
        <v>711</v>
      </c>
      <c r="C75" s="74"/>
      <c r="D75" s="28"/>
      <c r="E75" s="28"/>
      <c r="F75" s="28"/>
    </row>
    <row r="76" spans="1:6" ht="13.5" customHeight="1" x14ac:dyDescent="0.25">
      <c r="A76" s="99"/>
      <c r="B76" s="98" t="s">
        <v>327</v>
      </c>
      <c r="C76" s="74"/>
      <c r="D76" s="28"/>
      <c r="E76" s="28"/>
      <c r="F76" s="28"/>
    </row>
    <row r="77" spans="1:6" ht="27.75" customHeight="1" x14ac:dyDescent="0.25">
      <c r="A77" s="99">
        <v>8210</v>
      </c>
      <c r="B77" s="114" t="s">
        <v>712</v>
      </c>
      <c r="C77" s="74"/>
      <c r="D77" s="28"/>
      <c r="E77" s="28"/>
      <c r="F77" s="28"/>
    </row>
    <row r="78" spans="1:6" ht="13.5" customHeight="1" x14ac:dyDescent="0.25">
      <c r="A78" s="93"/>
      <c r="B78" s="106" t="s">
        <v>327</v>
      </c>
      <c r="C78" s="74"/>
      <c r="D78" s="28"/>
      <c r="E78" s="28"/>
      <c r="F78" s="28"/>
    </row>
    <row r="79" spans="1:6" ht="32.25" customHeight="1" x14ac:dyDescent="0.25">
      <c r="A79" s="99">
        <v>8211</v>
      </c>
      <c r="B79" s="102" t="s">
        <v>713</v>
      </c>
      <c r="C79" s="74"/>
      <c r="D79" s="28"/>
      <c r="E79" s="28"/>
      <c r="F79" s="28"/>
    </row>
    <row r="80" spans="1:6" ht="15.75" customHeight="1" x14ac:dyDescent="0.25">
      <c r="A80" s="99"/>
      <c r="B80" s="103" t="s">
        <v>233</v>
      </c>
      <c r="C80" s="74"/>
      <c r="D80" s="28"/>
      <c r="E80" s="28"/>
      <c r="F80" s="28"/>
    </row>
    <row r="81" spans="1:6" ht="15.75" customHeight="1" x14ac:dyDescent="0.25">
      <c r="A81" s="99">
        <v>8212</v>
      </c>
      <c r="B81" s="104" t="s">
        <v>675</v>
      </c>
      <c r="C81" s="75" t="s">
        <v>714</v>
      </c>
      <c r="D81" s="28"/>
      <c r="E81" s="28"/>
      <c r="F81" s="28"/>
    </row>
    <row r="82" spans="1:6" ht="15.75" customHeight="1" x14ac:dyDescent="0.25">
      <c r="A82" s="99">
        <v>8213</v>
      </c>
      <c r="B82" s="104" t="s">
        <v>676</v>
      </c>
      <c r="C82" s="75" t="s">
        <v>715</v>
      </c>
      <c r="D82" s="28"/>
      <c r="E82" s="28"/>
      <c r="F82" s="28"/>
    </row>
    <row r="83" spans="1:6" ht="29.25" customHeight="1" x14ac:dyDescent="0.25">
      <c r="A83" s="99">
        <v>8220</v>
      </c>
      <c r="B83" s="102" t="s">
        <v>716</v>
      </c>
      <c r="C83" s="74"/>
      <c r="D83" s="28"/>
      <c r="E83" s="28"/>
      <c r="F83" s="28"/>
    </row>
    <row r="84" spans="1:6" ht="13.5" customHeight="1" x14ac:dyDescent="0.25">
      <c r="A84" s="99"/>
      <c r="B84" s="103" t="s">
        <v>327</v>
      </c>
      <c r="C84" s="74"/>
      <c r="D84" s="28"/>
      <c r="E84" s="28"/>
      <c r="F84" s="28"/>
    </row>
    <row r="85" spans="1:6" ht="18" customHeight="1" x14ac:dyDescent="0.25">
      <c r="A85" s="99">
        <v>8221</v>
      </c>
      <c r="B85" s="102" t="s">
        <v>717</v>
      </c>
      <c r="C85" s="74"/>
      <c r="D85" s="28"/>
      <c r="E85" s="28"/>
      <c r="F85" s="28"/>
    </row>
    <row r="86" spans="1:6" ht="14.25" customHeight="1" x14ac:dyDescent="0.25">
      <c r="A86" s="99"/>
      <c r="B86" s="103" t="s">
        <v>564</v>
      </c>
      <c r="C86" s="74"/>
      <c r="D86" s="28"/>
      <c r="E86" s="28"/>
      <c r="F86" s="28"/>
    </row>
    <row r="87" spans="1:6" ht="15" customHeight="1" x14ac:dyDescent="0.25">
      <c r="A87" s="93">
        <v>8222</v>
      </c>
      <c r="B87" s="106" t="s">
        <v>718</v>
      </c>
      <c r="C87" s="75" t="s">
        <v>719</v>
      </c>
      <c r="D87" s="28"/>
      <c r="E87" s="28"/>
      <c r="F87" s="28"/>
    </row>
    <row r="88" spans="1:6" ht="15" customHeight="1" x14ac:dyDescent="0.25">
      <c r="A88" s="93">
        <v>8230</v>
      </c>
      <c r="B88" s="106" t="s">
        <v>720</v>
      </c>
      <c r="C88" s="75" t="s">
        <v>721</v>
      </c>
      <c r="D88" s="28"/>
      <c r="E88" s="28"/>
      <c r="F88" s="28"/>
    </row>
    <row r="89" spans="1:6" ht="18" customHeight="1" x14ac:dyDescent="0.25">
      <c r="A89" s="93">
        <v>8240</v>
      </c>
      <c r="B89" s="102" t="s">
        <v>722</v>
      </c>
      <c r="C89" s="74"/>
      <c r="D89" s="28"/>
      <c r="E89" s="28"/>
      <c r="F89" s="28"/>
    </row>
    <row r="90" spans="1:6" ht="14.25" customHeight="1" x14ac:dyDescent="0.25">
      <c r="A90" s="99"/>
      <c r="B90" s="103" t="s">
        <v>564</v>
      </c>
      <c r="C90" s="74"/>
      <c r="D90" s="28"/>
      <c r="E90" s="28"/>
      <c r="F90" s="28"/>
    </row>
    <row r="91" spans="1:6" ht="16.5" customHeight="1" x14ac:dyDescent="0.25">
      <c r="A91" s="93">
        <v>8241</v>
      </c>
      <c r="B91" s="106" t="s">
        <v>723</v>
      </c>
      <c r="C91" s="75" t="s">
        <v>719</v>
      </c>
      <c r="D91" s="28"/>
      <c r="E91" s="28"/>
      <c r="F91" s="28"/>
    </row>
    <row r="92" spans="1:6" ht="16.5" customHeight="1" x14ac:dyDescent="0.25">
      <c r="A92" s="93">
        <v>8250</v>
      </c>
      <c r="B92" s="106" t="s">
        <v>724</v>
      </c>
      <c r="C92" s="75" t="s">
        <v>721</v>
      </c>
      <c r="D92" s="28"/>
      <c r="E92" s="28"/>
      <c r="F92" s="28"/>
    </row>
    <row r="93" spans="1:6" ht="6" customHeight="1" x14ac:dyDescent="0.2">
      <c r="B93" s="25"/>
      <c r="C93" s="25"/>
    </row>
    <row r="94" spans="1:6" ht="18" customHeight="1" x14ac:dyDescent="0.2">
      <c r="B94" s="25"/>
      <c r="C94" s="25"/>
    </row>
    <row r="95" spans="1:6" ht="18" customHeight="1" x14ac:dyDescent="0.2">
      <c r="B95" s="25"/>
      <c r="C95" s="25"/>
    </row>
    <row r="96" spans="1:6" ht="18" customHeight="1" x14ac:dyDescent="0.2">
      <c r="B96" s="25"/>
      <c r="C96" s="25"/>
    </row>
    <row r="97" spans="2:3" ht="18" customHeight="1" x14ac:dyDescent="0.2">
      <c r="B97" s="25"/>
      <c r="C97" s="25"/>
    </row>
    <row r="98" spans="2:3" ht="18" customHeight="1" x14ac:dyDescent="0.2">
      <c r="B98" s="25"/>
      <c r="C98" s="25"/>
    </row>
    <row r="99" spans="2:3" ht="18" customHeight="1" x14ac:dyDescent="0.2">
      <c r="B99" s="25"/>
      <c r="C99" s="25"/>
    </row>
    <row r="100" spans="2:3" ht="18" customHeight="1" x14ac:dyDescent="0.2">
      <c r="B100" s="25"/>
      <c r="C100" s="25"/>
    </row>
    <row r="101" spans="2:3" ht="18" customHeight="1" x14ac:dyDescent="0.2">
      <c r="B101" s="25"/>
      <c r="C101" s="25"/>
    </row>
    <row r="102" spans="2:3" ht="18" customHeight="1" x14ac:dyDescent="0.2">
      <c r="B102" s="25"/>
      <c r="C102" s="25"/>
    </row>
    <row r="103" spans="2:3" ht="18" customHeight="1" x14ac:dyDescent="0.2">
      <c r="B103" s="25"/>
      <c r="C103" s="25"/>
    </row>
    <row r="104" spans="2:3" ht="18" customHeight="1" x14ac:dyDescent="0.2">
      <c r="B104" s="25"/>
      <c r="C104" s="25"/>
    </row>
    <row r="105" spans="2:3" ht="18" customHeight="1" x14ac:dyDescent="0.2">
      <c r="B105" s="25"/>
      <c r="C105" s="25"/>
    </row>
    <row r="106" spans="2:3" ht="18" customHeight="1" x14ac:dyDescent="0.2">
      <c r="B106" s="25"/>
      <c r="C106" s="25"/>
    </row>
    <row r="107" spans="2:3" ht="18" customHeight="1" x14ac:dyDescent="0.2">
      <c r="B107" s="25"/>
      <c r="C107" s="25"/>
    </row>
    <row r="108" spans="2:3" ht="18" customHeight="1" x14ac:dyDescent="0.2">
      <c r="B108" s="25"/>
      <c r="C108" s="25"/>
    </row>
    <row r="109" spans="2:3" ht="18" customHeight="1" x14ac:dyDescent="0.2">
      <c r="B109" s="25"/>
      <c r="C109" s="25"/>
    </row>
    <row r="110" spans="2:3" ht="18" customHeight="1" x14ac:dyDescent="0.2">
      <c r="B110" s="25"/>
      <c r="C110" s="25"/>
    </row>
    <row r="111" spans="2:3" ht="18" customHeight="1" x14ac:dyDescent="0.2">
      <c r="B111" s="25"/>
      <c r="C111" s="25"/>
    </row>
    <row r="112" spans="2:3" ht="18" customHeight="1" x14ac:dyDescent="0.2">
      <c r="B112" s="25"/>
      <c r="C112" s="25"/>
    </row>
    <row r="113" spans="2:3" ht="18" customHeight="1" x14ac:dyDescent="0.2">
      <c r="B113" s="25"/>
      <c r="C113" s="25"/>
    </row>
    <row r="114" spans="2:3" ht="18" customHeight="1" x14ac:dyDescent="0.2">
      <c r="B114" s="25"/>
      <c r="C114" s="25"/>
    </row>
    <row r="115" spans="2:3" ht="18" customHeight="1" x14ac:dyDescent="0.2">
      <c r="B115" s="25"/>
      <c r="C115" s="25"/>
    </row>
    <row r="116" spans="2:3" ht="18" customHeight="1" x14ac:dyDescent="0.2">
      <c r="B116" s="25"/>
      <c r="C116" s="25"/>
    </row>
    <row r="117" spans="2:3" ht="18" customHeight="1" x14ac:dyDescent="0.2">
      <c r="B117" s="25"/>
      <c r="C117" s="25"/>
    </row>
    <row r="118" spans="2:3" ht="18" customHeight="1" x14ac:dyDescent="0.2">
      <c r="B118" s="25"/>
      <c r="C118" s="25"/>
    </row>
    <row r="119" spans="2:3" ht="18" customHeight="1" x14ac:dyDescent="0.2">
      <c r="B119" s="25"/>
      <c r="C119" s="25"/>
    </row>
    <row r="120" spans="2:3" ht="18" customHeight="1" x14ac:dyDescent="0.2">
      <c r="B120" s="25"/>
      <c r="C120" s="25"/>
    </row>
    <row r="121" spans="2:3" ht="18" customHeight="1" x14ac:dyDescent="0.2">
      <c r="B121" s="25"/>
      <c r="C121" s="25"/>
    </row>
    <row r="122" spans="2:3" ht="18" customHeight="1" x14ac:dyDescent="0.2">
      <c r="B122" s="25"/>
      <c r="C122" s="25"/>
    </row>
    <row r="123" spans="2:3" ht="18" customHeight="1" x14ac:dyDescent="0.2">
      <c r="B123" s="25"/>
      <c r="C123" s="25"/>
    </row>
    <row r="124" spans="2:3" ht="18" customHeight="1" x14ac:dyDescent="0.2">
      <c r="B124" s="25"/>
      <c r="C124" s="25"/>
    </row>
    <row r="125" spans="2:3" ht="18" customHeight="1" x14ac:dyDescent="0.2">
      <c r="B125" s="25"/>
      <c r="C125" s="25"/>
    </row>
    <row r="126" spans="2:3" ht="18" customHeight="1" x14ac:dyDescent="0.2">
      <c r="B126" s="25"/>
      <c r="C126" s="25"/>
    </row>
    <row r="127" spans="2:3" ht="18" customHeight="1" x14ac:dyDescent="0.2">
      <c r="B127" s="25"/>
      <c r="C127" s="25"/>
    </row>
    <row r="128" spans="2:3" ht="18" customHeight="1" x14ac:dyDescent="0.2">
      <c r="B128" s="25"/>
      <c r="C128" s="25"/>
    </row>
    <row r="129" spans="2:3" ht="18" customHeight="1" x14ac:dyDescent="0.2">
      <c r="B129" s="25"/>
      <c r="C129" s="25"/>
    </row>
    <row r="130" spans="2:3" ht="18" customHeight="1" x14ac:dyDescent="0.2">
      <c r="B130" s="25"/>
      <c r="C130" s="25"/>
    </row>
    <row r="131" spans="2:3" ht="18" customHeight="1" x14ac:dyDescent="0.2">
      <c r="B131" s="25"/>
      <c r="C131" s="25"/>
    </row>
    <row r="132" spans="2:3" ht="18" customHeight="1" x14ac:dyDescent="0.2">
      <c r="B132" s="25"/>
      <c r="C132" s="25"/>
    </row>
    <row r="133" spans="2:3" ht="18" customHeight="1" x14ac:dyDescent="0.2">
      <c r="B133" s="25"/>
      <c r="C133" s="25"/>
    </row>
    <row r="134" spans="2:3" ht="18" customHeight="1" x14ac:dyDescent="0.2">
      <c r="B134" s="25"/>
      <c r="C134" s="25"/>
    </row>
    <row r="135" spans="2:3" ht="18" customHeight="1" x14ac:dyDescent="0.2">
      <c r="B135" s="25"/>
      <c r="C135" s="25"/>
    </row>
    <row r="136" spans="2:3" ht="18" customHeight="1" x14ac:dyDescent="0.2">
      <c r="B136" s="25"/>
      <c r="C136" s="25"/>
    </row>
    <row r="137" spans="2:3" ht="18" customHeight="1" x14ac:dyDescent="0.2">
      <c r="B137" s="25"/>
      <c r="C137" s="25"/>
    </row>
    <row r="138" spans="2:3" ht="18" customHeight="1" x14ac:dyDescent="0.2">
      <c r="B138" s="25"/>
      <c r="C138" s="25"/>
    </row>
    <row r="139" spans="2:3" ht="18" customHeight="1" x14ac:dyDescent="0.2">
      <c r="B139" s="25"/>
      <c r="C139" s="25"/>
    </row>
    <row r="140" spans="2:3" ht="18" customHeight="1" x14ac:dyDescent="0.2">
      <c r="B140" s="25"/>
      <c r="C140" s="25"/>
    </row>
    <row r="141" spans="2:3" ht="18" customHeight="1" x14ac:dyDescent="0.2">
      <c r="B141" s="25"/>
      <c r="C141" s="25"/>
    </row>
    <row r="142" spans="2:3" ht="18" customHeight="1" x14ac:dyDescent="0.2">
      <c r="B142" s="25"/>
      <c r="C142" s="25"/>
    </row>
    <row r="143" spans="2:3" ht="18" customHeight="1" x14ac:dyDescent="0.2">
      <c r="B143" s="25"/>
      <c r="C143" s="25"/>
    </row>
    <row r="144" spans="2:3" ht="18" customHeight="1" x14ac:dyDescent="0.2">
      <c r="B144" s="25"/>
      <c r="C144" s="25"/>
    </row>
    <row r="145" spans="2:3" ht="18" customHeight="1" x14ac:dyDescent="0.2">
      <c r="B145" s="25"/>
      <c r="C145" s="25"/>
    </row>
    <row r="146" spans="2:3" ht="18" customHeight="1" x14ac:dyDescent="0.2">
      <c r="B146" s="25"/>
      <c r="C146" s="25"/>
    </row>
    <row r="147" spans="2:3" ht="18" customHeight="1" x14ac:dyDescent="0.2">
      <c r="B147" s="25"/>
      <c r="C147" s="25"/>
    </row>
    <row r="148" spans="2:3" ht="18" customHeight="1" x14ac:dyDescent="0.2">
      <c r="B148" s="25"/>
      <c r="C148" s="25"/>
    </row>
    <row r="149" spans="2:3" ht="18" customHeight="1" x14ac:dyDescent="0.2">
      <c r="B149" s="25"/>
      <c r="C149" s="25"/>
    </row>
    <row r="150" spans="2:3" ht="18" customHeight="1" x14ac:dyDescent="0.2">
      <c r="B150" s="25"/>
      <c r="C150" s="25"/>
    </row>
    <row r="151" spans="2:3" ht="18" customHeight="1" x14ac:dyDescent="0.2">
      <c r="B151" s="25"/>
      <c r="C151" s="25"/>
    </row>
    <row r="152" spans="2:3" ht="18" customHeight="1" x14ac:dyDescent="0.2">
      <c r="B152" s="25"/>
      <c r="C152" s="25"/>
    </row>
    <row r="153" spans="2:3" ht="18" customHeight="1" x14ac:dyDescent="0.2">
      <c r="B153" s="25"/>
      <c r="C153" s="25"/>
    </row>
    <row r="154" spans="2:3" ht="18" customHeight="1" x14ac:dyDescent="0.2">
      <c r="B154" s="25"/>
      <c r="C154" s="25"/>
    </row>
    <row r="155" spans="2:3" ht="18" customHeight="1" x14ac:dyDescent="0.2">
      <c r="B155" s="25"/>
      <c r="C155" s="25"/>
    </row>
    <row r="156" spans="2:3" ht="18" customHeight="1" x14ac:dyDescent="0.2">
      <c r="B156" s="25"/>
      <c r="C156" s="25"/>
    </row>
    <row r="157" spans="2:3" ht="18" customHeight="1" x14ac:dyDescent="0.2">
      <c r="B157" s="25"/>
      <c r="C157" s="25"/>
    </row>
    <row r="158" spans="2:3" ht="18" customHeight="1" x14ac:dyDescent="0.2">
      <c r="B158" s="25"/>
      <c r="C158" s="25"/>
    </row>
    <row r="159" spans="2:3" ht="18" customHeight="1" x14ac:dyDescent="0.2">
      <c r="B159" s="25"/>
      <c r="C159" s="25"/>
    </row>
    <row r="160" spans="2:3" x14ac:dyDescent="0.2">
      <c r="B160" s="25"/>
      <c r="C160" s="25"/>
    </row>
    <row r="161" spans="2:3" x14ac:dyDescent="0.2">
      <c r="B161" s="25"/>
      <c r="C161" s="25"/>
    </row>
    <row r="162" spans="2:3" x14ac:dyDescent="0.2">
      <c r="B162" s="25"/>
      <c r="C162" s="25"/>
    </row>
    <row r="163" spans="2:3" x14ac:dyDescent="0.2">
      <c r="B163" s="25"/>
      <c r="C163" s="25"/>
    </row>
  </sheetData>
  <mergeCells count="12">
    <mergeCell ref="A2:F2"/>
    <mergeCell ref="A4:F4"/>
    <mergeCell ref="A6:A7"/>
    <mergeCell ref="A15:A16"/>
    <mergeCell ref="B15:C15"/>
    <mergeCell ref="D15:D16"/>
    <mergeCell ref="A11:F11"/>
    <mergeCell ref="A13:F13"/>
    <mergeCell ref="E6:F6"/>
    <mergeCell ref="D6:D7"/>
    <mergeCell ref="E14:F14"/>
    <mergeCell ref="E5:F5"/>
  </mergeCells>
  <pageMargins left="0" right="0" top="0" bottom="0" header="0" footer="0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925"/>
  <sheetViews>
    <sheetView workbookViewId="0">
      <selection activeCell="J8" sqref="J8"/>
    </sheetView>
  </sheetViews>
  <sheetFormatPr defaultRowHeight="15" x14ac:dyDescent="0.2"/>
  <cols>
    <col min="1" max="1" width="5.28515625" style="150" customWidth="1"/>
    <col min="2" max="2" width="4.140625" style="158" customWidth="1"/>
    <col min="3" max="3" width="3.140625" style="159" customWidth="1"/>
    <col min="4" max="4" width="3.140625" style="160" customWidth="1"/>
    <col min="5" max="5" width="52.42578125" style="154" customWidth="1"/>
    <col min="6" max="6" width="13.5703125" style="177" customWidth="1"/>
    <col min="7" max="7" width="13.7109375" style="177" customWidth="1"/>
    <col min="8" max="8" width="13.85546875" style="177" customWidth="1"/>
    <col min="9" max="9" width="1.140625" style="119" customWidth="1"/>
    <col min="10" max="10" width="13.7109375" style="119" customWidth="1"/>
    <col min="11" max="11" width="9.85546875" style="119" customWidth="1"/>
    <col min="12" max="256" width="9.140625" style="119"/>
    <col min="257" max="257" width="6.140625" style="119" customWidth="1"/>
    <col min="258" max="258" width="6.85546875" style="119" customWidth="1"/>
    <col min="259" max="259" width="6.28515625" style="119" customWidth="1"/>
    <col min="260" max="260" width="5.7109375" style="119" customWidth="1"/>
    <col min="261" max="261" width="51.42578125" style="119" customWidth="1"/>
    <col min="262" max="262" width="11.5703125" style="119" customWidth="1"/>
    <col min="263" max="263" width="9.7109375" style="119" customWidth="1"/>
    <col min="264" max="264" width="10" style="119" customWidth="1"/>
    <col min="265" max="512" width="9.140625" style="119"/>
    <col min="513" max="513" width="6.140625" style="119" customWidth="1"/>
    <col min="514" max="514" width="6.85546875" style="119" customWidth="1"/>
    <col min="515" max="515" width="6.28515625" style="119" customWidth="1"/>
    <col min="516" max="516" width="5.7109375" style="119" customWidth="1"/>
    <col min="517" max="517" width="51.42578125" style="119" customWidth="1"/>
    <col min="518" max="518" width="11.5703125" style="119" customWidth="1"/>
    <col min="519" max="519" width="9.7109375" style="119" customWidth="1"/>
    <col min="520" max="520" width="10" style="119" customWidth="1"/>
    <col min="521" max="768" width="9.140625" style="119"/>
    <col min="769" max="769" width="6.140625" style="119" customWidth="1"/>
    <col min="770" max="770" width="6.85546875" style="119" customWidth="1"/>
    <col min="771" max="771" width="6.28515625" style="119" customWidth="1"/>
    <col min="772" max="772" width="5.7109375" style="119" customWidth="1"/>
    <col min="773" max="773" width="51.42578125" style="119" customWidth="1"/>
    <col min="774" max="774" width="11.5703125" style="119" customWidth="1"/>
    <col min="775" max="775" width="9.7109375" style="119" customWidth="1"/>
    <col min="776" max="776" width="10" style="119" customWidth="1"/>
    <col min="777" max="1024" width="9.140625" style="119"/>
    <col min="1025" max="1025" width="6.140625" style="119" customWidth="1"/>
    <col min="1026" max="1026" width="6.85546875" style="119" customWidth="1"/>
    <col min="1027" max="1027" width="6.28515625" style="119" customWidth="1"/>
    <col min="1028" max="1028" width="5.7109375" style="119" customWidth="1"/>
    <col min="1029" max="1029" width="51.42578125" style="119" customWidth="1"/>
    <col min="1030" max="1030" width="11.5703125" style="119" customWidth="1"/>
    <col min="1031" max="1031" width="9.7109375" style="119" customWidth="1"/>
    <col min="1032" max="1032" width="10" style="119" customWidth="1"/>
    <col min="1033" max="1280" width="9.140625" style="119"/>
    <col min="1281" max="1281" width="6.140625" style="119" customWidth="1"/>
    <col min="1282" max="1282" width="6.85546875" style="119" customWidth="1"/>
    <col min="1283" max="1283" width="6.28515625" style="119" customWidth="1"/>
    <col min="1284" max="1284" width="5.7109375" style="119" customWidth="1"/>
    <col min="1285" max="1285" width="51.42578125" style="119" customWidth="1"/>
    <col min="1286" max="1286" width="11.5703125" style="119" customWidth="1"/>
    <col min="1287" max="1287" width="9.7109375" style="119" customWidth="1"/>
    <col min="1288" max="1288" width="10" style="119" customWidth="1"/>
    <col min="1289" max="1536" width="9.140625" style="119"/>
    <col min="1537" max="1537" width="6.140625" style="119" customWidth="1"/>
    <col min="1538" max="1538" width="6.85546875" style="119" customWidth="1"/>
    <col min="1539" max="1539" width="6.28515625" style="119" customWidth="1"/>
    <col min="1540" max="1540" width="5.7109375" style="119" customWidth="1"/>
    <col min="1541" max="1541" width="51.42578125" style="119" customWidth="1"/>
    <col min="1542" max="1542" width="11.5703125" style="119" customWidth="1"/>
    <col min="1543" max="1543" width="9.7109375" style="119" customWidth="1"/>
    <col min="1544" max="1544" width="10" style="119" customWidth="1"/>
    <col min="1545" max="1792" width="9.140625" style="119"/>
    <col min="1793" max="1793" width="6.140625" style="119" customWidth="1"/>
    <col min="1794" max="1794" width="6.85546875" style="119" customWidth="1"/>
    <col min="1795" max="1795" width="6.28515625" style="119" customWidth="1"/>
    <col min="1796" max="1796" width="5.7109375" style="119" customWidth="1"/>
    <col min="1797" max="1797" width="51.42578125" style="119" customWidth="1"/>
    <col min="1798" max="1798" width="11.5703125" style="119" customWidth="1"/>
    <col min="1799" max="1799" width="9.7109375" style="119" customWidth="1"/>
    <col min="1800" max="1800" width="10" style="119" customWidth="1"/>
    <col min="1801" max="2048" width="9.140625" style="119"/>
    <col min="2049" max="2049" width="6.140625" style="119" customWidth="1"/>
    <col min="2050" max="2050" width="6.85546875" style="119" customWidth="1"/>
    <col min="2051" max="2051" width="6.28515625" style="119" customWidth="1"/>
    <col min="2052" max="2052" width="5.7109375" style="119" customWidth="1"/>
    <col min="2053" max="2053" width="51.42578125" style="119" customWidth="1"/>
    <col min="2054" max="2054" width="11.5703125" style="119" customWidth="1"/>
    <col min="2055" max="2055" width="9.7109375" style="119" customWidth="1"/>
    <col min="2056" max="2056" width="10" style="119" customWidth="1"/>
    <col min="2057" max="2304" width="9.140625" style="119"/>
    <col min="2305" max="2305" width="6.140625" style="119" customWidth="1"/>
    <col min="2306" max="2306" width="6.85546875" style="119" customWidth="1"/>
    <col min="2307" max="2307" width="6.28515625" style="119" customWidth="1"/>
    <col min="2308" max="2308" width="5.7109375" style="119" customWidth="1"/>
    <col min="2309" max="2309" width="51.42578125" style="119" customWidth="1"/>
    <col min="2310" max="2310" width="11.5703125" style="119" customWidth="1"/>
    <col min="2311" max="2311" width="9.7109375" style="119" customWidth="1"/>
    <col min="2312" max="2312" width="10" style="119" customWidth="1"/>
    <col min="2313" max="2560" width="9.140625" style="119"/>
    <col min="2561" max="2561" width="6.140625" style="119" customWidth="1"/>
    <col min="2562" max="2562" width="6.85546875" style="119" customWidth="1"/>
    <col min="2563" max="2563" width="6.28515625" style="119" customWidth="1"/>
    <col min="2564" max="2564" width="5.7109375" style="119" customWidth="1"/>
    <col min="2565" max="2565" width="51.42578125" style="119" customWidth="1"/>
    <col min="2566" max="2566" width="11.5703125" style="119" customWidth="1"/>
    <col min="2567" max="2567" width="9.7109375" style="119" customWidth="1"/>
    <col min="2568" max="2568" width="10" style="119" customWidth="1"/>
    <col min="2569" max="2816" width="9.140625" style="119"/>
    <col min="2817" max="2817" width="6.140625" style="119" customWidth="1"/>
    <col min="2818" max="2818" width="6.85546875" style="119" customWidth="1"/>
    <col min="2819" max="2819" width="6.28515625" style="119" customWidth="1"/>
    <col min="2820" max="2820" width="5.7109375" style="119" customWidth="1"/>
    <col min="2821" max="2821" width="51.42578125" style="119" customWidth="1"/>
    <col min="2822" max="2822" width="11.5703125" style="119" customWidth="1"/>
    <col min="2823" max="2823" width="9.7109375" style="119" customWidth="1"/>
    <col min="2824" max="2824" width="10" style="119" customWidth="1"/>
    <col min="2825" max="3072" width="9.140625" style="119"/>
    <col min="3073" max="3073" width="6.140625" style="119" customWidth="1"/>
    <col min="3074" max="3074" width="6.85546875" style="119" customWidth="1"/>
    <col min="3075" max="3075" width="6.28515625" style="119" customWidth="1"/>
    <col min="3076" max="3076" width="5.7109375" style="119" customWidth="1"/>
    <col min="3077" max="3077" width="51.42578125" style="119" customWidth="1"/>
    <col min="3078" max="3078" width="11.5703125" style="119" customWidth="1"/>
    <col min="3079" max="3079" width="9.7109375" style="119" customWidth="1"/>
    <col min="3080" max="3080" width="10" style="119" customWidth="1"/>
    <col min="3081" max="3328" width="9.140625" style="119"/>
    <col min="3329" max="3329" width="6.140625" style="119" customWidth="1"/>
    <col min="3330" max="3330" width="6.85546875" style="119" customWidth="1"/>
    <col min="3331" max="3331" width="6.28515625" style="119" customWidth="1"/>
    <col min="3332" max="3332" width="5.7109375" style="119" customWidth="1"/>
    <col min="3333" max="3333" width="51.42578125" style="119" customWidth="1"/>
    <col min="3334" max="3334" width="11.5703125" style="119" customWidth="1"/>
    <col min="3335" max="3335" width="9.7109375" style="119" customWidth="1"/>
    <col min="3336" max="3336" width="10" style="119" customWidth="1"/>
    <col min="3337" max="3584" width="9.140625" style="119"/>
    <col min="3585" max="3585" width="6.140625" style="119" customWidth="1"/>
    <col min="3586" max="3586" width="6.85546875" style="119" customWidth="1"/>
    <col min="3587" max="3587" width="6.28515625" style="119" customWidth="1"/>
    <col min="3588" max="3588" width="5.7109375" style="119" customWidth="1"/>
    <col min="3589" max="3589" width="51.42578125" style="119" customWidth="1"/>
    <col min="3590" max="3590" width="11.5703125" style="119" customWidth="1"/>
    <col min="3591" max="3591" width="9.7109375" style="119" customWidth="1"/>
    <col min="3592" max="3592" width="10" style="119" customWidth="1"/>
    <col min="3593" max="3840" width="9.140625" style="119"/>
    <col min="3841" max="3841" width="6.140625" style="119" customWidth="1"/>
    <col min="3842" max="3842" width="6.85546875" style="119" customWidth="1"/>
    <col min="3843" max="3843" width="6.28515625" style="119" customWidth="1"/>
    <col min="3844" max="3844" width="5.7109375" style="119" customWidth="1"/>
    <col min="3845" max="3845" width="51.42578125" style="119" customWidth="1"/>
    <col min="3846" max="3846" width="11.5703125" style="119" customWidth="1"/>
    <col min="3847" max="3847" width="9.7109375" style="119" customWidth="1"/>
    <col min="3848" max="3848" width="10" style="119" customWidth="1"/>
    <col min="3849" max="4096" width="9.140625" style="119"/>
    <col min="4097" max="4097" width="6.140625" style="119" customWidth="1"/>
    <col min="4098" max="4098" width="6.85546875" style="119" customWidth="1"/>
    <col min="4099" max="4099" width="6.28515625" style="119" customWidth="1"/>
    <col min="4100" max="4100" width="5.7109375" style="119" customWidth="1"/>
    <col min="4101" max="4101" width="51.42578125" style="119" customWidth="1"/>
    <col min="4102" max="4102" width="11.5703125" style="119" customWidth="1"/>
    <col min="4103" max="4103" width="9.7109375" style="119" customWidth="1"/>
    <col min="4104" max="4104" width="10" style="119" customWidth="1"/>
    <col min="4105" max="4352" width="9.140625" style="119"/>
    <col min="4353" max="4353" width="6.140625" style="119" customWidth="1"/>
    <col min="4354" max="4354" width="6.85546875" style="119" customWidth="1"/>
    <col min="4355" max="4355" width="6.28515625" style="119" customWidth="1"/>
    <col min="4356" max="4356" width="5.7109375" style="119" customWidth="1"/>
    <col min="4357" max="4357" width="51.42578125" style="119" customWidth="1"/>
    <col min="4358" max="4358" width="11.5703125" style="119" customWidth="1"/>
    <col min="4359" max="4359" width="9.7109375" style="119" customWidth="1"/>
    <col min="4360" max="4360" width="10" style="119" customWidth="1"/>
    <col min="4361" max="4608" width="9.140625" style="119"/>
    <col min="4609" max="4609" width="6.140625" style="119" customWidth="1"/>
    <col min="4610" max="4610" width="6.85546875" style="119" customWidth="1"/>
    <col min="4611" max="4611" width="6.28515625" style="119" customWidth="1"/>
    <col min="4612" max="4612" width="5.7109375" style="119" customWidth="1"/>
    <col min="4613" max="4613" width="51.42578125" style="119" customWidth="1"/>
    <col min="4614" max="4614" width="11.5703125" style="119" customWidth="1"/>
    <col min="4615" max="4615" width="9.7109375" style="119" customWidth="1"/>
    <col min="4616" max="4616" width="10" style="119" customWidth="1"/>
    <col min="4617" max="4864" width="9.140625" style="119"/>
    <col min="4865" max="4865" width="6.140625" style="119" customWidth="1"/>
    <col min="4866" max="4866" width="6.85546875" style="119" customWidth="1"/>
    <col min="4867" max="4867" width="6.28515625" style="119" customWidth="1"/>
    <col min="4868" max="4868" width="5.7109375" style="119" customWidth="1"/>
    <col min="4869" max="4869" width="51.42578125" style="119" customWidth="1"/>
    <col min="4870" max="4870" width="11.5703125" style="119" customWidth="1"/>
    <col min="4871" max="4871" width="9.7109375" style="119" customWidth="1"/>
    <col min="4872" max="4872" width="10" style="119" customWidth="1"/>
    <col min="4873" max="5120" width="9.140625" style="119"/>
    <col min="5121" max="5121" width="6.140625" style="119" customWidth="1"/>
    <col min="5122" max="5122" width="6.85546875" style="119" customWidth="1"/>
    <col min="5123" max="5123" width="6.28515625" style="119" customWidth="1"/>
    <col min="5124" max="5124" width="5.7109375" style="119" customWidth="1"/>
    <col min="5125" max="5125" width="51.42578125" style="119" customWidth="1"/>
    <col min="5126" max="5126" width="11.5703125" style="119" customWidth="1"/>
    <col min="5127" max="5127" width="9.7109375" style="119" customWidth="1"/>
    <col min="5128" max="5128" width="10" style="119" customWidth="1"/>
    <col min="5129" max="5376" width="9.140625" style="119"/>
    <col min="5377" max="5377" width="6.140625" style="119" customWidth="1"/>
    <col min="5378" max="5378" width="6.85546875" style="119" customWidth="1"/>
    <col min="5379" max="5379" width="6.28515625" style="119" customWidth="1"/>
    <col min="5380" max="5380" width="5.7109375" style="119" customWidth="1"/>
    <col min="5381" max="5381" width="51.42578125" style="119" customWidth="1"/>
    <col min="5382" max="5382" width="11.5703125" style="119" customWidth="1"/>
    <col min="5383" max="5383" width="9.7109375" style="119" customWidth="1"/>
    <col min="5384" max="5384" width="10" style="119" customWidth="1"/>
    <col min="5385" max="5632" width="9.140625" style="119"/>
    <col min="5633" max="5633" width="6.140625" style="119" customWidth="1"/>
    <col min="5634" max="5634" width="6.85546875" style="119" customWidth="1"/>
    <col min="5635" max="5635" width="6.28515625" style="119" customWidth="1"/>
    <col min="5636" max="5636" width="5.7109375" style="119" customWidth="1"/>
    <col min="5637" max="5637" width="51.42578125" style="119" customWidth="1"/>
    <col min="5638" max="5638" width="11.5703125" style="119" customWidth="1"/>
    <col min="5639" max="5639" width="9.7109375" style="119" customWidth="1"/>
    <col min="5640" max="5640" width="10" style="119" customWidth="1"/>
    <col min="5641" max="5888" width="9.140625" style="119"/>
    <col min="5889" max="5889" width="6.140625" style="119" customWidth="1"/>
    <col min="5890" max="5890" width="6.85546875" style="119" customWidth="1"/>
    <col min="5891" max="5891" width="6.28515625" style="119" customWidth="1"/>
    <col min="5892" max="5892" width="5.7109375" style="119" customWidth="1"/>
    <col min="5893" max="5893" width="51.42578125" style="119" customWidth="1"/>
    <col min="5894" max="5894" width="11.5703125" style="119" customWidth="1"/>
    <col min="5895" max="5895" width="9.7109375" style="119" customWidth="1"/>
    <col min="5896" max="5896" width="10" style="119" customWidth="1"/>
    <col min="5897" max="6144" width="9.140625" style="119"/>
    <col min="6145" max="6145" width="6.140625" style="119" customWidth="1"/>
    <col min="6146" max="6146" width="6.85546875" style="119" customWidth="1"/>
    <col min="6147" max="6147" width="6.28515625" style="119" customWidth="1"/>
    <col min="6148" max="6148" width="5.7109375" style="119" customWidth="1"/>
    <col min="6149" max="6149" width="51.42578125" style="119" customWidth="1"/>
    <col min="6150" max="6150" width="11.5703125" style="119" customWidth="1"/>
    <col min="6151" max="6151" width="9.7109375" style="119" customWidth="1"/>
    <col min="6152" max="6152" width="10" style="119" customWidth="1"/>
    <col min="6153" max="6400" width="9.140625" style="119"/>
    <col min="6401" max="6401" width="6.140625" style="119" customWidth="1"/>
    <col min="6402" max="6402" width="6.85546875" style="119" customWidth="1"/>
    <col min="6403" max="6403" width="6.28515625" style="119" customWidth="1"/>
    <col min="6404" max="6404" width="5.7109375" style="119" customWidth="1"/>
    <col min="6405" max="6405" width="51.42578125" style="119" customWidth="1"/>
    <col min="6406" max="6406" width="11.5703125" style="119" customWidth="1"/>
    <col min="6407" max="6407" width="9.7109375" style="119" customWidth="1"/>
    <col min="6408" max="6408" width="10" style="119" customWidth="1"/>
    <col min="6409" max="6656" width="9.140625" style="119"/>
    <col min="6657" max="6657" width="6.140625" style="119" customWidth="1"/>
    <col min="6658" max="6658" width="6.85546875" style="119" customWidth="1"/>
    <col min="6659" max="6659" width="6.28515625" style="119" customWidth="1"/>
    <col min="6660" max="6660" width="5.7109375" style="119" customWidth="1"/>
    <col min="6661" max="6661" width="51.42578125" style="119" customWidth="1"/>
    <col min="6662" max="6662" width="11.5703125" style="119" customWidth="1"/>
    <col min="6663" max="6663" width="9.7109375" style="119" customWidth="1"/>
    <col min="6664" max="6664" width="10" style="119" customWidth="1"/>
    <col min="6665" max="6912" width="9.140625" style="119"/>
    <col min="6913" max="6913" width="6.140625" style="119" customWidth="1"/>
    <col min="6914" max="6914" width="6.85546875" style="119" customWidth="1"/>
    <col min="6915" max="6915" width="6.28515625" style="119" customWidth="1"/>
    <col min="6916" max="6916" width="5.7109375" style="119" customWidth="1"/>
    <col min="6917" max="6917" width="51.42578125" style="119" customWidth="1"/>
    <col min="6918" max="6918" width="11.5703125" style="119" customWidth="1"/>
    <col min="6919" max="6919" width="9.7109375" style="119" customWidth="1"/>
    <col min="6920" max="6920" width="10" style="119" customWidth="1"/>
    <col min="6921" max="7168" width="9.140625" style="119"/>
    <col min="7169" max="7169" width="6.140625" style="119" customWidth="1"/>
    <col min="7170" max="7170" width="6.85546875" style="119" customWidth="1"/>
    <col min="7171" max="7171" width="6.28515625" style="119" customWidth="1"/>
    <col min="7172" max="7172" width="5.7109375" style="119" customWidth="1"/>
    <col min="7173" max="7173" width="51.42578125" style="119" customWidth="1"/>
    <col min="7174" max="7174" width="11.5703125" style="119" customWidth="1"/>
    <col min="7175" max="7175" width="9.7109375" style="119" customWidth="1"/>
    <col min="7176" max="7176" width="10" style="119" customWidth="1"/>
    <col min="7177" max="7424" width="9.140625" style="119"/>
    <col min="7425" max="7425" width="6.140625" style="119" customWidth="1"/>
    <col min="7426" max="7426" width="6.85546875" style="119" customWidth="1"/>
    <col min="7427" max="7427" width="6.28515625" style="119" customWidth="1"/>
    <col min="7428" max="7428" width="5.7109375" style="119" customWidth="1"/>
    <col min="7429" max="7429" width="51.42578125" style="119" customWidth="1"/>
    <col min="7430" max="7430" width="11.5703125" style="119" customWidth="1"/>
    <col min="7431" max="7431" width="9.7109375" style="119" customWidth="1"/>
    <col min="7432" max="7432" width="10" style="119" customWidth="1"/>
    <col min="7433" max="7680" width="9.140625" style="119"/>
    <col min="7681" max="7681" width="6.140625" style="119" customWidth="1"/>
    <col min="7682" max="7682" width="6.85546875" style="119" customWidth="1"/>
    <col min="7683" max="7683" width="6.28515625" style="119" customWidth="1"/>
    <col min="7684" max="7684" width="5.7109375" style="119" customWidth="1"/>
    <col min="7685" max="7685" width="51.42578125" style="119" customWidth="1"/>
    <col min="7686" max="7686" width="11.5703125" style="119" customWidth="1"/>
    <col min="7687" max="7687" width="9.7109375" style="119" customWidth="1"/>
    <col min="7688" max="7688" width="10" style="119" customWidth="1"/>
    <col min="7689" max="7936" width="9.140625" style="119"/>
    <col min="7937" max="7937" width="6.140625" style="119" customWidth="1"/>
    <col min="7938" max="7938" width="6.85546875" style="119" customWidth="1"/>
    <col min="7939" max="7939" width="6.28515625" style="119" customWidth="1"/>
    <col min="7940" max="7940" width="5.7109375" style="119" customWidth="1"/>
    <col min="7941" max="7941" width="51.42578125" style="119" customWidth="1"/>
    <col min="7942" max="7942" width="11.5703125" style="119" customWidth="1"/>
    <col min="7943" max="7943" width="9.7109375" style="119" customWidth="1"/>
    <col min="7944" max="7944" width="10" style="119" customWidth="1"/>
    <col min="7945" max="8192" width="9.140625" style="119"/>
    <col min="8193" max="8193" width="6.140625" style="119" customWidth="1"/>
    <col min="8194" max="8194" width="6.85546875" style="119" customWidth="1"/>
    <col min="8195" max="8195" width="6.28515625" style="119" customWidth="1"/>
    <col min="8196" max="8196" width="5.7109375" style="119" customWidth="1"/>
    <col min="8197" max="8197" width="51.42578125" style="119" customWidth="1"/>
    <col min="8198" max="8198" width="11.5703125" style="119" customWidth="1"/>
    <col min="8199" max="8199" width="9.7109375" style="119" customWidth="1"/>
    <col min="8200" max="8200" width="10" style="119" customWidth="1"/>
    <col min="8201" max="8448" width="9.140625" style="119"/>
    <col min="8449" max="8449" width="6.140625" style="119" customWidth="1"/>
    <col min="8450" max="8450" width="6.85546875" style="119" customWidth="1"/>
    <col min="8451" max="8451" width="6.28515625" style="119" customWidth="1"/>
    <col min="8452" max="8452" width="5.7109375" style="119" customWidth="1"/>
    <col min="8453" max="8453" width="51.42578125" style="119" customWidth="1"/>
    <col min="8454" max="8454" width="11.5703125" style="119" customWidth="1"/>
    <col min="8455" max="8455" width="9.7109375" style="119" customWidth="1"/>
    <col min="8456" max="8456" width="10" style="119" customWidth="1"/>
    <col min="8457" max="8704" width="9.140625" style="119"/>
    <col min="8705" max="8705" width="6.140625" style="119" customWidth="1"/>
    <col min="8706" max="8706" width="6.85546875" style="119" customWidth="1"/>
    <col min="8707" max="8707" width="6.28515625" style="119" customWidth="1"/>
    <col min="8708" max="8708" width="5.7109375" style="119" customWidth="1"/>
    <col min="8709" max="8709" width="51.42578125" style="119" customWidth="1"/>
    <col min="8710" max="8710" width="11.5703125" style="119" customWidth="1"/>
    <col min="8711" max="8711" width="9.7109375" style="119" customWidth="1"/>
    <col min="8712" max="8712" width="10" style="119" customWidth="1"/>
    <col min="8713" max="8960" width="9.140625" style="119"/>
    <col min="8961" max="8961" width="6.140625" style="119" customWidth="1"/>
    <col min="8962" max="8962" width="6.85546875" style="119" customWidth="1"/>
    <col min="8963" max="8963" width="6.28515625" style="119" customWidth="1"/>
    <col min="8964" max="8964" width="5.7109375" style="119" customWidth="1"/>
    <col min="8965" max="8965" width="51.42578125" style="119" customWidth="1"/>
    <col min="8966" max="8966" width="11.5703125" style="119" customWidth="1"/>
    <col min="8967" max="8967" width="9.7109375" style="119" customWidth="1"/>
    <col min="8968" max="8968" width="10" style="119" customWidth="1"/>
    <col min="8969" max="9216" width="9.140625" style="119"/>
    <col min="9217" max="9217" width="6.140625" style="119" customWidth="1"/>
    <col min="9218" max="9218" width="6.85546875" style="119" customWidth="1"/>
    <col min="9219" max="9219" width="6.28515625" style="119" customWidth="1"/>
    <col min="9220" max="9220" width="5.7109375" style="119" customWidth="1"/>
    <col min="9221" max="9221" width="51.42578125" style="119" customWidth="1"/>
    <col min="9222" max="9222" width="11.5703125" style="119" customWidth="1"/>
    <col min="9223" max="9223" width="9.7109375" style="119" customWidth="1"/>
    <col min="9224" max="9224" width="10" style="119" customWidth="1"/>
    <col min="9225" max="9472" width="9.140625" style="119"/>
    <col min="9473" max="9473" width="6.140625" style="119" customWidth="1"/>
    <col min="9474" max="9474" width="6.85546875" style="119" customWidth="1"/>
    <col min="9475" max="9475" width="6.28515625" style="119" customWidth="1"/>
    <col min="9476" max="9476" width="5.7109375" style="119" customWidth="1"/>
    <col min="9477" max="9477" width="51.42578125" style="119" customWidth="1"/>
    <col min="9478" max="9478" width="11.5703125" style="119" customWidth="1"/>
    <col min="9479" max="9479" width="9.7109375" style="119" customWidth="1"/>
    <col min="9480" max="9480" width="10" style="119" customWidth="1"/>
    <col min="9481" max="9728" width="9.140625" style="119"/>
    <col min="9729" max="9729" width="6.140625" style="119" customWidth="1"/>
    <col min="9730" max="9730" width="6.85546875" style="119" customWidth="1"/>
    <col min="9731" max="9731" width="6.28515625" style="119" customWidth="1"/>
    <col min="9732" max="9732" width="5.7109375" style="119" customWidth="1"/>
    <col min="9733" max="9733" width="51.42578125" style="119" customWidth="1"/>
    <col min="9734" max="9734" width="11.5703125" style="119" customWidth="1"/>
    <col min="9735" max="9735" width="9.7109375" style="119" customWidth="1"/>
    <col min="9736" max="9736" width="10" style="119" customWidth="1"/>
    <col min="9737" max="9984" width="9.140625" style="119"/>
    <col min="9985" max="9985" width="6.140625" style="119" customWidth="1"/>
    <col min="9986" max="9986" width="6.85546875" style="119" customWidth="1"/>
    <col min="9987" max="9987" width="6.28515625" style="119" customWidth="1"/>
    <col min="9988" max="9988" width="5.7109375" style="119" customWidth="1"/>
    <col min="9989" max="9989" width="51.42578125" style="119" customWidth="1"/>
    <col min="9990" max="9990" width="11.5703125" style="119" customWidth="1"/>
    <col min="9991" max="9991" width="9.7109375" style="119" customWidth="1"/>
    <col min="9992" max="9992" width="10" style="119" customWidth="1"/>
    <col min="9993" max="10240" width="9.140625" style="119"/>
    <col min="10241" max="10241" width="6.140625" style="119" customWidth="1"/>
    <col min="10242" max="10242" width="6.85546875" style="119" customWidth="1"/>
    <col min="10243" max="10243" width="6.28515625" style="119" customWidth="1"/>
    <col min="10244" max="10244" width="5.7109375" style="119" customWidth="1"/>
    <col min="10245" max="10245" width="51.42578125" style="119" customWidth="1"/>
    <col min="10246" max="10246" width="11.5703125" style="119" customWidth="1"/>
    <col min="10247" max="10247" width="9.7109375" style="119" customWidth="1"/>
    <col min="10248" max="10248" width="10" style="119" customWidth="1"/>
    <col min="10249" max="10496" width="9.140625" style="119"/>
    <col min="10497" max="10497" width="6.140625" style="119" customWidth="1"/>
    <col min="10498" max="10498" width="6.85546875" style="119" customWidth="1"/>
    <col min="10499" max="10499" width="6.28515625" style="119" customWidth="1"/>
    <col min="10500" max="10500" width="5.7109375" style="119" customWidth="1"/>
    <col min="10501" max="10501" width="51.42578125" style="119" customWidth="1"/>
    <col min="10502" max="10502" width="11.5703125" style="119" customWidth="1"/>
    <col min="10503" max="10503" width="9.7109375" style="119" customWidth="1"/>
    <col min="10504" max="10504" width="10" style="119" customWidth="1"/>
    <col min="10505" max="10752" width="9.140625" style="119"/>
    <col min="10753" max="10753" width="6.140625" style="119" customWidth="1"/>
    <col min="10754" max="10754" width="6.85546875" style="119" customWidth="1"/>
    <col min="10755" max="10755" width="6.28515625" style="119" customWidth="1"/>
    <col min="10756" max="10756" width="5.7109375" style="119" customWidth="1"/>
    <col min="10757" max="10757" width="51.42578125" style="119" customWidth="1"/>
    <col min="10758" max="10758" width="11.5703125" style="119" customWidth="1"/>
    <col min="10759" max="10759" width="9.7109375" style="119" customWidth="1"/>
    <col min="10760" max="10760" width="10" style="119" customWidth="1"/>
    <col min="10761" max="11008" width="9.140625" style="119"/>
    <col min="11009" max="11009" width="6.140625" style="119" customWidth="1"/>
    <col min="11010" max="11010" width="6.85546875" style="119" customWidth="1"/>
    <col min="11011" max="11011" width="6.28515625" style="119" customWidth="1"/>
    <col min="11012" max="11012" width="5.7109375" style="119" customWidth="1"/>
    <col min="11013" max="11013" width="51.42578125" style="119" customWidth="1"/>
    <col min="11014" max="11014" width="11.5703125" style="119" customWidth="1"/>
    <col min="11015" max="11015" width="9.7109375" style="119" customWidth="1"/>
    <col min="11016" max="11016" width="10" style="119" customWidth="1"/>
    <col min="11017" max="11264" width="9.140625" style="119"/>
    <col min="11265" max="11265" width="6.140625" style="119" customWidth="1"/>
    <col min="11266" max="11266" width="6.85546875" style="119" customWidth="1"/>
    <col min="11267" max="11267" width="6.28515625" style="119" customWidth="1"/>
    <col min="11268" max="11268" width="5.7109375" style="119" customWidth="1"/>
    <col min="11269" max="11269" width="51.42578125" style="119" customWidth="1"/>
    <col min="11270" max="11270" width="11.5703125" style="119" customWidth="1"/>
    <col min="11271" max="11271" width="9.7109375" style="119" customWidth="1"/>
    <col min="11272" max="11272" width="10" style="119" customWidth="1"/>
    <col min="11273" max="11520" width="9.140625" style="119"/>
    <col min="11521" max="11521" width="6.140625" style="119" customWidth="1"/>
    <col min="11522" max="11522" width="6.85546875" style="119" customWidth="1"/>
    <col min="11523" max="11523" width="6.28515625" style="119" customWidth="1"/>
    <col min="11524" max="11524" width="5.7109375" style="119" customWidth="1"/>
    <col min="11525" max="11525" width="51.42578125" style="119" customWidth="1"/>
    <col min="11526" max="11526" width="11.5703125" style="119" customWidth="1"/>
    <col min="11527" max="11527" width="9.7109375" style="119" customWidth="1"/>
    <col min="11528" max="11528" width="10" style="119" customWidth="1"/>
    <col min="11529" max="11776" width="9.140625" style="119"/>
    <col min="11777" max="11777" width="6.140625" style="119" customWidth="1"/>
    <col min="11778" max="11778" width="6.85546875" style="119" customWidth="1"/>
    <col min="11779" max="11779" width="6.28515625" style="119" customWidth="1"/>
    <col min="11780" max="11780" width="5.7109375" style="119" customWidth="1"/>
    <col min="11781" max="11781" width="51.42578125" style="119" customWidth="1"/>
    <col min="11782" max="11782" width="11.5703125" style="119" customWidth="1"/>
    <col min="11783" max="11783" width="9.7109375" style="119" customWidth="1"/>
    <col min="11784" max="11784" width="10" style="119" customWidth="1"/>
    <col min="11785" max="12032" width="9.140625" style="119"/>
    <col min="12033" max="12033" width="6.140625" style="119" customWidth="1"/>
    <col min="12034" max="12034" width="6.85546875" style="119" customWidth="1"/>
    <col min="12035" max="12035" width="6.28515625" style="119" customWidth="1"/>
    <col min="12036" max="12036" width="5.7109375" style="119" customWidth="1"/>
    <col min="12037" max="12037" width="51.42578125" style="119" customWidth="1"/>
    <col min="12038" max="12038" width="11.5703125" style="119" customWidth="1"/>
    <col min="12039" max="12039" width="9.7109375" style="119" customWidth="1"/>
    <col min="12040" max="12040" width="10" style="119" customWidth="1"/>
    <col min="12041" max="12288" width="9.140625" style="119"/>
    <col min="12289" max="12289" width="6.140625" style="119" customWidth="1"/>
    <col min="12290" max="12290" width="6.85546875" style="119" customWidth="1"/>
    <col min="12291" max="12291" width="6.28515625" style="119" customWidth="1"/>
    <col min="12292" max="12292" width="5.7109375" style="119" customWidth="1"/>
    <col min="12293" max="12293" width="51.42578125" style="119" customWidth="1"/>
    <col min="12294" max="12294" width="11.5703125" style="119" customWidth="1"/>
    <col min="12295" max="12295" width="9.7109375" style="119" customWidth="1"/>
    <col min="12296" max="12296" width="10" style="119" customWidth="1"/>
    <col min="12297" max="12544" width="9.140625" style="119"/>
    <col min="12545" max="12545" width="6.140625" style="119" customWidth="1"/>
    <col min="12546" max="12546" width="6.85546875" style="119" customWidth="1"/>
    <col min="12547" max="12547" width="6.28515625" style="119" customWidth="1"/>
    <col min="12548" max="12548" width="5.7109375" style="119" customWidth="1"/>
    <col min="12549" max="12549" width="51.42578125" style="119" customWidth="1"/>
    <col min="12550" max="12550" width="11.5703125" style="119" customWidth="1"/>
    <col min="12551" max="12551" width="9.7109375" style="119" customWidth="1"/>
    <col min="12552" max="12552" width="10" style="119" customWidth="1"/>
    <col min="12553" max="12800" width="9.140625" style="119"/>
    <col min="12801" max="12801" width="6.140625" style="119" customWidth="1"/>
    <col min="12802" max="12802" width="6.85546875" style="119" customWidth="1"/>
    <col min="12803" max="12803" width="6.28515625" style="119" customWidth="1"/>
    <col min="12804" max="12804" width="5.7109375" style="119" customWidth="1"/>
    <col min="12805" max="12805" width="51.42578125" style="119" customWidth="1"/>
    <col min="12806" max="12806" width="11.5703125" style="119" customWidth="1"/>
    <col min="12807" max="12807" width="9.7109375" style="119" customWidth="1"/>
    <col min="12808" max="12808" width="10" style="119" customWidth="1"/>
    <col min="12809" max="13056" width="9.140625" style="119"/>
    <col min="13057" max="13057" width="6.140625" style="119" customWidth="1"/>
    <col min="13058" max="13058" width="6.85546875" style="119" customWidth="1"/>
    <col min="13059" max="13059" width="6.28515625" style="119" customWidth="1"/>
    <col min="13060" max="13060" width="5.7109375" style="119" customWidth="1"/>
    <col min="13061" max="13061" width="51.42578125" style="119" customWidth="1"/>
    <col min="13062" max="13062" width="11.5703125" style="119" customWidth="1"/>
    <col min="13063" max="13063" width="9.7109375" style="119" customWidth="1"/>
    <col min="13064" max="13064" width="10" style="119" customWidth="1"/>
    <col min="13065" max="13312" width="9.140625" style="119"/>
    <col min="13313" max="13313" width="6.140625" style="119" customWidth="1"/>
    <col min="13314" max="13314" width="6.85546875" style="119" customWidth="1"/>
    <col min="13315" max="13315" width="6.28515625" style="119" customWidth="1"/>
    <col min="13316" max="13316" width="5.7109375" style="119" customWidth="1"/>
    <col min="13317" max="13317" width="51.42578125" style="119" customWidth="1"/>
    <col min="13318" max="13318" width="11.5703125" style="119" customWidth="1"/>
    <col min="13319" max="13319" width="9.7109375" style="119" customWidth="1"/>
    <col min="13320" max="13320" width="10" style="119" customWidth="1"/>
    <col min="13321" max="13568" width="9.140625" style="119"/>
    <col min="13569" max="13569" width="6.140625" style="119" customWidth="1"/>
    <col min="13570" max="13570" width="6.85546875" style="119" customWidth="1"/>
    <col min="13571" max="13571" width="6.28515625" style="119" customWidth="1"/>
    <col min="13572" max="13572" width="5.7109375" style="119" customWidth="1"/>
    <col min="13573" max="13573" width="51.42578125" style="119" customWidth="1"/>
    <col min="13574" max="13574" width="11.5703125" style="119" customWidth="1"/>
    <col min="13575" max="13575" width="9.7109375" style="119" customWidth="1"/>
    <col min="13576" max="13576" width="10" style="119" customWidth="1"/>
    <col min="13577" max="13824" width="9.140625" style="119"/>
    <col min="13825" max="13825" width="6.140625" style="119" customWidth="1"/>
    <col min="13826" max="13826" width="6.85546875" style="119" customWidth="1"/>
    <col min="13827" max="13827" width="6.28515625" style="119" customWidth="1"/>
    <col min="13828" max="13828" width="5.7109375" style="119" customWidth="1"/>
    <col min="13829" max="13829" width="51.42578125" style="119" customWidth="1"/>
    <col min="13830" max="13830" width="11.5703125" style="119" customWidth="1"/>
    <col min="13831" max="13831" width="9.7109375" style="119" customWidth="1"/>
    <col min="13832" max="13832" width="10" style="119" customWidth="1"/>
    <col min="13833" max="14080" width="9.140625" style="119"/>
    <col min="14081" max="14081" width="6.140625" style="119" customWidth="1"/>
    <col min="14082" max="14082" width="6.85546875" style="119" customWidth="1"/>
    <col min="14083" max="14083" width="6.28515625" style="119" customWidth="1"/>
    <col min="14084" max="14084" width="5.7109375" style="119" customWidth="1"/>
    <col min="14085" max="14085" width="51.42578125" style="119" customWidth="1"/>
    <col min="14086" max="14086" width="11.5703125" style="119" customWidth="1"/>
    <col min="14087" max="14087" width="9.7109375" style="119" customWidth="1"/>
    <col min="14088" max="14088" width="10" style="119" customWidth="1"/>
    <col min="14089" max="14336" width="9.140625" style="119"/>
    <col min="14337" max="14337" width="6.140625" style="119" customWidth="1"/>
    <col min="14338" max="14338" width="6.85546875" style="119" customWidth="1"/>
    <col min="14339" max="14339" width="6.28515625" style="119" customWidth="1"/>
    <col min="14340" max="14340" width="5.7109375" style="119" customWidth="1"/>
    <col min="14341" max="14341" width="51.42578125" style="119" customWidth="1"/>
    <col min="14342" max="14342" width="11.5703125" style="119" customWidth="1"/>
    <col min="14343" max="14343" width="9.7109375" style="119" customWidth="1"/>
    <col min="14344" max="14344" width="10" style="119" customWidth="1"/>
    <col min="14345" max="14592" width="9.140625" style="119"/>
    <col min="14593" max="14593" width="6.140625" style="119" customWidth="1"/>
    <col min="14594" max="14594" width="6.85546875" style="119" customWidth="1"/>
    <col min="14595" max="14595" width="6.28515625" style="119" customWidth="1"/>
    <col min="14596" max="14596" width="5.7109375" style="119" customWidth="1"/>
    <col min="14597" max="14597" width="51.42578125" style="119" customWidth="1"/>
    <col min="14598" max="14598" width="11.5703125" style="119" customWidth="1"/>
    <col min="14599" max="14599" width="9.7109375" style="119" customWidth="1"/>
    <col min="14600" max="14600" width="10" style="119" customWidth="1"/>
    <col min="14601" max="14848" width="9.140625" style="119"/>
    <col min="14849" max="14849" width="6.140625" style="119" customWidth="1"/>
    <col min="14850" max="14850" width="6.85546875" style="119" customWidth="1"/>
    <col min="14851" max="14851" width="6.28515625" style="119" customWidth="1"/>
    <col min="14852" max="14852" width="5.7109375" style="119" customWidth="1"/>
    <col min="14853" max="14853" width="51.42578125" style="119" customWidth="1"/>
    <col min="14854" max="14854" width="11.5703125" style="119" customWidth="1"/>
    <col min="14855" max="14855" width="9.7109375" style="119" customWidth="1"/>
    <col min="14856" max="14856" width="10" style="119" customWidth="1"/>
    <col min="14857" max="15104" width="9.140625" style="119"/>
    <col min="15105" max="15105" width="6.140625" style="119" customWidth="1"/>
    <col min="15106" max="15106" width="6.85546875" style="119" customWidth="1"/>
    <col min="15107" max="15107" width="6.28515625" style="119" customWidth="1"/>
    <col min="15108" max="15108" width="5.7109375" style="119" customWidth="1"/>
    <col min="15109" max="15109" width="51.42578125" style="119" customWidth="1"/>
    <col min="15110" max="15110" width="11.5703125" style="119" customWidth="1"/>
    <col min="15111" max="15111" width="9.7109375" style="119" customWidth="1"/>
    <col min="15112" max="15112" width="10" style="119" customWidth="1"/>
    <col min="15113" max="15360" width="9.140625" style="119"/>
    <col min="15361" max="15361" width="6.140625" style="119" customWidth="1"/>
    <col min="15362" max="15362" width="6.85546875" style="119" customWidth="1"/>
    <col min="15363" max="15363" width="6.28515625" style="119" customWidth="1"/>
    <col min="15364" max="15364" width="5.7109375" style="119" customWidth="1"/>
    <col min="15365" max="15365" width="51.42578125" style="119" customWidth="1"/>
    <col min="15366" max="15366" width="11.5703125" style="119" customWidth="1"/>
    <col min="15367" max="15367" width="9.7109375" style="119" customWidth="1"/>
    <col min="15368" max="15368" width="10" style="119" customWidth="1"/>
    <col min="15369" max="15616" width="9.140625" style="119"/>
    <col min="15617" max="15617" width="6.140625" style="119" customWidth="1"/>
    <col min="15618" max="15618" width="6.85546875" style="119" customWidth="1"/>
    <col min="15619" max="15619" width="6.28515625" style="119" customWidth="1"/>
    <col min="15620" max="15620" width="5.7109375" style="119" customWidth="1"/>
    <col min="15621" max="15621" width="51.42578125" style="119" customWidth="1"/>
    <col min="15622" max="15622" width="11.5703125" style="119" customWidth="1"/>
    <col min="15623" max="15623" width="9.7109375" style="119" customWidth="1"/>
    <col min="15624" max="15624" width="10" style="119" customWidth="1"/>
    <col min="15625" max="15872" width="9.140625" style="119"/>
    <col min="15873" max="15873" width="6.140625" style="119" customWidth="1"/>
    <col min="15874" max="15874" width="6.85546875" style="119" customWidth="1"/>
    <col min="15875" max="15875" width="6.28515625" style="119" customWidth="1"/>
    <col min="15876" max="15876" width="5.7109375" style="119" customWidth="1"/>
    <col min="15877" max="15877" width="51.42578125" style="119" customWidth="1"/>
    <col min="15878" max="15878" width="11.5703125" style="119" customWidth="1"/>
    <col min="15879" max="15879" width="9.7109375" style="119" customWidth="1"/>
    <col min="15880" max="15880" width="10" style="119" customWidth="1"/>
    <col min="15881" max="16128" width="9.140625" style="119"/>
    <col min="16129" max="16129" width="6.140625" style="119" customWidth="1"/>
    <col min="16130" max="16130" width="6.85546875" style="119" customWidth="1"/>
    <col min="16131" max="16131" width="6.28515625" style="119" customWidth="1"/>
    <col min="16132" max="16132" width="5.7109375" style="119" customWidth="1"/>
    <col min="16133" max="16133" width="51.42578125" style="119" customWidth="1"/>
    <col min="16134" max="16134" width="11.5703125" style="119" customWidth="1"/>
    <col min="16135" max="16135" width="9.7109375" style="119" customWidth="1"/>
    <col min="16136" max="16136" width="10" style="119" customWidth="1"/>
    <col min="16137" max="16384" width="9.140625" style="119"/>
  </cols>
  <sheetData>
    <row r="1" spans="1:10" ht="20.25" x14ac:dyDescent="0.35">
      <c r="A1" s="367" t="s">
        <v>729</v>
      </c>
      <c r="B1" s="367"/>
      <c r="C1" s="367"/>
      <c r="D1" s="367"/>
      <c r="E1" s="367"/>
      <c r="F1" s="367"/>
      <c r="G1" s="367"/>
      <c r="H1" s="367"/>
    </row>
    <row r="2" spans="1:10" ht="36" customHeight="1" x14ac:dyDescent="0.3">
      <c r="A2" s="368" t="s">
        <v>787</v>
      </c>
      <c r="B2" s="368"/>
      <c r="C2" s="368"/>
      <c r="D2" s="368"/>
      <c r="E2" s="368"/>
      <c r="F2" s="368"/>
      <c r="G2" s="368"/>
      <c r="H2" s="368"/>
    </row>
    <row r="3" spans="1:10" ht="8.25" customHeight="1" x14ac:dyDescent="0.25">
      <c r="A3" s="120" t="s">
        <v>730</v>
      </c>
      <c r="B3" s="121"/>
      <c r="C3" s="122"/>
      <c r="D3" s="122"/>
      <c r="E3" s="123"/>
      <c r="F3" s="120"/>
      <c r="G3" s="120"/>
      <c r="H3" s="120"/>
    </row>
    <row r="4" spans="1:10" ht="17.25" x14ac:dyDescent="0.25">
      <c r="A4" s="124"/>
      <c r="B4" s="125"/>
      <c r="C4" s="126"/>
      <c r="D4" s="126"/>
      <c r="E4" s="127"/>
      <c r="F4" s="120"/>
      <c r="G4" s="173" t="s">
        <v>731</v>
      </c>
      <c r="H4" s="173"/>
    </row>
    <row r="5" spans="1:10" s="128" customFormat="1" ht="15.75" customHeight="1" x14ac:dyDescent="0.25">
      <c r="A5" s="333" t="s">
        <v>318</v>
      </c>
      <c r="B5" s="369" t="s">
        <v>732</v>
      </c>
      <c r="C5" s="370" t="s">
        <v>320</v>
      </c>
      <c r="D5" s="370" t="s">
        <v>321</v>
      </c>
      <c r="E5" s="371" t="s">
        <v>733</v>
      </c>
      <c r="F5" s="333" t="s">
        <v>734</v>
      </c>
      <c r="G5" s="372" t="s">
        <v>735</v>
      </c>
      <c r="H5" s="372"/>
    </row>
    <row r="6" spans="1:10" s="129" customFormat="1" ht="48" customHeight="1" x14ac:dyDescent="0.25">
      <c r="A6" s="333"/>
      <c r="B6" s="369"/>
      <c r="C6" s="370"/>
      <c r="D6" s="370"/>
      <c r="E6" s="371"/>
      <c r="F6" s="333"/>
      <c r="G6" s="171" t="s">
        <v>736</v>
      </c>
      <c r="H6" s="171" t="s">
        <v>737</v>
      </c>
    </row>
    <row r="7" spans="1:10" s="219" customFormat="1" ht="15" customHeight="1" x14ac:dyDescent="0.25">
      <c r="A7" s="217">
        <v>1</v>
      </c>
      <c r="B7" s="217">
        <v>2</v>
      </c>
      <c r="C7" s="217">
        <v>3</v>
      </c>
      <c r="D7" s="217">
        <v>4</v>
      </c>
      <c r="E7" s="217">
        <v>5</v>
      </c>
      <c r="F7" s="217">
        <v>6</v>
      </c>
      <c r="G7" s="217">
        <v>7</v>
      </c>
      <c r="H7" s="217">
        <v>8</v>
      </c>
    </row>
    <row r="8" spans="1:10" s="135" customFormat="1" ht="44.25" x14ac:dyDescent="0.25">
      <c r="A8" s="134">
        <v>2000</v>
      </c>
      <c r="B8" s="130" t="s">
        <v>66</v>
      </c>
      <c r="C8" s="131" t="s">
        <v>4</v>
      </c>
      <c r="D8" s="132" t="s">
        <v>4</v>
      </c>
      <c r="E8" s="133" t="s">
        <v>757</v>
      </c>
      <c r="F8" s="180">
        <f>G8+H8</f>
        <v>2017020.7</v>
      </c>
      <c r="G8" s="181">
        <f>G9+G126+G168+G224+G412+G462+G516+G590+G713+G826+G912</f>
        <v>1862795</v>
      </c>
      <c r="H8" s="181">
        <f>H9+H126+H168+H224+H412+H462+H516+H590+H713+H826+H912</f>
        <v>154225.70000000001</v>
      </c>
      <c r="J8" s="309"/>
    </row>
    <row r="9" spans="1:10" s="139" customFormat="1" ht="64.5" customHeight="1" x14ac:dyDescent="0.25">
      <c r="A9" s="136">
        <v>2100</v>
      </c>
      <c r="B9" s="43" t="s">
        <v>67</v>
      </c>
      <c r="C9" s="137">
        <v>0</v>
      </c>
      <c r="D9" s="137">
        <v>0</v>
      </c>
      <c r="E9" s="138" t="s">
        <v>738</v>
      </c>
      <c r="F9" s="178">
        <f t="shared" ref="F9:F117" si="0">G9+H9</f>
        <v>418209.5</v>
      </c>
      <c r="G9" s="179">
        <f>G11+G50+G64+G82+G90+G98+G110+G118</f>
        <v>418209.5</v>
      </c>
      <c r="H9" s="179">
        <f>H11+H50+H64+H82+H90+H98+H110+H118</f>
        <v>0</v>
      </c>
    </row>
    <row r="10" spans="1:10" ht="15.75" x14ac:dyDescent="0.25">
      <c r="A10" s="140"/>
      <c r="B10" s="43"/>
      <c r="C10" s="137"/>
      <c r="D10" s="137"/>
      <c r="E10" s="141" t="s">
        <v>327</v>
      </c>
      <c r="F10" s="172"/>
      <c r="G10" s="175"/>
      <c r="H10" s="175"/>
    </row>
    <row r="11" spans="1:10" s="143" customFormat="1" ht="46.5" customHeight="1" x14ac:dyDescent="0.2">
      <c r="A11" s="251">
        <v>2110</v>
      </c>
      <c r="B11" s="252" t="s">
        <v>67</v>
      </c>
      <c r="C11" s="253">
        <v>1</v>
      </c>
      <c r="D11" s="253">
        <v>0</v>
      </c>
      <c r="E11" s="254" t="s">
        <v>328</v>
      </c>
      <c r="F11" s="255">
        <f t="shared" si="0"/>
        <v>401060.5</v>
      </c>
      <c r="G11" s="256">
        <f>G13+G38+G44</f>
        <v>401060.5</v>
      </c>
      <c r="H11" s="256">
        <f>H13+H38+H44</f>
        <v>0</v>
      </c>
    </row>
    <row r="12" spans="1:10" s="143" customFormat="1" ht="15.75" x14ac:dyDescent="0.25">
      <c r="A12" s="140"/>
      <c r="B12" s="43"/>
      <c r="C12" s="137"/>
      <c r="D12" s="137"/>
      <c r="E12" s="141" t="s">
        <v>233</v>
      </c>
      <c r="F12" s="172"/>
      <c r="G12" s="176"/>
      <c r="H12" s="176"/>
    </row>
    <row r="13" spans="1:10" ht="21" customHeight="1" x14ac:dyDescent="0.2">
      <c r="A13" s="140">
        <v>2111</v>
      </c>
      <c r="B13" s="44" t="s">
        <v>67</v>
      </c>
      <c r="C13" s="144">
        <v>1</v>
      </c>
      <c r="D13" s="144">
        <v>1</v>
      </c>
      <c r="E13" s="141" t="s">
        <v>329</v>
      </c>
      <c r="F13" s="172">
        <f t="shared" si="0"/>
        <v>401060.5</v>
      </c>
      <c r="G13" s="290">
        <f>G15+G16+G17+G18+G19+G20+G21+G22+G23+G24+G25+G26+G27+G28+G29+G30+G31+G32+G33+G34+G35</f>
        <v>401060.5</v>
      </c>
      <c r="H13" s="174">
        <f>SUM(H34:H37)</f>
        <v>0</v>
      </c>
    </row>
    <row r="14" spans="1:10" ht="25.5" x14ac:dyDescent="0.25">
      <c r="A14" s="140"/>
      <c r="B14" s="44"/>
      <c r="C14" s="144"/>
      <c r="D14" s="144"/>
      <c r="E14" s="220" t="s">
        <v>739</v>
      </c>
      <c r="F14" s="172"/>
      <c r="G14" s="175"/>
      <c r="H14" s="175"/>
    </row>
    <row r="15" spans="1:10" ht="15.75" x14ac:dyDescent="0.25">
      <c r="A15" s="140"/>
      <c r="B15" s="44"/>
      <c r="C15" s="144"/>
      <c r="D15" s="144"/>
      <c r="E15" s="247">
        <v>4111</v>
      </c>
      <c r="F15" s="172">
        <f t="shared" si="0"/>
        <v>250266</v>
      </c>
      <c r="G15" s="249">
        <v>250266</v>
      </c>
      <c r="H15" s="175"/>
      <c r="J15" s="287"/>
    </row>
    <row r="16" spans="1:10" ht="15.75" x14ac:dyDescent="0.25">
      <c r="A16" s="140"/>
      <c r="B16" s="44"/>
      <c r="C16" s="144"/>
      <c r="D16" s="144"/>
      <c r="E16" s="247">
        <v>4112</v>
      </c>
      <c r="F16" s="172">
        <f t="shared" si="0"/>
        <v>28353.5</v>
      </c>
      <c r="G16" s="250">
        <v>28353.5</v>
      </c>
      <c r="H16" s="175"/>
    </row>
    <row r="17" spans="1:8" ht="15.75" x14ac:dyDescent="0.25">
      <c r="A17" s="140"/>
      <c r="B17" s="44"/>
      <c r="C17" s="144"/>
      <c r="D17" s="144"/>
      <c r="E17" s="247">
        <v>4212</v>
      </c>
      <c r="F17" s="172">
        <f t="shared" si="0"/>
        <v>54000</v>
      </c>
      <c r="G17" s="250">
        <v>54000</v>
      </c>
      <c r="H17" s="175"/>
    </row>
    <row r="18" spans="1:8" ht="15.75" x14ac:dyDescent="0.25">
      <c r="A18" s="140"/>
      <c r="B18" s="44"/>
      <c r="C18" s="144"/>
      <c r="D18" s="144"/>
      <c r="E18" s="247">
        <v>4213</v>
      </c>
      <c r="F18" s="172">
        <f t="shared" si="0"/>
        <v>400</v>
      </c>
      <c r="G18" s="250">
        <v>400</v>
      </c>
      <c r="H18" s="175"/>
    </row>
    <row r="19" spans="1:8" ht="15.75" x14ac:dyDescent="0.25">
      <c r="A19" s="140"/>
      <c r="B19" s="44"/>
      <c r="C19" s="144"/>
      <c r="D19" s="144"/>
      <c r="E19" s="247">
        <v>4214</v>
      </c>
      <c r="F19" s="172">
        <f t="shared" si="0"/>
        <v>5000</v>
      </c>
      <c r="G19" s="250">
        <v>5000</v>
      </c>
      <c r="H19" s="175"/>
    </row>
    <row r="20" spans="1:8" ht="15.75" x14ac:dyDescent="0.25">
      <c r="A20" s="140"/>
      <c r="B20" s="44"/>
      <c r="C20" s="144"/>
      <c r="D20" s="144"/>
      <c r="E20" s="247">
        <v>4215</v>
      </c>
      <c r="F20" s="172">
        <f t="shared" si="0"/>
        <v>1000</v>
      </c>
      <c r="G20" s="250">
        <v>1000</v>
      </c>
      <c r="H20" s="175"/>
    </row>
    <row r="21" spans="1:8" ht="15.75" x14ac:dyDescent="0.25">
      <c r="A21" s="140"/>
      <c r="B21" s="44"/>
      <c r="C21" s="144"/>
      <c r="D21" s="144"/>
      <c r="E21" s="247">
        <v>4221</v>
      </c>
      <c r="F21" s="172">
        <f t="shared" si="0"/>
        <v>2200</v>
      </c>
      <c r="G21" s="250">
        <v>2200</v>
      </c>
      <c r="H21" s="175"/>
    </row>
    <row r="22" spans="1:8" ht="15.75" x14ac:dyDescent="0.25">
      <c r="A22" s="140"/>
      <c r="B22" s="44"/>
      <c r="C22" s="144"/>
      <c r="D22" s="144"/>
      <c r="E22" s="247">
        <v>4232</v>
      </c>
      <c r="F22" s="172">
        <f t="shared" si="0"/>
        <v>2316</v>
      </c>
      <c r="G22" s="250">
        <v>2316</v>
      </c>
      <c r="H22" s="175"/>
    </row>
    <row r="23" spans="1:8" ht="15.75" x14ac:dyDescent="0.25">
      <c r="A23" s="140"/>
      <c r="B23" s="44"/>
      <c r="C23" s="144"/>
      <c r="D23" s="144"/>
      <c r="E23" s="247">
        <v>4233</v>
      </c>
      <c r="F23" s="172">
        <f t="shared" si="0"/>
        <v>500</v>
      </c>
      <c r="G23" s="250">
        <v>500</v>
      </c>
      <c r="H23" s="175"/>
    </row>
    <row r="24" spans="1:8" ht="15.75" x14ac:dyDescent="0.25">
      <c r="A24" s="140"/>
      <c r="B24" s="44"/>
      <c r="C24" s="144"/>
      <c r="D24" s="144"/>
      <c r="E24" s="247">
        <v>4234</v>
      </c>
      <c r="F24" s="172">
        <f t="shared" si="0"/>
        <v>800</v>
      </c>
      <c r="G24" s="250">
        <v>800</v>
      </c>
      <c r="H24" s="175"/>
    </row>
    <row r="25" spans="1:8" ht="15.75" x14ac:dyDescent="0.25">
      <c r="A25" s="140"/>
      <c r="B25" s="44"/>
      <c r="C25" s="144"/>
      <c r="D25" s="144"/>
      <c r="E25" s="247">
        <v>4236</v>
      </c>
      <c r="F25" s="172">
        <f t="shared" si="0"/>
        <v>995</v>
      </c>
      <c r="G25" s="250">
        <v>995</v>
      </c>
      <c r="H25" s="175"/>
    </row>
    <row r="26" spans="1:8" ht="15.75" x14ac:dyDescent="0.25">
      <c r="A26" s="140"/>
      <c r="B26" s="44"/>
      <c r="C26" s="144"/>
      <c r="D26" s="144"/>
      <c r="E26" s="247">
        <v>4237</v>
      </c>
      <c r="F26" s="172">
        <f t="shared" si="0"/>
        <v>1700</v>
      </c>
      <c r="G26" s="250">
        <v>1700</v>
      </c>
      <c r="H26" s="175"/>
    </row>
    <row r="27" spans="1:8" ht="15.75" x14ac:dyDescent="0.25">
      <c r="A27" s="140"/>
      <c r="B27" s="44"/>
      <c r="C27" s="144"/>
      <c r="D27" s="144"/>
      <c r="E27" s="247">
        <v>4239</v>
      </c>
      <c r="F27" s="172">
        <f t="shared" si="0"/>
        <v>4000</v>
      </c>
      <c r="G27" s="250">
        <v>4000</v>
      </c>
      <c r="H27" s="175"/>
    </row>
    <row r="28" spans="1:8" ht="15.75" x14ac:dyDescent="0.25">
      <c r="A28" s="140"/>
      <c r="B28" s="44"/>
      <c r="C28" s="144"/>
      <c r="D28" s="144"/>
      <c r="E28" s="247">
        <v>4241</v>
      </c>
      <c r="F28" s="172">
        <f t="shared" si="0"/>
        <v>990</v>
      </c>
      <c r="G28" s="250">
        <v>990</v>
      </c>
      <c r="H28" s="175"/>
    </row>
    <row r="29" spans="1:8" ht="15.75" x14ac:dyDescent="0.25">
      <c r="A29" s="140"/>
      <c r="B29" s="44"/>
      <c r="C29" s="144"/>
      <c r="D29" s="144"/>
      <c r="E29" s="247">
        <v>4251</v>
      </c>
      <c r="F29" s="172">
        <f t="shared" si="0"/>
        <v>14176</v>
      </c>
      <c r="G29" s="250">
        <v>14176</v>
      </c>
      <c r="H29" s="175"/>
    </row>
    <row r="30" spans="1:8" ht="15.75" x14ac:dyDescent="0.25">
      <c r="A30" s="140"/>
      <c r="B30" s="44"/>
      <c r="C30" s="144"/>
      <c r="D30" s="144"/>
      <c r="E30" s="247">
        <v>4252</v>
      </c>
      <c r="F30" s="172">
        <f t="shared" si="0"/>
        <v>2500</v>
      </c>
      <c r="G30" s="250">
        <v>2500</v>
      </c>
      <c r="H30" s="175"/>
    </row>
    <row r="31" spans="1:8" ht="15.75" x14ac:dyDescent="0.25">
      <c r="A31" s="140"/>
      <c r="B31" s="44"/>
      <c r="C31" s="144"/>
      <c r="D31" s="144"/>
      <c r="E31" s="247">
        <v>4261</v>
      </c>
      <c r="F31" s="172">
        <f t="shared" si="0"/>
        <v>3000</v>
      </c>
      <c r="G31" s="250">
        <v>3000</v>
      </c>
      <c r="H31" s="175"/>
    </row>
    <row r="32" spans="1:8" ht="15.75" x14ac:dyDescent="0.25">
      <c r="A32" s="140"/>
      <c r="B32" s="44"/>
      <c r="C32" s="144"/>
      <c r="D32" s="144"/>
      <c r="E32" s="247">
        <v>4264</v>
      </c>
      <c r="F32" s="172">
        <f t="shared" si="0"/>
        <v>15000</v>
      </c>
      <c r="G32" s="250">
        <v>15000</v>
      </c>
      <c r="H32" s="175"/>
    </row>
    <row r="33" spans="1:8" ht="15.75" x14ac:dyDescent="0.25">
      <c r="A33" s="140"/>
      <c r="B33" s="44"/>
      <c r="C33" s="144"/>
      <c r="D33" s="144"/>
      <c r="E33" s="247">
        <v>4267</v>
      </c>
      <c r="F33" s="172">
        <f t="shared" si="0"/>
        <v>5600</v>
      </c>
      <c r="G33" s="250">
        <v>5600</v>
      </c>
      <c r="H33" s="175"/>
    </row>
    <row r="34" spans="1:8" ht="15.75" x14ac:dyDescent="0.25">
      <c r="A34" s="140"/>
      <c r="B34" s="44"/>
      <c r="C34" s="144"/>
      <c r="D34" s="144"/>
      <c r="E34" s="247">
        <v>4269</v>
      </c>
      <c r="F34" s="172">
        <f t="shared" si="0"/>
        <v>6000</v>
      </c>
      <c r="G34" s="250">
        <v>6000</v>
      </c>
      <c r="H34" s="175"/>
    </row>
    <row r="35" spans="1:8" ht="15.75" x14ac:dyDescent="0.25">
      <c r="A35" s="140"/>
      <c r="B35" s="44"/>
      <c r="C35" s="144"/>
      <c r="D35" s="144"/>
      <c r="E35" s="247">
        <v>4823</v>
      </c>
      <c r="F35" s="172">
        <f t="shared" si="0"/>
        <v>2264</v>
      </c>
      <c r="G35" s="291">
        <v>2264</v>
      </c>
      <c r="H35" s="175"/>
    </row>
    <row r="36" spans="1:8" ht="15.75" x14ac:dyDescent="0.25">
      <c r="A36" s="140"/>
      <c r="B36" s="44"/>
      <c r="C36" s="144"/>
      <c r="D36" s="144"/>
      <c r="E36" s="248">
        <v>5122</v>
      </c>
      <c r="F36" s="172">
        <f t="shared" si="0"/>
        <v>0</v>
      </c>
      <c r="G36" s="264">
        <v>0</v>
      </c>
      <c r="H36" s="260"/>
    </row>
    <row r="37" spans="1:8" ht="15.75" x14ac:dyDescent="0.25">
      <c r="A37" s="140"/>
      <c r="B37" s="44"/>
      <c r="C37" s="144"/>
      <c r="D37" s="144"/>
      <c r="E37" s="141" t="s">
        <v>740</v>
      </c>
      <c r="F37" s="172">
        <f t="shared" si="0"/>
        <v>0</v>
      </c>
      <c r="G37" s="175"/>
      <c r="H37" s="175"/>
    </row>
    <row r="38" spans="1:8" x14ac:dyDescent="0.2">
      <c r="A38" s="140">
        <v>2112</v>
      </c>
      <c r="B38" s="44" t="s">
        <v>67</v>
      </c>
      <c r="C38" s="144">
        <v>1</v>
      </c>
      <c r="D38" s="144">
        <v>2</v>
      </c>
      <c r="E38" s="141" t="s">
        <v>330</v>
      </c>
      <c r="F38" s="172">
        <f t="shared" si="0"/>
        <v>0</v>
      </c>
      <c r="G38" s="174">
        <f>SUM(G40:G43)</f>
        <v>0</v>
      </c>
      <c r="H38" s="174">
        <f>SUM(H40:H43)</f>
        <v>0</v>
      </c>
    </row>
    <row r="39" spans="1:8" ht="27" x14ac:dyDescent="0.25">
      <c r="A39" s="140"/>
      <c r="B39" s="44"/>
      <c r="C39" s="144"/>
      <c r="D39" s="144"/>
      <c r="E39" s="141" t="s">
        <v>739</v>
      </c>
      <c r="F39" s="172"/>
      <c r="G39" s="175"/>
      <c r="H39" s="175"/>
    </row>
    <row r="40" spans="1:8" ht="15.75" x14ac:dyDescent="0.25">
      <c r="A40" s="140"/>
      <c r="B40" s="44"/>
      <c r="C40" s="144"/>
      <c r="D40" s="144"/>
      <c r="E40" s="141" t="s">
        <v>740</v>
      </c>
      <c r="F40" s="172">
        <f t="shared" si="0"/>
        <v>0</v>
      </c>
      <c r="G40" s="264">
        <v>0</v>
      </c>
      <c r="H40" s="264">
        <v>0</v>
      </c>
    </row>
    <row r="41" spans="1:8" ht="15.75" x14ac:dyDescent="0.25">
      <c r="A41" s="140"/>
      <c r="B41" s="44"/>
      <c r="C41" s="144"/>
      <c r="D41" s="144"/>
      <c r="E41" s="141"/>
      <c r="F41" s="172">
        <f t="shared" si="0"/>
        <v>0</v>
      </c>
      <c r="G41" s="264">
        <v>0</v>
      </c>
      <c r="H41" s="264">
        <v>0</v>
      </c>
    </row>
    <row r="42" spans="1:8" ht="15.75" x14ac:dyDescent="0.25">
      <c r="A42" s="140"/>
      <c r="B42" s="44"/>
      <c r="C42" s="144"/>
      <c r="D42" s="144"/>
      <c r="E42" s="141"/>
      <c r="F42" s="172">
        <f t="shared" si="0"/>
        <v>0</v>
      </c>
      <c r="G42" s="264">
        <v>0</v>
      </c>
      <c r="H42" s="264">
        <v>0</v>
      </c>
    </row>
    <row r="43" spans="1:8" ht="15.75" x14ac:dyDescent="0.25">
      <c r="A43" s="140"/>
      <c r="B43" s="44"/>
      <c r="C43" s="144"/>
      <c r="D43" s="144"/>
      <c r="E43" s="141" t="s">
        <v>740</v>
      </c>
      <c r="F43" s="172">
        <f t="shared" si="0"/>
        <v>0</v>
      </c>
      <c r="G43" s="264">
        <v>0</v>
      </c>
      <c r="H43" s="264">
        <v>0</v>
      </c>
    </row>
    <row r="44" spans="1:8" x14ac:dyDescent="0.2">
      <c r="A44" s="140">
        <v>2113</v>
      </c>
      <c r="B44" s="44" t="s">
        <v>67</v>
      </c>
      <c r="C44" s="144">
        <v>1</v>
      </c>
      <c r="D44" s="144">
        <v>3</v>
      </c>
      <c r="E44" s="141" t="s">
        <v>331</v>
      </c>
      <c r="F44" s="172">
        <f t="shared" si="0"/>
        <v>0</v>
      </c>
      <c r="G44" s="174">
        <f>SUM(G46:G49)</f>
        <v>0</v>
      </c>
      <c r="H44" s="174">
        <f>SUM(H46:H49)</f>
        <v>0</v>
      </c>
    </row>
    <row r="45" spans="1:8" ht="27" x14ac:dyDescent="0.25">
      <c r="A45" s="140"/>
      <c r="B45" s="44"/>
      <c r="C45" s="144"/>
      <c r="D45" s="144"/>
      <c r="E45" s="141" t="s">
        <v>739</v>
      </c>
      <c r="F45" s="172"/>
      <c r="G45" s="175"/>
      <c r="H45" s="175"/>
    </row>
    <row r="46" spans="1:8" ht="15.75" x14ac:dyDescent="0.25">
      <c r="A46" s="140"/>
      <c r="B46" s="44"/>
      <c r="C46" s="144"/>
      <c r="D46" s="144"/>
      <c r="E46" s="141" t="s">
        <v>740</v>
      </c>
      <c r="F46" s="172">
        <f t="shared" si="0"/>
        <v>0</v>
      </c>
      <c r="G46" s="264">
        <v>0</v>
      </c>
      <c r="H46" s="264">
        <v>0</v>
      </c>
    </row>
    <row r="47" spans="1:8" ht="15.75" x14ac:dyDescent="0.25">
      <c r="A47" s="140"/>
      <c r="B47" s="44"/>
      <c r="C47" s="144"/>
      <c r="D47" s="144"/>
      <c r="E47" s="141"/>
      <c r="F47" s="172">
        <f t="shared" si="0"/>
        <v>0</v>
      </c>
      <c r="G47" s="264">
        <v>0</v>
      </c>
      <c r="H47" s="264">
        <v>0</v>
      </c>
    </row>
    <row r="48" spans="1:8" ht="15.75" x14ac:dyDescent="0.25">
      <c r="A48" s="140"/>
      <c r="B48" s="44"/>
      <c r="C48" s="144"/>
      <c r="D48" s="144"/>
      <c r="E48" s="141"/>
      <c r="F48" s="172">
        <f t="shared" si="0"/>
        <v>0</v>
      </c>
      <c r="G48" s="264">
        <v>0</v>
      </c>
      <c r="H48" s="264">
        <v>0</v>
      </c>
    </row>
    <row r="49" spans="1:8" ht="15.75" x14ac:dyDescent="0.25">
      <c r="A49" s="140"/>
      <c r="B49" s="44"/>
      <c r="C49" s="144"/>
      <c r="D49" s="144"/>
      <c r="E49" s="141" t="s">
        <v>740</v>
      </c>
      <c r="F49" s="172">
        <f t="shared" si="0"/>
        <v>0</v>
      </c>
      <c r="G49" s="264">
        <v>0</v>
      </c>
      <c r="H49" s="264">
        <v>0</v>
      </c>
    </row>
    <row r="50" spans="1:8" ht="21" customHeight="1" x14ac:dyDescent="0.2">
      <c r="A50" s="140">
        <v>2120</v>
      </c>
      <c r="B50" s="43" t="s">
        <v>67</v>
      </c>
      <c r="C50" s="137">
        <v>2</v>
      </c>
      <c r="D50" s="137">
        <v>0</v>
      </c>
      <c r="E50" s="142" t="s">
        <v>332</v>
      </c>
      <c r="F50" s="172">
        <f t="shared" si="0"/>
        <v>0</v>
      </c>
      <c r="G50" s="174">
        <f>G52+G58</f>
        <v>0</v>
      </c>
      <c r="H50" s="174">
        <f>H52+H58</f>
        <v>0</v>
      </c>
    </row>
    <row r="51" spans="1:8" s="143" customFormat="1" ht="15.75" x14ac:dyDescent="0.25">
      <c r="A51" s="140"/>
      <c r="B51" s="43"/>
      <c r="C51" s="137"/>
      <c r="D51" s="137"/>
      <c r="E51" s="141" t="s">
        <v>233</v>
      </c>
      <c r="F51" s="172"/>
      <c r="G51" s="176"/>
      <c r="H51" s="176"/>
    </row>
    <row r="52" spans="1:8" ht="16.5" customHeight="1" x14ac:dyDescent="0.2">
      <c r="A52" s="140">
        <v>2121</v>
      </c>
      <c r="B52" s="44" t="s">
        <v>67</v>
      </c>
      <c r="C52" s="144">
        <v>2</v>
      </c>
      <c r="D52" s="144">
        <v>1</v>
      </c>
      <c r="E52" s="145" t="s">
        <v>333</v>
      </c>
      <c r="F52" s="172">
        <f t="shared" si="0"/>
        <v>0</v>
      </c>
      <c r="G52" s="174">
        <f>SUM(G54:G57)</f>
        <v>0</v>
      </c>
      <c r="H52" s="174">
        <f>SUM(H54:H57)</f>
        <v>0</v>
      </c>
    </row>
    <row r="53" spans="1:8" ht="27" x14ac:dyDescent="0.25">
      <c r="A53" s="140"/>
      <c r="B53" s="44"/>
      <c r="C53" s="144"/>
      <c r="D53" s="144"/>
      <c r="E53" s="141" t="s">
        <v>739</v>
      </c>
      <c r="F53" s="172"/>
      <c r="G53" s="175"/>
      <c r="H53" s="175"/>
    </row>
    <row r="54" spans="1:8" ht="15.75" x14ac:dyDescent="0.25">
      <c r="A54" s="140"/>
      <c r="B54" s="44"/>
      <c r="C54" s="144"/>
      <c r="D54" s="144"/>
      <c r="E54" s="141" t="s">
        <v>740</v>
      </c>
      <c r="F54" s="172">
        <f t="shared" si="0"/>
        <v>0</v>
      </c>
      <c r="G54" s="264">
        <v>0</v>
      </c>
      <c r="H54" s="264">
        <v>0</v>
      </c>
    </row>
    <row r="55" spans="1:8" ht="15.75" x14ac:dyDescent="0.25">
      <c r="A55" s="140"/>
      <c r="B55" s="44"/>
      <c r="C55" s="144"/>
      <c r="D55" s="144"/>
      <c r="E55" s="141"/>
      <c r="F55" s="172">
        <f t="shared" si="0"/>
        <v>0</v>
      </c>
      <c r="G55" s="264">
        <v>0</v>
      </c>
      <c r="H55" s="264">
        <v>0</v>
      </c>
    </row>
    <row r="56" spans="1:8" ht="15.75" x14ac:dyDescent="0.25">
      <c r="A56" s="140"/>
      <c r="B56" s="44"/>
      <c r="C56" s="144"/>
      <c r="D56" s="144"/>
      <c r="E56" s="141"/>
      <c r="F56" s="172">
        <f t="shared" si="0"/>
        <v>0</v>
      </c>
      <c r="G56" s="264">
        <v>0</v>
      </c>
      <c r="H56" s="264">
        <v>0</v>
      </c>
    </row>
    <row r="57" spans="1:8" ht="15.75" x14ac:dyDescent="0.25">
      <c r="A57" s="140"/>
      <c r="B57" s="44"/>
      <c r="C57" s="144"/>
      <c r="D57" s="144"/>
      <c r="E57" s="141" t="s">
        <v>740</v>
      </c>
      <c r="F57" s="172">
        <f t="shared" si="0"/>
        <v>0</v>
      </c>
      <c r="G57" s="264">
        <v>0</v>
      </c>
      <c r="H57" s="264">
        <v>0</v>
      </c>
    </row>
    <row r="58" spans="1:8" ht="27" x14ac:dyDescent="0.2">
      <c r="A58" s="140">
        <v>2122</v>
      </c>
      <c r="B58" s="44" t="s">
        <v>67</v>
      </c>
      <c r="C58" s="144">
        <v>2</v>
      </c>
      <c r="D58" s="144">
        <v>2</v>
      </c>
      <c r="E58" s="141" t="s">
        <v>334</v>
      </c>
      <c r="F58" s="172">
        <f t="shared" si="0"/>
        <v>0</v>
      </c>
      <c r="G58" s="174">
        <f>SUM(G60:G63)</f>
        <v>0</v>
      </c>
      <c r="H58" s="174">
        <f>SUM(H60:H63)</f>
        <v>0</v>
      </c>
    </row>
    <row r="59" spans="1:8" ht="27" x14ac:dyDescent="0.25">
      <c r="A59" s="140"/>
      <c r="B59" s="44"/>
      <c r="C59" s="144"/>
      <c r="D59" s="144"/>
      <c r="E59" s="141" t="s">
        <v>739</v>
      </c>
      <c r="F59" s="172"/>
      <c r="G59" s="175"/>
      <c r="H59" s="175"/>
    </row>
    <row r="60" spans="1:8" ht="15.75" x14ac:dyDescent="0.25">
      <c r="A60" s="140"/>
      <c r="B60" s="44"/>
      <c r="C60" s="144"/>
      <c r="D60" s="144"/>
      <c r="E60" s="141" t="s">
        <v>740</v>
      </c>
      <c r="F60" s="172">
        <f t="shared" si="0"/>
        <v>0</v>
      </c>
      <c r="G60" s="264">
        <v>0</v>
      </c>
      <c r="H60" s="264">
        <v>0</v>
      </c>
    </row>
    <row r="61" spans="1:8" ht="15.75" x14ac:dyDescent="0.25">
      <c r="A61" s="140"/>
      <c r="B61" s="44"/>
      <c r="C61" s="144"/>
      <c r="D61" s="144"/>
      <c r="E61" s="141"/>
      <c r="F61" s="172">
        <f t="shared" si="0"/>
        <v>0</v>
      </c>
      <c r="G61" s="264">
        <v>0</v>
      </c>
      <c r="H61" s="264">
        <v>0</v>
      </c>
    </row>
    <row r="62" spans="1:8" ht="15.75" x14ac:dyDescent="0.25">
      <c r="A62" s="140"/>
      <c r="B62" s="44"/>
      <c r="C62" s="144"/>
      <c r="D62" s="144"/>
      <c r="E62" s="141"/>
      <c r="F62" s="172">
        <f t="shared" si="0"/>
        <v>0</v>
      </c>
      <c r="G62" s="264">
        <v>0</v>
      </c>
      <c r="H62" s="264">
        <v>0</v>
      </c>
    </row>
    <row r="63" spans="1:8" ht="15.75" x14ac:dyDescent="0.25">
      <c r="A63" s="140"/>
      <c r="B63" s="44"/>
      <c r="C63" s="144"/>
      <c r="D63" s="144"/>
      <c r="E63" s="141" t="s">
        <v>740</v>
      </c>
      <c r="F63" s="172">
        <f t="shared" si="0"/>
        <v>0</v>
      </c>
      <c r="G63" s="264">
        <v>0</v>
      </c>
      <c r="H63" s="264">
        <v>0</v>
      </c>
    </row>
    <row r="64" spans="1:8" ht="20.25" customHeight="1" x14ac:dyDescent="0.2">
      <c r="A64" s="140">
        <v>2130</v>
      </c>
      <c r="B64" s="43" t="s">
        <v>67</v>
      </c>
      <c r="C64" s="137">
        <v>3</v>
      </c>
      <c r="D64" s="137">
        <v>0</v>
      </c>
      <c r="E64" s="142" t="s">
        <v>335</v>
      </c>
      <c r="F64" s="172">
        <f t="shared" si="0"/>
        <v>1999</v>
      </c>
      <c r="G64" s="174">
        <f>G66+G70+G76</f>
        <v>1999</v>
      </c>
      <c r="H64" s="174">
        <f>H66+H70+H76</f>
        <v>0</v>
      </c>
    </row>
    <row r="65" spans="1:8" s="143" customFormat="1" ht="15.75" x14ac:dyDescent="0.25">
      <c r="A65" s="140"/>
      <c r="B65" s="43"/>
      <c r="C65" s="137"/>
      <c r="D65" s="137"/>
      <c r="E65" s="141" t="s">
        <v>233</v>
      </c>
      <c r="F65" s="172"/>
      <c r="G65" s="176"/>
      <c r="H65" s="176"/>
    </row>
    <row r="66" spans="1:8" ht="27" x14ac:dyDescent="0.2">
      <c r="A66" s="140">
        <v>2131</v>
      </c>
      <c r="B66" s="44" t="s">
        <v>67</v>
      </c>
      <c r="C66" s="144">
        <v>3</v>
      </c>
      <c r="D66" s="144">
        <v>1</v>
      </c>
      <c r="E66" s="141" t="s">
        <v>336</v>
      </c>
      <c r="F66" s="172">
        <f t="shared" si="0"/>
        <v>0</v>
      </c>
      <c r="G66" s="174">
        <f>SUM(G68:G71)</f>
        <v>0</v>
      </c>
      <c r="H66" s="174">
        <f>SUM(H68:H71)</f>
        <v>0</v>
      </c>
    </row>
    <row r="67" spans="1:8" ht="27" x14ac:dyDescent="0.25">
      <c r="A67" s="140"/>
      <c r="B67" s="44"/>
      <c r="C67" s="144"/>
      <c r="D67" s="144"/>
      <c r="E67" s="141" t="s">
        <v>739</v>
      </c>
      <c r="F67" s="172"/>
      <c r="G67" s="175"/>
      <c r="H67" s="175"/>
    </row>
    <row r="68" spans="1:8" ht="15.75" x14ac:dyDescent="0.25">
      <c r="A68" s="140"/>
      <c r="B68" s="44"/>
      <c r="C68" s="144"/>
      <c r="D68" s="144"/>
      <c r="E68" s="141" t="s">
        <v>740</v>
      </c>
      <c r="F68" s="172">
        <f t="shared" si="0"/>
        <v>0</v>
      </c>
      <c r="G68" s="264">
        <v>0</v>
      </c>
      <c r="H68" s="264">
        <v>0</v>
      </c>
    </row>
    <row r="69" spans="1:8" ht="15.75" x14ac:dyDescent="0.25">
      <c r="A69" s="140"/>
      <c r="B69" s="44"/>
      <c r="C69" s="144"/>
      <c r="D69" s="144"/>
      <c r="E69" s="141" t="s">
        <v>740</v>
      </c>
      <c r="F69" s="172">
        <f t="shared" si="0"/>
        <v>0</v>
      </c>
      <c r="G69" s="264">
        <v>0</v>
      </c>
      <c r="H69" s="264">
        <v>0</v>
      </c>
    </row>
    <row r="70" spans="1:8" ht="14.25" customHeight="1" x14ac:dyDescent="0.2">
      <c r="A70" s="140">
        <v>2132</v>
      </c>
      <c r="B70" s="44" t="s">
        <v>67</v>
      </c>
      <c r="C70" s="144">
        <v>3</v>
      </c>
      <c r="D70" s="144">
        <v>2</v>
      </c>
      <c r="E70" s="141" t="s">
        <v>337</v>
      </c>
      <c r="F70" s="172">
        <f t="shared" si="0"/>
        <v>0</v>
      </c>
      <c r="G70" s="174">
        <f>SUM(G72:G75)</f>
        <v>0</v>
      </c>
      <c r="H70" s="174">
        <f>SUM(H72:H75)</f>
        <v>0</v>
      </c>
    </row>
    <row r="71" spans="1:8" ht="27" x14ac:dyDescent="0.25">
      <c r="A71" s="140"/>
      <c r="B71" s="44"/>
      <c r="C71" s="144"/>
      <c r="D71" s="144"/>
      <c r="E71" s="141" t="s">
        <v>739</v>
      </c>
      <c r="F71" s="172">
        <f t="shared" si="0"/>
        <v>0</v>
      </c>
      <c r="G71" s="264">
        <v>0</v>
      </c>
      <c r="H71" s="264">
        <v>0</v>
      </c>
    </row>
    <row r="72" spans="1:8" ht="15.75" x14ac:dyDescent="0.25">
      <c r="A72" s="140"/>
      <c r="B72" s="44"/>
      <c r="C72" s="144"/>
      <c r="D72" s="144"/>
      <c r="E72" s="141" t="s">
        <v>740</v>
      </c>
      <c r="F72" s="172">
        <f t="shared" si="0"/>
        <v>0</v>
      </c>
      <c r="G72" s="264">
        <v>0</v>
      </c>
      <c r="H72" s="264">
        <v>0</v>
      </c>
    </row>
    <row r="73" spans="1:8" ht="15.75" x14ac:dyDescent="0.25">
      <c r="A73" s="140"/>
      <c r="B73" s="44"/>
      <c r="C73" s="144"/>
      <c r="D73" s="144"/>
      <c r="E73" s="141"/>
      <c r="F73" s="172">
        <f t="shared" si="0"/>
        <v>0</v>
      </c>
      <c r="G73" s="264">
        <v>0</v>
      </c>
      <c r="H73" s="264">
        <v>0</v>
      </c>
    </row>
    <row r="74" spans="1:8" ht="15.75" x14ac:dyDescent="0.25">
      <c r="A74" s="140"/>
      <c r="B74" s="44"/>
      <c r="C74" s="144"/>
      <c r="D74" s="144"/>
      <c r="E74" s="141"/>
      <c r="F74" s="172">
        <f t="shared" si="0"/>
        <v>0</v>
      </c>
      <c r="G74" s="264">
        <v>0</v>
      </c>
      <c r="H74" s="264">
        <v>0</v>
      </c>
    </row>
    <row r="75" spans="1:8" ht="15.75" x14ac:dyDescent="0.25">
      <c r="A75" s="140"/>
      <c r="B75" s="44"/>
      <c r="C75" s="144"/>
      <c r="D75" s="144"/>
      <c r="E75" s="141" t="s">
        <v>740</v>
      </c>
      <c r="F75" s="172">
        <f t="shared" si="0"/>
        <v>0</v>
      </c>
      <c r="G75" s="264">
        <v>0</v>
      </c>
      <c r="H75" s="264">
        <v>0</v>
      </c>
    </row>
    <row r="76" spans="1:8" x14ac:dyDescent="0.2">
      <c r="A76" s="140">
        <v>2133</v>
      </c>
      <c r="B76" s="44" t="s">
        <v>67</v>
      </c>
      <c r="C76" s="144">
        <v>3</v>
      </c>
      <c r="D76" s="144">
        <v>3</v>
      </c>
      <c r="E76" s="141" t="s">
        <v>338</v>
      </c>
      <c r="F76" s="172">
        <f t="shared" si="0"/>
        <v>1999</v>
      </c>
      <c r="G76" s="174">
        <f>SUM(G78:G81)</f>
        <v>1999</v>
      </c>
      <c r="H76" s="174">
        <f>SUM(H78:H81)</f>
        <v>0</v>
      </c>
    </row>
    <row r="77" spans="1:8" ht="27" x14ac:dyDescent="0.25">
      <c r="A77" s="140"/>
      <c r="B77" s="44"/>
      <c r="C77" s="144"/>
      <c r="D77" s="144"/>
      <c r="E77" s="141" t="s">
        <v>739</v>
      </c>
      <c r="F77" s="172"/>
      <c r="G77" s="175"/>
      <c r="H77" s="175"/>
    </row>
    <row r="78" spans="1:8" ht="15.75" x14ac:dyDescent="0.25">
      <c r="A78" s="140"/>
      <c r="B78" s="44"/>
      <c r="C78" s="144"/>
      <c r="D78" s="144"/>
      <c r="E78" s="141">
        <v>4111</v>
      </c>
      <c r="F78" s="172">
        <f t="shared" si="0"/>
        <v>1999</v>
      </c>
      <c r="G78" s="264">
        <v>1999</v>
      </c>
      <c r="H78" s="264">
        <v>0</v>
      </c>
    </row>
    <row r="79" spans="1:8" ht="15.75" x14ac:dyDescent="0.25">
      <c r="A79" s="140"/>
      <c r="B79" s="44"/>
      <c r="C79" s="144"/>
      <c r="D79" s="144"/>
      <c r="E79" s="141"/>
      <c r="F79" s="172">
        <f t="shared" si="0"/>
        <v>0</v>
      </c>
      <c r="G79" s="264">
        <v>0</v>
      </c>
      <c r="H79" s="264">
        <v>0</v>
      </c>
    </row>
    <row r="80" spans="1:8" ht="15.75" x14ac:dyDescent="0.25">
      <c r="A80" s="140"/>
      <c r="B80" s="44"/>
      <c r="C80" s="144"/>
      <c r="D80" s="144"/>
      <c r="E80" s="141"/>
      <c r="F80" s="172">
        <f t="shared" si="0"/>
        <v>0</v>
      </c>
      <c r="G80" s="264">
        <v>0</v>
      </c>
      <c r="H80" s="264">
        <v>0</v>
      </c>
    </row>
    <row r="81" spans="1:8" ht="15.75" x14ac:dyDescent="0.25">
      <c r="A81" s="140"/>
      <c r="B81" s="44"/>
      <c r="C81" s="144"/>
      <c r="D81" s="144"/>
      <c r="E81" s="141" t="s">
        <v>740</v>
      </c>
      <c r="F81" s="172">
        <f t="shared" si="0"/>
        <v>0</v>
      </c>
      <c r="G81" s="264">
        <v>0</v>
      </c>
      <c r="H81" s="264">
        <v>0</v>
      </c>
    </row>
    <row r="82" spans="1:8" ht="21" customHeight="1" x14ac:dyDescent="0.2">
      <c r="A82" s="140">
        <v>2140</v>
      </c>
      <c r="B82" s="43" t="s">
        <v>67</v>
      </c>
      <c r="C82" s="137">
        <v>4</v>
      </c>
      <c r="D82" s="137">
        <v>0</v>
      </c>
      <c r="E82" s="142" t="s">
        <v>339</v>
      </c>
      <c r="F82" s="172">
        <f t="shared" si="0"/>
        <v>0</v>
      </c>
      <c r="G82" s="174">
        <f>G84</f>
        <v>0</v>
      </c>
      <c r="H82" s="174">
        <f>H84</f>
        <v>0</v>
      </c>
    </row>
    <row r="83" spans="1:8" s="143" customFormat="1" ht="15.75" x14ac:dyDescent="0.25">
      <c r="A83" s="140"/>
      <c r="B83" s="43"/>
      <c r="C83" s="137"/>
      <c r="D83" s="137"/>
      <c r="E83" s="141" t="s">
        <v>233</v>
      </c>
      <c r="F83" s="172"/>
      <c r="G83" s="176"/>
      <c r="H83" s="176"/>
    </row>
    <row r="84" spans="1:8" x14ac:dyDescent="0.2">
      <c r="A84" s="140">
        <v>2141</v>
      </c>
      <c r="B84" s="44" t="s">
        <v>67</v>
      </c>
      <c r="C84" s="144">
        <v>4</v>
      </c>
      <c r="D84" s="144">
        <v>1</v>
      </c>
      <c r="E84" s="141" t="s">
        <v>340</v>
      </c>
      <c r="F84" s="172">
        <f t="shared" si="0"/>
        <v>0</v>
      </c>
      <c r="G84" s="174">
        <f>SUM(G86:G89)</f>
        <v>0</v>
      </c>
      <c r="H84" s="174">
        <f>SUM(H86:H89)</f>
        <v>0</v>
      </c>
    </row>
    <row r="85" spans="1:8" ht="27" x14ac:dyDescent="0.25">
      <c r="A85" s="140"/>
      <c r="B85" s="44"/>
      <c r="C85" s="144"/>
      <c r="D85" s="144"/>
      <c r="E85" s="141" t="s">
        <v>739</v>
      </c>
      <c r="F85" s="172">
        <f t="shared" si="0"/>
        <v>0</v>
      </c>
      <c r="G85" s="264">
        <v>0</v>
      </c>
      <c r="H85" s="264">
        <v>0</v>
      </c>
    </row>
    <row r="86" spans="1:8" ht="15.75" x14ac:dyDescent="0.25">
      <c r="A86" s="140"/>
      <c r="B86" s="44"/>
      <c r="C86" s="144"/>
      <c r="D86" s="144"/>
      <c r="E86" s="141" t="s">
        <v>740</v>
      </c>
      <c r="F86" s="172">
        <f t="shared" si="0"/>
        <v>0</v>
      </c>
      <c r="G86" s="264">
        <v>0</v>
      </c>
      <c r="H86" s="264">
        <v>0</v>
      </c>
    </row>
    <row r="87" spans="1:8" ht="15.75" x14ac:dyDescent="0.25">
      <c r="A87" s="140"/>
      <c r="B87" s="44"/>
      <c r="C87" s="144"/>
      <c r="D87" s="144"/>
      <c r="E87" s="141"/>
      <c r="F87" s="172">
        <f t="shared" si="0"/>
        <v>0</v>
      </c>
      <c r="G87" s="264">
        <v>0</v>
      </c>
      <c r="H87" s="264">
        <v>0</v>
      </c>
    </row>
    <row r="88" spans="1:8" ht="15.75" x14ac:dyDescent="0.25">
      <c r="A88" s="140"/>
      <c r="B88" s="44"/>
      <c r="C88" s="144"/>
      <c r="D88" s="144"/>
      <c r="E88" s="141"/>
      <c r="F88" s="172">
        <f t="shared" si="0"/>
        <v>0</v>
      </c>
      <c r="G88" s="264">
        <v>0</v>
      </c>
      <c r="H88" s="264">
        <v>0</v>
      </c>
    </row>
    <row r="89" spans="1:8" ht="15.75" x14ac:dyDescent="0.25">
      <c r="A89" s="140"/>
      <c r="B89" s="44"/>
      <c r="C89" s="144"/>
      <c r="D89" s="144"/>
      <c r="E89" s="141" t="s">
        <v>740</v>
      </c>
      <c r="F89" s="172">
        <f t="shared" si="0"/>
        <v>0</v>
      </c>
      <c r="G89" s="264">
        <v>0</v>
      </c>
      <c r="H89" s="264">
        <v>0</v>
      </c>
    </row>
    <row r="90" spans="1:8" ht="31.5" customHeight="1" x14ac:dyDescent="0.2">
      <c r="A90" s="140">
        <v>2150</v>
      </c>
      <c r="B90" s="43" t="s">
        <v>67</v>
      </c>
      <c r="C90" s="137">
        <v>5</v>
      </c>
      <c r="D90" s="137">
        <v>0</v>
      </c>
      <c r="E90" s="142" t="s">
        <v>341</v>
      </c>
      <c r="F90" s="172">
        <f t="shared" si="0"/>
        <v>0</v>
      </c>
      <c r="G90" s="174">
        <f>G92</f>
        <v>0</v>
      </c>
      <c r="H90" s="174">
        <f>H92</f>
        <v>0</v>
      </c>
    </row>
    <row r="91" spans="1:8" s="143" customFormat="1" ht="13.5" customHeight="1" x14ac:dyDescent="0.25">
      <c r="A91" s="140"/>
      <c r="B91" s="43"/>
      <c r="C91" s="137"/>
      <c r="D91" s="137"/>
      <c r="E91" s="141" t="s">
        <v>233</v>
      </c>
      <c r="F91" s="172"/>
      <c r="G91" s="176"/>
      <c r="H91" s="176"/>
    </row>
    <row r="92" spans="1:8" ht="27" x14ac:dyDescent="0.2">
      <c r="A92" s="140">
        <v>2151</v>
      </c>
      <c r="B92" s="44" t="s">
        <v>67</v>
      </c>
      <c r="C92" s="144">
        <v>5</v>
      </c>
      <c r="D92" s="144">
        <v>1</v>
      </c>
      <c r="E92" s="141" t="s">
        <v>342</v>
      </c>
      <c r="F92" s="172">
        <f t="shared" si="0"/>
        <v>0</v>
      </c>
      <c r="G92" s="174">
        <f>SUM(G94:G97)</f>
        <v>0</v>
      </c>
      <c r="H92" s="174">
        <f>SUM(H94:H97)</f>
        <v>0</v>
      </c>
    </row>
    <row r="93" spans="1:8" ht="27" x14ac:dyDescent="0.25">
      <c r="A93" s="140"/>
      <c r="B93" s="44"/>
      <c r="C93" s="144"/>
      <c r="D93" s="144"/>
      <c r="E93" s="141" t="s">
        <v>739</v>
      </c>
      <c r="F93" s="172"/>
      <c r="G93" s="175"/>
      <c r="H93" s="175"/>
    </row>
    <row r="94" spans="1:8" ht="15.75" x14ac:dyDescent="0.25">
      <c r="A94" s="140"/>
      <c r="B94" s="44"/>
      <c r="C94" s="144"/>
      <c r="D94" s="144"/>
      <c r="E94" s="141" t="s">
        <v>740</v>
      </c>
      <c r="F94" s="172">
        <f t="shared" si="0"/>
        <v>0</v>
      </c>
      <c r="G94" s="264">
        <v>0</v>
      </c>
      <c r="H94" s="264">
        <v>0</v>
      </c>
    </row>
    <row r="95" spans="1:8" ht="15.75" x14ac:dyDescent="0.25">
      <c r="A95" s="140"/>
      <c r="B95" s="44"/>
      <c r="C95" s="144"/>
      <c r="D95" s="144"/>
      <c r="E95" s="141"/>
      <c r="F95" s="172">
        <f t="shared" si="0"/>
        <v>0</v>
      </c>
      <c r="G95" s="264">
        <v>0</v>
      </c>
      <c r="H95" s="264">
        <v>0</v>
      </c>
    </row>
    <row r="96" spans="1:8" ht="15.75" x14ac:dyDescent="0.25">
      <c r="A96" s="140"/>
      <c r="B96" s="44"/>
      <c r="C96" s="144"/>
      <c r="D96" s="144"/>
      <c r="E96" s="141"/>
      <c r="F96" s="172">
        <f t="shared" si="0"/>
        <v>0</v>
      </c>
      <c r="G96" s="264">
        <v>0</v>
      </c>
      <c r="H96" s="264">
        <v>0</v>
      </c>
    </row>
    <row r="97" spans="1:8" ht="15.75" x14ac:dyDescent="0.25">
      <c r="A97" s="140"/>
      <c r="B97" s="44"/>
      <c r="C97" s="144"/>
      <c r="D97" s="144"/>
      <c r="E97" s="141" t="s">
        <v>740</v>
      </c>
      <c r="F97" s="172">
        <f t="shared" si="0"/>
        <v>0</v>
      </c>
      <c r="G97" s="264">
        <v>0</v>
      </c>
      <c r="H97" s="264">
        <v>0</v>
      </c>
    </row>
    <row r="98" spans="1:8" ht="33.75" customHeight="1" x14ac:dyDescent="0.2">
      <c r="A98" s="140">
        <v>2160</v>
      </c>
      <c r="B98" s="43" t="s">
        <v>67</v>
      </c>
      <c r="C98" s="137">
        <v>6</v>
      </c>
      <c r="D98" s="137">
        <v>0</v>
      </c>
      <c r="E98" s="142" t="s">
        <v>344</v>
      </c>
      <c r="F98" s="172">
        <f t="shared" si="0"/>
        <v>15150</v>
      </c>
      <c r="G98" s="174">
        <f>G100</f>
        <v>15150</v>
      </c>
      <c r="H98" s="174">
        <f>H100</f>
        <v>0</v>
      </c>
    </row>
    <row r="99" spans="1:8" s="143" customFormat="1" ht="15.75" x14ac:dyDescent="0.25">
      <c r="A99" s="140"/>
      <c r="B99" s="43"/>
      <c r="C99" s="137"/>
      <c r="D99" s="137"/>
      <c r="E99" s="141" t="s">
        <v>233</v>
      </c>
      <c r="F99" s="172"/>
      <c r="G99" s="176"/>
      <c r="H99" s="176"/>
    </row>
    <row r="100" spans="1:8" ht="27" x14ac:dyDescent="0.2">
      <c r="A100" s="140">
        <v>2161</v>
      </c>
      <c r="B100" s="44" t="s">
        <v>67</v>
      </c>
      <c r="C100" s="144">
        <v>6</v>
      </c>
      <c r="D100" s="144">
        <v>1</v>
      </c>
      <c r="E100" s="141" t="s">
        <v>345</v>
      </c>
      <c r="F100" s="172">
        <f t="shared" si="0"/>
        <v>15150</v>
      </c>
      <c r="G100" s="290">
        <f>SUM(G102:G109)</f>
        <v>15150</v>
      </c>
      <c r="H100" s="174">
        <f>SUM(H102:H109)</f>
        <v>0</v>
      </c>
    </row>
    <row r="101" spans="1:8" ht="27" x14ac:dyDescent="0.25">
      <c r="A101" s="140"/>
      <c r="B101" s="44"/>
      <c r="C101" s="144"/>
      <c r="D101" s="144"/>
      <c r="E101" s="141" t="s">
        <v>739</v>
      </c>
      <c r="F101" s="172"/>
      <c r="G101" s="175"/>
      <c r="H101" s="175"/>
    </row>
    <row r="102" spans="1:8" ht="15.75" x14ac:dyDescent="0.25">
      <c r="A102" s="140"/>
      <c r="B102" s="44"/>
      <c r="C102" s="144"/>
      <c r="D102" s="144"/>
      <c r="E102" s="247">
        <v>4216</v>
      </c>
      <c r="F102" s="172">
        <f t="shared" si="0"/>
        <v>360</v>
      </c>
      <c r="G102" s="250">
        <v>360</v>
      </c>
      <c r="H102" s="264">
        <v>0</v>
      </c>
    </row>
    <row r="103" spans="1:8" ht="15.75" x14ac:dyDescent="0.25">
      <c r="A103" s="140"/>
      <c r="B103" s="44"/>
      <c r="C103" s="144"/>
      <c r="D103" s="144"/>
      <c r="E103" s="247">
        <v>4239</v>
      </c>
      <c r="F103" s="172">
        <f t="shared" si="0"/>
        <v>3895.4</v>
      </c>
      <c r="G103" s="250">
        <v>3895.4</v>
      </c>
      <c r="H103" s="264">
        <v>0</v>
      </c>
    </row>
    <row r="104" spans="1:8" ht="15.75" x14ac:dyDescent="0.25">
      <c r="A104" s="140"/>
      <c r="B104" s="44"/>
      <c r="C104" s="144"/>
      <c r="D104" s="144"/>
      <c r="E104" s="247">
        <v>4241</v>
      </c>
      <c r="F104" s="172">
        <f t="shared" si="0"/>
        <v>9394.6</v>
      </c>
      <c r="G104" s="250">
        <v>9394.6</v>
      </c>
      <c r="H104" s="264">
        <v>0</v>
      </c>
    </row>
    <row r="105" spans="1:8" ht="15.75" x14ac:dyDescent="0.25">
      <c r="A105" s="140"/>
      <c r="B105" s="44"/>
      <c r="C105" s="144"/>
      <c r="D105" s="144"/>
      <c r="E105" s="247">
        <v>4269</v>
      </c>
      <c r="F105" s="172">
        <f t="shared" si="0"/>
        <v>0</v>
      </c>
      <c r="G105" s="264">
        <v>0</v>
      </c>
      <c r="H105" s="264">
        <v>0</v>
      </c>
    </row>
    <row r="106" spans="1:8" ht="15.75" x14ac:dyDescent="0.25">
      <c r="A106" s="140"/>
      <c r="B106" s="44"/>
      <c r="C106" s="144"/>
      <c r="D106" s="144"/>
      <c r="E106" s="247">
        <v>4823</v>
      </c>
      <c r="F106" s="172">
        <f t="shared" si="0"/>
        <v>1500</v>
      </c>
      <c r="G106" s="250">
        <v>1500</v>
      </c>
      <c r="H106" s="264">
        <v>0</v>
      </c>
    </row>
    <row r="107" spans="1:8" ht="15.75" x14ac:dyDescent="0.25">
      <c r="A107" s="140"/>
      <c r="B107" s="44"/>
      <c r="C107" s="144"/>
      <c r="D107" s="144"/>
      <c r="E107" s="141"/>
      <c r="F107" s="172">
        <f t="shared" si="0"/>
        <v>0</v>
      </c>
      <c r="G107" s="264">
        <v>0</v>
      </c>
      <c r="H107" s="264">
        <v>0</v>
      </c>
    </row>
    <row r="108" spans="1:8" ht="15.75" x14ac:dyDescent="0.25">
      <c r="A108" s="140"/>
      <c r="B108" s="44"/>
      <c r="C108" s="144"/>
      <c r="D108" s="144"/>
      <c r="E108" s="141"/>
      <c r="F108" s="172">
        <f t="shared" si="0"/>
        <v>0</v>
      </c>
      <c r="G108" s="264">
        <v>0</v>
      </c>
      <c r="H108" s="264">
        <v>0</v>
      </c>
    </row>
    <row r="109" spans="1:8" ht="15.75" x14ac:dyDescent="0.25">
      <c r="A109" s="140"/>
      <c r="B109" s="44"/>
      <c r="C109" s="144"/>
      <c r="D109" s="144"/>
      <c r="E109" s="141" t="s">
        <v>740</v>
      </c>
      <c r="F109" s="172">
        <f t="shared" si="0"/>
        <v>0</v>
      </c>
      <c r="G109" s="264">
        <v>0</v>
      </c>
      <c r="H109" s="264">
        <v>0</v>
      </c>
    </row>
    <row r="110" spans="1:8" x14ac:dyDescent="0.2">
      <c r="A110" s="140">
        <v>2170</v>
      </c>
      <c r="B110" s="43" t="s">
        <v>67</v>
      </c>
      <c r="C110" s="137">
        <v>7</v>
      </c>
      <c r="D110" s="137">
        <v>0</v>
      </c>
      <c r="E110" s="142" t="s">
        <v>347</v>
      </c>
      <c r="F110" s="172">
        <f t="shared" si="0"/>
        <v>0</v>
      </c>
      <c r="G110" s="174">
        <f>G112</f>
        <v>0</v>
      </c>
      <c r="H110" s="174">
        <f>H112</f>
        <v>0</v>
      </c>
    </row>
    <row r="111" spans="1:8" s="143" customFormat="1" ht="15.75" x14ac:dyDescent="0.25">
      <c r="A111" s="140"/>
      <c r="B111" s="43"/>
      <c r="C111" s="137"/>
      <c r="D111" s="137"/>
      <c r="E111" s="141" t="s">
        <v>233</v>
      </c>
      <c r="F111" s="172"/>
      <c r="G111" s="176"/>
      <c r="H111" s="176"/>
    </row>
    <row r="112" spans="1:8" x14ac:dyDescent="0.2">
      <c r="A112" s="140">
        <v>2171</v>
      </c>
      <c r="B112" s="44" t="s">
        <v>67</v>
      </c>
      <c r="C112" s="144">
        <v>7</v>
      </c>
      <c r="D112" s="144">
        <v>1</v>
      </c>
      <c r="E112" s="141" t="s">
        <v>347</v>
      </c>
      <c r="F112" s="172">
        <f t="shared" si="0"/>
        <v>0</v>
      </c>
      <c r="G112" s="174">
        <f>SUM(G114:G117)</f>
        <v>0</v>
      </c>
      <c r="H112" s="174">
        <f>SUM(H114:H117)</f>
        <v>0</v>
      </c>
    </row>
    <row r="113" spans="1:8" ht="27" x14ac:dyDescent="0.25">
      <c r="A113" s="140"/>
      <c r="B113" s="44"/>
      <c r="C113" s="144"/>
      <c r="D113" s="144"/>
      <c r="E113" s="141" t="s">
        <v>739</v>
      </c>
      <c r="F113" s="172">
        <f t="shared" si="0"/>
        <v>0</v>
      </c>
      <c r="G113" s="264">
        <v>0</v>
      </c>
      <c r="H113" s="264">
        <v>0</v>
      </c>
    </row>
    <row r="114" spans="1:8" ht="15.75" x14ac:dyDescent="0.25">
      <c r="A114" s="140"/>
      <c r="B114" s="44"/>
      <c r="C114" s="144"/>
      <c r="D114" s="144"/>
      <c r="E114" s="141" t="s">
        <v>740</v>
      </c>
      <c r="F114" s="172">
        <f t="shared" si="0"/>
        <v>0</v>
      </c>
      <c r="G114" s="264">
        <v>0</v>
      </c>
      <c r="H114" s="264">
        <v>0</v>
      </c>
    </row>
    <row r="115" spans="1:8" ht="15.75" x14ac:dyDescent="0.25">
      <c r="A115" s="140"/>
      <c r="B115" s="44"/>
      <c r="C115" s="144"/>
      <c r="D115" s="144"/>
      <c r="E115" s="141"/>
      <c r="F115" s="172">
        <f t="shared" si="0"/>
        <v>0</v>
      </c>
      <c r="G115" s="264">
        <v>0</v>
      </c>
      <c r="H115" s="264">
        <v>0</v>
      </c>
    </row>
    <row r="116" spans="1:8" ht="15.75" x14ac:dyDescent="0.25">
      <c r="A116" s="140"/>
      <c r="B116" s="44"/>
      <c r="C116" s="144"/>
      <c r="D116" s="144"/>
      <c r="E116" s="141"/>
      <c r="F116" s="172">
        <f t="shared" si="0"/>
        <v>0</v>
      </c>
      <c r="G116" s="264">
        <v>0</v>
      </c>
      <c r="H116" s="264">
        <v>0</v>
      </c>
    </row>
    <row r="117" spans="1:8" ht="15.75" x14ac:dyDescent="0.25">
      <c r="A117" s="140"/>
      <c r="B117" s="44"/>
      <c r="C117" s="144"/>
      <c r="D117" s="144"/>
      <c r="E117" s="141" t="s">
        <v>740</v>
      </c>
      <c r="F117" s="172">
        <f t="shared" si="0"/>
        <v>0</v>
      </c>
      <c r="G117" s="264">
        <v>0</v>
      </c>
      <c r="H117" s="264">
        <v>0</v>
      </c>
    </row>
    <row r="118" spans="1:8" ht="29.25" customHeight="1" x14ac:dyDescent="0.2">
      <c r="A118" s="140">
        <v>2180</v>
      </c>
      <c r="B118" s="43" t="s">
        <v>67</v>
      </c>
      <c r="C118" s="137">
        <v>8</v>
      </c>
      <c r="D118" s="137">
        <v>0</v>
      </c>
      <c r="E118" s="142" t="s">
        <v>349</v>
      </c>
      <c r="F118" s="172">
        <f t="shared" ref="F118:F191" si="1">G118+H118</f>
        <v>0</v>
      </c>
      <c r="G118" s="174">
        <f>G120</f>
        <v>0</v>
      </c>
      <c r="H118" s="174">
        <f>H120</f>
        <v>0</v>
      </c>
    </row>
    <row r="119" spans="1:8" s="143" customFormat="1" ht="12.75" customHeight="1" x14ac:dyDescent="0.25">
      <c r="A119" s="140"/>
      <c r="B119" s="43"/>
      <c r="C119" s="137"/>
      <c r="D119" s="137"/>
      <c r="E119" s="141" t="s">
        <v>233</v>
      </c>
      <c r="F119" s="172"/>
      <c r="G119" s="176"/>
      <c r="H119" s="176"/>
    </row>
    <row r="120" spans="1:8" ht="27" x14ac:dyDescent="0.2">
      <c r="A120" s="140">
        <v>2181</v>
      </c>
      <c r="B120" s="44" t="s">
        <v>67</v>
      </c>
      <c r="C120" s="144">
        <v>8</v>
      </c>
      <c r="D120" s="144">
        <v>1</v>
      </c>
      <c r="E120" s="141" t="s">
        <v>349</v>
      </c>
      <c r="F120" s="172">
        <f t="shared" si="1"/>
        <v>0</v>
      </c>
      <c r="G120" s="174">
        <f>SUM(G122:G125)</f>
        <v>0</v>
      </c>
      <c r="H120" s="174">
        <f>SUM(H122:H125)</f>
        <v>0</v>
      </c>
    </row>
    <row r="121" spans="1:8" ht="27" x14ac:dyDescent="0.25">
      <c r="A121" s="140"/>
      <c r="B121" s="44"/>
      <c r="C121" s="144"/>
      <c r="D121" s="144"/>
      <c r="E121" s="141" t="s">
        <v>739</v>
      </c>
      <c r="F121" s="172"/>
      <c r="G121" s="175"/>
      <c r="H121" s="175"/>
    </row>
    <row r="122" spans="1:8" ht="15.75" x14ac:dyDescent="0.25">
      <c r="A122" s="140"/>
      <c r="B122" s="44"/>
      <c r="C122" s="144"/>
      <c r="D122" s="144"/>
      <c r="E122" s="141" t="s">
        <v>740</v>
      </c>
      <c r="F122" s="172">
        <f t="shared" si="1"/>
        <v>0</v>
      </c>
      <c r="G122" s="264">
        <v>0</v>
      </c>
      <c r="H122" s="264">
        <v>0</v>
      </c>
    </row>
    <row r="123" spans="1:8" ht="15.75" x14ac:dyDescent="0.25">
      <c r="A123" s="140"/>
      <c r="B123" s="44"/>
      <c r="C123" s="144"/>
      <c r="D123" s="144"/>
      <c r="E123" s="141" t="s">
        <v>740</v>
      </c>
      <c r="F123" s="172">
        <f t="shared" si="1"/>
        <v>0</v>
      </c>
      <c r="G123" s="264">
        <v>0</v>
      </c>
      <c r="H123" s="264">
        <v>0</v>
      </c>
    </row>
    <row r="124" spans="1:8" ht="15.75" x14ac:dyDescent="0.25">
      <c r="A124" s="140"/>
      <c r="B124" s="44"/>
      <c r="C124" s="144"/>
      <c r="D124" s="144"/>
      <c r="E124" s="141"/>
      <c r="F124" s="172">
        <f t="shared" si="1"/>
        <v>0</v>
      </c>
      <c r="G124" s="264">
        <v>0</v>
      </c>
      <c r="H124" s="264">
        <v>0</v>
      </c>
    </row>
    <row r="125" spans="1:8" ht="15.75" x14ac:dyDescent="0.25">
      <c r="A125" s="140"/>
      <c r="B125" s="44"/>
      <c r="C125" s="144"/>
      <c r="D125" s="144"/>
      <c r="E125" s="141" t="s">
        <v>740</v>
      </c>
      <c r="F125" s="172">
        <f t="shared" si="1"/>
        <v>0</v>
      </c>
      <c r="G125" s="264">
        <v>0</v>
      </c>
      <c r="H125" s="264">
        <v>0</v>
      </c>
    </row>
    <row r="126" spans="1:8" s="139" customFormat="1" ht="40.5" customHeight="1" x14ac:dyDescent="0.25">
      <c r="A126" s="257">
        <v>2200</v>
      </c>
      <c r="B126" s="252" t="s">
        <v>72</v>
      </c>
      <c r="C126" s="253">
        <v>0</v>
      </c>
      <c r="D126" s="253">
        <v>0</v>
      </c>
      <c r="E126" s="258" t="s">
        <v>741</v>
      </c>
      <c r="F126" s="245">
        <f t="shared" si="1"/>
        <v>5000</v>
      </c>
      <c r="G126" s="245">
        <f>G128+G136+G144+G152+G160</f>
        <v>5000</v>
      </c>
      <c r="H126" s="245">
        <f>H128+H136+H144+H152+H160</f>
        <v>0</v>
      </c>
    </row>
    <row r="127" spans="1:8" ht="11.25" customHeight="1" x14ac:dyDescent="0.25">
      <c r="A127" s="140"/>
      <c r="B127" s="43"/>
      <c r="C127" s="137"/>
      <c r="D127" s="137"/>
      <c r="E127" s="141" t="s">
        <v>327</v>
      </c>
      <c r="F127" s="172"/>
      <c r="G127" s="175"/>
      <c r="H127" s="175"/>
    </row>
    <row r="128" spans="1:8" x14ac:dyDescent="0.2">
      <c r="A128" s="140">
        <v>2210</v>
      </c>
      <c r="B128" s="43" t="s">
        <v>72</v>
      </c>
      <c r="C128" s="144">
        <v>1</v>
      </c>
      <c r="D128" s="144">
        <v>0</v>
      </c>
      <c r="E128" s="142" t="s">
        <v>354</v>
      </c>
      <c r="F128" s="172">
        <f t="shared" si="1"/>
        <v>5000</v>
      </c>
      <c r="G128" s="174">
        <f>G130</f>
        <v>5000</v>
      </c>
      <c r="H128" s="174">
        <f>H130</f>
        <v>0</v>
      </c>
    </row>
    <row r="129" spans="1:8" s="143" customFormat="1" ht="14.25" customHeight="1" x14ac:dyDescent="0.25">
      <c r="A129" s="140"/>
      <c r="B129" s="43"/>
      <c r="C129" s="137"/>
      <c r="D129" s="137"/>
      <c r="E129" s="141" t="s">
        <v>233</v>
      </c>
      <c r="F129" s="172"/>
      <c r="G129" s="176"/>
      <c r="H129" s="176"/>
    </row>
    <row r="130" spans="1:8" x14ac:dyDescent="0.2">
      <c r="A130" s="140">
        <v>2211</v>
      </c>
      <c r="B130" s="44" t="s">
        <v>72</v>
      </c>
      <c r="C130" s="144">
        <v>1</v>
      </c>
      <c r="D130" s="144">
        <v>1</v>
      </c>
      <c r="E130" s="141" t="s">
        <v>355</v>
      </c>
      <c r="F130" s="172">
        <f t="shared" si="1"/>
        <v>5000</v>
      </c>
      <c r="G130" s="174">
        <f>SUM(G132:G135)</f>
        <v>5000</v>
      </c>
      <c r="H130" s="174">
        <f>SUM(H132:H135)</f>
        <v>0</v>
      </c>
    </row>
    <row r="131" spans="1:8" ht="27" x14ac:dyDescent="0.25">
      <c r="A131" s="140"/>
      <c r="B131" s="44"/>
      <c r="C131" s="144"/>
      <c r="D131" s="144"/>
      <c r="E131" s="141" t="s">
        <v>739</v>
      </c>
      <c r="F131" s="172"/>
      <c r="G131" s="175"/>
      <c r="H131" s="175"/>
    </row>
    <row r="132" spans="1:8" ht="15.75" x14ac:dyDescent="0.25">
      <c r="A132" s="140"/>
      <c r="B132" s="44"/>
      <c r="C132" s="144"/>
      <c r="D132" s="144"/>
      <c r="E132" s="247">
        <v>4269</v>
      </c>
      <c r="F132" s="172">
        <f t="shared" si="1"/>
        <v>4500</v>
      </c>
      <c r="G132" s="250">
        <v>4500</v>
      </c>
      <c r="H132" s="264">
        <v>0</v>
      </c>
    </row>
    <row r="133" spans="1:8" ht="15.75" x14ac:dyDescent="0.25">
      <c r="A133" s="140"/>
      <c r="B133" s="44"/>
      <c r="C133" s="144"/>
      <c r="D133" s="144"/>
      <c r="E133" s="247">
        <v>4819</v>
      </c>
      <c r="F133" s="172">
        <f t="shared" si="1"/>
        <v>500</v>
      </c>
      <c r="G133" s="250">
        <v>500</v>
      </c>
      <c r="H133" s="264">
        <v>0</v>
      </c>
    </row>
    <row r="134" spans="1:8" ht="15.75" x14ac:dyDescent="0.25">
      <c r="A134" s="140"/>
      <c r="B134" s="44"/>
      <c r="C134" s="144"/>
      <c r="D134" s="144"/>
      <c r="E134" s="141"/>
      <c r="F134" s="172">
        <f t="shared" si="1"/>
        <v>0</v>
      </c>
      <c r="G134" s="264">
        <v>0</v>
      </c>
      <c r="H134" s="264">
        <v>0</v>
      </c>
    </row>
    <row r="135" spans="1:8" ht="15.75" x14ac:dyDescent="0.25">
      <c r="A135" s="140"/>
      <c r="B135" s="44"/>
      <c r="C135" s="144"/>
      <c r="D135" s="144"/>
      <c r="E135" s="141" t="s">
        <v>740</v>
      </c>
      <c r="F135" s="172">
        <f t="shared" si="1"/>
        <v>0</v>
      </c>
      <c r="G135" s="264">
        <v>0</v>
      </c>
      <c r="H135" s="264">
        <v>0</v>
      </c>
    </row>
    <row r="136" spans="1:8" x14ac:dyDescent="0.2">
      <c r="A136" s="140">
        <v>2220</v>
      </c>
      <c r="B136" s="43" t="s">
        <v>72</v>
      </c>
      <c r="C136" s="137">
        <v>2</v>
      </c>
      <c r="D136" s="137">
        <v>0</v>
      </c>
      <c r="E136" s="142" t="s">
        <v>356</v>
      </c>
      <c r="F136" s="172">
        <f t="shared" si="1"/>
        <v>0</v>
      </c>
      <c r="G136" s="174">
        <f>G138</f>
        <v>0</v>
      </c>
      <c r="H136" s="174">
        <f>H138</f>
        <v>0</v>
      </c>
    </row>
    <row r="137" spans="1:8" s="143" customFormat="1" ht="10.5" customHeight="1" x14ac:dyDescent="0.25">
      <c r="A137" s="140"/>
      <c r="B137" s="43"/>
      <c r="C137" s="137"/>
      <c r="D137" s="137"/>
      <c r="E137" s="141" t="s">
        <v>233</v>
      </c>
      <c r="F137" s="172"/>
      <c r="G137" s="176"/>
      <c r="H137" s="176"/>
    </row>
    <row r="138" spans="1:8" x14ac:dyDescent="0.2">
      <c r="A138" s="140">
        <v>2221</v>
      </c>
      <c r="B138" s="44" t="s">
        <v>72</v>
      </c>
      <c r="C138" s="144">
        <v>2</v>
      </c>
      <c r="D138" s="144">
        <v>1</v>
      </c>
      <c r="E138" s="141" t="s">
        <v>357</v>
      </c>
      <c r="F138" s="172">
        <f t="shared" si="1"/>
        <v>0</v>
      </c>
      <c r="G138" s="174">
        <f>SUM(G140:G143)</f>
        <v>0</v>
      </c>
      <c r="H138" s="174">
        <f>SUM(H140:H143)</f>
        <v>0</v>
      </c>
    </row>
    <row r="139" spans="1:8" ht="27" x14ac:dyDescent="0.25">
      <c r="A139" s="140"/>
      <c r="B139" s="44"/>
      <c r="C139" s="144"/>
      <c r="D139" s="144"/>
      <c r="E139" s="141" t="s">
        <v>739</v>
      </c>
      <c r="F139" s="172"/>
      <c r="G139" s="175"/>
      <c r="H139" s="175"/>
    </row>
    <row r="140" spans="1:8" ht="15.75" x14ac:dyDescent="0.25">
      <c r="A140" s="140"/>
      <c r="B140" s="44"/>
      <c r="C140" s="144"/>
      <c r="D140" s="144"/>
      <c r="E140" s="141" t="s">
        <v>740</v>
      </c>
      <c r="F140" s="172">
        <f t="shared" si="1"/>
        <v>0</v>
      </c>
      <c r="G140" s="264">
        <v>0</v>
      </c>
      <c r="H140" s="264">
        <v>0</v>
      </c>
    </row>
    <row r="141" spans="1:8" ht="15.75" x14ac:dyDescent="0.25">
      <c r="A141" s="140"/>
      <c r="B141" s="44"/>
      <c r="C141" s="144"/>
      <c r="D141" s="144"/>
      <c r="E141" s="141"/>
      <c r="F141" s="172">
        <f t="shared" si="1"/>
        <v>0</v>
      </c>
      <c r="G141" s="264">
        <v>0</v>
      </c>
      <c r="H141" s="264">
        <v>0</v>
      </c>
    </row>
    <row r="142" spans="1:8" ht="15.75" x14ac:dyDescent="0.25">
      <c r="A142" s="140"/>
      <c r="B142" s="44"/>
      <c r="C142" s="144"/>
      <c r="D142" s="144"/>
      <c r="E142" s="141"/>
      <c r="F142" s="172">
        <f t="shared" si="1"/>
        <v>0</v>
      </c>
      <c r="G142" s="264">
        <v>0</v>
      </c>
      <c r="H142" s="264">
        <v>0</v>
      </c>
    </row>
    <row r="143" spans="1:8" ht="15.75" x14ac:dyDescent="0.25">
      <c r="A143" s="140"/>
      <c r="B143" s="44"/>
      <c r="C143" s="144"/>
      <c r="D143" s="144"/>
      <c r="E143" s="141" t="s">
        <v>740</v>
      </c>
      <c r="F143" s="172">
        <f t="shared" si="1"/>
        <v>0</v>
      </c>
      <c r="G143" s="264">
        <v>0</v>
      </c>
      <c r="H143" s="264">
        <v>0</v>
      </c>
    </row>
    <row r="144" spans="1:8" x14ac:dyDescent="0.2">
      <c r="A144" s="140">
        <v>2230</v>
      </c>
      <c r="B144" s="43" t="s">
        <v>72</v>
      </c>
      <c r="C144" s="144">
        <v>3</v>
      </c>
      <c r="D144" s="144">
        <v>0</v>
      </c>
      <c r="E144" s="142" t="s">
        <v>358</v>
      </c>
      <c r="F144" s="172">
        <f t="shared" si="1"/>
        <v>0</v>
      </c>
      <c r="G144" s="174">
        <f>G146</f>
        <v>0</v>
      </c>
      <c r="H144" s="174">
        <f>H146</f>
        <v>0</v>
      </c>
    </row>
    <row r="145" spans="1:8" s="143" customFormat="1" ht="10.5" customHeight="1" x14ac:dyDescent="0.25">
      <c r="A145" s="140"/>
      <c r="B145" s="43"/>
      <c r="C145" s="137"/>
      <c r="D145" s="137"/>
      <c r="E145" s="141" t="s">
        <v>233</v>
      </c>
      <c r="F145" s="172"/>
      <c r="G145" s="176"/>
      <c r="H145" s="176"/>
    </row>
    <row r="146" spans="1:8" x14ac:dyDescent="0.2">
      <c r="A146" s="140">
        <v>2231</v>
      </c>
      <c r="B146" s="44" t="s">
        <v>72</v>
      </c>
      <c r="C146" s="144">
        <v>3</v>
      </c>
      <c r="D146" s="144">
        <v>1</v>
      </c>
      <c r="E146" s="141" t="s">
        <v>359</v>
      </c>
      <c r="F146" s="172">
        <f t="shared" si="1"/>
        <v>0</v>
      </c>
      <c r="G146" s="174">
        <f>SUM(G148:G151)</f>
        <v>0</v>
      </c>
      <c r="H146" s="174">
        <f>SUM(H148:H151)</f>
        <v>0</v>
      </c>
    </row>
    <row r="147" spans="1:8" ht="27" x14ac:dyDescent="0.25">
      <c r="A147" s="140"/>
      <c r="B147" s="44"/>
      <c r="C147" s="144"/>
      <c r="D147" s="144"/>
      <c r="E147" s="141" t="s">
        <v>739</v>
      </c>
      <c r="F147" s="172"/>
      <c r="G147" s="175"/>
      <c r="H147" s="175"/>
    </row>
    <row r="148" spans="1:8" ht="15.75" x14ac:dyDescent="0.25">
      <c r="A148" s="140"/>
      <c r="B148" s="44"/>
      <c r="C148" s="144"/>
      <c r="D148" s="144"/>
      <c r="E148" s="141" t="s">
        <v>740</v>
      </c>
      <c r="F148" s="172">
        <f t="shared" si="1"/>
        <v>0</v>
      </c>
      <c r="G148" s="264">
        <v>0</v>
      </c>
      <c r="H148" s="264">
        <v>0</v>
      </c>
    </row>
    <row r="149" spans="1:8" ht="15.75" x14ac:dyDescent="0.25">
      <c r="A149" s="140"/>
      <c r="B149" s="44"/>
      <c r="C149" s="144"/>
      <c r="D149" s="144"/>
      <c r="E149" s="141"/>
      <c r="F149" s="172">
        <f t="shared" si="1"/>
        <v>0</v>
      </c>
      <c r="G149" s="264">
        <v>0</v>
      </c>
      <c r="H149" s="264">
        <v>0</v>
      </c>
    </row>
    <row r="150" spans="1:8" ht="15.75" x14ac:dyDescent="0.25">
      <c r="A150" s="140"/>
      <c r="B150" s="44"/>
      <c r="C150" s="144"/>
      <c r="D150" s="144"/>
      <c r="E150" s="141"/>
      <c r="F150" s="172">
        <f t="shared" si="1"/>
        <v>0</v>
      </c>
      <c r="G150" s="264">
        <v>0</v>
      </c>
      <c r="H150" s="264">
        <v>0</v>
      </c>
    </row>
    <row r="151" spans="1:8" ht="15.75" x14ac:dyDescent="0.25">
      <c r="A151" s="140"/>
      <c r="B151" s="44"/>
      <c r="C151" s="144"/>
      <c r="D151" s="144"/>
      <c r="E151" s="141" t="s">
        <v>740</v>
      </c>
      <c r="F151" s="172">
        <f t="shared" si="1"/>
        <v>0</v>
      </c>
      <c r="G151" s="264">
        <v>0</v>
      </c>
      <c r="H151" s="264">
        <v>0</v>
      </c>
    </row>
    <row r="152" spans="1:8" ht="27" x14ac:dyDescent="0.2">
      <c r="A152" s="140">
        <v>2240</v>
      </c>
      <c r="B152" s="43" t="s">
        <v>72</v>
      </c>
      <c r="C152" s="137">
        <v>4</v>
      </c>
      <c r="D152" s="137">
        <v>0</v>
      </c>
      <c r="E152" s="142" t="s">
        <v>360</v>
      </c>
      <c r="F152" s="172">
        <f t="shared" si="1"/>
        <v>0</v>
      </c>
      <c r="G152" s="174">
        <f>G154</f>
        <v>0</v>
      </c>
      <c r="H152" s="174">
        <f>H154</f>
        <v>0</v>
      </c>
    </row>
    <row r="153" spans="1:8" s="143" customFormat="1" ht="10.5" customHeight="1" x14ac:dyDescent="0.25">
      <c r="A153" s="140"/>
      <c r="B153" s="43"/>
      <c r="C153" s="137"/>
      <c r="D153" s="137"/>
      <c r="E153" s="141" t="s">
        <v>233</v>
      </c>
      <c r="F153" s="172"/>
      <c r="G153" s="176"/>
      <c r="H153" s="176"/>
    </row>
    <row r="154" spans="1:8" ht="27" x14ac:dyDescent="0.2">
      <c r="A154" s="140">
        <v>2241</v>
      </c>
      <c r="B154" s="44" t="s">
        <v>72</v>
      </c>
      <c r="C154" s="144">
        <v>4</v>
      </c>
      <c r="D154" s="144">
        <v>1</v>
      </c>
      <c r="E154" s="141" t="s">
        <v>360</v>
      </c>
      <c r="F154" s="172">
        <f t="shared" si="1"/>
        <v>0</v>
      </c>
      <c r="G154" s="174">
        <f>SUM(G156:G159)</f>
        <v>0</v>
      </c>
      <c r="H154" s="174">
        <f>SUM(H156:H159)</f>
        <v>0</v>
      </c>
    </row>
    <row r="155" spans="1:8" ht="27" x14ac:dyDescent="0.25">
      <c r="A155" s="140"/>
      <c r="B155" s="44"/>
      <c r="C155" s="144"/>
      <c r="D155" s="144"/>
      <c r="E155" s="141" t="s">
        <v>739</v>
      </c>
      <c r="F155" s="172"/>
      <c r="G155" s="175"/>
      <c r="H155" s="175"/>
    </row>
    <row r="156" spans="1:8" ht="15.75" x14ac:dyDescent="0.25">
      <c r="A156" s="140"/>
      <c r="B156" s="44"/>
      <c r="C156" s="144"/>
      <c r="D156" s="144"/>
      <c r="E156" s="141" t="s">
        <v>740</v>
      </c>
      <c r="F156" s="172">
        <f t="shared" ref="F156:F158" si="2">G156+H156</f>
        <v>0</v>
      </c>
      <c r="G156" s="264">
        <v>0</v>
      </c>
      <c r="H156" s="264">
        <v>0</v>
      </c>
    </row>
    <row r="157" spans="1:8" ht="15.75" x14ac:dyDescent="0.25">
      <c r="A157" s="140"/>
      <c r="B157" s="44"/>
      <c r="C157" s="144"/>
      <c r="D157" s="144"/>
      <c r="E157" s="141"/>
      <c r="F157" s="172">
        <f t="shared" si="2"/>
        <v>0</v>
      </c>
      <c r="G157" s="264">
        <v>0</v>
      </c>
      <c r="H157" s="264">
        <v>0</v>
      </c>
    </row>
    <row r="158" spans="1:8" ht="15.75" x14ac:dyDescent="0.25">
      <c r="A158" s="140"/>
      <c r="B158" s="44"/>
      <c r="C158" s="144"/>
      <c r="D158" s="144"/>
      <c r="E158" s="141"/>
      <c r="F158" s="172">
        <f t="shared" si="2"/>
        <v>0</v>
      </c>
      <c r="G158" s="264">
        <v>0</v>
      </c>
      <c r="H158" s="264">
        <v>0</v>
      </c>
    </row>
    <row r="159" spans="1:8" ht="15.75" x14ac:dyDescent="0.25">
      <c r="A159" s="140"/>
      <c r="B159" s="44"/>
      <c r="C159" s="144"/>
      <c r="D159" s="144"/>
      <c r="E159" s="141" t="s">
        <v>740</v>
      </c>
      <c r="F159" s="172">
        <f t="shared" ref="F159" si="3">G159+H159</f>
        <v>0</v>
      </c>
      <c r="G159" s="264">
        <v>0</v>
      </c>
      <c r="H159" s="264">
        <v>0</v>
      </c>
    </row>
    <row r="160" spans="1:8" x14ac:dyDescent="0.2">
      <c r="A160" s="140">
        <v>2250</v>
      </c>
      <c r="B160" s="43" t="s">
        <v>72</v>
      </c>
      <c r="C160" s="137">
        <v>5</v>
      </c>
      <c r="D160" s="137">
        <v>0</v>
      </c>
      <c r="E160" s="142" t="s">
        <v>361</v>
      </c>
      <c r="F160" s="172">
        <f t="shared" si="1"/>
        <v>0</v>
      </c>
      <c r="G160" s="174">
        <f>G162</f>
        <v>0</v>
      </c>
      <c r="H160" s="174">
        <f>H162</f>
        <v>0</v>
      </c>
    </row>
    <row r="161" spans="1:8" s="143" customFormat="1" ht="15.75" x14ac:dyDescent="0.25">
      <c r="A161" s="140"/>
      <c r="B161" s="43"/>
      <c r="C161" s="137"/>
      <c r="D161" s="137"/>
      <c r="E161" s="141" t="s">
        <v>233</v>
      </c>
      <c r="F161" s="172"/>
      <c r="G161" s="176"/>
      <c r="H161" s="176"/>
    </row>
    <row r="162" spans="1:8" x14ac:dyDescent="0.2">
      <c r="A162" s="140">
        <v>2251</v>
      </c>
      <c r="B162" s="44" t="s">
        <v>72</v>
      </c>
      <c r="C162" s="144">
        <v>5</v>
      </c>
      <c r="D162" s="144">
        <v>1</v>
      </c>
      <c r="E162" s="141" t="s">
        <v>361</v>
      </c>
      <c r="F162" s="172">
        <f t="shared" si="1"/>
        <v>0</v>
      </c>
      <c r="G162" s="174">
        <f>SUM(G164:G167)</f>
        <v>0</v>
      </c>
      <c r="H162" s="174">
        <f>SUM(H164:H167)</f>
        <v>0</v>
      </c>
    </row>
    <row r="163" spans="1:8" ht="27" x14ac:dyDescent="0.25">
      <c r="A163" s="140"/>
      <c r="B163" s="44"/>
      <c r="C163" s="144"/>
      <c r="D163" s="144"/>
      <c r="E163" s="141" t="s">
        <v>739</v>
      </c>
      <c r="F163" s="172"/>
      <c r="G163" s="175"/>
      <c r="H163" s="175"/>
    </row>
    <row r="164" spans="1:8" ht="15.75" x14ac:dyDescent="0.25">
      <c r="A164" s="140"/>
      <c r="B164" s="44"/>
      <c r="C164" s="144"/>
      <c r="D164" s="144"/>
      <c r="E164" s="141" t="s">
        <v>740</v>
      </c>
      <c r="F164" s="172">
        <f t="shared" si="1"/>
        <v>0</v>
      </c>
      <c r="G164" s="264">
        <v>0</v>
      </c>
      <c r="H164" s="264">
        <v>0</v>
      </c>
    </row>
    <row r="165" spans="1:8" ht="15.75" x14ac:dyDescent="0.25">
      <c r="A165" s="140"/>
      <c r="B165" s="44"/>
      <c r="C165" s="144"/>
      <c r="D165" s="144"/>
      <c r="E165" s="141"/>
      <c r="F165" s="172">
        <f t="shared" si="1"/>
        <v>0</v>
      </c>
      <c r="G165" s="264">
        <v>0</v>
      </c>
      <c r="H165" s="264">
        <v>0</v>
      </c>
    </row>
    <row r="166" spans="1:8" ht="15.75" x14ac:dyDescent="0.25">
      <c r="A166" s="140"/>
      <c r="B166" s="44"/>
      <c r="C166" s="144"/>
      <c r="D166" s="144"/>
      <c r="E166" s="141"/>
      <c r="F166" s="172">
        <f t="shared" si="1"/>
        <v>0</v>
      </c>
      <c r="G166" s="264">
        <v>0</v>
      </c>
      <c r="H166" s="264">
        <v>0</v>
      </c>
    </row>
    <row r="167" spans="1:8" ht="15.75" x14ac:dyDescent="0.25">
      <c r="A167" s="140"/>
      <c r="B167" s="44"/>
      <c r="C167" s="144"/>
      <c r="D167" s="144"/>
      <c r="E167" s="141" t="s">
        <v>740</v>
      </c>
      <c r="F167" s="172">
        <f t="shared" si="1"/>
        <v>0</v>
      </c>
      <c r="G167" s="264">
        <v>0</v>
      </c>
      <c r="H167" s="264">
        <v>0</v>
      </c>
    </row>
    <row r="168" spans="1:8" s="139" customFormat="1" ht="60" x14ac:dyDescent="0.25">
      <c r="A168" s="257">
        <v>2300</v>
      </c>
      <c r="B168" s="252" t="s">
        <v>73</v>
      </c>
      <c r="C168" s="253">
        <v>0</v>
      </c>
      <c r="D168" s="253">
        <v>0</v>
      </c>
      <c r="E168" s="258" t="s">
        <v>742</v>
      </c>
      <c r="F168" s="245">
        <f t="shared" si="1"/>
        <v>0</v>
      </c>
      <c r="G168" s="245">
        <f>G169+G170+G184+G190+G200+G206+G212+G218</f>
        <v>0</v>
      </c>
      <c r="H168" s="245">
        <f>H169+H170+H184+H190+H200+H206+H212+H218</f>
        <v>0</v>
      </c>
    </row>
    <row r="169" spans="1:8" ht="15.75" x14ac:dyDescent="0.25">
      <c r="A169" s="140"/>
      <c r="B169" s="43"/>
      <c r="C169" s="137"/>
      <c r="D169" s="137"/>
      <c r="E169" s="141" t="s">
        <v>327</v>
      </c>
      <c r="F169" s="172">
        <f t="shared" si="1"/>
        <v>0</v>
      </c>
      <c r="G169" s="264">
        <v>0</v>
      </c>
      <c r="H169" s="264">
        <v>0</v>
      </c>
    </row>
    <row r="170" spans="1:8" ht="15.75" x14ac:dyDescent="0.25">
      <c r="A170" s="140">
        <v>2310</v>
      </c>
      <c r="B170" s="43" t="s">
        <v>73</v>
      </c>
      <c r="C170" s="137">
        <v>1</v>
      </c>
      <c r="D170" s="137">
        <v>0</v>
      </c>
      <c r="E170" s="142" t="s">
        <v>362</v>
      </c>
      <c r="F170" s="172">
        <f t="shared" si="1"/>
        <v>0</v>
      </c>
      <c r="G170" s="264">
        <v>0</v>
      </c>
      <c r="H170" s="264">
        <v>0</v>
      </c>
    </row>
    <row r="171" spans="1:8" s="143" customFormat="1" ht="15.75" hidden="1" x14ac:dyDescent="0.25">
      <c r="A171" s="140"/>
      <c r="B171" s="43"/>
      <c r="C171" s="137"/>
      <c r="D171" s="137"/>
      <c r="E171" s="141" t="s">
        <v>233</v>
      </c>
      <c r="F171" s="172">
        <f t="shared" si="1"/>
        <v>0</v>
      </c>
      <c r="G171" s="264">
        <v>0</v>
      </c>
      <c r="H171" s="264">
        <v>0</v>
      </c>
    </row>
    <row r="172" spans="1:8" ht="15.75" hidden="1" x14ac:dyDescent="0.25">
      <c r="A172" s="140">
        <v>2311</v>
      </c>
      <c r="B172" s="44" t="s">
        <v>73</v>
      </c>
      <c r="C172" s="144">
        <v>1</v>
      </c>
      <c r="D172" s="144">
        <v>1</v>
      </c>
      <c r="E172" s="141" t="s">
        <v>363</v>
      </c>
      <c r="F172" s="172">
        <f t="shared" si="1"/>
        <v>0</v>
      </c>
      <c r="G172" s="264">
        <v>0</v>
      </c>
      <c r="H172" s="264">
        <v>0</v>
      </c>
    </row>
    <row r="173" spans="1:8" ht="27" hidden="1" x14ac:dyDescent="0.25">
      <c r="A173" s="140"/>
      <c r="B173" s="44"/>
      <c r="C173" s="144"/>
      <c r="D173" s="144"/>
      <c r="E173" s="141" t="s">
        <v>739</v>
      </c>
      <c r="F173" s="172">
        <f t="shared" si="1"/>
        <v>0</v>
      </c>
      <c r="G173" s="264">
        <v>0</v>
      </c>
      <c r="H173" s="264">
        <v>0</v>
      </c>
    </row>
    <row r="174" spans="1:8" ht="15.75" hidden="1" x14ac:dyDescent="0.25">
      <c r="A174" s="140"/>
      <c r="B174" s="44"/>
      <c r="C174" s="144"/>
      <c r="D174" s="144"/>
      <c r="E174" s="141" t="s">
        <v>740</v>
      </c>
      <c r="F174" s="172">
        <f t="shared" si="1"/>
        <v>0</v>
      </c>
      <c r="G174" s="264">
        <v>0</v>
      </c>
      <c r="H174" s="264">
        <v>0</v>
      </c>
    </row>
    <row r="175" spans="1:8" ht="15.75" hidden="1" x14ac:dyDescent="0.25">
      <c r="A175" s="140"/>
      <c r="B175" s="44"/>
      <c r="C175" s="144"/>
      <c r="D175" s="144"/>
      <c r="E175" s="141" t="s">
        <v>740</v>
      </c>
      <c r="F175" s="172">
        <f t="shared" si="1"/>
        <v>0</v>
      </c>
      <c r="G175" s="264">
        <v>0</v>
      </c>
      <c r="H175" s="264">
        <v>0</v>
      </c>
    </row>
    <row r="176" spans="1:8" ht="15.75" hidden="1" x14ac:dyDescent="0.25">
      <c r="A176" s="140">
        <v>2312</v>
      </c>
      <c r="B176" s="44" t="s">
        <v>73</v>
      </c>
      <c r="C176" s="144">
        <v>1</v>
      </c>
      <c r="D176" s="144">
        <v>2</v>
      </c>
      <c r="E176" s="141" t="s">
        <v>364</v>
      </c>
      <c r="F176" s="172">
        <f t="shared" si="1"/>
        <v>0</v>
      </c>
      <c r="G176" s="264">
        <v>0</v>
      </c>
      <c r="H176" s="264">
        <v>0</v>
      </c>
    </row>
    <row r="177" spans="1:8" ht="27" hidden="1" x14ac:dyDescent="0.25">
      <c r="A177" s="140"/>
      <c r="B177" s="44"/>
      <c r="C177" s="144"/>
      <c r="D177" s="144"/>
      <c r="E177" s="141" t="s">
        <v>739</v>
      </c>
      <c r="F177" s="172">
        <f t="shared" si="1"/>
        <v>0</v>
      </c>
      <c r="G177" s="264">
        <v>0</v>
      </c>
      <c r="H177" s="264">
        <v>0</v>
      </c>
    </row>
    <row r="178" spans="1:8" ht="15.75" hidden="1" x14ac:dyDescent="0.25">
      <c r="A178" s="140"/>
      <c r="B178" s="44"/>
      <c r="C178" s="144"/>
      <c r="D178" s="144"/>
      <c r="E178" s="141" t="s">
        <v>740</v>
      </c>
      <c r="F178" s="172">
        <f t="shared" si="1"/>
        <v>0</v>
      </c>
      <c r="G178" s="264">
        <v>0</v>
      </c>
      <c r="H178" s="264">
        <v>0</v>
      </c>
    </row>
    <row r="179" spans="1:8" ht="15.75" hidden="1" x14ac:dyDescent="0.25">
      <c r="A179" s="140"/>
      <c r="B179" s="44"/>
      <c r="C179" s="144"/>
      <c r="D179" s="144"/>
      <c r="E179" s="141" t="s">
        <v>740</v>
      </c>
      <c r="F179" s="172">
        <f t="shared" si="1"/>
        <v>0</v>
      </c>
      <c r="G179" s="264">
        <v>0</v>
      </c>
      <c r="H179" s="264">
        <v>0</v>
      </c>
    </row>
    <row r="180" spans="1:8" ht="15.75" hidden="1" x14ac:dyDescent="0.25">
      <c r="A180" s="140">
        <v>2313</v>
      </c>
      <c r="B180" s="44" t="s">
        <v>73</v>
      </c>
      <c r="C180" s="144">
        <v>1</v>
      </c>
      <c r="D180" s="144">
        <v>3</v>
      </c>
      <c r="E180" s="141" t="s">
        <v>365</v>
      </c>
      <c r="F180" s="172">
        <f t="shared" si="1"/>
        <v>0</v>
      </c>
      <c r="G180" s="264">
        <v>0</v>
      </c>
      <c r="H180" s="264">
        <v>0</v>
      </c>
    </row>
    <row r="181" spans="1:8" ht="27" hidden="1" x14ac:dyDescent="0.25">
      <c r="A181" s="140"/>
      <c r="B181" s="44"/>
      <c r="C181" s="144"/>
      <c r="D181" s="144"/>
      <c r="E181" s="141" t="s">
        <v>739</v>
      </c>
      <c r="F181" s="172">
        <f t="shared" si="1"/>
        <v>0</v>
      </c>
      <c r="G181" s="264">
        <v>0</v>
      </c>
      <c r="H181" s="264">
        <v>0</v>
      </c>
    </row>
    <row r="182" spans="1:8" ht="15.75" hidden="1" x14ac:dyDescent="0.25">
      <c r="A182" s="140"/>
      <c r="B182" s="44"/>
      <c r="C182" s="144"/>
      <c r="D182" s="144"/>
      <c r="E182" s="141" t="s">
        <v>740</v>
      </c>
      <c r="F182" s="172">
        <f t="shared" si="1"/>
        <v>0</v>
      </c>
      <c r="G182" s="264">
        <v>0</v>
      </c>
      <c r="H182" s="264">
        <v>0</v>
      </c>
    </row>
    <row r="183" spans="1:8" ht="15.75" hidden="1" x14ac:dyDescent="0.25">
      <c r="A183" s="140"/>
      <c r="B183" s="44"/>
      <c r="C183" s="144"/>
      <c r="D183" s="144"/>
      <c r="E183" s="141" t="s">
        <v>740</v>
      </c>
      <c r="F183" s="172">
        <f t="shared" si="1"/>
        <v>0</v>
      </c>
      <c r="G183" s="264">
        <v>0</v>
      </c>
      <c r="H183" s="264">
        <v>0</v>
      </c>
    </row>
    <row r="184" spans="1:8" ht="15.75" x14ac:dyDescent="0.25">
      <c r="A184" s="140">
        <v>2320</v>
      </c>
      <c r="B184" s="43" t="s">
        <v>73</v>
      </c>
      <c r="C184" s="137">
        <v>2</v>
      </c>
      <c r="D184" s="137">
        <v>0</v>
      </c>
      <c r="E184" s="142" t="s">
        <v>366</v>
      </c>
      <c r="F184" s="172">
        <f t="shared" si="1"/>
        <v>0</v>
      </c>
      <c r="G184" s="264">
        <v>0</v>
      </c>
      <c r="H184" s="264">
        <v>0</v>
      </c>
    </row>
    <row r="185" spans="1:8" s="143" customFormat="1" ht="10.5" hidden="1" customHeight="1" x14ac:dyDescent="0.25">
      <c r="A185" s="140"/>
      <c r="B185" s="43"/>
      <c r="C185" s="137"/>
      <c r="D185" s="137"/>
      <c r="E185" s="141" t="s">
        <v>233</v>
      </c>
      <c r="F185" s="172">
        <f t="shared" si="1"/>
        <v>0</v>
      </c>
      <c r="G185" s="264">
        <v>0</v>
      </c>
      <c r="H185" s="264">
        <v>0</v>
      </c>
    </row>
    <row r="186" spans="1:8" ht="15.75" hidden="1" x14ac:dyDescent="0.25">
      <c r="A186" s="140">
        <v>2321</v>
      </c>
      <c r="B186" s="44" t="s">
        <v>73</v>
      </c>
      <c r="C186" s="144">
        <v>2</v>
      </c>
      <c r="D186" s="144">
        <v>1</v>
      </c>
      <c r="E186" s="141" t="s">
        <v>367</v>
      </c>
      <c r="F186" s="172">
        <f t="shared" si="1"/>
        <v>0</v>
      </c>
      <c r="G186" s="264">
        <v>0</v>
      </c>
      <c r="H186" s="264">
        <v>0</v>
      </c>
    </row>
    <row r="187" spans="1:8" ht="27" hidden="1" x14ac:dyDescent="0.25">
      <c r="A187" s="140"/>
      <c r="B187" s="44"/>
      <c r="C187" s="144"/>
      <c r="D187" s="144"/>
      <c r="E187" s="141" t="s">
        <v>739</v>
      </c>
      <c r="F187" s="172">
        <f t="shared" si="1"/>
        <v>0</v>
      </c>
      <c r="G187" s="264">
        <v>0</v>
      </c>
      <c r="H187" s="264">
        <v>0</v>
      </c>
    </row>
    <row r="188" spans="1:8" ht="15.75" hidden="1" x14ac:dyDescent="0.25">
      <c r="A188" s="140"/>
      <c r="B188" s="44"/>
      <c r="C188" s="144"/>
      <c r="D188" s="144"/>
      <c r="E188" s="141" t="s">
        <v>740</v>
      </c>
      <c r="F188" s="172">
        <f t="shared" si="1"/>
        <v>0</v>
      </c>
      <c r="G188" s="264">
        <v>0</v>
      </c>
      <c r="H188" s="264">
        <v>0</v>
      </c>
    </row>
    <row r="189" spans="1:8" ht="15.75" hidden="1" x14ac:dyDescent="0.25">
      <c r="A189" s="140"/>
      <c r="B189" s="44"/>
      <c r="C189" s="144"/>
      <c r="D189" s="144"/>
      <c r="E189" s="141" t="s">
        <v>740</v>
      </c>
      <c r="F189" s="172">
        <f t="shared" si="1"/>
        <v>0</v>
      </c>
      <c r="G189" s="264">
        <v>0</v>
      </c>
      <c r="H189" s="264">
        <v>0</v>
      </c>
    </row>
    <row r="190" spans="1:8" ht="27" x14ac:dyDescent="0.25">
      <c r="A190" s="140">
        <v>2330</v>
      </c>
      <c r="B190" s="43" t="s">
        <v>73</v>
      </c>
      <c r="C190" s="137">
        <v>3</v>
      </c>
      <c r="D190" s="137">
        <v>0</v>
      </c>
      <c r="E190" s="142" t="s">
        <v>368</v>
      </c>
      <c r="F190" s="172">
        <f t="shared" si="1"/>
        <v>0</v>
      </c>
      <c r="G190" s="264">
        <v>0</v>
      </c>
      <c r="H190" s="264">
        <v>0</v>
      </c>
    </row>
    <row r="191" spans="1:8" s="143" customFormat="1" ht="15.75" hidden="1" x14ac:dyDescent="0.25">
      <c r="A191" s="140"/>
      <c r="B191" s="43"/>
      <c r="C191" s="137"/>
      <c r="D191" s="137"/>
      <c r="E191" s="141" t="s">
        <v>233</v>
      </c>
      <c r="F191" s="172">
        <f t="shared" si="1"/>
        <v>0</v>
      </c>
      <c r="G191" s="264">
        <v>0</v>
      </c>
      <c r="H191" s="264">
        <v>0</v>
      </c>
    </row>
    <row r="192" spans="1:8" ht="15.75" hidden="1" x14ac:dyDescent="0.25">
      <c r="A192" s="140">
        <v>2331</v>
      </c>
      <c r="B192" s="44" t="s">
        <v>73</v>
      </c>
      <c r="C192" s="144">
        <v>3</v>
      </c>
      <c r="D192" s="144">
        <v>1</v>
      </c>
      <c r="E192" s="141" t="s">
        <v>369</v>
      </c>
      <c r="F192" s="172">
        <f t="shared" ref="F192:F240" si="4">G192+H192</f>
        <v>0</v>
      </c>
      <c r="G192" s="264">
        <v>0</v>
      </c>
      <c r="H192" s="264">
        <v>0</v>
      </c>
    </row>
    <row r="193" spans="1:8" ht="27" hidden="1" x14ac:dyDescent="0.25">
      <c r="A193" s="140"/>
      <c r="B193" s="44"/>
      <c r="C193" s="144"/>
      <c r="D193" s="144"/>
      <c r="E193" s="141" t="s">
        <v>739</v>
      </c>
      <c r="F193" s="172">
        <f t="shared" si="4"/>
        <v>0</v>
      </c>
      <c r="G193" s="264">
        <v>0</v>
      </c>
      <c r="H193" s="264">
        <v>0</v>
      </c>
    </row>
    <row r="194" spans="1:8" ht="15.75" hidden="1" x14ac:dyDescent="0.25">
      <c r="A194" s="140"/>
      <c r="B194" s="44"/>
      <c r="C194" s="144"/>
      <c r="D194" s="144"/>
      <c r="E194" s="141" t="s">
        <v>740</v>
      </c>
      <c r="F194" s="172">
        <f t="shared" si="4"/>
        <v>0</v>
      </c>
      <c r="G194" s="264">
        <v>0</v>
      </c>
      <c r="H194" s="264">
        <v>0</v>
      </c>
    </row>
    <row r="195" spans="1:8" ht="15.75" hidden="1" x14ac:dyDescent="0.25">
      <c r="A195" s="140"/>
      <c r="B195" s="44"/>
      <c r="C195" s="144"/>
      <c r="D195" s="144"/>
      <c r="E195" s="141" t="s">
        <v>740</v>
      </c>
      <c r="F195" s="172">
        <f t="shared" si="4"/>
        <v>0</v>
      </c>
      <c r="G195" s="264">
        <v>0</v>
      </c>
      <c r="H195" s="264">
        <v>0</v>
      </c>
    </row>
    <row r="196" spans="1:8" ht="15.75" hidden="1" x14ac:dyDescent="0.25">
      <c r="A196" s="140">
        <v>2332</v>
      </c>
      <c r="B196" s="44" t="s">
        <v>73</v>
      </c>
      <c r="C196" s="144">
        <v>3</v>
      </c>
      <c r="D196" s="144">
        <v>2</v>
      </c>
      <c r="E196" s="141" t="s">
        <v>370</v>
      </c>
      <c r="F196" s="172">
        <f t="shared" si="4"/>
        <v>0</v>
      </c>
      <c r="G196" s="264">
        <v>0</v>
      </c>
      <c r="H196" s="264">
        <v>0</v>
      </c>
    </row>
    <row r="197" spans="1:8" ht="27" hidden="1" x14ac:dyDescent="0.25">
      <c r="A197" s="140"/>
      <c r="B197" s="44"/>
      <c r="C197" s="144"/>
      <c r="D197" s="144"/>
      <c r="E197" s="141" t="s">
        <v>739</v>
      </c>
      <c r="F197" s="172">
        <f t="shared" si="4"/>
        <v>0</v>
      </c>
      <c r="G197" s="264">
        <v>0</v>
      </c>
      <c r="H197" s="264">
        <v>0</v>
      </c>
    </row>
    <row r="198" spans="1:8" ht="15.75" hidden="1" x14ac:dyDescent="0.25">
      <c r="A198" s="140"/>
      <c r="B198" s="44"/>
      <c r="C198" s="144"/>
      <c r="D198" s="144"/>
      <c r="E198" s="141" t="s">
        <v>740</v>
      </c>
      <c r="F198" s="172">
        <f t="shared" si="4"/>
        <v>0</v>
      </c>
      <c r="G198" s="264">
        <v>0</v>
      </c>
      <c r="H198" s="264">
        <v>0</v>
      </c>
    </row>
    <row r="199" spans="1:8" ht="15.75" hidden="1" x14ac:dyDescent="0.25">
      <c r="A199" s="140"/>
      <c r="B199" s="44"/>
      <c r="C199" s="144"/>
      <c r="D199" s="144"/>
      <c r="E199" s="141" t="s">
        <v>740</v>
      </c>
      <c r="F199" s="172">
        <f t="shared" si="4"/>
        <v>0</v>
      </c>
      <c r="G199" s="264">
        <v>0</v>
      </c>
      <c r="H199" s="264">
        <v>0</v>
      </c>
    </row>
    <row r="200" spans="1:8" ht="15.75" x14ac:dyDescent="0.25">
      <c r="A200" s="140">
        <v>2340</v>
      </c>
      <c r="B200" s="43" t="s">
        <v>73</v>
      </c>
      <c r="C200" s="137">
        <v>4</v>
      </c>
      <c r="D200" s="137">
        <v>0</v>
      </c>
      <c r="E200" s="142" t="s">
        <v>371</v>
      </c>
      <c r="F200" s="172">
        <f t="shared" si="4"/>
        <v>0</v>
      </c>
      <c r="G200" s="264">
        <v>0</v>
      </c>
      <c r="H200" s="264">
        <v>0</v>
      </c>
    </row>
    <row r="201" spans="1:8" s="143" customFormat="1" ht="10.5" hidden="1" customHeight="1" x14ac:dyDescent="0.25">
      <c r="A201" s="140"/>
      <c r="B201" s="43"/>
      <c r="C201" s="137"/>
      <c r="D201" s="137"/>
      <c r="E201" s="141" t="s">
        <v>233</v>
      </c>
      <c r="F201" s="172">
        <f t="shared" si="4"/>
        <v>0</v>
      </c>
      <c r="G201" s="264">
        <v>0</v>
      </c>
      <c r="H201" s="264">
        <v>0</v>
      </c>
    </row>
    <row r="202" spans="1:8" ht="15.75" hidden="1" x14ac:dyDescent="0.25">
      <c r="A202" s="140">
        <v>2341</v>
      </c>
      <c r="B202" s="44" t="s">
        <v>73</v>
      </c>
      <c r="C202" s="144">
        <v>4</v>
      </c>
      <c r="D202" s="144">
        <v>1</v>
      </c>
      <c r="E202" s="141" t="s">
        <v>371</v>
      </c>
      <c r="F202" s="172">
        <f t="shared" si="4"/>
        <v>0</v>
      </c>
      <c r="G202" s="264">
        <v>0</v>
      </c>
      <c r="H202" s="264">
        <v>0</v>
      </c>
    </row>
    <row r="203" spans="1:8" ht="27" hidden="1" x14ac:dyDescent="0.25">
      <c r="A203" s="140"/>
      <c r="B203" s="44"/>
      <c r="C203" s="144"/>
      <c r="D203" s="144"/>
      <c r="E203" s="141" t="s">
        <v>739</v>
      </c>
      <c r="F203" s="172">
        <f t="shared" si="4"/>
        <v>0</v>
      </c>
      <c r="G203" s="264">
        <v>0</v>
      </c>
      <c r="H203" s="264">
        <v>0</v>
      </c>
    </row>
    <row r="204" spans="1:8" ht="15.75" hidden="1" x14ac:dyDescent="0.25">
      <c r="A204" s="140"/>
      <c r="B204" s="44"/>
      <c r="C204" s="144"/>
      <c r="D204" s="144"/>
      <c r="E204" s="141" t="s">
        <v>740</v>
      </c>
      <c r="F204" s="172">
        <f t="shared" si="4"/>
        <v>0</v>
      </c>
      <c r="G204" s="264">
        <v>0</v>
      </c>
      <c r="H204" s="264">
        <v>0</v>
      </c>
    </row>
    <row r="205" spans="1:8" ht="15.75" hidden="1" x14ac:dyDescent="0.25">
      <c r="A205" s="140"/>
      <c r="B205" s="44"/>
      <c r="C205" s="144"/>
      <c r="D205" s="144"/>
      <c r="E205" s="141" t="s">
        <v>740</v>
      </c>
      <c r="F205" s="172">
        <f t="shared" si="4"/>
        <v>0</v>
      </c>
      <c r="G205" s="264">
        <v>0</v>
      </c>
      <c r="H205" s="264">
        <v>0</v>
      </c>
    </row>
    <row r="206" spans="1:8" ht="15" customHeight="1" x14ac:dyDescent="0.25">
      <c r="A206" s="140">
        <v>2350</v>
      </c>
      <c r="B206" s="43" t="s">
        <v>73</v>
      </c>
      <c r="C206" s="137">
        <v>5</v>
      </c>
      <c r="D206" s="137">
        <v>0</v>
      </c>
      <c r="E206" s="142" t="s">
        <v>372</v>
      </c>
      <c r="F206" s="172">
        <f t="shared" si="4"/>
        <v>0</v>
      </c>
      <c r="G206" s="264">
        <v>0</v>
      </c>
      <c r="H206" s="264">
        <v>0</v>
      </c>
    </row>
    <row r="207" spans="1:8" s="143" customFormat="1" ht="15.75" hidden="1" x14ac:dyDescent="0.25">
      <c r="A207" s="140"/>
      <c r="B207" s="43"/>
      <c r="C207" s="137"/>
      <c r="D207" s="137"/>
      <c r="E207" s="141" t="s">
        <v>233</v>
      </c>
      <c r="F207" s="172">
        <f t="shared" si="4"/>
        <v>0</v>
      </c>
      <c r="G207" s="264">
        <v>0</v>
      </c>
      <c r="H207" s="264">
        <v>0</v>
      </c>
    </row>
    <row r="208" spans="1:8" ht="15.75" hidden="1" x14ac:dyDescent="0.25">
      <c r="A208" s="140">
        <v>2351</v>
      </c>
      <c r="B208" s="44" t="s">
        <v>73</v>
      </c>
      <c r="C208" s="144">
        <v>5</v>
      </c>
      <c r="D208" s="144">
        <v>1</v>
      </c>
      <c r="E208" s="141" t="s">
        <v>373</v>
      </c>
      <c r="F208" s="172">
        <f t="shared" si="4"/>
        <v>0</v>
      </c>
      <c r="G208" s="264">
        <v>0</v>
      </c>
      <c r="H208" s="264">
        <v>0</v>
      </c>
    </row>
    <row r="209" spans="1:8" ht="27" hidden="1" x14ac:dyDescent="0.25">
      <c r="A209" s="140"/>
      <c r="B209" s="44"/>
      <c r="C209" s="144"/>
      <c r="D209" s="144"/>
      <c r="E209" s="141" t="s">
        <v>739</v>
      </c>
      <c r="F209" s="172">
        <f t="shared" si="4"/>
        <v>0</v>
      </c>
      <c r="G209" s="264">
        <v>0</v>
      </c>
      <c r="H209" s="264">
        <v>0</v>
      </c>
    </row>
    <row r="210" spans="1:8" ht="15.75" hidden="1" x14ac:dyDescent="0.25">
      <c r="A210" s="140"/>
      <c r="B210" s="44"/>
      <c r="C210" s="144"/>
      <c r="D210" s="144"/>
      <c r="E210" s="141" t="s">
        <v>740</v>
      </c>
      <c r="F210" s="172">
        <f t="shared" si="4"/>
        <v>0</v>
      </c>
      <c r="G210" s="264">
        <v>0</v>
      </c>
      <c r="H210" s="264">
        <v>0</v>
      </c>
    </row>
    <row r="211" spans="1:8" ht="15.75" hidden="1" x14ac:dyDescent="0.25">
      <c r="A211" s="140"/>
      <c r="B211" s="44"/>
      <c r="C211" s="144"/>
      <c r="D211" s="144"/>
      <c r="E211" s="141" t="s">
        <v>740</v>
      </c>
      <c r="F211" s="172">
        <f t="shared" si="4"/>
        <v>0</v>
      </c>
      <c r="G211" s="264">
        <v>0</v>
      </c>
      <c r="H211" s="264">
        <v>0</v>
      </c>
    </row>
    <row r="212" spans="1:8" ht="33" customHeight="1" x14ac:dyDescent="0.25">
      <c r="A212" s="140">
        <v>2360</v>
      </c>
      <c r="B212" s="43" t="s">
        <v>73</v>
      </c>
      <c r="C212" s="137">
        <v>6</v>
      </c>
      <c r="D212" s="137">
        <v>0</v>
      </c>
      <c r="E212" s="142" t="s">
        <v>374</v>
      </c>
      <c r="F212" s="172">
        <f t="shared" si="4"/>
        <v>0</v>
      </c>
      <c r="G212" s="264">
        <v>0</v>
      </c>
      <c r="H212" s="264">
        <v>0</v>
      </c>
    </row>
    <row r="213" spans="1:8" s="143" customFormat="1" ht="10.5" hidden="1" customHeight="1" x14ac:dyDescent="0.25">
      <c r="A213" s="140"/>
      <c r="B213" s="43"/>
      <c r="C213" s="137"/>
      <c r="D213" s="137"/>
      <c r="E213" s="141" t="s">
        <v>233</v>
      </c>
      <c r="F213" s="172">
        <f t="shared" si="4"/>
        <v>0</v>
      </c>
      <c r="G213" s="264">
        <v>0</v>
      </c>
      <c r="H213" s="264">
        <v>0</v>
      </c>
    </row>
    <row r="214" spans="1:8" ht="27" hidden="1" x14ac:dyDescent="0.25">
      <c r="A214" s="140">
        <v>2361</v>
      </c>
      <c r="B214" s="44" t="s">
        <v>73</v>
      </c>
      <c r="C214" s="144">
        <v>6</v>
      </c>
      <c r="D214" s="144">
        <v>1</v>
      </c>
      <c r="E214" s="141" t="s">
        <v>374</v>
      </c>
      <c r="F214" s="172">
        <f t="shared" si="4"/>
        <v>0</v>
      </c>
      <c r="G214" s="264">
        <v>0</v>
      </c>
      <c r="H214" s="264">
        <v>0</v>
      </c>
    </row>
    <row r="215" spans="1:8" ht="27" hidden="1" x14ac:dyDescent="0.25">
      <c r="A215" s="140"/>
      <c r="B215" s="44"/>
      <c r="C215" s="144"/>
      <c r="D215" s="144"/>
      <c r="E215" s="141" t="s">
        <v>739</v>
      </c>
      <c r="F215" s="172">
        <f t="shared" si="4"/>
        <v>0</v>
      </c>
      <c r="G215" s="264">
        <v>0</v>
      </c>
      <c r="H215" s="264">
        <v>0</v>
      </c>
    </row>
    <row r="216" spans="1:8" ht="15.75" hidden="1" x14ac:dyDescent="0.25">
      <c r="A216" s="140"/>
      <c r="B216" s="44"/>
      <c r="C216" s="144"/>
      <c r="D216" s="144"/>
      <c r="E216" s="141" t="s">
        <v>740</v>
      </c>
      <c r="F216" s="172">
        <f t="shared" si="4"/>
        <v>0</v>
      </c>
      <c r="G216" s="264">
        <v>0</v>
      </c>
      <c r="H216" s="264">
        <v>0</v>
      </c>
    </row>
    <row r="217" spans="1:8" ht="15.75" hidden="1" x14ac:dyDescent="0.25">
      <c r="A217" s="140"/>
      <c r="B217" s="44"/>
      <c r="C217" s="144"/>
      <c r="D217" s="144"/>
      <c r="E217" s="141" t="s">
        <v>740</v>
      </c>
      <c r="F217" s="172">
        <f t="shared" si="4"/>
        <v>0</v>
      </c>
      <c r="G217" s="264">
        <v>0</v>
      </c>
      <c r="H217" s="264">
        <v>0</v>
      </c>
    </row>
    <row r="218" spans="1:8" ht="29.25" customHeight="1" x14ac:dyDescent="0.25">
      <c r="A218" s="140">
        <v>2370</v>
      </c>
      <c r="B218" s="43" t="s">
        <v>73</v>
      </c>
      <c r="C218" s="137">
        <v>7</v>
      </c>
      <c r="D218" s="137">
        <v>0</v>
      </c>
      <c r="E218" s="142" t="s">
        <v>376</v>
      </c>
      <c r="F218" s="172">
        <f t="shared" si="4"/>
        <v>0</v>
      </c>
      <c r="G218" s="264">
        <v>0</v>
      </c>
      <c r="H218" s="264">
        <v>0</v>
      </c>
    </row>
    <row r="219" spans="1:8" s="143" customFormat="1" ht="15.75" hidden="1" x14ac:dyDescent="0.25">
      <c r="A219" s="140"/>
      <c r="B219" s="43"/>
      <c r="C219" s="137"/>
      <c r="D219" s="137"/>
      <c r="E219" s="141" t="s">
        <v>233</v>
      </c>
      <c r="F219" s="172">
        <f t="shared" si="4"/>
        <v>0</v>
      </c>
      <c r="G219" s="176"/>
      <c r="H219" s="176"/>
    </row>
    <row r="220" spans="1:8" ht="27" hidden="1" x14ac:dyDescent="0.25">
      <c r="A220" s="140">
        <v>2371</v>
      </c>
      <c r="B220" s="44" t="s">
        <v>73</v>
      </c>
      <c r="C220" s="144">
        <v>7</v>
      </c>
      <c r="D220" s="144">
        <v>1</v>
      </c>
      <c r="E220" s="141" t="s">
        <v>376</v>
      </c>
      <c r="F220" s="172">
        <f t="shared" si="4"/>
        <v>0</v>
      </c>
      <c r="G220" s="175"/>
      <c r="H220" s="175"/>
    </row>
    <row r="221" spans="1:8" ht="27" hidden="1" x14ac:dyDescent="0.25">
      <c r="A221" s="140"/>
      <c r="B221" s="44"/>
      <c r="C221" s="144"/>
      <c r="D221" s="144"/>
      <c r="E221" s="141" t="s">
        <v>739</v>
      </c>
      <c r="F221" s="172">
        <f t="shared" si="4"/>
        <v>0</v>
      </c>
      <c r="G221" s="175"/>
      <c r="H221" s="175"/>
    </row>
    <row r="222" spans="1:8" ht="15.75" hidden="1" x14ac:dyDescent="0.25">
      <c r="A222" s="140"/>
      <c r="B222" s="44"/>
      <c r="C222" s="144"/>
      <c r="D222" s="144"/>
      <c r="E222" s="141" t="s">
        <v>740</v>
      </c>
      <c r="F222" s="172">
        <f t="shared" si="4"/>
        <v>0</v>
      </c>
      <c r="G222" s="175"/>
      <c r="H222" s="175"/>
    </row>
    <row r="223" spans="1:8" ht="15.75" hidden="1" x14ac:dyDescent="0.25">
      <c r="A223" s="140"/>
      <c r="B223" s="44"/>
      <c r="C223" s="144"/>
      <c r="D223" s="144"/>
      <c r="E223" s="141" t="s">
        <v>740</v>
      </c>
      <c r="F223" s="172">
        <f t="shared" si="4"/>
        <v>0</v>
      </c>
      <c r="G223" s="175"/>
      <c r="H223" s="175"/>
    </row>
    <row r="224" spans="1:8" s="139" customFormat="1" ht="52.5" customHeight="1" x14ac:dyDescent="0.25">
      <c r="A224" s="257">
        <v>2400</v>
      </c>
      <c r="B224" s="252" t="s">
        <v>74</v>
      </c>
      <c r="C224" s="253">
        <v>0</v>
      </c>
      <c r="D224" s="253">
        <v>0</v>
      </c>
      <c r="E224" s="258" t="s">
        <v>743</v>
      </c>
      <c r="F224" s="245">
        <f>G224+H224</f>
        <v>162825.70000000001</v>
      </c>
      <c r="G224" s="245">
        <f>G226+G240+G267+G287+G307+G344+G352+G378+G404</f>
        <v>97500</v>
      </c>
      <c r="H224" s="245">
        <f>H226+H240+H267+H287+H307+H344+H352+H378+H404</f>
        <v>65325.7</v>
      </c>
    </row>
    <row r="225" spans="1:8" ht="15" customHeight="1" x14ac:dyDescent="0.25">
      <c r="A225" s="140"/>
      <c r="B225" s="43"/>
      <c r="C225" s="137"/>
      <c r="D225" s="137"/>
      <c r="E225" s="141" t="s">
        <v>327</v>
      </c>
      <c r="F225" s="172"/>
      <c r="G225" s="175"/>
      <c r="H225" s="175"/>
    </row>
    <row r="226" spans="1:8" ht="36.75" customHeight="1" x14ac:dyDescent="0.2">
      <c r="A226" s="140">
        <v>2410</v>
      </c>
      <c r="B226" s="43" t="s">
        <v>74</v>
      </c>
      <c r="C226" s="137">
        <v>1</v>
      </c>
      <c r="D226" s="137">
        <v>0</v>
      </c>
      <c r="E226" s="142" t="s">
        <v>378</v>
      </c>
      <c r="F226" s="172">
        <f t="shared" si="4"/>
        <v>0</v>
      </c>
      <c r="G226" s="174">
        <f>G228+G234</f>
        <v>0</v>
      </c>
      <c r="H226" s="174">
        <f>H228+H234</f>
        <v>0</v>
      </c>
    </row>
    <row r="227" spans="1:8" s="143" customFormat="1" ht="12" customHeight="1" x14ac:dyDescent="0.25">
      <c r="A227" s="140"/>
      <c r="B227" s="43"/>
      <c r="C227" s="137"/>
      <c r="D227" s="137"/>
      <c r="E227" s="141" t="s">
        <v>233</v>
      </c>
      <c r="F227" s="172"/>
      <c r="G227" s="176"/>
      <c r="H227" s="176"/>
    </row>
    <row r="228" spans="1:8" ht="32.25" customHeight="1" x14ac:dyDescent="0.2">
      <c r="A228" s="140">
        <v>2411</v>
      </c>
      <c r="B228" s="44" t="s">
        <v>74</v>
      </c>
      <c r="C228" s="144">
        <v>1</v>
      </c>
      <c r="D228" s="144">
        <v>1</v>
      </c>
      <c r="E228" s="141" t="s">
        <v>379</v>
      </c>
      <c r="F228" s="172">
        <f t="shared" ref="F228" si="5">G228+H228</f>
        <v>0</v>
      </c>
      <c r="G228" s="174">
        <f>SUM(G230:G233)</f>
        <v>0</v>
      </c>
      <c r="H228" s="174">
        <f>SUM(H230:H233)</f>
        <v>0</v>
      </c>
    </row>
    <row r="229" spans="1:8" ht="27" x14ac:dyDescent="0.25">
      <c r="A229" s="140"/>
      <c r="B229" s="44"/>
      <c r="C229" s="144"/>
      <c r="D229" s="144"/>
      <c r="E229" s="141" t="s">
        <v>739</v>
      </c>
      <c r="F229" s="172"/>
      <c r="G229" s="175"/>
      <c r="H229" s="175"/>
    </row>
    <row r="230" spans="1:8" ht="15.75" x14ac:dyDescent="0.25">
      <c r="A230" s="140"/>
      <c r="B230" s="44"/>
      <c r="C230" s="144"/>
      <c r="D230" s="144"/>
      <c r="E230" s="141" t="s">
        <v>740</v>
      </c>
      <c r="F230" s="172">
        <f>G230+H230</f>
        <v>0</v>
      </c>
      <c r="G230" s="264">
        <v>0</v>
      </c>
      <c r="H230" s="264">
        <v>0</v>
      </c>
    </row>
    <row r="231" spans="1:8" ht="15.75" x14ac:dyDescent="0.25">
      <c r="A231" s="140"/>
      <c r="B231" s="44"/>
      <c r="C231" s="144"/>
      <c r="D231" s="144"/>
      <c r="E231" s="141"/>
      <c r="F231" s="172">
        <f t="shared" ref="F231:F234" si="6">G231+H231</f>
        <v>0</v>
      </c>
      <c r="G231" s="264">
        <v>0</v>
      </c>
      <c r="H231" s="264">
        <v>0</v>
      </c>
    </row>
    <row r="232" spans="1:8" ht="15.75" x14ac:dyDescent="0.25">
      <c r="A232" s="140"/>
      <c r="B232" s="44"/>
      <c r="C232" s="144"/>
      <c r="D232" s="144"/>
      <c r="E232" s="141"/>
      <c r="F232" s="172">
        <f t="shared" si="6"/>
        <v>0</v>
      </c>
      <c r="G232" s="264">
        <v>0</v>
      </c>
      <c r="H232" s="264">
        <v>0</v>
      </c>
    </row>
    <row r="233" spans="1:8" ht="15.75" x14ac:dyDescent="0.25">
      <c r="A233" s="140"/>
      <c r="B233" s="44"/>
      <c r="C233" s="144"/>
      <c r="D233" s="144"/>
      <c r="E233" s="141" t="s">
        <v>740</v>
      </c>
      <c r="F233" s="172">
        <f>G233+H233</f>
        <v>0</v>
      </c>
      <c r="G233" s="264">
        <v>0</v>
      </c>
      <c r="H233" s="264">
        <v>0</v>
      </c>
    </row>
    <row r="234" spans="1:8" ht="27" x14ac:dyDescent="0.2">
      <c r="A234" s="140">
        <v>2412</v>
      </c>
      <c r="B234" s="44" t="s">
        <v>74</v>
      </c>
      <c r="C234" s="144">
        <v>1</v>
      </c>
      <c r="D234" s="144">
        <v>2</v>
      </c>
      <c r="E234" s="141" t="s">
        <v>380</v>
      </c>
      <c r="F234" s="172">
        <f t="shared" si="6"/>
        <v>0</v>
      </c>
      <c r="G234" s="174">
        <f>SUM(G236:G239)</f>
        <v>0</v>
      </c>
      <c r="H234" s="174">
        <f>SUM(H236:H239)</f>
        <v>0</v>
      </c>
    </row>
    <row r="235" spans="1:8" ht="27" x14ac:dyDescent="0.25">
      <c r="A235" s="140"/>
      <c r="B235" s="44"/>
      <c r="C235" s="144"/>
      <c r="D235" s="144"/>
      <c r="E235" s="141" t="s">
        <v>739</v>
      </c>
      <c r="F235" s="172"/>
      <c r="G235" s="175"/>
      <c r="H235" s="175"/>
    </row>
    <row r="236" spans="1:8" ht="15.75" x14ac:dyDescent="0.25">
      <c r="A236" s="140"/>
      <c r="B236" s="44"/>
      <c r="C236" s="144"/>
      <c r="D236" s="144"/>
      <c r="E236" s="141" t="s">
        <v>740</v>
      </c>
      <c r="F236" s="172">
        <f t="shared" ref="F236:F239" si="7">G236+H236</f>
        <v>0</v>
      </c>
      <c r="G236" s="264">
        <v>0</v>
      </c>
      <c r="H236" s="264">
        <v>0</v>
      </c>
    </row>
    <row r="237" spans="1:8" ht="15.75" x14ac:dyDescent="0.25">
      <c r="A237" s="140"/>
      <c r="B237" s="44"/>
      <c r="C237" s="144"/>
      <c r="D237" s="144"/>
      <c r="E237" s="141"/>
      <c r="F237" s="172">
        <f t="shared" si="7"/>
        <v>0</v>
      </c>
      <c r="G237" s="264">
        <v>0</v>
      </c>
      <c r="H237" s="264">
        <v>0</v>
      </c>
    </row>
    <row r="238" spans="1:8" ht="15.75" x14ac:dyDescent="0.25">
      <c r="A238" s="140"/>
      <c r="B238" s="44"/>
      <c r="C238" s="144"/>
      <c r="D238" s="144"/>
      <c r="E238" s="141"/>
      <c r="F238" s="172">
        <f t="shared" si="7"/>
        <v>0</v>
      </c>
      <c r="G238" s="264">
        <v>0</v>
      </c>
      <c r="H238" s="264">
        <v>0</v>
      </c>
    </row>
    <row r="239" spans="1:8" ht="15.75" x14ac:dyDescent="0.25">
      <c r="A239" s="140"/>
      <c r="B239" s="44"/>
      <c r="C239" s="144"/>
      <c r="D239" s="144"/>
      <c r="E239" s="141" t="s">
        <v>740</v>
      </c>
      <c r="F239" s="172">
        <f t="shared" si="7"/>
        <v>0</v>
      </c>
      <c r="G239" s="264">
        <v>0</v>
      </c>
      <c r="H239" s="264">
        <v>0</v>
      </c>
    </row>
    <row r="240" spans="1:8" ht="33" customHeight="1" x14ac:dyDescent="0.2">
      <c r="A240" s="140">
        <v>2420</v>
      </c>
      <c r="B240" s="43" t="s">
        <v>74</v>
      </c>
      <c r="C240" s="137">
        <v>2</v>
      </c>
      <c r="D240" s="137">
        <v>0</v>
      </c>
      <c r="E240" s="142" t="s">
        <v>381</v>
      </c>
      <c r="F240" s="172">
        <f t="shared" si="4"/>
        <v>12500</v>
      </c>
      <c r="G240" s="290">
        <f>G242+G249+G255+G261</f>
        <v>6500</v>
      </c>
      <c r="H240" s="174">
        <f>H242+H249+H255+H261</f>
        <v>6000</v>
      </c>
    </row>
    <row r="241" spans="1:9" s="143" customFormat="1" ht="10.5" customHeight="1" x14ac:dyDescent="0.25">
      <c r="A241" s="140"/>
      <c r="B241" s="43"/>
      <c r="C241" s="137"/>
      <c r="D241" s="137"/>
      <c r="E241" s="141" t="s">
        <v>233</v>
      </c>
      <c r="F241" s="172"/>
      <c r="G241" s="176"/>
      <c r="H241" s="176"/>
    </row>
    <row r="242" spans="1:9" x14ac:dyDescent="0.2">
      <c r="A242" s="140">
        <v>2421</v>
      </c>
      <c r="B242" s="44" t="s">
        <v>74</v>
      </c>
      <c r="C242" s="144">
        <v>2</v>
      </c>
      <c r="D242" s="144">
        <v>1</v>
      </c>
      <c r="E242" s="141" t="s">
        <v>382</v>
      </c>
      <c r="F242" s="172">
        <f t="shared" ref="F242" si="8">G242+H242</f>
        <v>12500</v>
      </c>
      <c r="G242" s="174">
        <f>SUM(G244:G247)</f>
        <v>6500</v>
      </c>
      <c r="H242" s="174">
        <f>SUM(H244:H248)</f>
        <v>6000</v>
      </c>
    </row>
    <row r="243" spans="1:9" ht="27" x14ac:dyDescent="0.25">
      <c r="A243" s="140"/>
      <c r="B243" s="44"/>
      <c r="C243" s="144"/>
      <c r="D243" s="144"/>
      <c r="E243" s="141" t="s">
        <v>739</v>
      </c>
      <c r="F243" s="172"/>
      <c r="G243" s="175"/>
      <c r="H243" s="175"/>
    </row>
    <row r="244" spans="1:9" ht="15.75" x14ac:dyDescent="0.25">
      <c r="A244" s="140"/>
      <c r="B244" s="44"/>
      <c r="C244" s="144"/>
      <c r="D244" s="144"/>
      <c r="E244" s="247">
        <v>4239</v>
      </c>
      <c r="F244" s="172">
        <f t="shared" ref="F244:F249" si="9">G244+H244</f>
        <v>1500</v>
      </c>
      <c r="G244" s="259">
        <v>1500</v>
      </c>
      <c r="H244" s="264">
        <v>0</v>
      </c>
      <c r="I244" s="264">
        <v>0</v>
      </c>
    </row>
    <row r="245" spans="1:9" ht="15.75" x14ac:dyDescent="0.25">
      <c r="A245" s="140"/>
      <c r="B245" s="44"/>
      <c r="C245" s="144"/>
      <c r="D245" s="144"/>
      <c r="E245" s="247">
        <v>4241</v>
      </c>
      <c r="F245" s="172">
        <f t="shared" si="9"/>
        <v>500</v>
      </c>
      <c r="G245" s="259">
        <v>500</v>
      </c>
      <c r="H245" s="264">
        <v>0</v>
      </c>
      <c r="I245" s="264">
        <v>0</v>
      </c>
    </row>
    <row r="246" spans="1:9" ht="15.75" x14ac:dyDescent="0.25">
      <c r="A246" s="140"/>
      <c r="B246" s="44"/>
      <c r="C246" s="144"/>
      <c r="D246" s="144"/>
      <c r="E246" s="247">
        <v>4262</v>
      </c>
      <c r="F246" s="172">
        <f t="shared" si="9"/>
        <v>4500</v>
      </c>
      <c r="G246" s="250">
        <v>4500</v>
      </c>
      <c r="H246" s="264">
        <v>0</v>
      </c>
      <c r="I246" s="264">
        <v>0</v>
      </c>
    </row>
    <row r="247" spans="1:9" ht="15.75" x14ac:dyDescent="0.25">
      <c r="A247" s="140"/>
      <c r="B247" s="44"/>
      <c r="C247" s="144"/>
      <c r="D247" s="144"/>
      <c r="E247" s="247">
        <v>4269</v>
      </c>
      <c r="F247" s="172">
        <f t="shared" si="9"/>
        <v>0</v>
      </c>
      <c r="G247" s="264">
        <v>0</v>
      </c>
      <c r="H247" s="264">
        <v>0</v>
      </c>
      <c r="I247" s="264">
        <v>0</v>
      </c>
    </row>
    <row r="248" spans="1:9" ht="15.75" x14ac:dyDescent="0.25">
      <c r="A248" s="140"/>
      <c r="B248" s="44"/>
      <c r="C248" s="144"/>
      <c r="D248" s="144"/>
      <c r="E248" s="248" t="s">
        <v>799</v>
      </c>
      <c r="F248" s="172">
        <f t="shared" si="9"/>
        <v>6000</v>
      </c>
      <c r="G248" s="264"/>
      <c r="H248" s="264">
        <v>6000</v>
      </c>
      <c r="I248" s="312"/>
    </row>
    <row r="249" spans="1:9" x14ac:dyDescent="0.2">
      <c r="A249" s="140">
        <v>2422</v>
      </c>
      <c r="B249" s="44" t="s">
        <v>74</v>
      </c>
      <c r="C249" s="144">
        <v>2</v>
      </c>
      <c r="D249" s="144">
        <v>2</v>
      </c>
      <c r="E249" s="141" t="s">
        <v>383</v>
      </c>
      <c r="F249" s="172">
        <f t="shared" si="9"/>
        <v>0</v>
      </c>
      <c r="G249" s="174">
        <f>SUM(G251:G254)</f>
        <v>0</v>
      </c>
      <c r="H249" s="174">
        <f>SUM(H251:H254)</f>
        <v>0</v>
      </c>
    </row>
    <row r="250" spans="1:9" ht="27" x14ac:dyDescent="0.25">
      <c r="A250" s="140"/>
      <c r="B250" s="44"/>
      <c r="C250" s="144"/>
      <c r="D250" s="144"/>
      <c r="E250" s="141" t="s">
        <v>739</v>
      </c>
      <c r="F250" s="172"/>
      <c r="G250" s="175"/>
      <c r="H250" s="175"/>
    </row>
    <row r="251" spans="1:9" ht="15.75" x14ac:dyDescent="0.25">
      <c r="A251" s="140"/>
      <c r="B251" s="44"/>
      <c r="C251" s="144"/>
      <c r="D251" s="144"/>
      <c r="E251" s="141" t="s">
        <v>740</v>
      </c>
      <c r="F251" s="172">
        <f t="shared" ref="F251:F255" si="10">G251+H251</f>
        <v>0</v>
      </c>
      <c r="G251" s="264">
        <v>0</v>
      </c>
      <c r="H251" s="264">
        <v>0</v>
      </c>
    </row>
    <row r="252" spans="1:9" ht="15.75" x14ac:dyDescent="0.25">
      <c r="A252" s="140"/>
      <c r="B252" s="44"/>
      <c r="C252" s="144"/>
      <c r="D252" s="144"/>
      <c r="E252" s="141"/>
      <c r="F252" s="172">
        <f t="shared" si="10"/>
        <v>0</v>
      </c>
      <c r="G252" s="264">
        <v>0</v>
      </c>
      <c r="H252" s="264">
        <v>0</v>
      </c>
    </row>
    <row r="253" spans="1:9" ht="15.75" x14ac:dyDescent="0.25">
      <c r="A253" s="140"/>
      <c r="B253" s="44"/>
      <c r="C253" s="144"/>
      <c r="D253" s="144"/>
      <c r="E253" s="141"/>
      <c r="F253" s="172">
        <f t="shared" si="10"/>
        <v>0</v>
      </c>
      <c r="G253" s="264">
        <v>0</v>
      </c>
      <c r="H253" s="264">
        <v>0</v>
      </c>
    </row>
    <row r="254" spans="1:9" ht="15.75" x14ac:dyDescent="0.25">
      <c r="A254" s="140"/>
      <c r="B254" s="44"/>
      <c r="C254" s="144"/>
      <c r="D254" s="144"/>
      <c r="E254" s="141" t="s">
        <v>740</v>
      </c>
      <c r="F254" s="172">
        <f t="shared" si="10"/>
        <v>0</v>
      </c>
      <c r="G254" s="264">
        <v>0</v>
      </c>
      <c r="H254" s="264">
        <v>0</v>
      </c>
    </row>
    <row r="255" spans="1:9" x14ac:dyDescent="0.2">
      <c r="A255" s="140">
        <v>2423</v>
      </c>
      <c r="B255" s="44" t="s">
        <v>74</v>
      </c>
      <c r="C255" s="144">
        <v>2</v>
      </c>
      <c r="D255" s="144">
        <v>3</v>
      </c>
      <c r="E255" s="141" t="s">
        <v>384</v>
      </c>
      <c r="F255" s="172">
        <f t="shared" si="10"/>
        <v>0</v>
      </c>
      <c r="G255" s="174">
        <f>SUM(G257:G260)</f>
        <v>0</v>
      </c>
      <c r="H255" s="174">
        <f>SUM(H257:H260)</f>
        <v>0</v>
      </c>
    </row>
    <row r="256" spans="1:9" ht="27" x14ac:dyDescent="0.25">
      <c r="A256" s="140"/>
      <c r="B256" s="44"/>
      <c r="C256" s="144"/>
      <c r="D256" s="144"/>
      <c r="E256" s="141" t="s">
        <v>739</v>
      </c>
      <c r="F256" s="172"/>
      <c r="G256" s="175"/>
      <c r="H256" s="175"/>
    </row>
    <row r="257" spans="1:8" ht="15.75" x14ac:dyDescent="0.25">
      <c r="A257" s="140"/>
      <c r="B257" s="44"/>
      <c r="C257" s="144"/>
      <c r="D257" s="144"/>
      <c r="E257" s="141" t="s">
        <v>740</v>
      </c>
      <c r="F257" s="172">
        <f t="shared" ref="F257:F261" si="11">G257+H257</f>
        <v>0</v>
      </c>
      <c r="G257" s="264">
        <v>0</v>
      </c>
      <c r="H257" s="264">
        <v>0</v>
      </c>
    </row>
    <row r="258" spans="1:8" ht="15.75" x14ac:dyDescent="0.25">
      <c r="A258" s="140"/>
      <c r="B258" s="44"/>
      <c r="C258" s="144"/>
      <c r="D258" s="144"/>
      <c r="E258" s="141"/>
      <c r="F258" s="172">
        <f t="shared" si="11"/>
        <v>0</v>
      </c>
      <c r="G258" s="264">
        <v>0</v>
      </c>
      <c r="H258" s="264">
        <v>0</v>
      </c>
    </row>
    <row r="259" spans="1:8" ht="15.75" x14ac:dyDescent="0.25">
      <c r="A259" s="140"/>
      <c r="B259" s="44"/>
      <c r="C259" s="144"/>
      <c r="D259" s="144"/>
      <c r="E259" s="141"/>
      <c r="F259" s="172">
        <f t="shared" si="11"/>
        <v>0</v>
      </c>
      <c r="G259" s="264">
        <v>0</v>
      </c>
      <c r="H259" s="264">
        <v>0</v>
      </c>
    </row>
    <row r="260" spans="1:8" ht="15.75" x14ac:dyDescent="0.25">
      <c r="A260" s="140"/>
      <c r="B260" s="44"/>
      <c r="C260" s="144"/>
      <c r="D260" s="144"/>
      <c r="E260" s="141" t="s">
        <v>740</v>
      </c>
      <c r="F260" s="172">
        <f t="shared" si="11"/>
        <v>0</v>
      </c>
      <c r="G260" s="264">
        <v>0</v>
      </c>
      <c r="H260" s="264">
        <v>0</v>
      </c>
    </row>
    <row r="261" spans="1:8" x14ac:dyDescent="0.2">
      <c r="A261" s="140">
        <v>2424</v>
      </c>
      <c r="B261" s="44" t="s">
        <v>74</v>
      </c>
      <c r="C261" s="144">
        <v>2</v>
      </c>
      <c r="D261" s="144">
        <v>4</v>
      </c>
      <c r="E261" s="141" t="s">
        <v>385</v>
      </c>
      <c r="F261" s="172">
        <f t="shared" si="11"/>
        <v>0</v>
      </c>
      <c r="G261" s="174">
        <f>SUM(G263:G266)</f>
        <v>0</v>
      </c>
      <c r="H261" s="174">
        <f>SUM(H263:H266)</f>
        <v>0</v>
      </c>
    </row>
    <row r="262" spans="1:8" ht="27" x14ac:dyDescent="0.25">
      <c r="A262" s="140"/>
      <c r="B262" s="44"/>
      <c r="C262" s="144"/>
      <c r="D262" s="144"/>
      <c r="E262" s="141" t="s">
        <v>739</v>
      </c>
      <c r="F262" s="172"/>
      <c r="G262" s="175"/>
      <c r="H262" s="175"/>
    </row>
    <row r="263" spans="1:8" ht="15.75" x14ac:dyDescent="0.25">
      <c r="A263" s="140"/>
      <c r="B263" s="44"/>
      <c r="C263" s="144"/>
      <c r="D263" s="144"/>
      <c r="E263" s="141" t="s">
        <v>740</v>
      </c>
      <c r="F263" s="172">
        <f t="shared" ref="F263:F267" si="12">G263+H263</f>
        <v>0</v>
      </c>
      <c r="G263" s="264">
        <v>0</v>
      </c>
      <c r="H263" s="264">
        <v>0</v>
      </c>
    </row>
    <row r="264" spans="1:8" ht="15.75" x14ac:dyDescent="0.25">
      <c r="A264" s="140"/>
      <c r="B264" s="44"/>
      <c r="C264" s="144"/>
      <c r="D264" s="144"/>
      <c r="E264" s="141"/>
      <c r="F264" s="172">
        <f t="shared" si="12"/>
        <v>0</v>
      </c>
      <c r="G264" s="264">
        <v>0</v>
      </c>
      <c r="H264" s="264">
        <v>0</v>
      </c>
    </row>
    <row r="265" spans="1:8" ht="15.75" x14ac:dyDescent="0.25">
      <c r="A265" s="140"/>
      <c r="B265" s="44"/>
      <c r="C265" s="144"/>
      <c r="D265" s="144"/>
      <c r="E265" s="141"/>
      <c r="F265" s="172">
        <f t="shared" si="12"/>
        <v>0</v>
      </c>
      <c r="G265" s="264">
        <v>0</v>
      </c>
      <c r="H265" s="264">
        <v>0</v>
      </c>
    </row>
    <row r="266" spans="1:8" ht="15.75" x14ac:dyDescent="0.25">
      <c r="A266" s="140"/>
      <c r="B266" s="44"/>
      <c r="C266" s="144"/>
      <c r="D266" s="144"/>
      <c r="E266" s="141" t="s">
        <v>740</v>
      </c>
      <c r="F266" s="172">
        <f t="shared" si="12"/>
        <v>0</v>
      </c>
      <c r="G266" s="264">
        <v>0</v>
      </c>
      <c r="H266" s="264">
        <v>0</v>
      </c>
    </row>
    <row r="267" spans="1:8" x14ac:dyDescent="0.2">
      <c r="A267" s="140">
        <v>2430</v>
      </c>
      <c r="B267" s="43" t="s">
        <v>74</v>
      </c>
      <c r="C267" s="137">
        <v>3</v>
      </c>
      <c r="D267" s="137">
        <v>0</v>
      </c>
      <c r="E267" s="142" t="s">
        <v>386</v>
      </c>
      <c r="F267" s="172">
        <f t="shared" si="12"/>
        <v>1000</v>
      </c>
      <c r="G267" s="174">
        <f>G269+G275+G281</f>
        <v>1000</v>
      </c>
      <c r="H267" s="174">
        <f>H269+H275+H281</f>
        <v>0</v>
      </c>
    </row>
    <row r="268" spans="1:8" s="143" customFormat="1" ht="12.75" customHeight="1" x14ac:dyDescent="0.25">
      <c r="A268" s="140"/>
      <c r="B268" s="43"/>
      <c r="C268" s="137"/>
      <c r="D268" s="137"/>
      <c r="E268" s="141" t="s">
        <v>233</v>
      </c>
      <c r="F268" s="172"/>
      <c r="G268" s="175"/>
      <c r="H268" s="175"/>
    </row>
    <row r="269" spans="1:8" x14ac:dyDescent="0.2">
      <c r="A269" s="140">
        <v>2431</v>
      </c>
      <c r="B269" s="44" t="s">
        <v>74</v>
      </c>
      <c r="C269" s="144">
        <v>3</v>
      </c>
      <c r="D269" s="144">
        <v>1</v>
      </c>
      <c r="E269" s="141" t="s">
        <v>387</v>
      </c>
      <c r="F269" s="172">
        <f t="shared" ref="F269" si="13">G269+H269</f>
        <v>0</v>
      </c>
      <c r="G269" s="174">
        <f>SUM(G271:G274)</f>
        <v>0</v>
      </c>
      <c r="H269" s="174">
        <f>SUM(H271:H274)</f>
        <v>0</v>
      </c>
    </row>
    <row r="270" spans="1:8" ht="27" x14ac:dyDescent="0.25">
      <c r="A270" s="140"/>
      <c r="B270" s="44"/>
      <c r="C270" s="144"/>
      <c r="D270" s="144"/>
      <c r="E270" s="141" t="s">
        <v>739</v>
      </c>
      <c r="F270" s="172"/>
      <c r="G270" s="175"/>
      <c r="H270" s="175"/>
    </row>
    <row r="271" spans="1:8" ht="15.75" x14ac:dyDescent="0.25">
      <c r="A271" s="140"/>
      <c r="B271" s="44"/>
      <c r="C271" s="144"/>
      <c r="D271" s="144"/>
      <c r="E271" s="141" t="s">
        <v>740</v>
      </c>
      <c r="F271" s="172">
        <f t="shared" ref="F271:F274" si="14">G271+H271</f>
        <v>0</v>
      </c>
      <c r="G271" s="264">
        <v>0</v>
      </c>
      <c r="H271" s="264">
        <v>0</v>
      </c>
    </row>
    <row r="272" spans="1:8" ht="15.75" x14ac:dyDescent="0.25">
      <c r="A272" s="140"/>
      <c r="B272" s="44"/>
      <c r="C272" s="144"/>
      <c r="D272" s="144"/>
      <c r="E272" s="141"/>
      <c r="F272" s="172">
        <f t="shared" si="14"/>
        <v>0</v>
      </c>
      <c r="G272" s="264">
        <v>0</v>
      </c>
      <c r="H272" s="264">
        <v>0</v>
      </c>
    </row>
    <row r="273" spans="1:8" ht="15.75" x14ac:dyDescent="0.25">
      <c r="A273" s="140"/>
      <c r="B273" s="44"/>
      <c r="C273" s="144"/>
      <c r="D273" s="144"/>
      <c r="E273" s="141"/>
      <c r="F273" s="172">
        <f t="shared" si="14"/>
        <v>0</v>
      </c>
      <c r="G273" s="264">
        <v>0</v>
      </c>
      <c r="H273" s="264">
        <v>0</v>
      </c>
    </row>
    <row r="274" spans="1:8" ht="15.75" x14ac:dyDescent="0.25">
      <c r="A274" s="140"/>
      <c r="B274" s="44"/>
      <c r="C274" s="144"/>
      <c r="D274" s="144"/>
      <c r="E274" s="141" t="s">
        <v>740</v>
      </c>
      <c r="F274" s="172">
        <f t="shared" si="14"/>
        <v>0</v>
      </c>
      <c r="G274" s="264">
        <v>0</v>
      </c>
      <c r="H274" s="264">
        <v>0</v>
      </c>
    </row>
    <row r="275" spans="1:8" x14ac:dyDescent="0.2">
      <c r="A275" s="140">
        <v>2432</v>
      </c>
      <c r="B275" s="44" t="s">
        <v>74</v>
      </c>
      <c r="C275" s="144">
        <v>3</v>
      </c>
      <c r="D275" s="144">
        <v>2</v>
      </c>
      <c r="E275" s="141" t="s">
        <v>388</v>
      </c>
      <c r="F275" s="172">
        <f t="shared" ref="F275:F354" si="15">G275+H275</f>
        <v>1000</v>
      </c>
      <c r="G275" s="174">
        <f>SUM(G277:G280)</f>
        <v>1000</v>
      </c>
      <c r="H275" s="174">
        <f>SUM(H277:H280)</f>
        <v>0</v>
      </c>
    </row>
    <row r="276" spans="1:8" ht="27" x14ac:dyDescent="0.25">
      <c r="A276" s="140"/>
      <c r="B276" s="44"/>
      <c r="C276" s="144"/>
      <c r="D276" s="144"/>
      <c r="E276" s="141" t="s">
        <v>739</v>
      </c>
      <c r="F276" s="172"/>
      <c r="G276" s="175"/>
      <c r="H276" s="175"/>
    </row>
    <row r="277" spans="1:8" ht="15.75" x14ac:dyDescent="0.25">
      <c r="A277" s="140"/>
      <c r="B277" s="44"/>
      <c r="C277" s="144"/>
      <c r="D277" s="144"/>
      <c r="E277" s="141">
        <v>4239</v>
      </c>
      <c r="F277" s="172">
        <f t="shared" ref="F277:F281" si="16">G277+H277</f>
        <v>500</v>
      </c>
      <c r="G277" s="260">
        <v>500</v>
      </c>
      <c r="H277" s="264">
        <v>0</v>
      </c>
    </row>
    <row r="278" spans="1:8" ht="15.75" x14ac:dyDescent="0.25">
      <c r="A278" s="140"/>
      <c r="B278" s="44"/>
      <c r="C278" s="144"/>
      <c r="D278" s="144"/>
      <c r="E278" s="141">
        <v>4241</v>
      </c>
      <c r="F278" s="172">
        <f t="shared" si="16"/>
        <v>500</v>
      </c>
      <c r="G278" s="260">
        <v>500</v>
      </c>
      <c r="H278" s="264">
        <v>0</v>
      </c>
    </row>
    <row r="279" spans="1:8" ht="15.75" x14ac:dyDescent="0.25">
      <c r="A279" s="140"/>
      <c r="B279" s="44"/>
      <c r="C279" s="144"/>
      <c r="D279" s="144"/>
      <c r="E279" s="141"/>
      <c r="F279" s="172">
        <f t="shared" si="16"/>
        <v>0</v>
      </c>
      <c r="G279" s="264">
        <v>0</v>
      </c>
      <c r="H279" s="264">
        <v>0</v>
      </c>
    </row>
    <row r="280" spans="1:8" ht="15.75" x14ac:dyDescent="0.25">
      <c r="A280" s="140"/>
      <c r="B280" s="44"/>
      <c r="C280" s="144"/>
      <c r="D280" s="144"/>
      <c r="E280" s="141" t="s">
        <v>740</v>
      </c>
      <c r="F280" s="172">
        <f t="shared" si="16"/>
        <v>0</v>
      </c>
      <c r="G280" s="264">
        <v>0</v>
      </c>
      <c r="H280" s="264">
        <v>0</v>
      </c>
    </row>
    <row r="281" spans="1:8" x14ac:dyDescent="0.2">
      <c r="A281" s="140">
        <v>2433</v>
      </c>
      <c r="B281" s="44" t="s">
        <v>74</v>
      </c>
      <c r="C281" s="144">
        <v>3</v>
      </c>
      <c r="D281" s="144">
        <v>3</v>
      </c>
      <c r="E281" s="141" t="s">
        <v>389</v>
      </c>
      <c r="F281" s="172">
        <f t="shared" si="16"/>
        <v>0</v>
      </c>
      <c r="G281" s="174">
        <f>SUM(G283:G286)</f>
        <v>0</v>
      </c>
      <c r="H281" s="174">
        <f>SUM(H283:H286)</f>
        <v>0</v>
      </c>
    </row>
    <row r="282" spans="1:8" ht="27" x14ac:dyDescent="0.25">
      <c r="A282" s="140"/>
      <c r="B282" s="44"/>
      <c r="C282" s="144"/>
      <c r="D282" s="144"/>
      <c r="E282" s="141" t="s">
        <v>739</v>
      </c>
      <c r="F282" s="172"/>
      <c r="G282" s="175"/>
      <c r="H282" s="175"/>
    </row>
    <row r="283" spans="1:8" ht="15.75" x14ac:dyDescent="0.25">
      <c r="A283" s="140"/>
      <c r="B283" s="44"/>
      <c r="C283" s="144"/>
      <c r="D283" s="144"/>
      <c r="E283" s="141" t="s">
        <v>740</v>
      </c>
      <c r="F283" s="172">
        <f t="shared" ref="F283:F286" si="17">G283+H283</f>
        <v>0</v>
      </c>
      <c r="G283" s="264">
        <v>0</v>
      </c>
      <c r="H283" s="264">
        <v>0</v>
      </c>
    </row>
    <row r="284" spans="1:8" ht="15.75" x14ac:dyDescent="0.25">
      <c r="A284" s="140"/>
      <c r="B284" s="44"/>
      <c r="C284" s="144"/>
      <c r="D284" s="144"/>
      <c r="E284" s="141"/>
      <c r="F284" s="172">
        <f t="shared" si="17"/>
        <v>0</v>
      </c>
      <c r="G284" s="264">
        <v>0</v>
      </c>
      <c r="H284" s="264">
        <v>0</v>
      </c>
    </row>
    <row r="285" spans="1:8" x14ac:dyDescent="0.2">
      <c r="A285" s="140"/>
      <c r="B285" s="44"/>
      <c r="C285" s="144"/>
      <c r="D285" s="144"/>
      <c r="E285" s="141"/>
      <c r="F285" s="172">
        <f t="shared" si="17"/>
        <v>0</v>
      </c>
      <c r="G285" s="174">
        <f>SUM(G287:G290)</f>
        <v>0</v>
      </c>
      <c r="H285" s="174">
        <f>SUM(H287:H290)</f>
        <v>0</v>
      </c>
    </row>
    <row r="286" spans="1:8" ht="15.75" x14ac:dyDescent="0.25">
      <c r="A286" s="140"/>
      <c r="B286" s="44"/>
      <c r="C286" s="144"/>
      <c r="D286" s="144"/>
      <c r="E286" s="141" t="s">
        <v>740</v>
      </c>
      <c r="F286" s="172">
        <f t="shared" si="17"/>
        <v>0</v>
      </c>
      <c r="G286" s="175"/>
      <c r="H286" s="175"/>
    </row>
    <row r="287" spans="1:8" ht="33.75" customHeight="1" x14ac:dyDescent="0.2">
      <c r="A287" s="140">
        <v>2440</v>
      </c>
      <c r="B287" s="43" t="s">
        <v>74</v>
      </c>
      <c r="C287" s="137">
        <v>4</v>
      </c>
      <c r="D287" s="137">
        <v>0</v>
      </c>
      <c r="E287" s="142" t="s">
        <v>393</v>
      </c>
      <c r="F287" s="172">
        <f t="shared" si="15"/>
        <v>0</v>
      </c>
      <c r="G287" s="174">
        <f>G289+G295+G301</f>
        <v>0</v>
      </c>
      <c r="H287" s="174">
        <f>H289+H295+H301</f>
        <v>0</v>
      </c>
    </row>
    <row r="288" spans="1:8" s="143" customFormat="1" ht="10.5" customHeight="1" x14ac:dyDescent="0.25">
      <c r="A288" s="140"/>
      <c r="B288" s="43"/>
      <c r="C288" s="137"/>
      <c r="D288" s="137"/>
      <c r="E288" s="141" t="s">
        <v>233</v>
      </c>
      <c r="F288" s="172"/>
      <c r="G288" s="176"/>
      <c r="H288" s="176"/>
    </row>
    <row r="289" spans="1:8" ht="34.5" customHeight="1" x14ac:dyDescent="0.2">
      <c r="A289" s="140">
        <v>2441</v>
      </c>
      <c r="B289" s="44" t="s">
        <v>74</v>
      </c>
      <c r="C289" s="144">
        <v>4</v>
      </c>
      <c r="D289" s="144">
        <v>1</v>
      </c>
      <c r="E289" s="141" t="s">
        <v>394</v>
      </c>
      <c r="F289" s="172">
        <f t="shared" si="15"/>
        <v>0</v>
      </c>
      <c r="G289" s="174">
        <f>SUM(G291:G294)</f>
        <v>0</v>
      </c>
      <c r="H289" s="174">
        <f>SUM(H291:H294)</f>
        <v>0</v>
      </c>
    </row>
    <row r="290" spans="1:8" ht="27" x14ac:dyDescent="0.25">
      <c r="A290" s="140"/>
      <c r="B290" s="44"/>
      <c r="C290" s="144"/>
      <c r="D290" s="144"/>
      <c r="E290" s="141" t="s">
        <v>739</v>
      </c>
      <c r="F290" s="172"/>
      <c r="G290" s="175"/>
      <c r="H290" s="175"/>
    </row>
    <row r="291" spans="1:8" ht="15.75" x14ac:dyDescent="0.25">
      <c r="A291" s="140"/>
      <c r="B291" s="44"/>
      <c r="C291" s="144"/>
      <c r="D291" s="144"/>
      <c r="E291" s="141" t="s">
        <v>740</v>
      </c>
      <c r="F291" s="172">
        <f t="shared" ref="F291:F295" si="18">G291+H291</f>
        <v>0</v>
      </c>
      <c r="G291" s="264">
        <v>0</v>
      </c>
      <c r="H291" s="264">
        <v>0</v>
      </c>
    </row>
    <row r="292" spans="1:8" ht="15.75" x14ac:dyDescent="0.25">
      <c r="A292" s="140"/>
      <c r="B292" s="44"/>
      <c r="C292" s="144"/>
      <c r="D292" s="144"/>
      <c r="E292" s="141"/>
      <c r="F292" s="172">
        <f t="shared" si="18"/>
        <v>0</v>
      </c>
      <c r="G292" s="264">
        <v>0</v>
      </c>
      <c r="H292" s="264">
        <v>0</v>
      </c>
    </row>
    <row r="293" spans="1:8" x14ac:dyDescent="0.2">
      <c r="A293" s="140"/>
      <c r="B293" s="44"/>
      <c r="C293" s="144"/>
      <c r="D293" s="144"/>
      <c r="E293" s="141"/>
      <c r="F293" s="172">
        <f t="shared" si="18"/>
        <v>0</v>
      </c>
      <c r="G293" s="174">
        <f>SUM(G295:G298)</f>
        <v>0</v>
      </c>
      <c r="H293" s="174">
        <f>SUM(H295:H298)</f>
        <v>0</v>
      </c>
    </row>
    <row r="294" spans="1:8" ht="15.75" x14ac:dyDescent="0.25">
      <c r="A294" s="140"/>
      <c r="B294" s="44"/>
      <c r="C294" s="144"/>
      <c r="D294" s="144"/>
      <c r="E294" s="141" t="s">
        <v>740</v>
      </c>
      <c r="F294" s="172">
        <f t="shared" si="18"/>
        <v>0</v>
      </c>
      <c r="G294" s="175"/>
      <c r="H294" s="175"/>
    </row>
    <row r="295" spans="1:8" x14ac:dyDescent="0.2">
      <c r="A295" s="140">
        <v>2442</v>
      </c>
      <c r="B295" s="44" t="s">
        <v>74</v>
      </c>
      <c r="C295" s="144">
        <v>4</v>
      </c>
      <c r="D295" s="144">
        <v>2</v>
      </c>
      <c r="E295" s="141" t="s">
        <v>395</v>
      </c>
      <c r="F295" s="172">
        <f t="shared" si="18"/>
        <v>0</v>
      </c>
      <c r="G295" s="174">
        <f>SUM(G297:G300)</f>
        <v>0</v>
      </c>
      <c r="H295" s="174">
        <f>SUM(H297:H300)</f>
        <v>0</v>
      </c>
    </row>
    <row r="296" spans="1:8" ht="27" x14ac:dyDescent="0.25">
      <c r="A296" s="140"/>
      <c r="B296" s="44"/>
      <c r="C296" s="144"/>
      <c r="D296" s="144"/>
      <c r="E296" s="141" t="s">
        <v>739</v>
      </c>
      <c r="F296" s="172"/>
      <c r="G296" s="175"/>
      <c r="H296" s="175"/>
    </row>
    <row r="297" spans="1:8" ht="15.75" x14ac:dyDescent="0.25">
      <c r="A297" s="140"/>
      <c r="B297" s="44"/>
      <c r="C297" s="144"/>
      <c r="D297" s="144"/>
      <c r="E297" s="141" t="s">
        <v>740</v>
      </c>
      <c r="F297" s="172">
        <f t="shared" ref="F297:F301" si="19">G297+H297</f>
        <v>0</v>
      </c>
      <c r="G297" s="264">
        <v>0</v>
      </c>
      <c r="H297" s="264">
        <v>0</v>
      </c>
    </row>
    <row r="298" spans="1:8" ht="15.75" x14ac:dyDescent="0.25">
      <c r="A298" s="140"/>
      <c r="B298" s="44"/>
      <c r="C298" s="144"/>
      <c r="D298" s="144"/>
      <c r="E298" s="141"/>
      <c r="F298" s="172">
        <f t="shared" si="19"/>
        <v>0</v>
      </c>
      <c r="G298" s="264">
        <v>0</v>
      </c>
      <c r="H298" s="264">
        <v>0</v>
      </c>
    </row>
    <row r="299" spans="1:8" x14ac:dyDescent="0.2">
      <c r="A299" s="140"/>
      <c r="B299" s="44"/>
      <c r="C299" s="144"/>
      <c r="D299" s="144"/>
      <c r="E299" s="141"/>
      <c r="F299" s="172">
        <f t="shared" si="19"/>
        <v>0</v>
      </c>
      <c r="G299" s="174">
        <f>SUM(G301:G304)</f>
        <v>0</v>
      </c>
      <c r="H299" s="174">
        <f>SUM(H301:H304)</f>
        <v>0</v>
      </c>
    </row>
    <row r="300" spans="1:8" ht="15.75" x14ac:dyDescent="0.25">
      <c r="A300" s="140"/>
      <c r="B300" s="44"/>
      <c r="C300" s="144"/>
      <c r="D300" s="144"/>
      <c r="E300" s="141" t="s">
        <v>740</v>
      </c>
      <c r="F300" s="172">
        <f t="shared" si="19"/>
        <v>0</v>
      </c>
      <c r="G300" s="175"/>
      <c r="H300" s="175"/>
    </row>
    <row r="301" spans="1:8" x14ac:dyDescent="0.2">
      <c r="A301" s="140">
        <v>2443</v>
      </c>
      <c r="B301" s="44" t="s">
        <v>74</v>
      </c>
      <c r="C301" s="144">
        <v>4</v>
      </c>
      <c r="D301" s="144">
        <v>3</v>
      </c>
      <c r="E301" s="141" t="s">
        <v>396</v>
      </c>
      <c r="F301" s="172">
        <f t="shared" si="19"/>
        <v>0</v>
      </c>
      <c r="G301" s="174">
        <f>SUM(G303:G306)</f>
        <v>0</v>
      </c>
      <c r="H301" s="174">
        <f>SUM(H303:H306)</f>
        <v>0</v>
      </c>
    </row>
    <row r="302" spans="1:8" ht="27" x14ac:dyDescent="0.25">
      <c r="A302" s="140"/>
      <c r="B302" s="44"/>
      <c r="C302" s="144"/>
      <c r="D302" s="144"/>
      <c r="E302" s="141" t="s">
        <v>739</v>
      </c>
      <c r="F302" s="172"/>
      <c r="G302" s="175"/>
      <c r="H302" s="175"/>
    </row>
    <row r="303" spans="1:8" ht="15.75" x14ac:dyDescent="0.25">
      <c r="A303" s="140"/>
      <c r="B303" s="44"/>
      <c r="C303" s="144"/>
      <c r="D303" s="144"/>
      <c r="E303" s="141" t="s">
        <v>740</v>
      </c>
      <c r="F303" s="172">
        <f t="shared" ref="F303:F306" si="20">G303+H303</f>
        <v>0</v>
      </c>
      <c r="G303" s="264">
        <v>0</v>
      </c>
      <c r="H303" s="264">
        <v>0</v>
      </c>
    </row>
    <row r="304" spans="1:8" ht="15.75" x14ac:dyDescent="0.25">
      <c r="A304" s="140"/>
      <c r="B304" s="44"/>
      <c r="C304" s="144"/>
      <c r="D304" s="144"/>
      <c r="E304" s="141"/>
      <c r="F304" s="172">
        <f t="shared" si="20"/>
        <v>0</v>
      </c>
      <c r="G304" s="264">
        <v>0</v>
      </c>
      <c r="H304" s="264">
        <v>0</v>
      </c>
    </row>
    <row r="305" spans="1:8" ht="15.75" x14ac:dyDescent="0.25">
      <c r="A305" s="140"/>
      <c r="B305" s="44"/>
      <c r="C305" s="144"/>
      <c r="D305" s="144"/>
      <c r="E305" s="141"/>
      <c r="F305" s="172">
        <f t="shared" si="20"/>
        <v>0</v>
      </c>
      <c r="G305" s="264">
        <v>0</v>
      </c>
      <c r="H305" s="264">
        <v>0</v>
      </c>
    </row>
    <row r="306" spans="1:8" ht="15.75" x14ac:dyDescent="0.25">
      <c r="A306" s="140"/>
      <c r="B306" s="44"/>
      <c r="C306" s="144"/>
      <c r="D306" s="144"/>
      <c r="E306" s="141" t="s">
        <v>740</v>
      </c>
      <c r="F306" s="172">
        <f t="shared" si="20"/>
        <v>0</v>
      </c>
      <c r="G306" s="264">
        <v>0</v>
      </c>
      <c r="H306" s="264">
        <v>0</v>
      </c>
    </row>
    <row r="307" spans="1:8" x14ac:dyDescent="0.2">
      <c r="A307" s="314">
        <v>2450</v>
      </c>
      <c r="B307" s="252" t="s">
        <v>74</v>
      </c>
      <c r="C307" s="253">
        <v>5</v>
      </c>
      <c r="D307" s="253">
        <v>0</v>
      </c>
      <c r="E307" s="254" t="s">
        <v>397</v>
      </c>
      <c r="F307" s="245">
        <f t="shared" si="15"/>
        <v>149325.70000000001</v>
      </c>
      <c r="G307" s="245">
        <f>G309+G320+G326+G332+G338</f>
        <v>90000</v>
      </c>
      <c r="H307" s="245">
        <f>H309+H320+H326+H332+H338</f>
        <v>59325.7</v>
      </c>
    </row>
    <row r="308" spans="1:8" s="143" customFormat="1" ht="16.5" customHeight="1" x14ac:dyDescent="0.25">
      <c r="A308" s="140"/>
      <c r="B308" s="43"/>
      <c r="C308" s="137"/>
      <c r="D308" s="137"/>
      <c r="E308" s="141" t="s">
        <v>233</v>
      </c>
      <c r="F308" s="172"/>
      <c r="G308" s="176"/>
      <c r="H308" s="176"/>
    </row>
    <row r="309" spans="1:8" ht="18" customHeight="1" x14ac:dyDescent="0.2">
      <c r="A309" s="140">
        <v>2451</v>
      </c>
      <c r="B309" s="44" t="s">
        <v>74</v>
      </c>
      <c r="C309" s="144">
        <v>5</v>
      </c>
      <c r="D309" s="144">
        <v>1</v>
      </c>
      <c r="E309" s="141" t="s">
        <v>398</v>
      </c>
      <c r="F309" s="172">
        <f t="shared" si="15"/>
        <v>149325.70000000001</v>
      </c>
      <c r="G309" s="174">
        <f>SUM(G310:G319)</f>
        <v>90000</v>
      </c>
      <c r="H309" s="174">
        <f>SUM(H310:H319)</f>
        <v>59325.7</v>
      </c>
    </row>
    <row r="310" spans="1:8" ht="27" x14ac:dyDescent="0.25">
      <c r="A310" s="140"/>
      <c r="B310" s="44"/>
      <c r="C310" s="144"/>
      <c r="D310" s="144"/>
      <c r="E310" s="141" t="s">
        <v>739</v>
      </c>
      <c r="F310" s="172"/>
      <c r="G310" s="175"/>
      <c r="H310" s="175"/>
    </row>
    <row r="311" spans="1:8" ht="15.75" x14ac:dyDescent="0.25">
      <c r="A311" s="140"/>
      <c r="B311" s="44"/>
      <c r="C311" s="144"/>
      <c r="D311" s="144"/>
      <c r="E311" s="247">
        <v>4251</v>
      </c>
      <c r="F311" s="172">
        <f>G311+H311</f>
        <v>41000</v>
      </c>
      <c r="G311" s="259">
        <v>41000</v>
      </c>
      <c r="H311" s="264">
        <v>0</v>
      </c>
    </row>
    <row r="312" spans="1:8" ht="15.75" x14ac:dyDescent="0.25">
      <c r="A312" s="140"/>
      <c r="B312" s="44"/>
      <c r="C312" s="144"/>
      <c r="D312" s="144"/>
      <c r="E312" s="247" t="s">
        <v>790</v>
      </c>
      <c r="F312" s="172">
        <f t="shared" ref="F312:F314" si="21">G312+H312</f>
        <v>30000</v>
      </c>
      <c r="G312" s="259">
        <v>30000</v>
      </c>
      <c r="H312" s="264">
        <v>0</v>
      </c>
    </row>
    <row r="313" spans="1:8" ht="15.75" x14ac:dyDescent="0.25">
      <c r="A313" s="140"/>
      <c r="B313" s="44"/>
      <c r="C313" s="144"/>
      <c r="D313" s="144"/>
      <c r="E313" s="247">
        <v>4239</v>
      </c>
      <c r="F313" s="172">
        <f t="shared" si="21"/>
        <v>8000</v>
      </c>
      <c r="G313" s="259">
        <v>8000</v>
      </c>
      <c r="H313" s="264">
        <v>0</v>
      </c>
    </row>
    <row r="314" spans="1:8" ht="15.75" x14ac:dyDescent="0.25">
      <c r="A314" s="140"/>
      <c r="B314" s="44"/>
      <c r="C314" s="144"/>
      <c r="D314" s="144"/>
      <c r="E314" s="247">
        <v>4269</v>
      </c>
      <c r="F314" s="172">
        <f t="shared" si="21"/>
        <v>11000</v>
      </c>
      <c r="G314" s="313">
        <v>11000</v>
      </c>
      <c r="H314" s="264">
        <v>0</v>
      </c>
    </row>
    <row r="315" spans="1:8" ht="15.75" x14ac:dyDescent="0.25">
      <c r="A315" s="140"/>
      <c r="B315" s="44"/>
      <c r="C315" s="144"/>
      <c r="D315" s="144"/>
      <c r="E315" s="248" t="s">
        <v>776</v>
      </c>
      <c r="F315" s="172">
        <f t="shared" ref="F315:F320" si="22">G315+H315</f>
        <v>7325.7</v>
      </c>
      <c r="G315" s="264">
        <v>0</v>
      </c>
      <c r="H315" s="265">
        <v>7325.7</v>
      </c>
    </row>
    <row r="316" spans="1:8" ht="15.75" x14ac:dyDescent="0.25">
      <c r="A316" s="140"/>
      <c r="B316" s="44"/>
      <c r="C316" s="144"/>
      <c r="D316" s="144"/>
      <c r="E316" s="248" t="s">
        <v>777</v>
      </c>
      <c r="F316" s="172">
        <f t="shared" si="22"/>
        <v>10000</v>
      </c>
      <c r="G316" s="264">
        <v>0</v>
      </c>
      <c r="H316" s="265">
        <v>10000</v>
      </c>
    </row>
    <row r="317" spans="1:8" ht="15.75" x14ac:dyDescent="0.25">
      <c r="A317" s="140"/>
      <c r="B317" s="44"/>
      <c r="C317" s="144"/>
      <c r="D317" s="144"/>
      <c r="E317" s="248" t="s">
        <v>796</v>
      </c>
      <c r="F317" s="172">
        <f t="shared" si="22"/>
        <v>0</v>
      </c>
      <c r="G317" s="264">
        <v>0</v>
      </c>
      <c r="H317" s="265"/>
    </row>
    <row r="318" spans="1:8" ht="15.75" x14ac:dyDescent="0.25">
      <c r="A318" s="140"/>
      <c r="B318" s="44"/>
      <c r="C318" s="144"/>
      <c r="D318" s="144"/>
      <c r="E318" s="248" t="s">
        <v>797</v>
      </c>
      <c r="F318" s="172">
        <f t="shared" si="22"/>
        <v>29000</v>
      </c>
      <c r="G318" s="264">
        <v>0</v>
      </c>
      <c r="H318" s="265">
        <v>29000</v>
      </c>
    </row>
    <row r="319" spans="1:8" ht="27" x14ac:dyDescent="0.25">
      <c r="A319" s="140"/>
      <c r="B319" s="44"/>
      <c r="C319" s="144"/>
      <c r="D319" s="144"/>
      <c r="E319" s="248" t="s">
        <v>800</v>
      </c>
      <c r="F319" s="172">
        <f t="shared" si="22"/>
        <v>13000</v>
      </c>
      <c r="G319" s="175"/>
      <c r="H319" s="266">
        <v>13000</v>
      </c>
    </row>
    <row r="320" spans="1:8" x14ac:dyDescent="0.2">
      <c r="A320" s="140">
        <v>2452</v>
      </c>
      <c r="B320" s="44" t="s">
        <v>74</v>
      </c>
      <c r="C320" s="144">
        <v>5</v>
      </c>
      <c r="D320" s="144">
        <v>2</v>
      </c>
      <c r="E320" s="141" t="s">
        <v>399</v>
      </c>
      <c r="F320" s="172">
        <f t="shared" si="22"/>
        <v>0</v>
      </c>
      <c r="G320" s="174">
        <f>SUM(G322:G325)</f>
        <v>0</v>
      </c>
      <c r="H320" s="174">
        <f>SUM(H322:H325)</f>
        <v>0</v>
      </c>
    </row>
    <row r="321" spans="1:8" ht="27" x14ac:dyDescent="0.25">
      <c r="A321" s="140"/>
      <c r="B321" s="44"/>
      <c r="C321" s="144"/>
      <c r="D321" s="144"/>
      <c r="E321" s="141" t="s">
        <v>739</v>
      </c>
      <c r="F321" s="172"/>
      <c r="G321" s="175"/>
      <c r="H321" s="175"/>
    </row>
    <row r="322" spans="1:8" ht="15.75" x14ac:dyDescent="0.25">
      <c r="A322" s="140"/>
      <c r="B322" s="44"/>
      <c r="C322" s="144"/>
      <c r="D322" s="144"/>
      <c r="E322" s="141" t="s">
        <v>740</v>
      </c>
      <c r="F322" s="172">
        <f t="shared" ref="F322:F326" si="23">G322+H322</f>
        <v>0</v>
      </c>
      <c r="G322" s="264">
        <v>0</v>
      </c>
      <c r="H322" s="264">
        <v>0</v>
      </c>
    </row>
    <row r="323" spans="1:8" ht="15.75" x14ac:dyDescent="0.25">
      <c r="A323" s="140"/>
      <c r="B323" s="44"/>
      <c r="C323" s="144"/>
      <c r="D323" s="144"/>
      <c r="E323" s="141"/>
      <c r="F323" s="172">
        <f t="shared" si="23"/>
        <v>0</v>
      </c>
      <c r="G323" s="264">
        <v>0</v>
      </c>
      <c r="H323" s="264">
        <v>0</v>
      </c>
    </row>
    <row r="324" spans="1:8" ht="15.75" x14ac:dyDescent="0.25">
      <c r="A324" s="140"/>
      <c r="B324" s="44"/>
      <c r="C324" s="144"/>
      <c r="D324" s="144"/>
      <c r="E324" s="141"/>
      <c r="F324" s="172">
        <f t="shared" si="23"/>
        <v>0</v>
      </c>
      <c r="G324" s="264">
        <v>0</v>
      </c>
      <c r="H324" s="264">
        <v>0</v>
      </c>
    </row>
    <row r="325" spans="1:8" ht="15.75" x14ac:dyDescent="0.25">
      <c r="A325" s="140"/>
      <c r="B325" s="44"/>
      <c r="C325" s="144"/>
      <c r="D325" s="144"/>
      <c r="E325" s="141" t="s">
        <v>740</v>
      </c>
      <c r="F325" s="172">
        <f t="shared" si="23"/>
        <v>0</v>
      </c>
      <c r="G325" s="264">
        <v>0</v>
      </c>
      <c r="H325" s="264">
        <v>0</v>
      </c>
    </row>
    <row r="326" spans="1:8" x14ac:dyDescent="0.2">
      <c r="A326" s="140">
        <v>2453</v>
      </c>
      <c r="B326" s="44" t="s">
        <v>74</v>
      </c>
      <c r="C326" s="144">
        <v>5</v>
      </c>
      <c r="D326" s="144">
        <v>3</v>
      </c>
      <c r="E326" s="141" t="s">
        <v>400</v>
      </c>
      <c r="F326" s="172">
        <f t="shared" si="23"/>
        <v>0</v>
      </c>
      <c r="G326" s="174">
        <f>SUM(G328:G331)</f>
        <v>0</v>
      </c>
      <c r="H326" s="174">
        <f>SUM(H328:H331)</f>
        <v>0</v>
      </c>
    </row>
    <row r="327" spans="1:8" ht="27" x14ac:dyDescent="0.25">
      <c r="A327" s="140"/>
      <c r="B327" s="44"/>
      <c r="C327" s="144"/>
      <c r="D327" s="144"/>
      <c r="E327" s="141" t="s">
        <v>739</v>
      </c>
      <c r="F327" s="172"/>
      <c r="G327" s="175"/>
      <c r="H327" s="175"/>
    </row>
    <row r="328" spans="1:8" ht="15.75" x14ac:dyDescent="0.25">
      <c r="A328" s="140"/>
      <c r="B328" s="44"/>
      <c r="C328" s="144"/>
      <c r="D328" s="144"/>
      <c r="E328" s="141" t="s">
        <v>740</v>
      </c>
      <c r="F328" s="172">
        <f t="shared" ref="F328:F332" si="24">G328+H328</f>
        <v>0</v>
      </c>
      <c r="G328" s="264">
        <v>0</v>
      </c>
      <c r="H328" s="264">
        <v>0</v>
      </c>
    </row>
    <row r="329" spans="1:8" ht="15.75" x14ac:dyDescent="0.25">
      <c r="A329" s="140"/>
      <c r="B329" s="44"/>
      <c r="C329" s="144"/>
      <c r="D329" s="144"/>
      <c r="E329" s="141"/>
      <c r="F329" s="172">
        <f t="shared" si="24"/>
        <v>0</v>
      </c>
      <c r="G329" s="264">
        <v>0</v>
      </c>
      <c r="H329" s="264">
        <v>0</v>
      </c>
    </row>
    <row r="330" spans="1:8" ht="15.75" x14ac:dyDescent="0.25">
      <c r="A330" s="140"/>
      <c r="B330" s="44"/>
      <c r="C330" s="144"/>
      <c r="D330" s="144"/>
      <c r="E330" s="141"/>
      <c r="F330" s="172">
        <f t="shared" si="24"/>
        <v>0</v>
      </c>
      <c r="G330" s="264">
        <v>0</v>
      </c>
      <c r="H330" s="264">
        <v>0</v>
      </c>
    </row>
    <row r="331" spans="1:8" ht="15.75" x14ac:dyDescent="0.25">
      <c r="A331" s="140"/>
      <c r="B331" s="44"/>
      <c r="C331" s="144"/>
      <c r="D331" s="144"/>
      <c r="E331" s="141" t="s">
        <v>740</v>
      </c>
      <c r="F331" s="172">
        <f t="shared" si="24"/>
        <v>0</v>
      </c>
      <c r="G331" s="264">
        <v>0</v>
      </c>
      <c r="H331" s="264">
        <v>0</v>
      </c>
    </row>
    <row r="332" spans="1:8" x14ac:dyDescent="0.2">
      <c r="A332" s="140">
        <v>2454</v>
      </c>
      <c r="B332" s="44" t="s">
        <v>74</v>
      </c>
      <c r="C332" s="144">
        <v>5</v>
      </c>
      <c r="D332" s="144">
        <v>4</v>
      </c>
      <c r="E332" s="141" t="s">
        <v>401</v>
      </c>
      <c r="F332" s="172">
        <f t="shared" si="24"/>
        <v>0</v>
      </c>
      <c r="G332" s="174">
        <f>SUM(G334:G337)</f>
        <v>0</v>
      </c>
      <c r="H332" s="174">
        <f>SUM(H334:H337)</f>
        <v>0</v>
      </c>
    </row>
    <row r="333" spans="1:8" ht="27" x14ac:dyDescent="0.25">
      <c r="A333" s="140"/>
      <c r="B333" s="44"/>
      <c r="C333" s="144"/>
      <c r="D333" s="144"/>
      <c r="E333" s="141" t="s">
        <v>739</v>
      </c>
      <c r="F333" s="172"/>
      <c r="G333" s="175"/>
      <c r="H333" s="175"/>
    </row>
    <row r="334" spans="1:8" ht="15.75" x14ac:dyDescent="0.25">
      <c r="A334" s="140"/>
      <c r="B334" s="44"/>
      <c r="C334" s="144"/>
      <c r="D334" s="144"/>
      <c r="E334" s="141" t="s">
        <v>740</v>
      </c>
      <c r="F334" s="172">
        <f t="shared" ref="F334:F338" si="25">G334+H334</f>
        <v>0</v>
      </c>
      <c r="G334" s="264">
        <v>0</v>
      </c>
      <c r="H334" s="264">
        <v>0</v>
      </c>
    </row>
    <row r="335" spans="1:8" ht="15.75" x14ac:dyDescent="0.25">
      <c r="A335" s="140"/>
      <c r="B335" s="44"/>
      <c r="C335" s="144"/>
      <c r="D335" s="144"/>
      <c r="E335" s="141"/>
      <c r="F335" s="172">
        <f t="shared" si="25"/>
        <v>0</v>
      </c>
      <c r="G335" s="264">
        <v>0</v>
      </c>
      <c r="H335" s="264">
        <v>0</v>
      </c>
    </row>
    <row r="336" spans="1:8" ht="15.75" x14ac:dyDescent="0.25">
      <c r="A336" s="140"/>
      <c r="B336" s="44"/>
      <c r="C336" s="144"/>
      <c r="D336" s="144"/>
      <c r="E336" s="141"/>
      <c r="F336" s="172">
        <f t="shared" si="25"/>
        <v>0</v>
      </c>
      <c r="G336" s="264">
        <v>0</v>
      </c>
      <c r="H336" s="264">
        <v>0</v>
      </c>
    </row>
    <row r="337" spans="1:8" ht="15.75" x14ac:dyDescent="0.25">
      <c r="A337" s="140"/>
      <c r="B337" s="44"/>
      <c r="C337" s="144"/>
      <c r="D337" s="144"/>
      <c r="E337" s="141" t="s">
        <v>740</v>
      </c>
      <c r="F337" s="172">
        <f t="shared" si="25"/>
        <v>0</v>
      </c>
      <c r="G337" s="264">
        <v>0</v>
      </c>
      <c r="H337" s="264">
        <v>0</v>
      </c>
    </row>
    <row r="338" spans="1:8" x14ac:dyDescent="0.2">
      <c r="A338" s="140">
        <v>2455</v>
      </c>
      <c r="B338" s="44" t="s">
        <v>74</v>
      </c>
      <c r="C338" s="144">
        <v>5</v>
      </c>
      <c r="D338" s="144">
        <v>5</v>
      </c>
      <c r="E338" s="141" t="s">
        <v>402</v>
      </c>
      <c r="F338" s="172">
        <f t="shared" si="25"/>
        <v>0</v>
      </c>
      <c r="G338" s="174">
        <f>SUM(G340:G343)</f>
        <v>0</v>
      </c>
      <c r="H338" s="174">
        <f>SUM(H340:H343)</f>
        <v>0</v>
      </c>
    </row>
    <row r="339" spans="1:8" ht="27" x14ac:dyDescent="0.25">
      <c r="A339" s="140"/>
      <c r="B339" s="44"/>
      <c r="C339" s="144"/>
      <c r="D339" s="144"/>
      <c r="E339" s="141" t="s">
        <v>739</v>
      </c>
      <c r="F339" s="172"/>
      <c r="G339" s="175"/>
      <c r="H339" s="175"/>
    </row>
    <row r="340" spans="1:8" ht="15.75" x14ac:dyDescent="0.25">
      <c r="A340" s="140"/>
      <c r="B340" s="44"/>
      <c r="C340" s="144"/>
      <c r="D340" s="144"/>
      <c r="E340" s="141" t="s">
        <v>740</v>
      </c>
      <c r="F340" s="172">
        <f t="shared" ref="F340:F343" si="26">G340+H340</f>
        <v>0</v>
      </c>
      <c r="G340" s="264">
        <v>0</v>
      </c>
      <c r="H340" s="264">
        <v>0</v>
      </c>
    </row>
    <row r="341" spans="1:8" ht="15.75" x14ac:dyDescent="0.25">
      <c r="A341" s="140"/>
      <c r="B341" s="44"/>
      <c r="C341" s="144"/>
      <c r="D341" s="144"/>
      <c r="E341" s="141"/>
      <c r="F341" s="172">
        <f t="shared" si="26"/>
        <v>0</v>
      </c>
      <c r="G341" s="264">
        <v>0</v>
      </c>
      <c r="H341" s="264">
        <v>0</v>
      </c>
    </row>
    <row r="342" spans="1:8" ht="15.75" x14ac:dyDescent="0.25">
      <c r="A342" s="140"/>
      <c r="B342" s="44"/>
      <c r="C342" s="144"/>
      <c r="D342" s="144"/>
      <c r="E342" s="141"/>
      <c r="F342" s="172">
        <f t="shared" si="26"/>
        <v>0</v>
      </c>
      <c r="G342" s="264">
        <v>0</v>
      </c>
      <c r="H342" s="264">
        <v>0</v>
      </c>
    </row>
    <row r="343" spans="1:8" ht="15.75" x14ac:dyDescent="0.25">
      <c r="A343" s="140"/>
      <c r="B343" s="44"/>
      <c r="C343" s="144"/>
      <c r="D343" s="144"/>
      <c r="E343" s="141" t="s">
        <v>740</v>
      </c>
      <c r="F343" s="172">
        <f t="shared" si="26"/>
        <v>0</v>
      </c>
      <c r="G343" s="264">
        <v>0</v>
      </c>
      <c r="H343" s="264">
        <v>0</v>
      </c>
    </row>
    <row r="344" spans="1:8" x14ac:dyDescent="0.2">
      <c r="A344" s="140">
        <v>2460</v>
      </c>
      <c r="B344" s="43" t="s">
        <v>74</v>
      </c>
      <c r="C344" s="137">
        <v>6</v>
      </c>
      <c r="D344" s="137">
        <v>0</v>
      </c>
      <c r="E344" s="142" t="s">
        <v>403</v>
      </c>
      <c r="F344" s="172">
        <f t="shared" si="15"/>
        <v>0</v>
      </c>
      <c r="G344" s="174">
        <f>G346</f>
        <v>0</v>
      </c>
      <c r="H344" s="174">
        <f>H346</f>
        <v>0</v>
      </c>
    </row>
    <row r="345" spans="1:8" s="143" customFormat="1" ht="12.75" customHeight="1" x14ac:dyDescent="0.25">
      <c r="A345" s="140"/>
      <c r="B345" s="43"/>
      <c r="C345" s="137"/>
      <c r="D345" s="137"/>
      <c r="E345" s="141" t="s">
        <v>233</v>
      </c>
      <c r="F345" s="172"/>
      <c r="G345" s="176"/>
      <c r="H345" s="176"/>
    </row>
    <row r="346" spans="1:8" x14ac:dyDescent="0.2">
      <c r="A346" s="140">
        <v>2461</v>
      </c>
      <c r="B346" s="44" t="s">
        <v>74</v>
      </c>
      <c r="C346" s="144">
        <v>6</v>
      </c>
      <c r="D346" s="144">
        <v>1</v>
      </c>
      <c r="E346" s="141" t="s">
        <v>404</v>
      </c>
      <c r="F346" s="172">
        <f t="shared" si="15"/>
        <v>0</v>
      </c>
      <c r="G346" s="174">
        <f>SUM(G348:G351)</f>
        <v>0</v>
      </c>
      <c r="H346" s="174">
        <f>SUM(H348:H351)</f>
        <v>0</v>
      </c>
    </row>
    <row r="347" spans="1:8" ht="27" x14ac:dyDescent="0.25">
      <c r="A347" s="140"/>
      <c r="B347" s="44"/>
      <c r="C347" s="144"/>
      <c r="D347" s="144"/>
      <c r="E347" s="141" t="s">
        <v>739</v>
      </c>
      <c r="F347" s="172"/>
      <c r="G347" s="175"/>
      <c r="H347" s="175"/>
    </row>
    <row r="348" spans="1:8" ht="15.75" x14ac:dyDescent="0.25">
      <c r="A348" s="140"/>
      <c r="B348" s="44"/>
      <c r="C348" s="144"/>
      <c r="D348" s="144"/>
      <c r="E348" s="141" t="s">
        <v>740</v>
      </c>
      <c r="F348" s="172">
        <f t="shared" ref="F348:F351" si="27">G348+H348</f>
        <v>0</v>
      </c>
      <c r="G348" s="264">
        <v>0</v>
      </c>
      <c r="H348" s="264">
        <v>0</v>
      </c>
    </row>
    <row r="349" spans="1:8" ht="15.75" x14ac:dyDescent="0.25">
      <c r="A349" s="140"/>
      <c r="B349" s="44"/>
      <c r="C349" s="144"/>
      <c r="D349" s="144"/>
      <c r="E349" s="141"/>
      <c r="F349" s="172">
        <f t="shared" si="27"/>
        <v>0</v>
      </c>
      <c r="G349" s="264">
        <v>0</v>
      </c>
      <c r="H349" s="264">
        <v>0</v>
      </c>
    </row>
    <row r="350" spans="1:8" ht="15.75" x14ac:dyDescent="0.25">
      <c r="A350" s="140"/>
      <c r="B350" s="44"/>
      <c r="C350" s="144"/>
      <c r="D350" s="144"/>
      <c r="E350" s="141"/>
      <c r="F350" s="172">
        <f t="shared" si="27"/>
        <v>0</v>
      </c>
      <c r="G350" s="264">
        <v>0</v>
      </c>
      <c r="H350" s="264">
        <v>0</v>
      </c>
    </row>
    <row r="351" spans="1:8" ht="15.75" x14ac:dyDescent="0.25">
      <c r="A351" s="140"/>
      <c r="B351" s="44"/>
      <c r="C351" s="144"/>
      <c r="D351" s="144"/>
      <c r="E351" s="141" t="s">
        <v>740</v>
      </c>
      <c r="F351" s="172">
        <f t="shared" si="27"/>
        <v>0</v>
      </c>
      <c r="G351" s="264">
        <v>0</v>
      </c>
      <c r="H351" s="264">
        <v>0</v>
      </c>
    </row>
    <row r="352" spans="1:8" x14ac:dyDescent="0.2">
      <c r="A352" s="140">
        <v>2470</v>
      </c>
      <c r="B352" s="43" t="s">
        <v>74</v>
      </c>
      <c r="C352" s="137">
        <v>7</v>
      </c>
      <c r="D352" s="137">
        <v>0</v>
      </c>
      <c r="E352" s="142" t="s">
        <v>405</v>
      </c>
      <c r="F352" s="172">
        <f t="shared" si="15"/>
        <v>0</v>
      </c>
      <c r="G352" s="174">
        <f>G354+G360+G366+G372</f>
        <v>0</v>
      </c>
      <c r="H352" s="174">
        <f>H354+H360+H366+H372</f>
        <v>0</v>
      </c>
    </row>
    <row r="353" spans="1:8" s="143" customFormat="1" ht="12.75" customHeight="1" x14ac:dyDescent="0.25">
      <c r="A353" s="140"/>
      <c r="B353" s="43"/>
      <c r="C353" s="137"/>
      <c r="D353" s="137"/>
      <c r="E353" s="141" t="s">
        <v>233</v>
      </c>
      <c r="F353" s="172"/>
      <c r="G353" s="176"/>
      <c r="H353" s="176"/>
    </row>
    <row r="354" spans="1:8" ht="33.75" customHeight="1" x14ac:dyDescent="0.2">
      <c r="A354" s="140">
        <v>2471</v>
      </c>
      <c r="B354" s="44" t="s">
        <v>74</v>
      </c>
      <c r="C354" s="144">
        <v>7</v>
      </c>
      <c r="D354" s="144">
        <v>1</v>
      </c>
      <c r="E354" s="141" t="s">
        <v>406</v>
      </c>
      <c r="F354" s="172">
        <f t="shared" si="15"/>
        <v>0</v>
      </c>
      <c r="G354" s="174">
        <f>SUM(G356:G359)</f>
        <v>0</v>
      </c>
      <c r="H354" s="174">
        <f>SUM(H356:H359)</f>
        <v>0</v>
      </c>
    </row>
    <row r="355" spans="1:8" ht="27" x14ac:dyDescent="0.25">
      <c r="A355" s="140"/>
      <c r="B355" s="44"/>
      <c r="C355" s="144"/>
      <c r="D355" s="144"/>
      <c r="E355" s="141" t="s">
        <v>739</v>
      </c>
      <c r="F355" s="172"/>
      <c r="G355" s="175"/>
      <c r="H355" s="175"/>
    </row>
    <row r="356" spans="1:8" ht="15.75" x14ac:dyDescent="0.25">
      <c r="A356" s="140"/>
      <c r="B356" s="44"/>
      <c r="C356" s="144"/>
      <c r="D356" s="144"/>
      <c r="E356" s="141" t="s">
        <v>740</v>
      </c>
      <c r="F356" s="172">
        <f t="shared" ref="F356:F360" si="28">G356+H356</f>
        <v>0</v>
      </c>
      <c r="G356" s="264">
        <v>0</v>
      </c>
      <c r="H356" s="264">
        <v>0</v>
      </c>
    </row>
    <row r="357" spans="1:8" ht="15.75" x14ac:dyDescent="0.25">
      <c r="A357" s="140"/>
      <c r="B357" s="44"/>
      <c r="C357" s="144"/>
      <c r="D357" s="144"/>
      <c r="E357" s="141"/>
      <c r="F357" s="172">
        <f t="shared" si="28"/>
        <v>0</v>
      </c>
      <c r="G357" s="264">
        <v>0</v>
      </c>
      <c r="H357" s="264">
        <v>0</v>
      </c>
    </row>
    <row r="358" spans="1:8" ht="15.75" x14ac:dyDescent="0.25">
      <c r="A358" s="140"/>
      <c r="B358" s="44"/>
      <c r="C358" s="144"/>
      <c r="D358" s="144"/>
      <c r="E358" s="141"/>
      <c r="F358" s="172">
        <f t="shared" si="28"/>
        <v>0</v>
      </c>
      <c r="G358" s="264">
        <v>0</v>
      </c>
      <c r="H358" s="264">
        <v>0</v>
      </c>
    </row>
    <row r="359" spans="1:8" ht="15.75" x14ac:dyDescent="0.25">
      <c r="A359" s="140"/>
      <c r="B359" s="44"/>
      <c r="C359" s="144"/>
      <c r="D359" s="144"/>
      <c r="E359" s="141" t="s">
        <v>740</v>
      </c>
      <c r="F359" s="172">
        <f t="shared" si="28"/>
        <v>0</v>
      </c>
      <c r="G359" s="264">
        <v>0</v>
      </c>
      <c r="H359" s="264">
        <v>0</v>
      </c>
    </row>
    <row r="360" spans="1:8" x14ac:dyDescent="0.2">
      <c r="A360" s="140">
        <v>2472</v>
      </c>
      <c r="B360" s="44" t="s">
        <v>74</v>
      </c>
      <c r="C360" s="144">
        <v>7</v>
      </c>
      <c r="D360" s="144">
        <v>2</v>
      </c>
      <c r="E360" s="141" t="s">
        <v>407</v>
      </c>
      <c r="F360" s="172">
        <f t="shared" si="28"/>
        <v>0</v>
      </c>
      <c r="G360" s="174">
        <f>SUM(G362:G365)</f>
        <v>0</v>
      </c>
      <c r="H360" s="174">
        <f>SUM(H362:H365)</f>
        <v>0</v>
      </c>
    </row>
    <row r="361" spans="1:8" ht="27" x14ac:dyDescent="0.25">
      <c r="A361" s="140"/>
      <c r="B361" s="44"/>
      <c r="C361" s="144"/>
      <c r="D361" s="144"/>
      <c r="E361" s="141" t="s">
        <v>739</v>
      </c>
      <c r="F361" s="172"/>
      <c r="G361" s="175"/>
      <c r="H361" s="175"/>
    </row>
    <row r="362" spans="1:8" ht="15.75" x14ac:dyDescent="0.25">
      <c r="A362" s="140"/>
      <c r="B362" s="44"/>
      <c r="C362" s="144"/>
      <c r="D362" s="144"/>
      <c r="E362" s="141" t="s">
        <v>740</v>
      </c>
      <c r="F362" s="172">
        <f t="shared" ref="F362:F366" si="29">G362+H362</f>
        <v>0</v>
      </c>
      <c r="G362" s="264">
        <v>0</v>
      </c>
      <c r="H362" s="264">
        <v>0</v>
      </c>
    </row>
    <row r="363" spans="1:8" ht="15.75" x14ac:dyDescent="0.25">
      <c r="A363" s="140"/>
      <c r="B363" s="44"/>
      <c r="C363" s="144"/>
      <c r="D363" s="144"/>
      <c r="E363" s="141"/>
      <c r="F363" s="172">
        <f t="shared" si="29"/>
        <v>0</v>
      </c>
      <c r="G363" s="264">
        <v>0</v>
      </c>
      <c r="H363" s="264">
        <v>0</v>
      </c>
    </row>
    <row r="364" spans="1:8" ht="15.75" x14ac:dyDescent="0.25">
      <c r="A364" s="140"/>
      <c r="B364" s="44"/>
      <c r="C364" s="144"/>
      <c r="D364" s="144"/>
      <c r="E364" s="141"/>
      <c r="F364" s="172">
        <f t="shared" si="29"/>
        <v>0</v>
      </c>
      <c r="G364" s="264">
        <v>0</v>
      </c>
      <c r="H364" s="264">
        <v>0</v>
      </c>
    </row>
    <row r="365" spans="1:8" ht="15.75" x14ac:dyDescent="0.25">
      <c r="A365" s="140"/>
      <c r="B365" s="44"/>
      <c r="C365" s="144"/>
      <c r="D365" s="144"/>
      <c r="E365" s="141" t="s">
        <v>740</v>
      </c>
      <c r="F365" s="172">
        <f t="shared" si="29"/>
        <v>0</v>
      </c>
      <c r="G365" s="264">
        <v>0</v>
      </c>
      <c r="H365" s="264">
        <v>0</v>
      </c>
    </row>
    <row r="366" spans="1:8" x14ac:dyDescent="0.2">
      <c r="A366" s="140">
        <v>2473</v>
      </c>
      <c r="B366" s="44" t="s">
        <v>74</v>
      </c>
      <c r="C366" s="144">
        <v>7</v>
      </c>
      <c r="D366" s="144">
        <v>3</v>
      </c>
      <c r="E366" s="141" t="s">
        <v>408</v>
      </c>
      <c r="F366" s="172">
        <f t="shared" si="29"/>
        <v>0</v>
      </c>
      <c r="G366" s="174">
        <f>SUM(G368:G371)</f>
        <v>0</v>
      </c>
      <c r="H366" s="174">
        <f>SUM(H368:H371)</f>
        <v>0</v>
      </c>
    </row>
    <row r="367" spans="1:8" ht="27" x14ac:dyDescent="0.25">
      <c r="A367" s="140"/>
      <c r="B367" s="44"/>
      <c r="C367" s="144"/>
      <c r="D367" s="144"/>
      <c r="E367" s="141" t="s">
        <v>739</v>
      </c>
      <c r="F367" s="172"/>
      <c r="G367" s="175"/>
      <c r="H367" s="175"/>
    </row>
    <row r="368" spans="1:8" ht="15.75" x14ac:dyDescent="0.25">
      <c r="A368" s="140"/>
      <c r="B368" s="44"/>
      <c r="C368" s="144"/>
      <c r="D368" s="144"/>
      <c r="E368" s="141" t="s">
        <v>740</v>
      </c>
      <c r="F368" s="172">
        <f t="shared" ref="F368:F372" si="30">G368+H368</f>
        <v>0</v>
      </c>
      <c r="G368" s="264">
        <v>0</v>
      </c>
      <c r="H368" s="264">
        <v>0</v>
      </c>
    </row>
    <row r="369" spans="1:8" ht="15.75" x14ac:dyDescent="0.25">
      <c r="A369" s="140"/>
      <c r="B369" s="44"/>
      <c r="C369" s="144"/>
      <c r="D369" s="144"/>
      <c r="E369" s="141"/>
      <c r="F369" s="172">
        <f t="shared" si="30"/>
        <v>0</v>
      </c>
      <c r="G369" s="264">
        <v>0</v>
      </c>
      <c r="H369" s="264">
        <v>0</v>
      </c>
    </row>
    <row r="370" spans="1:8" ht="15.75" x14ac:dyDescent="0.25">
      <c r="A370" s="140"/>
      <c r="B370" s="44"/>
      <c r="C370" s="144"/>
      <c r="D370" s="144"/>
      <c r="E370" s="141"/>
      <c r="F370" s="172">
        <f t="shared" si="30"/>
        <v>0</v>
      </c>
      <c r="G370" s="264">
        <v>0</v>
      </c>
      <c r="H370" s="264">
        <v>0</v>
      </c>
    </row>
    <row r="371" spans="1:8" ht="15.75" x14ac:dyDescent="0.25">
      <c r="A371" s="140"/>
      <c r="B371" s="44"/>
      <c r="C371" s="144"/>
      <c r="D371" s="144"/>
      <c r="E371" s="141" t="s">
        <v>740</v>
      </c>
      <c r="F371" s="172">
        <f t="shared" si="30"/>
        <v>0</v>
      </c>
      <c r="G371" s="264">
        <v>0</v>
      </c>
      <c r="H371" s="264">
        <v>0</v>
      </c>
    </row>
    <row r="372" spans="1:8" x14ac:dyDescent="0.2">
      <c r="A372" s="140">
        <v>2474</v>
      </c>
      <c r="B372" s="44" t="s">
        <v>74</v>
      </c>
      <c r="C372" s="144">
        <v>7</v>
      </c>
      <c r="D372" s="144">
        <v>4</v>
      </c>
      <c r="E372" s="141" t="s">
        <v>409</v>
      </c>
      <c r="F372" s="172">
        <f t="shared" si="30"/>
        <v>0</v>
      </c>
      <c r="G372" s="174">
        <f>SUM(G374:G377)</f>
        <v>0</v>
      </c>
      <c r="H372" s="174">
        <f>SUM(H374:H377)</f>
        <v>0</v>
      </c>
    </row>
    <row r="373" spans="1:8" ht="27" x14ac:dyDescent="0.25">
      <c r="A373" s="140"/>
      <c r="B373" s="44"/>
      <c r="C373" s="144"/>
      <c r="D373" s="144"/>
      <c r="E373" s="141" t="s">
        <v>739</v>
      </c>
      <c r="F373" s="172"/>
      <c r="G373" s="175"/>
      <c r="H373" s="175"/>
    </row>
    <row r="374" spans="1:8" ht="15.75" x14ac:dyDescent="0.25">
      <c r="A374" s="140"/>
      <c r="B374" s="44"/>
      <c r="C374" s="144"/>
      <c r="D374" s="144"/>
      <c r="E374" s="141" t="s">
        <v>740</v>
      </c>
      <c r="F374" s="172">
        <f t="shared" ref="F374:F377" si="31">G374+H374</f>
        <v>0</v>
      </c>
      <c r="G374" s="264">
        <v>0</v>
      </c>
      <c r="H374" s="264">
        <v>0</v>
      </c>
    </row>
    <row r="375" spans="1:8" ht="15.75" x14ac:dyDescent="0.25">
      <c r="A375" s="140"/>
      <c r="B375" s="44"/>
      <c r="C375" s="144"/>
      <c r="D375" s="144"/>
      <c r="E375" s="141"/>
      <c r="F375" s="172">
        <f t="shared" si="31"/>
        <v>0</v>
      </c>
      <c r="G375" s="264">
        <v>0</v>
      </c>
      <c r="H375" s="264">
        <v>0</v>
      </c>
    </row>
    <row r="376" spans="1:8" ht="15.75" x14ac:dyDescent="0.25">
      <c r="A376" s="140"/>
      <c r="B376" s="44"/>
      <c r="C376" s="144"/>
      <c r="D376" s="144"/>
      <c r="E376" s="141"/>
      <c r="F376" s="172">
        <f t="shared" si="31"/>
        <v>0</v>
      </c>
      <c r="G376" s="264">
        <v>0</v>
      </c>
      <c r="H376" s="264">
        <v>0</v>
      </c>
    </row>
    <row r="377" spans="1:8" ht="15.75" x14ac:dyDescent="0.25">
      <c r="A377" s="140"/>
      <c r="B377" s="44"/>
      <c r="C377" s="144"/>
      <c r="D377" s="144"/>
      <c r="E377" s="141" t="s">
        <v>740</v>
      </c>
      <c r="F377" s="172">
        <f t="shared" si="31"/>
        <v>0</v>
      </c>
      <c r="G377" s="264">
        <v>0</v>
      </c>
      <c r="H377" s="264">
        <v>0</v>
      </c>
    </row>
    <row r="378" spans="1:8" ht="33" customHeight="1" x14ac:dyDescent="0.2">
      <c r="A378" s="140">
        <v>2480</v>
      </c>
      <c r="B378" s="43" t="s">
        <v>74</v>
      </c>
      <c r="C378" s="137">
        <v>8</v>
      </c>
      <c r="D378" s="137">
        <v>0</v>
      </c>
      <c r="E378" s="142" t="s">
        <v>410</v>
      </c>
      <c r="F378" s="172">
        <f t="shared" ref="F378:F446" si="32">G378+H378</f>
        <v>0</v>
      </c>
      <c r="G378" s="174">
        <f>G380+G386+G392+G398</f>
        <v>0</v>
      </c>
      <c r="H378" s="174">
        <f>H380+H386+H392+H398</f>
        <v>0</v>
      </c>
    </row>
    <row r="379" spans="1:8" s="143" customFormat="1" ht="15" customHeight="1" x14ac:dyDescent="0.25">
      <c r="A379" s="140"/>
      <c r="B379" s="43"/>
      <c r="C379" s="137"/>
      <c r="D379" s="137"/>
      <c r="E379" s="141" t="s">
        <v>233</v>
      </c>
      <c r="F379" s="172"/>
      <c r="G379" s="176"/>
      <c r="H379" s="176"/>
    </row>
    <row r="380" spans="1:8" ht="29.25" customHeight="1" x14ac:dyDescent="0.2">
      <c r="A380" s="140">
        <v>2481</v>
      </c>
      <c r="B380" s="44" t="s">
        <v>74</v>
      </c>
      <c r="C380" s="144">
        <v>8</v>
      </c>
      <c r="D380" s="144">
        <v>1</v>
      </c>
      <c r="E380" s="141" t="s">
        <v>411</v>
      </c>
      <c r="F380" s="172">
        <f t="shared" si="32"/>
        <v>0</v>
      </c>
      <c r="G380" s="174">
        <f>SUM(G382:G385)</f>
        <v>0</v>
      </c>
      <c r="H380" s="174">
        <f>SUM(H382:H385)</f>
        <v>0</v>
      </c>
    </row>
    <row r="381" spans="1:8" ht="27" x14ac:dyDescent="0.25">
      <c r="A381" s="140"/>
      <c r="B381" s="44"/>
      <c r="C381" s="144"/>
      <c r="D381" s="144"/>
      <c r="E381" s="141" t="s">
        <v>739</v>
      </c>
      <c r="F381" s="172"/>
      <c r="G381" s="175"/>
      <c r="H381" s="175"/>
    </row>
    <row r="382" spans="1:8" ht="15.75" x14ac:dyDescent="0.25">
      <c r="A382" s="140"/>
      <c r="B382" s="44"/>
      <c r="C382" s="144"/>
      <c r="D382" s="144"/>
      <c r="E382" s="141" t="s">
        <v>740</v>
      </c>
      <c r="F382" s="172">
        <f t="shared" ref="F382:F386" si="33">G382+H382</f>
        <v>0</v>
      </c>
      <c r="G382" s="264">
        <v>0</v>
      </c>
      <c r="H382" s="264">
        <v>0</v>
      </c>
    </row>
    <row r="383" spans="1:8" ht="15.75" x14ac:dyDescent="0.25">
      <c r="A383" s="140"/>
      <c r="B383" s="44"/>
      <c r="C383" s="144"/>
      <c r="D383" s="144"/>
      <c r="E383" s="141"/>
      <c r="F383" s="172">
        <f t="shared" si="33"/>
        <v>0</v>
      </c>
      <c r="G383" s="264">
        <v>0</v>
      </c>
      <c r="H383" s="264">
        <v>0</v>
      </c>
    </row>
    <row r="384" spans="1:8" ht="15.75" x14ac:dyDescent="0.25">
      <c r="A384" s="140"/>
      <c r="B384" s="44"/>
      <c r="C384" s="144"/>
      <c r="D384" s="144"/>
      <c r="E384" s="141"/>
      <c r="F384" s="172">
        <f t="shared" si="33"/>
        <v>0</v>
      </c>
      <c r="G384" s="264">
        <v>0</v>
      </c>
      <c r="H384" s="264">
        <v>0</v>
      </c>
    </row>
    <row r="385" spans="1:8" ht="15.75" x14ac:dyDescent="0.25">
      <c r="A385" s="140"/>
      <c r="B385" s="44"/>
      <c r="C385" s="144"/>
      <c r="D385" s="144"/>
      <c r="E385" s="141" t="s">
        <v>740</v>
      </c>
      <c r="F385" s="172">
        <f t="shared" si="33"/>
        <v>0</v>
      </c>
      <c r="G385" s="264">
        <v>0</v>
      </c>
      <c r="H385" s="264">
        <v>0</v>
      </c>
    </row>
    <row r="386" spans="1:8" ht="47.25" customHeight="1" x14ac:dyDescent="0.2">
      <c r="A386" s="140">
        <v>2482</v>
      </c>
      <c r="B386" s="44" t="s">
        <v>74</v>
      </c>
      <c r="C386" s="144">
        <v>8</v>
      </c>
      <c r="D386" s="144">
        <v>2</v>
      </c>
      <c r="E386" s="141" t="s">
        <v>412</v>
      </c>
      <c r="F386" s="172">
        <f t="shared" si="33"/>
        <v>0</v>
      </c>
      <c r="G386" s="174">
        <f>SUM(G388:G391)</f>
        <v>0</v>
      </c>
      <c r="H386" s="174">
        <f>SUM(H388:H391)</f>
        <v>0</v>
      </c>
    </row>
    <row r="387" spans="1:8" ht="27" x14ac:dyDescent="0.25">
      <c r="A387" s="140"/>
      <c r="B387" s="44"/>
      <c r="C387" s="144"/>
      <c r="D387" s="144"/>
      <c r="E387" s="141" t="s">
        <v>739</v>
      </c>
      <c r="F387" s="172"/>
      <c r="G387" s="175"/>
      <c r="H387" s="175"/>
    </row>
    <row r="388" spans="1:8" ht="15.75" x14ac:dyDescent="0.25">
      <c r="A388" s="140"/>
      <c r="B388" s="44"/>
      <c r="C388" s="144"/>
      <c r="D388" s="144"/>
      <c r="E388" s="141" t="s">
        <v>740</v>
      </c>
      <c r="F388" s="172">
        <f t="shared" ref="F388:F392" si="34">G388+H388</f>
        <v>0</v>
      </c>
      <c r="G388" s="264">
        <v>0</v>
      </c>
      <c r="H388" s="264">
        <v>0</v>
      </c>
    </row>
    <row r="389" spans="1:8" ht="15.75" x14ac:dyDescent="0.25">
      <c r="A389" s="140"/>
      <c r="B389" s="44"/>
      <c r="C389" s="144"/>
      <c r="D389" s="144"/>
      <c r="E389" s="141"/>
      <c r="F389" s="172">
        <f t="shared" si="34"/>
        <v>0</v>
      </c>
      <c r="G389" s="264">
        <v>0</v>
      </c>
      <c r="H389" s="264">
        <v>0</v>
      </c>
    </row>
    <row r="390" spans="1:8" ht="15.75" x14ac:dyDescent="0.25">
      <c r="A390" s="140"/>
      <c r="B390" s="44"/>
      <c r="C390" s="144"/>
      <c r="D390" s="144"/>
      <c r="E390" s="141"/>
      <c r="F390" s="172">
        <f t="shared" si="34"/>
        <v>0</v>
      </c>
      <c r="G390" s="264">
        <v>0</v>
      </c>
      <c r="H390" s="264">
        <v>0</v>
      </c>
    </row>
    <row r="391" spans="1:8" ht="15.75" x14ac:dyDescent="0.25">
      <c r="A391" s="140"/>
      <c r="B391" s="44"/>
      <c r="C391" s="144"/>
      <c r="D391" s="144"/>
      <c r="E391" s="141" t="s">
        <v>740</v>
      </c>
      <c r="F391" s="172">
        <f t="shared" si="34"/>
        <v>0</v>
      </c>
      <c r="G391" s="264">
        <v>0</v>
      </c>
      <c r="H391" s="264">
        <v>0</v>
      </c>
    </row>
    <row r="392" spans="1:8" ht="34.5" customHeight="1" x14ac:dyDescent="0.2">
      <c r="A392" s="140">
        <v>2483</v>
      </c>
      <c r="B392" s="44" t="s">
        <v>74</v>
      </c>
      <c r="C392" s="144">
        <v>8</v>
      </c>
      <c r="D392" s="144">
        <v>3</v>
      </c>
      <c r="E392" s="141" t="s">
        <v>413</v>
      </c>
      <c r="F392" s="172">
        <f t="shared" si="34"/>
        <v>0</v>
      </c>
      <c r="G392" s="174">
        <f>SUM(G394:G397)</f>
        <v>0</v>
      </c>
      <c r="H392" s="174">
        <f>SUM(H394:H397)</f>
        <v>0</v>
      </c>
    </row>
    <row r="393" spans="1:8" ht="27" x14ac:dyDescent="0.25">
      <c r="A393" s="140"/>
      <c r="B393" s="44"/>
      <c r="C393" s="144"/>
      <c r="D393" s="144"/>
      <c r="E393" s="141" t="s">
        <v>739</v>
      </c>
      <c r="F393" s="172"/>
      <c r="G393" s="175"/>
      <c r="H393" s="175"/>
    </row>
    <row r="394" spans="1:8" ht="15.75" x14ac:dyDescent="0.25">
      <c r="A394" s="140"/>
      <c r="B394" s="44"/>
      <c r="C394" s="144"/>
      <c r="D394" s="144"/>
      <c r="E394" s="141" t="s">
        <v>740</v>
      </c>
      <c r="F394" s="172">
        <f t="shared" ref="F394:F398" si="35">G394+H394</f>
        <v>0</v>
      </c>
      <c r="G394" s="264">
        <v>0</v>
      </c>
      <c r="H394" s="264">
        <v>0</v>
      </c>
    </row>
    <row r="395" spans="1:8" ht="15.75" x14ac:dyDescent="0.25">
      <c r="A395" s="140"/>
      <c r="B395" s="44"/>
      <c r="C395" s="144"/>
      <c r="D395" s="144"/>
      <c r="E395" s="141"/>
      <c r="F395" s="172">
        <f t="shared" si="35"/>
        <v>0</v>
      </c>
      <c r="G395" s="264">
        <v>0</v>
      </c>
      <c r="H395" s="264">
        <v>0</v>
      </c>
    </row>
    <row r="396" spans="1:8" ht="15.75" x14ac:dyDescent="0.25">
      <c r="A396" s="140"/>
      <c r="B396" s="44"/>
      <c r="C396" s="144"/>
      <c r="D396" s="144"/>
      <c r="E396" s="141"/>
      <c r="F396" s="172">
        <f t="shared" si="35"/>
        <v>0</v>
      </c>
      <c r="G396" s="264">
        <v>0</v>
      </c>
      <c r="H396" s="264">
        <v>0</v>
      </c>
    </row>
    <row r="397" spans="1:8" ht="15.75" x14ac:dyDescent="0.25">
      <c r="A397" s="140"/>
      <c r="B397" s="44"/>
      <c r="C397" s="144"/>
      <c r="D397" s="144"/>
      <c r="E397" s="141" t="s">
        <v>740</v>
      </c>
      <c r="F397" s="172">
        <f t="shared" si="35"/>
        <v>0</v>
      </c>
      <c r="G397" s="264">
        <v>0</v>
      </c>
      <c r="H397" s="264">
        <v>0</v>
      </c>
    </row>
    <row r="398" spans="1:8" ht="31.5" customHeight="1" x14ac:dyDescent="0.2">
      <c r="A398" s="140">
        <v>2484</v>
      </c>
      <c r="B398" s="44" t="s">
        <v>74</v>
      </c>
      <c r="C398" s="144">
        <v>8</v>
      </c>
      <c r="D398" s="144">
        <v>4</v>
      </c>
      <c r="E398" s="141" t="s">
        <v>414</v>
      </c>
      <c r="F398" s="172">
        <f t="shared" si="35"/>
        <v>0</v>
      </c>
      <c r="G398" s="174">
        <f>SUM(G400:G403)</f>
        <v>0</v>
      </c>
      <c r="H398" s="174">
        <f>SUM(H400:H403)</f>
        <v>0</v>
      </c>
    </row>
    <row r="399" spans="1:8" ht="27" x14ac:dyDescent="0.25">
      <c r="A399" s="140"/>
      <c r="B399" s="44"/>
      <c r="C399" s="144"/>
      <c r="D399" s="144"/>
      <c r="E399" s="141" t="s">
        <v>739</v>
      </c>
      <c r="F399" s="172"/>
      <c r="G399" s="175"/>
      <c r="H399" s="175"/>
    </row>
    <row r="400" spans="1:8" ht="15.75" x14ac:dyDescent="0.25">
      <c r="A400" s="140"/>
      <c r="B400" s="44"/>
      <c r="C400" s="144"/>
      <c r="D400" s="144"/>
      <c r="E400" s="141" t="s">
        <v>740</v>
      </c>
      <c r="F400" s="172">
        <f t="shared" ref="F400:F403" si="36">G400+H400</f>
        <v>0</v>
      </c>
      <c r="G400" s="264">
        <v>0</v>
      </c>
      <c r="H400" s="264">
        <v>0</v>
      </c>
    </row>
    <row r="401" spans="1:8" ht="15.75" x14ac:dyDescent="0.25">
      <c r="A401" s="140"/>
      <c r="B401" s="44"/>
      <c r="C401" s="144"/>
      <c r="D401" s="144"/>
      <c r="E401" s="141"/>
      <c r="F401" s="172">
        <f t="shared" si="36"/>
        <v>0</v>
      </c>
      <c r="G401" s="264">
        <v>0</v>
      </c>
      <c r="H401" s="264">
        <v>0</v>
      </c>
    </row>
    <row r="402" spans="1:8" ht="15.75" x14ac:dyDescent="0.25">
      <c r="A402" s="140"/>
      <c r="B402" s="44"/>
      <c r="C402" s="144"/>
      <c r="D402" s="144"/>
      <c r="E402" s="141"/>
      <c r="F402" s="172">
        <f t="shared" si="36"/>
        <v>0</v>
      </c>
      <c r="G402" s="264">
        <v>0</v>
      </c>
      <c r="H402" s="264">
        <v>0</v>
      </c>
    </row>
    <row r="403" spans="1:8" ht="15.75" x14ac:dyDescent="0.25">
      <c r="A403" s="140"/>
      <c r="B403" s="44"/>
      <c r="C403" s="144"/>
      <c r="D403" s="144"/>
      <c r="E403" s="141" t="s">
        <v>740</v>
      </c>
      <c r="F403" s="172">
        <f t="shared" si="36"/>
        <v>0</v>
      </c>
      <c r="G403" s="264">
        <v>0</v>
      </c>
      <c r="H403" s="264">
        <v>0</v>
      </c>
    </row>
    <row r="404" spans="1:8" ht="27" x14ac:dyDescent="0.2">
      <c r="A404" s="140">
        <v>2490</v>
      </c>
      <c r="B404" s="43" t="s">
        <v>74</v>
      </c>
      <c r="C404" s="137">
        <v>9</v>
      </c>
      <c r="D404" s="137">
        <v>0</v>
      </c>
      <c r="E404" s="142" t="s">
        <v>419</v>
      </c>
      <c r="F404" s="172">
        <f t="shared" si="32"/>
        <v>0</v>
      </c>
      <c r="G404" s="174">
        <f>G406</f>
        <v>0</v>
      </c>
      <c r="H404" s="174">
        <f>H406</f>
        <v>0</v>
      </c>
    </row>
    <row r="405" spans="1:8" s="143" customFormat="1" ht="10.5" customHeight="1" x14ac:dyDescent="0.25">
      <c r="A405" s="140"/>
      <c r="B405" s="43"/>
      <c r="C405" s="137"/>
      <c r="D405" s="137"/>
      <c r="E405" s="141" t="s">
        <v>233</v>
      </c>
      <c r="F405" s="172"/>
      <c r="G405" s="176"/>
      <c r="H405" s="176"/>
    </row>
    <row r="406" spans="1:8" ht="27" x14ac:dyDescent="0.2">
      <c r="A406" s="140">
        <v>2491</v>
      </c>
      <c r="B406" s="44" t="s">
        <v>74</v>
      </c>
      <c r="C406" s="144">
        <v>9</v>
      </c>
      <c r="D406" s="144">
        <v>1</v>
      </c>
      <c r="E406" s="141" t="s">
        <v>419</v>
      </c>
      <c r="F406" s="172">
        <f t="shared" si="32"/>
        <v>0</v>
      </c>
      <c r="G406" s="174">
        <f>SUM(G408:G411)</f>
        <v>0</v>
      </c>
      <c r="H406" s="174">
        <f>SUM(H408:H411)</f>
        <v>0</v>
      </c>
    </row>
    <row r="407" spans="1:8" ht="27" x14ac:dyDescent="0.25">
      <c r="A407" s="140"/>
      <c r="B407" s="44"/>
      <c r="C407" s="144"/>
      <c r="D407" s="144"/>
      <c r="E407" s="141" t="s">
        <v>739</v>
      </c>
      <c r="F407" s="172"/>
      <c r="G407" s="175"/>
      <c r="H407" s="175"/>
    </row>
    <row r="408" spans="1:8" ht="15.75" x14ac:dyDescent="0.25">
      <c r="A408" s="140"/>
      <c r="B408" s="44"/>
      <c r="C408" s="144"/>
      <c r="D408" s="144"/>
      <c r="E408" s="141" t="s">
        <v>740</v>
      </c>
      <c r="F408" s="172">
        <f t="shared" ref="F408:F411" si="37">G408+H408</f>
        <v>0</v>
      </c>
      <c r="G408" s="264">
        <v>0</v>
      </c>
      <c r="H408" s="264">
        <v>0</v>
      </c>
    </row>
    <row r="409" spans="1:8" ht="15.75" x14ac:dyDescent="0.25">
      <c r="A409" s="140"/>
      <c r="B409" s="44"/>
      <c r="C409" s="144"/>
      <c r="D409" s="144"/>
      <c r="E409" s="141"/>
      <c r="F409" s="172">
        <f t="shared" si="37"/>
        <v>0</v>
      </c>
      <c r="G409" s="264">
        <v>0</v>
      </c>
      <c r="H409" s="264">
        <v>0</v>
      </c>
    </row>
    <row r="410" spans="1:8" ht="15.75" x14ac:dyDescent="0.25">
      <c r="A410" s="140"/>
      <c r="B410" s="44"/>
      <c r="C410" s="144"/>
      <c r="D410" s="144"/>
      <c r="E410" s="141"/>
      <c r="F410" s="172">
        <f t="shared" si="37"/>
        <v>0</v>
      </c>
      <c r="G410" s="264">
        <v>0</v>
      </c>
      <c r="H410" s="264">
        <v>0</v>
      </c>
    </row>
    <row r="411" spans="1:8" ht="15.75" x14ac:dyDescent="0.25">
      <c r="A411" s="140"/>
      <c r="B411" s="44"/>
      <c r="C411" s="144"/>
      <c r="D411" s="144"/>
      <c r="E411" s="141" t="s">
        <v>740</v>
      </c>
      <c r="F411" s="172">
        <f t="shared" si="37"/>
        <v>0</v>
      </c>
      <c r="G411" s="264">
        <v>0</v>
      </c>
      <c r="H411" s="264">
        <v>0</v>
      </c>
    </row>
    <row r="412" spans="1:8" s="139" customFormat="1" ht="32.25" customHeight="1" x14ac:dyDescent="0.25">
      <c r="A412" s="136">
        <v>2500</v>
      </c>
      <c r="B412" s="43" t="s">
        <v>75</v>
      </c>
      <c r="C412" s="137">
        <v>0</v>
      </c>
      <c r="D412" s="137">
        <v>0</v>
      </c>
      <c r="E412" s="138" t="s">
        <v>744</v>
      </c>
      <c r="F412" s="178">
        <f t="shared" si="32"/>
        <v>345000</v>
      </c>
      <c r="G412" s="179">
        <f>G414+G422+G430+G438+G446+G454</f>
        <v>345000</v>
      </c>
      <c r="H412" s="179">
        <f>H414+H422+H430+H438+H446+H454</f>
        <v>0</v>
      </c>
    </row>
    <row r="413" spans="1:8" ht="14.25" customHeight="1" x14ac:dyDescent="0.25">
      <c r="A413" s="140"/>
      <c r="B413" s="43"/>
      <c r="C413" s="137"/>
      <c r="D413" s="137"/>
      <c r="E413" s="141" t="s">
        <v>327</v>
      </c>
      <c r="F413" s="172"/>
      <c r="G413" s="175"/>
      <c r="H413" s="175"/>
    </row>
    <row r="414" spans="1:8" x14ac:dyDescent="0.2">
      <c r="A414" s="140">
        <v>2510</v>
      </c>
      <c r="B414" s="43" t="s">
        <v>75</v>
      </c>
      <c r="C414" s="137">
        <v>1</v>
      </c>
      <c r="D414" s="137">
        <v>0</v>
      </c>
      <c r="E414" s="142" t="s">
        <v>421</v>
      </c>
      <c r="F414" s="172">
        <f t="shared" si="32"/>
        <v>345000</v>
      </c>
      <c r="G414" s="174">
        <f>G416</f>
        <v>345000</v>
      </c>
      <c r="H414" s="174">
        <f>H416</f>
        <v>0</v>
      </c>
    </row>
    <row r="415" spans="1:8" s="143" customFormat="1" ht="13.5" customHeight="1" x14ac:dyDescent="0.25">
      <c r="A415" s="140"/>
      <c r="B415" s="43"/>
      <c r="C415" s="137"/>
      <c r="D415" s="137"/>
      <c r="E415" s="141" t="s">
        <v>233</v>
      </c>
      <c r="F415" s="172"/>
      <c r="G415" s="176"/>
      <c r="H415" s="176"/>
    </row>
    <row r="416" spans="1:8" x14ac:dyDescent="0.2">
      <c r="A416" s="140">
        <v>2511</v>
      </c>
      <c r="B416" s="44" t="s">
        <v>75</v>
      </c>
      <c r="C416" s="144">
        <v>1</v>
      </c>
      <c r="D416" s="144">
        <v>1</v>
      </c>
      <c r="E416" s="141" t="s">
        <v>421</v>
      </c>
      <c r="F416" s="172">
        <f t="shared" ref="F416" si="38">G416+H416</f>
        <v>345000</v>
      </c>
      <c r="G416" s="174">
        <f>SUM(G418:G421)</f>
        <v>345000</v>
      </c>
      <c r="H416" s="174">
        <f>SUM(H418:H421)</f>
        <v>0</v>
      </c>
    </row>
    <row r="417" spans="1:10" ht="27" x14ac:dyDescent="0.25">
      <c r="A417" s="140"/>
      <c r="B417" s="44"/>
      <c r="C417" s="144"/>
      <c r="D417" s="144"/>
      <c r="E417" s="141" t="s">
        <v>739</v>
      </c>
      <c r="F417" s="172"/>
      <c r="G417" s="175"/>
      <c r="H417" s="175"/>
    </row>
    <row r="418" spans="1:10" ht="15.75" x14ac:dyDescent="0.25">
      <c r="A418" s="140"/>
      <c r="B418" s="44"/>
      <c r="C418" s="144"/>
      <c r="D418" s="144"/>
      <c r="E418" s="141">
        <v>4511</v>
      </c>
      <c r="F418" s="172">
        <f t="shared" ref="F418:F421" si="39">G418+H418</f>
        <v>123624</v>
      </c>
      <c r="G418" s="289">
        <v>123624</v>
      </c>
      <c r="H418" s="175"/>
      <c r="J418" s="119" t="s">
        <v>789</v>
      </c>
    </row>
    <row r="419" spans="1:10" ht="15.75" x14ac:dyDescent="0.25">
      <c r="A419" s="140"/>
      <c r="B419" s="44"/>
      <c r="C419" s="144"/>
      <c r="D419" s="144"/>
      <c r="E419" s="141">
        <v>4111</v>
      </c>
      <c r="F419" s="172">
        <f t="shared" si="39"/>
        <v>221376</v>
      </c>
      <c r="G419" s="289">
        <v>221376</v>
      </c>
      <c r="H419" s="264">
        <v>0</v>
      </c>
    </row>
    <row r="420" spans="1:10" ht="15.75" x14ac:dyDescent="0.25">
      <c r="A420" s="140"/>
      <c r="B420" s="44"/>
      <c r="C420" s="144"/>
      <c r="D420" s="144"/>
      <c r="E420" s="141"/>
      <c r="F420" s="172">
        <f t="shared" si="39"/>
        <v>0</v>
      </c>
      <c r="G420" s="264">
        <v>0</v>
      </c>
      <c r="H420" s="264">
        <v>0</v>
      </c>
    </row>
    <row r="421" spans="1:10" ht="15.75" x14ac:dyDescent="0.25">
      <c r="A421" s="140"/>
      <c r="B421" s="44"/>
      <c r="C421" s="144"/>
      <c r="D421" s="144"/>
      <c r="E421" s="141" t="s">
        <v>740</v>
      </c>
      <c r="F421" s="172">
        <f t="shared" si="39"/>
        <v>0</v>
      </c>
      <c r="G421" s="264">
        <v>0</v>
      </c>
      <c r="H421" s="264">
        <v>0</v>
      </c>
    </row>
    <row r="422" spans="1:10" x14ac:dyDescent="0.2">
      <c r="A422" s="140">
        <v>2520</v>
      </c>
      <c r="B422" s="43" t="s">
        <v>75</v>
      </c>
      <c r="C422" s="137">
        <v>2</v>
      </c>
      <c r="D422" s="137">
        <v>0</v>
      </c>
      <c r="E422" s="142" t="s">
        <v>422</v>
      </c>
      <c r="F422" s="172">
        <f t="shared" si="32"/>
        <v>0</v>
      </c>
      <c r="G422" s="174">
        <f>G424</f>
        <v>0</v>
      </c>
      <c r="H422" s="174">
        <f>H424</f>
        <v>0</v>
      </c>
    </row>
    <row r="423" spans="1:10" s="143" customFormat="1" ht="10.5" customHeight="1" x14ac:dyDescent="0.25">
      <c r="A423" s="140"/>
      <c r="B423" s="43"/>
      <c r="C423" s="137"/>
      <c r="D423" s="137"/>
      <c r="E423" s="141" t="s">
        <v>233</v>
      </c>
      <c r="F423" s="172"/>
      <c r="G423" s="176"/>
      <c r="H423" s="176"/>
    </row>
    <row r="424" spans="1:10" x14ac:dyDescent="0.2">
      <c r="A424" s="140">
        <v>2521</v>
      </c>
      <c r="B424" s="44" t="s">
        <v>75</v>
      </c>
      <c r="C424" s="144">
        <v>2</v>
      </c>
      <c r="D424" s="144">
        <v>1</v>
      </c>
      <c r="E424" s="141" t="s">
        <v>423</v>
      </c>
      <c r="F424" s="172">
        <f t="shared" ref="F424" si="40">G424+H424</f>
        <v>0</v>
      </c>
      <c r="G424" s="174">
        <f>SUM(G426:G429)</f>
        <v>0</v>
      </c>
      <c r="H424" s="174">
        <f>SUM(H426:H429)</f>
        <v>0</v>
      </c>
    </row>
    <row r="425" spans="1:10" ht="27" x14ac:dyDescent="0.25">
      <c r="A425" s="140"/>
      <c r="B425" s="44"/>
      <c r="C425" s="144"/>
      <c r="D425" s="144"/>
      <c r="E425" s="141" t="s">
        <v>739</v>
      </c>
      <c r="F425" s="172"/>
      <c r="G425" s="175"/>
      <c r="H425" s="175"/>
    </row>
    <row r="426" spans="1:10" ht="15.75" x14ac:dyDescent="0.25">
      <c r="A426" s="140"/>
      <c r="B426" s="44"/>
      <c r="C426" s="144"/>
      <c r="D426" s="144"/>
      <c r="E426" s="141" t="s">
        <v>740</v>
      </c>
      <c r="F426" s="172">
        <f t="shared" ref="F426:F429" si="41">G426+H426</f>
        <v>0</v>
      </c>
      <c r="G426" s="264">
        <v>0</v>
      </c>
      <c r="H426" s="264">
        <v>0</v>
      </c>
    </row>
    <row r="427" spans="1:10" ht="15.75" x14ac:dyDescent="0.25">
      <c r="A427" s="140"/>
      <c r="B427" s="44"/>
      <c r="C427" s="144"/>
      <c r="D427" s="144"/>
      <c r="E427" s="141"/>
      <c r="F427" s="172">
        <f t="shared" si="41"/>
        <v>0</v>
      </c>
      <c r="G427" s="264">
        <v>0</v>
      </c>
      <c r="H427" s="264">
        <v>0</v>
      </c>
    </row>
    <row r="428" spans="1:10" ht="15.75" x14ac:dyDescent="0.25">
      <c r="A428" s="140"/>
      <c r="B428" s="44"/>
      <c r="C428" s="144"/>
      <c r="D428" s="144"/>
      <c r="E428" s="141"/>
      <c r="F428" s="172">
        <f t="shared" si="41"/>
        <v>0</v>
      </c>
      <c r="G428" s="264">
        <v>0</v>
      </c>
      <c r="H428" s="264">
        <v>0</v>
      </c>
    </row>
    <row r="429" spans="1:10" ht="15.75" x14ac:dyDescent="0.25">
      <c r="A429" s="140"/>
      <c r="B429" s="44"/>
      <c r="C429" s="144"/>
      <c r="D429" s="144"/>
      <c r="E429" s="141" t="s">
        <v>740</v>
      </c>
      <c r="F429" s="172">
        <f t="shared" si="41"/>
        <v>0</v>
      </c>
      <c r="G429" s="264">
        <v>0</v>
      </c>
      <c r="H429" s="264">
        <v>0</v>
      </c>
    </row>
    <row r="430" spans="1:10" x14ac:dyDescent="0.2">
      <c r="A430" s="140">
        <v>2530</v>
      </c>
      <c r="B430" s="43" t="s">
        <v>75</v>
      </c>
      <c r="C430" s="137">
        <v>3</v>
      </c>
      <c r="D430" s="137">
        <v>0</v>
      </c>
      <c r="E430" s="142" t="s">
        <v>424</v>
      </c>
      <c r="F430" s="172">
        <f t="shared" si="32"/>
        <v>0</v>
      </c>
      <c r="G430" s="174">
        <f>G432</f>
        <v>0</v>
      </c>
      <c r="H430" s="174">
        <f>H432</f>
        <v>0</v>
      </c>
    </row>
    <row r="431" spans="1:10" s="143" customFormat="1" ht="10.5" customHeight="1" x14ac:dyDescent="0.25">
      <c r="A431" s="140"/>
      <c r="B431" s="43"/>
      <c r="C431" s="137"/>
      <c r="D431" s="137"/>
      <c r="E431" s="141" t="s">
        <v>233</v>
      </c>
      <c r="F431" s="172">
        <f t="shared" si="32"/>
        <v>0</v>
      </c>
      <c r="G431" s="176"/>
      <c r="H431" s="176"/>
    </row>
    <row r="432" spans="1:10" x14ac:dyDescent="0.2">
      <c r="A432" s="140">
        <v>3531</v>
      </c>
      <c r="B432" s="44" t="s">
        <v>75</v>
      </c>
      <c r="C432" s="144">
        <v>3</v>
      </c>
      <c r="D432" s="144">
        <v>1</v>
      </c>
      <c r="E432" s="141" t="s">
        <v>424</v>
      </c>
      <c r="F432" s="172">
        <f t="shared" ref="F432" si="42">G432+H432</f>
        <v>0</v>
      </c>
      <c r="G432" s="174">
        <f>SUM(G434:G437)</f>
        <v>0</v>
      </c>
      <c r="H432" s="174">
        <f>SUM(H434:H437)</f>
        <v>0</v>
      </c>
    </row>
    <row r="433" spans="1:8" ht="27" x14ac:dyDescent="0.25">
      <c r="A433" s="140"/>
      <c r="B433" s="44"/>
      <c r="C433" s="144"/>
      <c r="D433" s="144"/>
      <c r="E433" s="141" t="s">
        <v>739</v>
      </c>
      <c r="F433" s="172"/>
      <c r="G433" s="175"/>
      <c r="H433" s="175"/>
    </row>
    <row r="434" spans="1:8" ht="15.75" x14ac:dyDescent="0.25">
      <c r="A434" s="140"/>
      <c r="B434" s="44"/>
      <c r="C434" s="144"/>
      <c r="D434" s="144"/>
      <c r="E434" s="141" t="s">
        <v>740</v>
      </c>
      <c r="F434" s="172">
        <f t="shared" ref="F434:F437" si="43">G434+H434</f>
        <v>0</v>
      </c>
      <c r="G434" s="264">
        <v>0</v>
      </c>
      <c r="H434" s="264">
        <v>0</v>
      </c>
    </row>
    <row r="435" spans="1:8" ht="15.75" x14ac:dyDescent="0.25">
      <c r="A435" s="140"/>
      <c r="B435" s="44"/>
      <c r="C435" s="144"/>
      <c r="D435" s="144"/>
      <c r="E435" s="141"/>
      <c r="F435" s="172">
        <f t="shared" si="43"/>
        <v>0</v>
      </c>
      <c r="G435" s="264">
        <v>0</v>
      </c>
      <c r="H435" s="264">
        <v>0</v>
      </c>
    </row>
    <row r="436" spans="1:8" ht="15.75" x14ac:dyDescent="0.25">
      <c r="A436" s="140"/>
      <c r="B436" s="44"/>
      <c r="C436" s="144"/>
      <c r="D436" s="144"/>
      <c r="E436" s="141"/>
      <c r="F436" s="172">
        <f t="shared" si="43"/>
        <v>0</v>
      </c>
      <c r="G436" s="264">
        <v>0</v>
      </c>
      <c r="H436" s="264">
        <v>0</v>
      </c>
    </row>
    <row r="437" spans="1:8" ht="15.75" x14ac:dyDescent="0.25">
      <c r="A437" s="140"/>
      <c r="B437" s="44"/>
      <c r="C437" s="144"/>
      <c r="D437" s="144"/>
      <c r="E437" s="141" t="s">
        <v>740</v>
      </c>
      <c r="F437" s="172">
        <f t="shared" si="43"/>
        <v>0</v>
      </c>
      <c r="G437" s="264">
        <v>0</v>
      </c>
      <c r="H437" s="264">
        <v>0</v>
      </c>
    </row>
    <row r="438" spans="1:8" ht="19.5" customHeight="1" x14ac:dyDescent="0.2">
      <c r="A438" s="140">
        <v>2540</v>
      </c>
      <c r="B438" s="43" t="s">
        <v>75</v>
      </c>
      <c r="C438" s="137">
        <v>4</v>
      </c>
      <c r="D438" s="137">
        <v>0</v>
      </c>
      <c r="E438" s="142" t="s">
        <v>425</v>
      </c>
      <c r="F438" s="172">
        <f t="shared" si="32"/>
        <v>0</v>
      </c>
      <c r="G438" s="174">
        <f>G440</f>
        <v>0</v>
      </c>
      <c r="H438" s="174">
        <f>H440</f>
        <v>0</v>
      </c>
    </row>
    <row r="439" spans="1:8" s="143" customFormat="1" ht="10.5" customHeight="1" x14ac:dyDescent="0.25">
      <c r="A439" s="140"/>
      <c r="B439" s="43"/>
      <c r="C439" s="137"/>
      <c r="D439" s="137"/>
      <c r="E439" s="141" t="s">
        <v>233</v>
      </c>
      <c r="F439" s="172"/>
      <c r="G439" s="176"/>
      <c r="H439" s="176"/>
    </row>
    <row r="440" spans="1:8" ht="17.25" customHeight="1" x14ac:dyDescent="0.2">
      <c r="A440" s="140">
        <v>2541</v>
      </c>
      <c r="B440" s="44" t="s">
        <v>75</v>
      </c>
      <c r="C440" s="144">
        <v>4</v>
      </c>
      <c r="D440" s="144">
        <v>1</v>
      </c>
      <c r="E440" s="141" t="s">
        <v>425</v>
      </c>
      <c r="F440" s="172">
        <f t="shared" ref="F440" si="44">G440+H440</f>
        <v>0</v>
      </c>
      <c r="G440" s="174">
        <f>SUM(G442:G445)</f>
        <v>0</v>
      </c>
      <c r="H440" s="174">
        <f>SUM(H442:H445)</f>
        <v>0</v>
      </c>
    </row>
    <row r="441" spans="1:8" ht="27" x14ac:dyDescent="0.25">
      <c r="A441" s="140"/>
      <c r="B441" s="44"/>
      <c r="C441" s="144"/>
      <c r="D441" s="144"/>
      <c r="E441" s="141" t="s">
        <v>739</v>
      </c>
      <c r="F441" s="172"/>
      <c r="G441" s="175"/>
      <c r="H441" s="175"/>
    </row>
    <row r="442" spans="1:8" ht="15.75" x14ac:dyDescent="0.25">
      <c r="A442" s="140"/>
      <c r="B442" s="44"/>
      <c r="C442" s="144"/>
      <c r="D442" s="144"/>
      <c r="E442" s="141" t="s">
        <v>740</v>
      </c>
      <c r="F442" s="172">
        <f t="shared" ref="F442:F445" si="45">G442+H442</f>
        <v>0</v>
      </c>
      <c r="G442" s="264">
        <v>0</v>
      </c>
      <c r="H442" s="264">
        <v>0</v>
      </c>
    </row>
    <row r="443" spans="1:8" ht="15.75" x14ac:dyDescent="0.25">
      <c r="A443" s="140"/>
      <c r="B443" s="44"/>
      <c r="C443" s="144"/>
      <c r="D443" s="144"/>
      <c r="E443" s="141"/>
      <c r="F443" s="172">
        <f t="shared" si="45"/>
        <v>0</v>
      </c>
      <c r="G443" s="264">
        <v>0</v>
      </c>
      <c r="H443" s="264">
        <v>0</v>
      </c>
    </row>
    <row r="444" spans="1:8" ht="15.75" x14ac:dyDescent="0.25">
      <c r="A444" s="140"/>
      <c r="B444" s="44"/>
      <c r="C444" s="144"/>
      <c r="D444" s="144"/>
      <c r="E444" s="141"/>
      <c r="F444" s="172">
        <f t="shared" si="45"/>
        <v>0</v>
      </c>
      <c r="G444" s="264">
        <v>0</v>
      </c>
      <c r="H444" s="264">
        <v>0</v>
      </c>
    </row>
    <row r="445" spans="1:8" ht="15.75" x14ac:dyDescent="0.25">
      <c r="A445" s="140"/>
      <c r="B445" s="44"/>
      <c r="C445" s="144"/>
      <c r="D445" s="144"/>
      <c r="E445" s="141" t="s">
        <v>740</v>
      </c>
      <c r="F445" s="172">
        <f t="shared" si="45"/>
        <v>0</v>
      </c>
      <c r="G445" s="264">
        <v>0</v>
      </c>
      <c r="H445" s="264">
        <v>0</v>
      </c>
    </row>
    <row r="446" spans="1:8" ht="32.25" customHeight="1" x14ac:dyDescent="0.2">
      <c r="A446" s="140">
        <v>2550</v>
      </c>
      <c r="B446" s="43" t="s">
        <v>75</v>
      </c>
      <c r="C446" s="137">
        <v>5</v>
      </c>
      <c r="D446" s="137">
        <v>0</v>
      </c>
      <c r="E446" s="142" t="s">
        <v>426</v>
      </c>
      <c r="F446" s="172">
        <f t="shared" si="32"/>
        <v>0</v>
      </c>
      <c r="G446" s="174">
        <f>G448</f>
        <v>0</v>
      </c>
      <c r="H446" s="174">
        <f>H448</f>
        <v>0</v>
      </c>
    </row>
    <row r="447" spans="1:8" s="143" customFormat="1" ht="10.5" customHeight="1" x14ac:dyDescent="0.25">
      <c r="A447" s="140"/>
      <c r="B447" s="43"/>
      <c r="C447" s="137"/>
      <c r="D447" s="137"/>
      <c r="E447" s="141" t="s">
        <v>233</v>
      </c>
      <c r="F447" s="172"/>
      <c r="G447" s="176"/>
      <c r="H447" s="176"/>
    </row>
    <row r="448" spans="1:8" ht="27" x14ac:dyDescent="0.2">
      <c r="A448" s="140">
        <v>2551</v>
      </c>
      <c r="B448" s="44" t="s">
        <v>75</v>
      </c>
      <c r="C448" s="144">
        <v>5</v>
      </c>
      <c r="D448" s="144">
        <v>1</v>
      </c>
      <c r="E448" s="141" t="s">
        <v>426</v>
      </c>
      <c r="F448" s="172">
        <f t="shared" ref="F448" si="46">G448+H448</f>
        <v>0</v>
      </c>
      <c r="G448" s="174">
        <f>SUM(G450:G453)</f>
        <v>0</v>
      </c>
      <c r="H448" s="174">
        <f>SUM(H450:H453)</f>
        <v>0</v>
      </c>
    </row>
    <row r="449" spans="1:8" ht="27" x14ac:dyDescent="0.25">
      <c r="A449" s="140"/>
      <c r="B449" s="44"/>
      <c r="C449" s="144"/>
      <c r="D449" s="144"/>
      <c r="E449" s="141" t="s">
        <v>739</v>
      </c>
      <c r="F449" s="172"/>
      <c r="G449" s="175"/>
      <c r="H449" s="175"/>
    </row>
    <row r="450" spans="1:8" ht="15.75" x14ac:dyDescent="0.25">
      <c r="A450" s="140"/>
      <c r="B450" s="44"/>
      <c r="C450" s="144"/>
      <c r="D450" s="144"/>
      <c r="E450" s="141" t="s">
        <v>740</v>
      </c>
      <c r="F450" s="172">
        <f t="shared" ref="F450:F453" si="47">G450+H450</f>
        <v>0</v>
      </c>
      <c r="G450" s="264">
        <v>0</v>
      </c>
      <c r="H450" s="264">
        <v>0</v>
      </c>
    </row>
    <row r="451" spans="1:8" ht="15.75" x14ac:dyDescent="0.25">
      <c r="A451" s="140"/>
      <c r="B451" s="44"/>
      <c r="C451" s="144"/>
      <c r="D451" s="144"/>
      <c r="E451" s="141"/>
      <c r="F451" s="172">
        <f t="shared" si="47"/>
        <v>0</v>
      </c>
      <c r="G451" s="264">
        <v>0</v>
      </c>
      <c r="H451" s="264">
        <v>0</v>
      </c>
    </row>
    <row r="452" spans="1:8" ht="15.75" x14ac:dyDescent="0.25">
      <c r="A452" s="140"/>
      <c r="B452" s="44"/>
      <c r="C452" s="144"/>
      <c r="D452" s="144"/>
      <c r="E452" s="141"/>
      <c r="F452" s="172">
        <f t="shared" si="47"/>
        <v>0</v>
      </c>
      <c r="G452" s="264">
        <v>0</v>
      </c>
      <c r="H452" s="264">
        <v>0</v>
      </c>
    </row>
    <row r="453" spans="1:8" ht="15.75" x14ac:dyDescent="0.25">
      <c r="A453" s="140"/>
      <c r="B453" s="44"/>
      <c r="C453" s="144"/>
      <c r="D453" s="144"/>
      <c r="E453" s="141" t="s">
        <v>740</v>
      </c>
      <c r="F453" s="172">
        <f t="shared" si="47"/>
        <v>0</v>
      </c>
      <c r="G453" s="264">
        <v>0</v>
      </c>
      <c r="H453" s="264">
        <v>0</v>
      </c>
    </row>
    <row r="454" spans="1:8" ht="27" x14ac:dyDescent="0.2">
      <c r="A454" s="140">
        <v>2560</v>
      </c>
      <c r="B454" s="43" t="s">
        <v>75</v>
      </c>
      <c r="C454" s="137">
        <v>6</v>
      </c>
      <c r="D454" s="137">
        <v>0</v>
      </c>
      <c r="E454" s="142" t="s">
        <v>427</v>
      </c>
      <c r="F454" s="172">
        <f t="shared" ref="F454:F535" si="48">G454+H454</f>
        <v>0</v>
      </c>
      <c r="G454" s="174">
        <f>G456</f>
        <v>0</v>
      </c>
      <c r="H454" s="174">
        <f>H456</f>
        <v>0</v>
      </c>
    </row>
    <row r="455" spans="1:8" s="143" customFormat="1" ht="10.5" customHeight="1" x14ac:dyDescent="0.25">
      <c r="A455" s="140"/>
      <c r="B455" s="43"/>
      <c r="C455" s="137"/>
      <c r="D455" s="137"/>
      <c r="E455" s="141" t="s">
        <v>233</v>
      </c>
      <c r="F455" s="172"/>
      <c r="G455" s="176"/>
      <c r="H455" s="176"/>
    </row>
    <row r="456" spans="1:8" ht="27" x14ac:dyDescent="0.2">
      <c r="A456" s="140">
        <v>2561</v>
      </c>
      <c r="B456" s="44" t="s">
        <v>75</v>
      </c>
      <c r="C456" s="144">
        <v>6</v>
      </c>
      <c r="D456" s="144">
        <v>1</v>
      </c>
      <c r="E456" s="141" t="s">
        <v>427</v>
      </c>
      <c r="F456" s="172">
        <f t="shared" si="48"/>
        <v>0</v>
      </c>
      <c r="G456" s="174">
        <f>SUM(G458:G461)</f>
        <v>0</v>
      </c>
      <c r="H456" s="174">
        <f>SUM(H458:H461)</f>
        <v>0</v>
      </c>
    </row>
    <row r="457" spans="1:8" ht="27" x14ac:dyDescent="0.25">
      <c r="A457" s="140"/>
      <c r="B457" s="44"/>
      <c r="C457" s="144"/>
      <c r="D457" s="144"/>
      <c r="E457" s="141" t="s">
        <v>739</v>
      </c>
      <c r="F457" s="172"/>
      <c r="G457" s="175"/>
      <c r="H457" s="175"/>
    </row>
    <row r="458" spans="1:8" ht="15.75" x14ac:dyDescent="0.25">
      <c r="A458" s="140"/>
      <c r="B458" s="44"/>
      <c r="C458" s="144"/>
      <c r="D458" s="144"/>
      <c r="E458" s="141" t="s">
        <v>740</v>
      </c>
      <c r="F458" s="172">
        <f t="shared" ref="F458:F461" si="49">G458+H458</f>
        <v>0</v>
      </c>
      <c r="G458" s="264">
        <v>0</v>
      </c>
      <c r="H458" s="264">
        <v>0</v>
      </c>
    </row>
    <row r="459" spans="1:8" ht="15.75" x14ac:dyDescent="0.25">
      <c r="A459" s="140"/>
      <c r="B459" s="44"/>
      <c r="C459" s="144"/>
      <c r="D459" s="144"/>
      <c r="E459" s="141"/>
      <c r="F459" s="172">
        <f t="shared" si="49"/>
        <v>0</v>
      </c>
      <c r="G459" s="264">
        <v>0</v>
      </c>
      <c r="H459" s="264">
        <v>0</v>
      </c>
    </row>
    <row r="460" spans="1:8" ht="15.75" x14ac:dyDescent="0.25">
      <c r="A460" s="140"/>
      <c r="B460" s="44"/>
      <c r="C460" s="144"/>
      <c r="D460" s="144"/>
      <c r="E460" s="141"/>
      <c r="F460" s="172">
        <f t="shared" si="49"/>
        <v>0</v>
      </c>
      <c r="G460" s="264">
        <v>0</v>
      </c>
      <c r="H460" s="264">
        <v>0</v>
      </c>
    </row>
    <row r="461" spans="1:8" ht="15.75" x14ac:dyDescent="0.25">
      <c r="A461" s="140"/>
      <c r="B461" s="44"/>
      <c r="C461" s="144"/>
      <c r="D461" s="144"/>
      <c r="E461" s="141" t="s">
        <v>740</v>
      </c>
      <c r="F461" s="172">
        <f t="shared" si="49"/>
        <v>0</v>
      </c>
      <c r="G461" s="264">
        <v>0</v>
      </c>
      <c r="H461" s="264">
        <v>0</v>
      </c>
    </row>
    <row r="462" spans="1:8" s="139" customFormat="1" ht="64.5" customHeight="1" x14ac:dyDescent="0.25">
      <c r="A462" s="257">
        <v>2600</v>
      </c>
      <c r="B462" s="252" t="s">
        <v>76</v>
      </c>
      <c r="C462" s="253">
        <v>0</v>
      </c>
      <c r="D462" s="253">
        <v>0</v>
      </c>
      <c r="E462" s="258" t="s">
        <v>745</v>
      </c>
      <c r="F462" s="245">
        <f t="shared" si="48"/>
        <v>169900</v>
      </c>
      <c r="G462" s="245">
        <f>G464+G472+G480+G492+G500+G508</f>
        <v>90000</v>
      </c>
      <c r="H462" s="245">
        <f>H464+H472+H480+H492+H500+H508</f>
        <v>79900</v>
      </c>
    </row>
    <row r="463" spans="1:8" ht="15.75" customHeight="1" x14ac:dyDescent="0.25">
      <c r="A463" s="140"/>
      <c r="B463" s="43"/>
      <c r="C463" s="137"/>
      <c r="D463" s="137"/>
      <c r="E463" s="141" t="s">
        <v>327</v>
      </c>
      <c r="F463" s="172">
        <f t="shared" si="48"/>
        <v>0</v>
      </c>
      <c r="G463" s="175"/>
      <c r="H463" s="175"/>
    </row>
    <row r="464" spans="1:8" x14ac:dyDescent="0.2">
      <c r="A464" s="140">
        <v>2610</v>
      </c>
      <c r="B464" s="43" t="s">
        <v>76</v>
      </c>
      <c r="C464" s="137">
        <v>1</v>
      </c>
      <c r="D464" s="137">
        <v>0</v>
      </c>
      <c r="E464" s="142" t="s">
        <v>429</v>
      </c>
      <c r="F464" s="172">
        <f t="shared" ref="F464" si="50">G464+H464</f>
        <v>0</v>
      </c>
      <c r="G464" s="174">
        <f>G466</f>
        <v>0</v>
      </c>
      <c r="H464" s="174">
        <f>H466</f>
        <v>0</v>
      </c>
    </row>
    <row r="465" spans="1:8" s="143" customFormat="1" ht="13.5" customHeight="1" x14ac:dyDescent="0.25">
      <c r="A465" s="140"/>
      <c r="B465" s="43"/>
      <c r="C465" s="137"/>
      <c r="D465" s="137"/>
      <c r="E465" s="141" t="s">
        <v>233</v>
      </c>
      <c r="F465" s="172"/>
      <c r="G465" s="176"/>
      <c r="H465" s="176"/>
    </row>
    <row r="466" spans="1:8" x14ac:dyDescent="0.2">
      <c r="A466" s="140">
        <v>2611</v>
      </c>
      <c r="B466" s="44" t="s">
        <v>76</v>
      </c>
      <c r="C466" s="144">
        <v>1</v>
      </c>
      <c r="D466" s="144">
        <v>1</v>
      </c>
      <c r="E466" s="141" t="s">
        <v>430</v>
      </c>
      <c r="F466" s="172">
        <f t="shared" ref="F466" si="51">G466+H466</f>
        <v>0</v>
      </c>
      <c r="G466" s="174">
        <f>SUM(G468:G471)</f>
        <v>0</v>
      </c>
      <c r="H466" s="174">
        <f>SUM(H468:H471)</f>
        <v>0</v>
      </c>
    </row>
    <row r="467" spans="1:8" ht="27" x14ac:dyDescent="0.25">
      <c r="A467" s="140"/>
      <c r="B467" s="44"/>
      <c r="C467" s="144"/>
      <c r="D467" s="144"/>
      <c r="E467" s="141" t="s">
        <v>739</v>
      </c>
      <c r="F467" s="172"/>
      <c r="G467" s="175"/>
      <c r="H467" s="175"/>
    </row>
    <row r="468" spans="1:8" ht="15.75" x14ac:dyDescent="0.25">
      <c r="A468" s="140"/>
      <c r="B468" s="44"/>
      <c r="C468" s="144"/>
      <c r="D468" s="144"/>
      <c r="E468" s="141" t="s">
        <v>740</v>
      </c>
      <c r="F468" s="172">
        <f t="shared" ref="F468:F472" si="52">G468+H468</f>
        <v>0</v>
      </c>
      <c r="G468" s="264">
        <v>0</v>
      </c>
      <c r="H468" s="264">
        <v>0</v>
      </c>
    </row>
    <row r="469" spans="1:8" ht="15.75" x14ac:dyDescent="0.25">
      <c r="A469" s="140"/>
      <c r="B469" s="44"/>
      <c r="C469" s="144"/>
      <c r="D469" s="144"/>
      <c r="E469" s="141"/>
      <c r="F469" s="172">
        <f t="shared" si="52"/>
        <v>0</v>
      </c>
      <c r="G469" s="264">
        <v>0</v>
      </c>
      <c r="H469" s="264">
        <v>0</v>
      </c>
    </row>
    <row r="470" spans="1:8" ht="15.75" x14ac:dyDescent="0.25">
      <c r="A470" s="140"/>
      <c r="B470" s="44"/>
      <c r="C470" s="144"/>
      <c r="D470" s="144"/>
      <c r="E470" s="141"/>
      <c r="F470" s="172">
        <f t="shared" si="52"/>
        <v>0</v>
      </c>
      <c r="G470" s="264">
        <v>0</v>
      </c>
      <c r="H470" s="264">
        <v>0</v>
      </c>
    </row>
    <row r="471" spans="1:8" ht="15.75" x14ac:dyDescent="0.25">
      <c r="A471" s="140"/>
      <c r="B471" s="44"/>
      <c r="C471" s="144"/>
      <c r="D471" s="144"/>
      <c r="E471" s="141" t="s">
        <v>740</v>
      </c>
      <c r="F471" s="172">
        <f t="shared" si="52"/>
        <v>0</v>
      </c>
      <c r="G471" s="264">
        <v>0</v>
      </c>
      <c r="H471" s="264">
        <v>0</v>
      </c>
    </row>
    <row r="472" spans="1:8" x14ac:dyDescent="0.2">
      <c r="A472" s="140">
        <v>2620</v>
      </c>
      <c r="B472" s="43" t="s">
        <v>76</v>
      </c>
      <c r="C472" s="137">
        <v>2</v>
      </c>
      <c r="D472" s="137">
        <v>0</v>
      </c>
      <c r="E472" s="142" t="s">
        <v>431</v>
      </c>
      <c r="F472" s="172">
        <f t="shared" si="52"/>
        <v>0</v>
      </c>
      <c r="G472" s="174">
        <f>G474</f>
        <v>0</v>
      </c>
      <c r="H472" s="174">
        <f>H474</f>
        <v>0</v>
      </c>
    </row>
    <row r="473" spans="1:8" s="143" customFormat="1" ht="15" customHeight="1" x14ac:dyDescent="0.25">
      <c r="A473" s="140"/>
      <c r="B473" s="43"/>
      <c r="C473" s="137"/>
      <c r="D473" s="137"/>
      <c r="E473" s="141" t="s">
        <v>233</v>
      </c>
      <c r="F473" s="172"/>
      <c r="G473" s="176"/>
      <c r="H473" s="176"/>
    </row>
    <row r="474" spans="1:8" x14ac:dyDescent="0.2">
      <c r="A474" s="140">
        <v>2621</v>
      </c>
      <c r="B474" s="44" t="s">
        <v>76</v>
      </c>
      <c r="C474" s="144">
        <v>2</v>
      </c>
      <c r="D474" s="144">
        <v>1</v>
      </c>
      <c r="E474" s="141" t="s">
        <v>431</v>
      </c>
      <c r="F474" s="172">
        <f t="shared" ref="F474" si="53">G474+H474</f>
        <v>0</v>
      </c>
      <c r="G474" s="174">
        <f>H475</f>
        <v>0</v>
      </c>
      <c r="H474" s="174">
        <f>SUM(H476:H479)</f>
        <v>0</v>
      </c>
    </row>
    <row r="475" spans="1:8" ht="27" x14ac:dyDescent="0.25">
      <c r="A475" s="140"/>
      <c r="B475" s="44"/>
      <c r="C475" s="144"/>
      <c r="D475" s="144"/>
      <c r="E475" s="141" t="s">
        <v>739</v>
      </c>
      <c r="F475" s="172"/>
      <c r="G475" s="175"/>
      <c r="H475" s="175"/>
    </row>
    <row r="476" spans="1:8" ht="15.75" x14ac:dyDescent="0.25">
      <c r="A476" s="140"/>
      <c r="B476" s="44"/>
      <c r="C476" s="144"/>
      <c r="D476" s="144"/>
      <c r="E476" s="248"/>
      <c r="F476" s="261">
        <f t="shared" ref="F476:F480" si="54">G476+H476</f>
        <v>30000</v>
      </c>
      <c r="G476" s="174">
        <f>SUM(G478:G481)</f>
        <v>30000</v>
      </c>
      <c r="H476" s="266"/>
    </row>
    <row r="477" spans="1:8" ht="15.75" x14ac:dyDescent="0.25">
      <c r="A477" s="140"/>
      <c r="B477" s="44"/>
      <c r="C477" s="144"/>
      <c r="D477" s="144"/>
      <c r="E477" s="141"/>
      <c r="F477" s="172">
        <f t="shared" si="54"/>
        <v>0</v>
      </c>
      <c r="G477" s="175"/>
      <c r="H477" s="175"/>
    </row>
    <row r="478" spans="1:8" ht="15.75" x14ac:dyDescent="0.25">
      <c r="A478" s="140"/>
      <c r="B478" s="44"/>
      <c r="C478" s="144"/>
      <c r="D478" s="144"/>
      <c r="E478" s="141"/>
      <c r="F478" s="172">
        <f t="shared" si="54"/>
        <v>0</v>
      </c>
      <c r="G478" s="175"/>
      <c r="H478" s="175"/>
    </row>
    <row r="479" spans="1:8" ht="15.75" x14ac:dyDescent="0.25">
      <c r="A479" s="140"/>
      <c r="B479" s="44"/>
      <c r="C479" s="144"/>
      <c r="D479" s="144"/>
      <c r="E479" s="141" t="s">
        <v>740</v>
      </c>
      <c r="F479" s="172">
        <f t="shared" si="54"/>
        <v>0</v>
      </c>
      <c r="G479" s="175"/>
      <c r="H479" s="175"/>
    </row>
    <row r="480" spans="1:8" x14ac:dyDescent="0.2">
      <c r="A480" s="140">
        <v>2630</v>
      </c>
      <c r="B480" s="43" t="s">
        <v>76</v>
      </c>
      <c r="C480" s="137">
        <v>3</v>
      </c>
      <c r="D480" s="137">
        <v>0</v>
      </c>
      <c r="E480" s="142" t="s">
        <v>432</v>
      </c>
      <c r="F480" s="172">
        <f t="shared" si="54"/>
        <v>109900</v>
      </c>
      <c r="G480" s="174">
        <f>G482</f>
        <v>30000</v>
      </c>
      <c r="H480" s="174">
        <f>H482</f>
        <v>79900</v>
      </c>
    </row>
    <row r="481" spans="1:9" s="143" customFormat="1" ht="15" customHeight="1" x14ac:dyDescent="0.25">
      <c r="A481" s="140"/>
      <c r="B481" s="43"/>
      <c r="C481" s="137"/>
      <c r="D481" s="137"/>
      <c r="E481" s="141" t="s">
        <v>233</v>
      </c>
      <c r="F481" s="172"/>
      <c r="G481" s="176"/>
      <c r="H481" s="176"/>
    </row>
    <row r="482" spans="1:9" x14ac:dyDescent="0.2">
      <c r="A482" s="140">
        <v>2631</v>
      </c>
      <c r="B482" s="44" t="s">
        <v>76</v>
      </c>
      <c r="C482" s="144">
        <v>3</v>
      </c>
      <c r="D482" s="144">
        <v>1</v>
      </c>
      <c r="E482" s="141" t="s">
        <v>433</v>
      </c>
      <c r="F482" s="172">
        <f t="shared" ref="F482" si="55">G482+H482</f>
        <v>109900</v>
      </c>
      <c r="G482" s="290">
        <f>SUM(G484:G491)</f>
        <v>30000</v>
      </c>
      <c r="H482" s="290">
        <f t="shared" ref="H482:I482" si="56">SUM(H484:H491)</f>
        <v>79900</v>
      </c>
      <c r="I482" s="290">
        <f t="shared" si="56"/>
        <v>0</v>
      </c>
    </row>
    <row r="483" spans="1:9" ht="27" x14ac:dyDescent="0.25">
      <c r="A483" s="140"/>
      <c r="B483" s="44"/>
      <c r="C483" s="144"/>
      <c r="D483" s="144"/>
      <c r="E483" s="141" t="s">
        <v>739</v>
      </c>
      <c r="F483" s="172"/>
      <c r="G483" s="175"/>
      <c r="H483" s="175"/>
    </row>
    <row r="484" spans="1:9" ht="15.75" x14ac:dyDescent="0.25">
      <c r="A484" s="140"/>
      <c r="B484" s="44"/>
      <c r="C484" s="144"/>
      <c r="D484" s="144"/>
      <c r="E484" s="247">
        <v>4239</v>
      </c>
      <c r="F484" s="172">
        <f>G484+H484</f>
        <v>5000</v>
      </c>
      <c r="G484" s="259">
        <v>5000</v>
      </c>
      <c r="H484" s="264">
        <v>0</v>
      </c>
      <c r="I484" s="264">
        <v>0</v>
      </c>
    </row>
    <row r="485" spans="1:9" ht="15.75" x14ac:dyDescent="0.25">
      <c r="A485" s="140"/>
      <c r="B485" s="44"/>
      <c r="C485" s="144"/>
      <c r="D485" s="144"/>
      <c r="E485" s="247">
        <v>4251</v>
      </c>
      <c r="F485" s="172">
        <f>G485+H485</f>
        <v>17000</v>
      </c>
      <c r="G485" s="288">
        <v>17000</v>
      </c>
      <c r="H485" s="264">
        <v>0</v>
      </c>
      <c r="I485" s="264">
        <v>0</v>
      </c>
    </row>
    <row r="486" spans="1:9" ht="15.75" x14ac:dyDescent="0.25">
      <c r="A486" s="140"/>
      <c r="B486" s="44"/>
      <c r="C486" s="144"/>
      <c r="D486" s="144"/>
      <c r="E486" s="247">
        <v>4269</v>
      </c>
      <c r="F486" s="172">
        <f>G486+H486</f>
        <v>5000</v>
      </c>
      <c r="G486" s="288">
        <v>5000</v>
      </c>
      <c r="H486" s="264">
        <v>0</v>
      </c>
      <c r="I486" s="264">
        <v>0</v>
      </c>
    </row>
    <row r="487" spans="1:9" ht="15.75" x14ac:dyDescent="0.25">
      <c r="A487" s="140"/>
      <c r="B487" s="44"/>
      <c r="C487" s="144"/>
      <c r="D487" s="144"/>
      <c r="E487" s="141">
        <v>4241</v>
      </c>
      <c r="F487" s="172">
        <f>G487+H487</f>
        <v>3000</v>
      </c>
      <c r="G487" s="250">
        <v>3000</v>
      </c>
      <c r="H487" s="264">
        <v>0</v>
      </c>
      <c r="I487" s="264">
        <v>0</v>
      </c>
    </row>
    <row r="488" spans="1:9" ht="15.75" x14ac:dyDescent="0.25">
      <c r="A488" s="140"/>
      <c r="B488" s="44"/>
      <c r="C488" s="144"/>
      <c r="D488" s="144"/>
      <c r="E488" s="248" t="s">
        <v>795</v>
      </c>
      <c r="F488" s="172">
        <f t="shared" ref="F488:F492" si="57">G488+H488</f>
        <v>79900</v>
      </c>
      <c r="G488" s="264">
        <v>0</v>
      </c>
      <c r="H488" s="265">
        <v>79900</v>
      </c>
    </row>
    <row r="489" spans="1:9" ht="15.75" x14ac:dyDescent="0.25">
      <c r="A489" s="140"/>
      <c r="B489" s="44"/>
      <c r="C489" s="144"/>
      <c r="D489" s="144"/>
      <c r="E489" s="248" t="s">
        <v>778</v>
      </c>
      <c r="F489" s="172">
        <f t="shared" si="57"/>
        <v>0</v>
      </c>
      <c r="G489" s="264">
        <v>0</v>
      </c>
      <c r="H489" s="265"/>
    </row>
    <row r="490" spans="1:9" ht="15.75" x14ac:dyDescent="0.25">
      <c r="A490" s="140"/>
      <c r="B490" s="44"/>
      <c r="C490" s="144"/>
      <c r="D490" s="144"/>
      <c r="E490" s="141"/>
      <c r="F490" s="172">
        <f t="shared" si="57"/>
        <v>0</v>
      </c>
      <c r="G490" s="264">
        <v>0</v>
      </c>
      <c r="H490" s="264">
        <v>0</v>
      </c>
      <c r="I490" s="264">
        <v>0</v>
      </c>
    </row>
    <row r="491" spans="1:9" ht="15.75" x14ac:dyDescent="0.25">
      <c r="A491" s="140"/>
      <c r="B491" s="44"/>
      <c r="C491" s="144"/>
      <c r="D491" s="144"/>
      <c r="E491" s="141" t="s">
        <v>740</v>
      </c>
      <c r="F491" s="172">
        <f t="shared" si="57"/>
        <v>0</v>
      </c>
      <c r="G491" s="264">
        <v>0</v>
      </c>
      <c r="H491" s="264">
        <v>0</v>
      </c>
      <c r="I491" s="264">
        <v>0</v>
      </c>
    </row>
    <row r="492" spans="1:9" x14ac:dyDescent="0.2">
      <c r="A492" s="140">
        <v>2640</v>
      </c>
      <c r="B492" s="43" t="s">
        <v>76</v>
      </c>
      <c r="C492" s="137">
        <v>4</v>
      </c>
      <c r="D492" s="137">
        <v>0</v>
      </c>
      <c r="E492" s="142" t="s">
        <v>434</v>
      </c>
      <c r="F492" s="172">
        <f t="shared" si="57"/>
        <v>60000</v>
      </c>
      <c r="G492" s="174">
        <f>G494</f>
        <v>60000</v>
      </c>
      <c r="H492" s="174">
        <f>H494</f>
        <v>0</v>
      </c>
    </row>
    <row r="493" spans="1:9" s="143" customFormat="1" ht="20.25" customHeight="1" x14ac:dyDescent="0.25">
      <c r="A493" s="140"/>
      <c r="B493" s="43"/>
      <c r="C493" s="137"/>
      <c r="D493" s="137"/>
      <c r="E493" s="141" t="s">
        <v>233</v>
      </c>
      <c r="F493" s="172"/>
      <c r="G493" s="176"/>
      <c r="H493" s="176"/>
    </row>
    <row r="494" spans="1:9" x14ac:dyDescent="0.2">
      <c r="A494" s="140">
        <v>2641</v>
      </c>
      <c r="B494" s="44" t="s">
        <v>76</v>
      </c>
      <c r="C494" s="144">
        <v>4</v>
      </c>
      <c r="D494" s="144">
        <v>1</v>
      </c>
      <c r="E494" s="141" t="s">
        <v>435</v>
      </c>
      <c r="F494" s="172">
        <f t="shared" ref="F494" si="58">G494+H494</f>
        <v>60000</v>
      </c>
      <c r="G494" s="290">
        <f>SUM(G496:G499)</f>
        <v>60000</v>
      </c>
      <c r="H494" s="174">
        <f>SUM(H496:H499)</f>
        <v>0</v>
      </c>
    </row>
    <row r="495" spans="1:9" ht="27" x14ac:dyDescent="0.25">
      <c r="A495" s="140"/>
      <c r="B495" s="44"/>
      <c r="C495" s="144"/>
      <c r="D495" s="144"/>
      <c r="E495" s="141" t="s">
        <v>739</v>
      </c>
      <c r="F495" s="172"/>
      <c r="G495" s="175"/>
      <c r="H495" s="175"/>
    </row>
    <row r="496" spans="1:9" ht="15.75" x14ac:dyDescent="0.25">
      <c r="A496" s="140"/>
      <c r="B496" s="44"/>
      <c r="C496" s="144"/>
      <c r="D496" s="144"/>
      <c r="E496" s="247">
        <v>4239</v>
      </c>
      <c r="F496" s="172">
        <f t="shared" ref="F496:F500" si="59">G496+H496</f>
        <v>2000</v>
      </c>
      <c r="G496" s="259">
        <v>2000</v>
      </c>
      <c r="H496" s="264">
        <v>0</v>
      </c>
      <c r="I496" s="264">
        <v>0</v>
      </c>
    </row>
    <row r="497" spans="1:9" ht="15.75" x14ac:dyDescent="0.25">
      <c r="A497" s="140"/>
      <c r="B497" s="44"/>
      <c r="C497" s="144"/>
      <c r="D497" s="144"/>
      <c r="E497" s="247">
        <v>4241</v>
      </c>
      <c r="F497" s="172">
        <f t="shared" si="59"/>
        <v>3000</v>
      </c>
      <c r="G497" s="288">
        <v>3000</v>
      </c>
      <c r="H497" s="264">
        <v>0</v>
      </c>
      <c r="I497" s="264">
        <v>0</v>
      </c>
    </row>
    <row r="498" spans="1:9" ht="15.75" x14ac:dyDescent="0.25">
      <c r="A498" s="140"/>
      <c r="B498" s="44"/>
      <c r="C498" s="144"/>
      <c r="D498" s="144"/>
      <c r="E498" s="247">
        <v>4269</v>
      </c>
      <c r="F498" s="172">
        <f t="shared" si="59"/>
        <v>8000</v>
      </c>
      <c r="G498" s="259">
        <v>8000</v>
      </c>
      <c r="H498" s="264">
        <v>0</v>
      </c>
      <c r="I498" s="264">
        <v>0</v>
      </c>
    </row>
    <row r="499" spans="1:9" ht="15.75" x14ac:dyDescent="0.25">
      <c r="A499" s="140"/>
      <c r="B499" s="44"/>
      <c r="C499" s="144"/>
      <c r="D499" s="144"/>
      <c r="E499" s="247">
        <v>4251</v>
      </c>
      <c r="F499" s="172">
        <f t="shared" si="59"/>
        <v>47000</v>
      </c>
      <c r="G499" s="288">
        <v>47000</v>
      </c>
      <c r="H499" s="264">
        <v>0</v>
      </c>
      <c r="I499" s="264">
        <v>0</v>
      </c>
    </row>
    <row r="500" spans="1:9" ht="40.5" x14ac:dyDescent="0.2">
      <c r="A500" s="140">
        <v>2650</v>
      </c>
      <c r="B500" s="43" t="s">
        <v>76</v>
      </c>
      <c r="C500" s="137">
        <v>5</v>
      </c>
      <c r="D500" s="137">
        <v>0</v>
      </c>
      <c r="E500" s="142" t="s">
        <v>436</v>
      </c>
      <c r="F500" s="172">
        <f t="shared" si="59"/>
        <v>0</v>
      </c>
      <c r="G500" s="174">
        <f>G502</f>
        <v>0</v>
      </c>
      <c r="H500" s="174">
        <f>H502</f>
        <v>0</v>
      </c>
    </row>
    <row r="501" spans="1:9" s="143" customFormat="1" ht="15.75" customHeight="1" x14ac:dyDescent="0.25">
      <c r="A501" s="140"/>
      <c r="B501" s="43"/>
      <c r="C501" s="137"/>
      <c r="D501" s="137"/>
      <c r="E501" s="141" t="s">
        <v>233</v>
      </c>
      <c r="F501" s="172"/>
      <c r="G501" s="176"/>
      <c r="H501" s="176"/>
    </row>
    <row r="502" spans="1:9" ht="44.25" customHeight="1" x14ac:dyDescent="0.2">
      <c r="A502" s="140">
        <v>2651</v>
      </c>
      <c r="B502" s="44" t="s">
        <v>76</v>
      </c>
      <c r="C502" s="144">
        <v>5</v>
      </c>
      <c r="D502" s="144">
        <v>1</v>
      </c>
      <c r="E502" s="141" t="s">
        <v>436</v>
      </c>
      <c r="F502" s="172">
        <f t="shared" ref="F502" si="60">G502+H502</f>
        <v>0</v>
      </c>
      <c r="G502" s="174">
        <f>SUM(G504:G507)</f>
        <v>0</v>
      </c>
      <c r="H502" s="174">
        <f>SUM(H504:H507)</f>
        <v>0</v>
      </c>
    </row>
    <row r="503" spans="1:9" ht="27" x14ac:dyDescent="0.25">
      <c r="A503" s="140"/>
      <c r="B503" s="44"/>
      <c r="C503" s="144"/>
      <c r="D503" s="144"/>
      <c r="E503" s="141" t="s">
        <v>739</v>
      </c>
      <c r="F503" s="172"/>
      <c r="G503" s="175"/>
      <c r="H503" s="175"/>
    </row>
    <row r="504" spans="1:9" ht="15.75" x14ac:dyDescent="0.25">
      <c r="A504" s="140"/>
      <c r="B504" s="44"/>
      <c r="C504" s="144"/>
      <c r="D504" s="144"/>
      <c r="E504" s="141" t="s">
        <v>740</v>
      </c>
      <c r="F504" s="172">
        <f t="shared" ref="F504:F508" si="61">G504+H504</f>
        <v>0</v>
      </c>
      <c r="G504" s="264">
        <v>0</v>
      </c>
      <c r="H504" s="264">
        <v>0</v>
      </c>
    </row>
    <row r="505" spans="1:9" ht="15.75" x14ac:dyDescent="0.25">
      <c r="A505" s="140"/>
      <c r="B505" s="44"/>
      <c r="C505" s="144"/>
      <c r="D505" s="144"/>
      <c r="E505" s="141"/>
      <c r="F505" s="172">
        <f t="shared" si="61"/>
        <v>0</v>
      </c>
      <c r="G505" s="264">
        <v>0</v>
      </c>
      <c r="H505" s="264">
        <v>0</v>
      </c>
    </row>
    <row r="506" spans="1:9" ht="15.75" x14ac:dyDescent="0.25">
      <c r="A506" s="140"/>
      <c r="B506" s="44"/>
      <c r="C506" s="144"/>
      <c r="D506" s="144"/>
      <c r="E506" s="141"/>
      <c r="F506" s="172">
        <f t="shared" si="61"/>
        <v>0</v>
      </c>
      <c r="G506" s="264">
        <v>0</v>
      </c>
      <c r="H506" s="264">
        <v>0</v>
      </c>
    </row>
    <row r="507" spans="1:9" ht="15.75" x14ac:dyDescent="0.25">
      <c r="A507" s="140"/>
      <c r="B507" s="44"/>
      <c r="C507" s="144"/>
      <c r="D507" s="144"/>
      <c r="E507" s="141" t="s">
        <v>740</v>
      </c>
      <c r="F507" s="172">
        <f t="shared" si="61"/>
        <v>0</v>
      </c>
      <c r="G507" s="264">
        <v>0</v>
      </c>
      <c r="H507" s="264">
        <v>0</v>
      </c>
    </row>
    <row r="508" spans="1:9" ht="27" x14ac:dyDescent="0.2">
      <c r="A508" s="140">
        <v>2660</v>
      </c>
      <c r="B508" s="43" t="s">
        <v>76</v>
      </c>
      <c r="C508" s="137">
        <v>6</v>
      </c>
      <c r="D508" s="137">
        <v>0</v>
      </c>
      <c r="E508" s="142" t="s">
        <v>437</v>
      </c>
      <c r="F508" s="172">
        <f t="shared" si="61"/>
        <v>0</v>
      </c>
      <c r="G508" s="174">
        <f>G510</f>
        <v>0</v>
      </c>
      <c r="H508" s="174">
        <f>H510</f>
        <v>0</v>
      </c>
    </row>
    <row r="509" spans="1:9" s="143" customFormat="1" ht="15" customHeight="1" x14ac:dyDescent="0.25">
      <c r="A509" s="140"/>
      <c r="B509" s="43"/>
      <c r="C509" s="137"/>
      <c r="D509" s="137"/>
      <c r="E509" s="141" t="s">
        <v>233</v>
      </c>
      <c r="F509" s="172"/>
      <c r="G509" s="176"/>
      <c r="H509" s="176"/>
    </row>
    <row r="510" spans="1:9" ht="31.5" customHeight="1" x14ac:dyDescent="0.2">
      <c r="A510" s="140">
        <v>2661</v>
      </c>
      <c r="B510" s="44" t="s">
        <v>76</v>
      </c>
      <c r="C510" s="144">
        <v>6</v>
      </c>
      <c r="D510" s="144">
        <v>1</v>
      </c>
      <c r="E510" s="141" t="s">
        <v>437</v>
      </c>
      <c r="F510" s="172">
        <f t="shared" ref="F510" si="62">G510+H510</f>
        <v>0</v>
      </c>
      <c r="G510" s="174">
        <f>SUM(G512:G515)</f>
        <v>0</v>
      </c>
      <c r="H510" s="174">
        <f>SUM(H512:H515)</f>
        <v>0</v>
      </c>
    </row>
    <row r="511" spans="1:9" ht="27" x14ac:dyDescent="0.25">
      <c r="A511" s="140"/>
      <c r="B511" s="44"/>
      <c r="C511" s="144"/>
      <c r="D511" s="144"/>
      <c r="E511" s="141" t="s">
        <v>739</v>
      </c>
      <c r="F511" s="172"/>
      <c r="G511" s="175"/>
      <c r="H511" s="175"/>
    </row>
    <row r="512" spans="1:9" ht="15.75" x14ac:dyDescent="0.25">
      <c r="A512" s="140"/>
      <c r="B512" s="44"/>
      <c r="C512" s="144"/>
      <c r="D512" s="144"/>
      <c r="E512" s="141" t="s">
        <v>740</v>
      </c>
      <c r="F512" s="172">
        <f t="shared" ref="F512:F515" si="63">G512+H512</f>
        <v>0</v>
      </c>
      <c r="G512" s="264">
        <v>0</v>
      </c>
      <c r="H512" s="264">
        <v>0</v>
      </c>
    </row>
    <row r="513" spans="1:8" ht="15.75" x14ac:dyDescent="0.25">
      <c r="A513" s="140"/>
      <c r="B513" s="44"/>
      <c r="C513" s="144"/>
      <c r="D513" s="144"/>
      <c r="E513" s="141"/>
      <c r="F513" s="172">
        <f t="shared" si="63"/>
        <v>0</v>
      </c>
      <c r="G513" s="264">
        <v>0</v>
      </c>
      <c r="H513" s="264">
        <v>0</v>
      </c>
    </row>
    <row r="514" spans="1:8" ht="15.75" x14ac:dyDescent="0.25">
      <c r="A514" s="140"/>
      <c r="B514" s="44"/>
      <c r="C514" s="144"/>
      <c r="D514" s="144"/>
      <c r="E514" s="141"/>
      <c r="F514" s="172">
        <f t="shared" si="63"/>
        <v>0</v>
      </c>
      <c r="G514" s="264">
        <v>0</v>
      </c>
      <c r="H514" s="264">
        <v>0</v>
      </c>
    </row>
    <row r="515" spans="1:8" ht="15.75" x14ac:dyDescent="0.25">
      <c r="A515" s="140"/>
      <c r="B515" s="44"/>
      <c r="C515" s="144"/>
      <c r="D515" s="144"/>
      <c r="E515" s="141" t="s">
        <v>740</v>
      </c>
      <c r="F515" s="172">
        <f t="shared" si="63"/>
        <v>0</v>
      </c>
      <c r="G515" s="264">
        <v>0</v>
      </c>
      <c r="H515" s="264">
        <v>0</v>
      </c>
    </row>
    <row r="516" spans="1:8" s="139" customFormat="1" ht="36" customHeight="1" x14ac:dyDescent="0.25">
      <c r="A516" s="136">
        <v>2700</v>
      </c>
      <c r="B516" s="43" t="s">
        <v>77</v>
      </c>
      <c r="C516" s="137">
        <v>0</v>
      </c>
      <c r="D516" s="137">
        <v>0</v>
      </c>
      <c r="E516" s="138" t="s">
        <v>746</v>
      </c>
      <c r="F516" s="172">
        <f t="shared" si="48"/>
        <v>1000</v>
      </c>
      <c r="G516" s="174">
        <f>G517+G518+G532+G550+G568</f>
        <v>1000</v>
      </c>
      <c r="H516" s="174">
        <f>H517+H518+H532+H550+H568</f>
        <v>0</v>
      </c>
    </row>
    <row r="517" spans="1:8" ht="11.25" customHeight="1" x14ac:dyDescent="0.25">
      <c r="A517" s="140"/>
      <c r="B517" s="43"/>
      <c r="C517" s="137"/>
      <c r="D517" s="137"/>
      <c r="E517" s="141" t="s">
        <v>327</v>
      </c>
      <c r="F517" s="172">
        <f t="shared" si="48"/>
        <v>0</v>
      </c>
      <c r="G517" s="264">
        <v>0</v>
      </c>
      <c r="H517" s="264">
        <v>0</v>
      </c>
    </row>
    <row r="518" spans="1:8" ht="14.25" customHeight="1" x14ac:dyDescent="0.25">
      <c r="A518" s="140">
        <v>2710</v>
      </c>
      <c r="B518" s="43" t="s">
        <v>77</v>
      </c>
      <c r="C518" s="137">
        <v>1</v>
      </c>
      <c r="D518" s="137">
        <v>0</v>
      </c>
      <c r="E518" s="142" t="s">
        <v>439</v>
      </c>
      <c r="F518" s="172">
        <f t="shared" si="48"/>
        <v>0</v>
      </c>
      <c r="G518" s="264">
        <v>0</v>
      </c>
      <c r="H518" s="264">
        <v>0</v>
      </c>
    </row>
    <row r="519" spans="1:8" s="143" customFormat="1" ht="0.75" hidden="1" customHeight="1" x14ac:dyDescent="0.25">
      <c r="A519" s="140"/>
      <c r="B519" s="43"/>
      <c r="C519" s="137"/>
      <c r="D519" s="137"/>
      <c r="E519" s="141" t="s">
        <v>233</v>
      </c>
      <c r="F519" s="172">
        <f t="shared" si="48"/>
        <v>0</v>
      </c>
      <c r="G519" s="264">
        <v>0</v>
      </c>
      <c r="H519" s="264">
        <v>0</v>
      </c>
    </row>
    <row r="520" spans="1:8" ht="15.75" hidden="1" x14ac:dyDescent="0.25">
      <c r="A520" s="140">
        <v>2711</v>
      </c>
      <c r="B520" s="44" t="s">
        <v>77</v>
      </c>
      <c r="C520" s="144">
        <v>1</v>
      </c>
      <c r="D520" s="144">
        <v>1</v>
      </c>
      <c r="E520" s="141" t="s">
        <v>440</v>
      </c>
      <c r="F520" s="172">
        <f t="shared" si="48"/>
        <v>0</v>
      </c>
      <c r="G520" s="264">
        <v>0</v>
      </c>
      <c r="H520" s="264">
        <v>0</v>
      </c>
    </row>
    <row r="521" spans="1:8" ht="27" hidden="1" x14ac:dyDescent="0.25">
      <c r="A521" s="140"/>
      <c r="B521" s="44"/>
      <c r="C521" s="144"/>
      <c r="D521" s="144"/>
      <c r="E521" s="141" t="s">
        <v>739</v>
      </c>
      <c r="F521" s="172">
        <f t="shared" si="48"/>
        <v>0</v>
      </c>
      <c r="G521" s="264">
        <v>0</v>
      </c>
      <c r="H521" s="264">
        <v>0</v>
      </c>
    </row>
    <row r="522" spans="1:8" ht="15.75" hidden="1" x14ac:dyDescent="0.25">
      <c r="A522" s="140"/>
      <c r="B522" s="44"/>
      <c r="C522" s="144"/>
      <c r="D522" s="144"/>
      <c r="E522" s="141" t="s">
        <v>740</v>
      </c>
      <c r="F522" s="172">
        <f t="shared" si="48"/>
        <v>0</v>
      </c>
      <c r="G522" s="264">
        <v>0</v>
      </c>
      <c r="H522" s="264">
        <v>0</v>
      </c>
    </row>
    <row r="523" spans="1:8" ht="15.75" hidden="1" x14ac:dyDescent="0.25">
      <c r="A523" s="140"/>
      <c r="B523" s="44"/>
      <c r="C523" s="144"/>
      <c r="D523" s="144"/>
      <c r="E523" s="141" t="s">
        <v>740</v>
      </c>
      <c r="F523" s="172">
        <f t="shared" si="48"/>
        <v>0</v>
      </c>
      <c r="G523" s="264">
        <v>0</v>
      </c>
      <c r="H523" s="264">
        <v>0</v>
      </c>
    </row>
    <row r="524" spans="1:8" ht="15.75" hidden="1" x14ac:dyDescent="0.25">
      <c r="A524" s="140">
        <v>2712</v>
      </c>
      <c r="B524" s="44" t="s">
        <v>77</v>
      </c>
      <c r="C524" s="144">
        <v>1</v>
      </c>
      <c r="D524" s="144">
        <v>2</v>
      </c>
      <c r="E524" s="141" t="s">
        <v>441</v>
      </c>
      <c r="F524" s="172">
        <f t="shared" si="48"/>
        <v>0</v>
      </c>
      <c r="G524" s="264">
        <v>0</v>
      </c>
      <c r="H524" s="264">
        <v>0</v>
      </c>
    </row>
    <row r="525" spans="1:8" ht="27" hidden="1" x14ac:dyDescent="0.25">
      <c r="A525" s="140"/>
      <c r="B525" s="44"/>
      <c r="C525" s="144"/>
      <c r="D525" s="144"/>
      <c r="E525" s="141" t="s">
        <v>739</v>
      </c>
      <c r="F525" s="172">
        <f t="shared" si="48"/>
        <v>0</v>
      </c>
      <c r="G525" s="264">
        <v>0</v>
      </c>
      <c r="H525" s="264">
        <v>0</v>
      </c>
    </row>
    <row r="526" spans="1:8" ht="15.75" hidden="1" x14ac:dyDescent="0.25">
      <c r="A526" s="140"/>
      <c r="B526" s="44"/>
      <c r="C526" s="144"/>
      <c r="D526" s="144"/>
      <c r="E526" s="141" t="s">
        <v>740</v>
      </c>
      <c r="F526" s="172">
        <f t="shared" si="48"/>
        <v>0</v>
      </c>
      <c r="G526" s="264">
        <v>0</v>
      </c>
      <c r="H526" s="264">
        <v>0</v>
      </c>
    </row>
    <row r="527" spans="1:8" ht="15.75" hidden="1" x14ac:dyDescent="0.25">
      <c r="A527" s="140"/>
      <c r="B527" s="44"/>
      <c r="C527" s="144"/>
      <c r="D527" s="144"/>
      <c r="E527" s="141" t="s">
        <v>740</v>
      </c>
      <c r="F527" s="172">
        <f t="shared" si="48"/>
        <v>0</v>
      </c>
      <c r="G527" s="264">
        <v>0</v>
      </c>
      <c r="H527" s="264">
        <v>0</v>
      </c>
    </row>
    <row r="528" spans="1:8" ht="15.75" hidden="1" x14ac:dyDescent="0.25">
      <c r="A528" s="140">
        <v>2713</v>
      </c>
      <c r="B528" s="44" t="s">
        <v>77</v>
      </c>
      <c r="C528" s="144">
        <v>1</v>
      </c>
      <c r="D528" s="144">
        <v>3</v>
      </c>
      <c r="E528" s="141" t="s">
        <v>442</v>
      </c>
      <c r="F528" s="172">
        <f t="shared" si="48"/>
        <v>0</v>
      </c>
      <c r="G528" s="264">
        <v>0</v>
      </c>
      <c r="H528" s="264">
        <v>0</v>
      </c>
    </row>
    <row r="529" spans="1:8" ht="27" hidden="1" x14ac:dyDescent="0.25">
      <c r="A529" s="140"/>
      <c r="B529" s="44"/>
      <c r="C529" s="144"/>
      <c r="D529" s="144"/>
      <c r="E529" s="141" t="s">
        <v>739</v>
      </c>
      <c r="F529" s="172">
        <f t="shared" si="48"/>
        <v>0</v>
      </c>
      <c r="G529" s="264">
        <v>0</v>
      </c>
      <c r="H529" s="264">
        <v>0</v>
      </c>
    </row>
    <row r="530" spans="1:8" ht="15.75" hidden="1" x14ac:dyDescent="0.25">
      <c r="A530" s="140"/>
      <c r="B530" s="44"/>
      <c r="C530" s="144"/>
      <c r="D530" s="144"/>
      <c r="E530" s="141" t="s">
        <v>740</v>
      </c>
      <c r="F530" s="172">
        <f t="shared" si="48"/>
        <v>0</v>
      </c>
      <c r="G530" s="264">
        <v>0</v>
      </c>
      <c r="H530" s="264">
        <v>0</v>
      </c>
    </row>
    <row r="531" spans="1:8" ht="15.75" hidden="1" x14ac:dyDescent="0.25">
      <c r="A531" s="140"/>
      <c r="B531" s="44"/>
      <c r="C531" s="144"/>
      <c r="D531" s="144"/>
      <c r="E531" s="141" t="s">
        <v>740</v>
      </c>
      <c r="F531" s="172">
        <f t="shared" si="48"/>
        <v>0</v>
      </c>
      <c r="G531" s="264">
        <v>0</v>
      </c>
      <c r="H531" s="264">
        <v>0</v>
      </c>
    </row>
    <row r="532" spans="1:8" ht="15" customHeight="1" x14ac:dyDescent="0.25">
      <c r="A532" s="140">
        <v>2720</v>
      </c>
      <c r="B532" s="43" t="s">
        <v>77</v>
      </c>
      <c r="C532" s="137">
        <v>2</v>
      </c>
      <c r="D532" s="137">
        <v>0</v>
      </c>
      <c r="E532" s="142" t="s">
        <v>443</v>
      </c>
      <c r="F532" s="172">
        <f t="shared" si="48"/>
        <v>0</v>
      </c>
      <c r="G532" s="264">
        <v>0</v>
      </c>
      <c r="H532" s="264">
        <v>0</v>
      </c>
    </row>
    <row r="533" spans="1:8" s="143" customFormat="1" ht="10.5" hidden="1" customHeight="1" x14ac:dyDescent="0.25">
      <c r="A533" s="140"/>
      <c r="B533" s="43"/>
      <c r="C533" s="137"/>
      <c r="D533" s="137"/>
      <c r="E533" s="141" t="s">
        <v>233</v>
      </c>
      <c r="F533" s="172">
        <f t="shared" si="48"/>
        <v>0</v>
      </c>
      <c r="G533" s="264">
        <v>0</v>
      </c>
      <c r="H533" s="264">
        <v>0</v>
      </c>
    </row>
    <row r="534" spans="1:8" ht="15.75" hidden="1" x14ac:dyDescent="0.25">
      <c r="A534" s="140">
        <v>2721</v>
      </c>
      <c r="B534" s="44" t="s">
        <v>77</v>
      </c>
      <c r="C534" s="144">
        <v>2</v>
      </c>
      <c r="D534" s="144">
        <v>1</v>
      </c>
      <c r="E534" s="141" t="s">
        <v>444</v>
      </c>
      <c r="F534" s="172">
        <f t="shared" si="48"/>
        <v>0</v>
      </c>
      <c r="G534" s="264">
        <v>0</v>
      </c>
      <c r="H534" s="264">
        <v>0</v>
      </c>
    </row>
    <row r="535" spans="1:8" ht="27" hidden="1" x14ac:dyDescent="0.25">
      <c r="A535" s="140"/>
      <c r="B535" s="44"/>
      <c r="C535" s="144"/>
      <c r="D535" s="144"/>
      <c r="E535" s="141" t="s">
        <v>739</v>
      </c>
      <c r="F535" s="172">
        <f t="shared" si="48"/>
        <v>0</v>
      </c>
      <c r="G535" s="264">
        <v>0</v>
      </c>
      <c r="H535" s="264">
        <v>0</v>
      </c>
    </row>
    <row r="536" spans="1:8" ht="15.75" hidden="1" x14ac:dyDescent="0.25">
      <c r="A536" s="140"/>
      <c r="B536" s="44"/>
      <c r="C536" s="144"/>
      <c r="D536" s="144"/>
      <c r="E536" s="141" t="s">
        <v>740</v>
      </c>
      <c r="F536" s="172">
        <f t="shared" ref="F536:F604" si="64">G536+H536</f>
        <v>0</v>
      </c>
      <c r="G536" s="264">
        <v>0</v>
      </c>
      <c r="H536" s="264">
        <v>0</v>
      </c>
    </row>
    <row r="537" spans="1:8" ht="15.75" hidden="1" x14ac:dyDescent="0.25">
      <c r="A537" s="140"/>
      <c r="B537" s="44"/>
      <c r="C537" s="144"/>
      <c r="D537" s="144"/>
      <c r="E537" s="141" t="s">
        <v>740</v>
      </c>
      <c r="F537" s="172">
        <f t="shared" si="64"/>
        <v>0</v>
      </c>
      <c r="G537" s="264">
        <v>0</v>
      </c>
      <c r="H537" s="264">
        <v>0</v>
      </c>
    </row>
    <row r="538" spans="1:8" ht="20.25" hidden="1" customHeight="1" x14ac:dyDescent="0.25">
      <c r="A538" s="140">
        <v>2722</v>
      </c>
      <c r="B538" s="44" t="s">
        <v>77</v>
      </c>
      <c r="C538" s="144">
        <v>2</v>
      </c>
      <c r="D538" s="144">
        <v>2</v>
      </c>
      <c r="E538" s="141" t="s">
        <v>445</v>
      </c>
      <c r="F538" s="172">
        <f t="shared" si="64"/>
        <v>0</v>
      </c>
      <c r="G538" s="264">
        <v>0</v>
      </c>
      <c r="H538" s="264">
        <v>0</v>
      </c>
    </row>
    <row r="539" spans="1:8" ht="27" hidden="1" x14ac:dyDescent="0.25">
      <c r="A539" s="140"/>
      <c r="B539" s="44"/>
      <c r="C539" s="144"/>
      <c r="D539" s="144"/>
      <c r="E539" s="141" t="s">
        <v>739</v>
      </c>
      <c r="F539" s="172">
        <f t="shared" si="64"/>
        <v>0</v>
      </c>
      <c r="G539" s="264">
        <v>0</v>
      </c>
      <c r="H539" s="264">
        <v>0</v>
      </c>
    </row>
    <row r="540" spans="1:8" ht="15.75" hidden="1" x14ac:dyDescent="0.25">
      <c r="A540" s="140"/>
      <c r="B540" s="44"/>
      <c r="C540" s="144"/>
      <c r="D540" s="144"/>
      <c r="E540" s="141" t="s">
        <v>740</v>
      </c>
      <c r="F540" s="172">
        <f t="shared" si="64"/>
        <v>0</v>
      </c>
      <c r="G540" s="264">
        <v>0</v>
      </c>
      <c r="H540" s="264">
        <v>0</v>
      </c>
    </row>
    <row r="541" spans="1:8" ht="15.75" hidden="1" x14ac:dyDescent="0.25">
      <c r="A541" s="140"/>
      <c r="B541" s="44"/>
      <c r="C541" s="144"/>
      <c r="D541" s="144"/>
      <c r="E541" s="141" t="s">
        <v>740</v>
      </c>
      <c r="F541" s="172">
        <f t="shared" si="64"/>
        <v>0</v>
      </c>
      <c r="G541" s="264">
        <v>0</v>
      </c>
      <c r="H541" s="264">
        <v>0</v>
      </c>
    </row>
    <row r="542" spans="1:8" ht="15.75" hidden="1" x14ac:dyDescent="0.25">
      <c r="A542" s="140">
        <v>2723</v>
      </c>
      <c r="B542" s="44" t="s">
        <v>77</v>
      </c>
      <c r="C542" s="144">
        <v>2</v>
      </c>
      <c r="D542" s="144">
        <v>3</v>
      </c>
      <c r="E542" s="141" t="s">
        <v>446</v>
      </c>
      <c r="F542" s="172">
        <f t="shared" si="64"/>
        <v>0</v>
      </c>
      <c r="G542" s="264">
        <v>0</v>
      </c>
      <c r="H542" s="264">
        <v>0</v>
      </c>
    </row>
    <row r="543" spans="1:8" ht="27" hidden="1" x14ac:dyDescent="0.25">
      <c r="A543" s="140"/>
      <c r="B543" s="44"/>
      <c r="C543" s="144"/>
      <c r="D543" s="144"/>
      <c r="E543" s="141" t="s">
        <v>739</v>
      </c>
      <c r="F543" s="172">
        <f t="shared" si="64"/>
        <v>0</v>
      </c>
      <c r="G543" s="264">
        <v>0</v>
      </c>
      <c r="H543" s="264">
        <v>0</v>
      </c>
    </row>
    <row r="544" spans="1:8" ht="15.75" hidden="1" x14ac:dyDescent="0.25">
      <c r="A544" s="140"/>
      <c r="B544" s="44"/>
      <c r="C544" s="144"/>
      <c r="D544" s="144"/>
      <c r="E544" s="141" t="s">
        <v>740</v>
      </c>
      <c r="F544" s="172">
        <f t="shared" si="64"/>
        <v>0</v>
      </c>
      <c r="G544" s="264">
        <v>0</v>
      </c>
      <c r="H544" s="264">
        <v>0</v>
      </c>
    </row>
    <row r="545" spans="1:8" ht="15.75" hidden="1" x14ac:dyDescent="0.25">
      <c r="A545" s="140"/>
      <c r="B545" s="44"/>
      <c r="C545" s="144"/>
      <c r="D545" s="144"/>
      <c r="E545" s="141" t="s">
        <v>740</v>
      </c>
      <c r="F545" s="172">
        <f t="shared" si="64"/>
        <v>0</v>
      </c>
      <c r="G545" s="264">
        <v>0</v>
      </c>
      <c r="H545" s="264">
        <v>0</v>
      </c>
    </row>
    <row r="546" spans="1:8" ht="15.75" hidden="1" x14ac:dyDescent="0.25">
      <c r="A546" s="140">
        <v>2724</v>
      </c>
      <c r="B546" s="44" t="s">
        <v>77</v>
      </c>
      <c r="C546" s="144">
        <v>2</v>
      </c>
      <c r="D546" s="144">
        <v>4</v>
      </c>
      <c r="E546" s="141" t="s">
        <v>447</v>
      </c>
      <c r="F546" s="172">
        <f t="shared" si="64"/>
        <v>0</v>
      </c>
      <c r="G546" s="264">
        <v>0</v>
      </c>
      <c r="H546" s="264">
        <v>0</v>
      </c>
    </row>
    <row r="547" spans="1:8" ht="27" hidden="1" x14ac:dyDescent="0.25">
      <c r="A547" s="140"/>
      <c r="B547" s="44"/>
      <c r="C547" s="144"/>
      <c r="D547" s="144"/>
      <c r="E547" s="141" t="s">
        <v>739</v>
      </c>
      <c r="F547" s="172">
        <f t="shared" si="64"/>
        <v>0</v>
      </c>
      <c r="G547" s="264">
        <v>0</v>
      </c>
      <c r="H547" s="264">
        <v>0</v>
      </c>
    </row>
    <row r="548" spans="1:8" ht="15.75" hidden="1" x14ac:dyDescent="0.25">
      <c r="A548" s="140"/>
      <c r="B548" s="44"/>
      <c r="C548" s="144"/>
      <c r="D548" s="144"/>
      <c r="E548" s="141" t="s">
        <v>740</v>
      </c>
      <c r="F548" s="172">
        <f t="shared" si="64"/>
        <v>0</v>
      </c>
      <c r="G548" s="264">
        <v>0</v>
      </c>
      <c r="H548" s="264">
        <v>0</v>
      </c>
    </row>
    <row r="549" spans="1:8" ht="15.75" hidden="1" x14ac:dyDescent="0.25">
      <c r="A549" s="140"/>
      <c r="B549" s="44"/>
      <c r="C549" s="144"/>
      <c r="D549" s="144"/>
      <c r="E549" s="141" t="s">
        <v>740</v>
      </c>
      <c r="F549" s="172">
        <f t="shared" si="64"/>
        <v>0</v>
      </c>
      <c r="G549" s="264">
        <v>0</v>
      </c>
      <c r="H549" s="264">
        <v>0</v>
      </c>
    </row>
    <row r="550" spans="1:8" ht="15" customHeight="1" x14ac:dyDescent="0.25">
      <c r="A550" s="140">
        <v>2730</v>
      </c>
      <c r="B550" s="43" t="s">
        <v>77</v>
      </c>
      <c r="C550" s="137">
        <v>3</v>
      </c>
      <c r="D550" s="137">
        <v>0</v>
      </c>
      <c r="E550" s="142" t="s">
        <v>448</v>
      </c>
      <c r="F550" s="172">
        <f t="shared" si="64"/>
        <v>0</v>
      </c>
      <c r="G550" s="264">
        <v>0</v>
      </c>
      <c r="H550" s="264">
        <v>0</v>
      </c>
    </row>
    <row r="551" spans="1:8" s="143" customFormat="1" ht="10.5" hidden="1" customHeight="1" x14ac:dyDescent="0.25">
      <c r="A551" s="140"/>
      <c r="B551" s="43"/>
      <c r="C551" s="137"/>
      <c r="D551" s="137"/>
      <c r="E551" s="141" t="s">
        <v>233</v>
      </c>
      <c r="F551" s="172">
        <f t="shared" si="64"/>
        <v>0</v>
      </c>
      <c r="G551" s="267"/>
      <c r="H551" s="264">
        <v>0</v>
      </c>
    </row>
    <row r="552" spans="1:8" ht="15" hidden="1" customHeight="1" x14ac:dyDescent="0.25">
      <c r="A552" s="140">
        <v>2731</v>
      </c>
      <c r="B552" s="44" t="s">
        <v>77</v>
      </c>
      <c r="C552" s="144">
        <v>3</v>
      </c>
      <c r="D552" s="144">
        <v>1</v>
      </c>
      <c r="E552" s="141" t="s">
        <v>449</v>
      </c>
      <c r="F552" s="172">
        <f t="shared" si="64"/>
        <v>0</v>
      </c>
      <c r="G552" s="264"/>
      <c r="H552" s="264">
        <v>0</v>
      </c>
    </row>
    <row r="553" spans="1:8" ht="27" hidden="1" x14ac:dyDescent="0.25">
      <c r="A553" s="140"/>
      <c r="B553" s="44"/>
      <c r="C553" s="144"/>
      <c r="D553" s="144"/>
      <c r="E553" s="141" t="s">
        <v>739</v>
      </c>
      <c r="F553" s="172">
        <f t="shared" si="64"/>
        <v>0</v>
      </c>
      <c r="G553" s="264"/>
      <c r="H553" s="264">
        <v>0</v>
      </c>
    </row>
    <row r="554" spans="1:8" ht="15.75" hidden="1" x14ac:dyDescent="0.25">
      <c r="A554" s="140"/>
      <c r="B554" s="44"/>
      <c r="C554" s="144"/>
      <c r="D554" s="144"/>
      <c r="E554" s="141" t="s">
        <v>740</v>
      </c>
      <c r="F554" s="172">
        <f t="shared" si="64"/>
        <v>0</v>
      </c>
      <c r="G554" s="264"/>
      <c r="H554" s="264">
        <v>0</v>
      </c>
    </row>
    <row r="555" spans="1:8" ht="15.75" hidden="1" x14ac:dyDescent="0.25">
      <c r="A555" s="140"/>
      <c r="B555" s="44"/>
      <c r="C555" s="144"/>
      <c r="D555" s="144"/>
      <c r="E555" s="141" t="s">
        <v>740</v>
      </c>
      <c r="F555" s="172">
        <f t="shared" si="64"/>
        <v>0</v>
      </c>
      <c r="G555" s="264"/>
      <c r="H555" s="264">
        <v>0</v>
      </c>
    </row>
    <row r="556" spans="1:8" ht="18" hidden="1" customHeight="1" x14ac:dyDescent="0.25">
      <c r="A556" s="140">
        <v>2732</v>
      </c>
      <c r="B556" s="44" t="s">
        <v>77</v>
      </c>
      <c r="C556" s="144">
        <v>3</v>
      </c>
      <c r="D556" s="144">
        <v>2</v>
      </c>
      <c r="E556" s="141" t="s">
        <v>450</v>
      </c>
      <c r="F556" s="172">
        <f t="shared" si="64"/>
        <v>0</v>
      </c>
      <c r="G556" s="264"/>
      <c r="H556" s="264">
        <v>0</v>
      </c>
    </row>
    <row r="557" spans="1:8" ht="27" hidden="1" x14ac:dyDescent="0.25">
      <c r="A557" s="140"/>
      <c r="B557" s="44"/>
      <c r="C557" s="144"/>
      <c r="D557" s="144"/>
      <c r="E557" s="141" t="s">
        <v>739</v>
      </c>
      <c r="F557" s="172">
        <f t="shared" si="64"/>
        <v>0</v>
      </c>
      <c r="G557" s="264"/>
      <c r="H557" s="264">
        <v>0</v>
      </c>
    </row>
    <row r="558" spans="1:8" ht="15.75" hidden="1" x14ac:dyDescent="0.25">
      <c r="A558" s="140"/>
      <c r="B558" s="44"/>
      <c r="C558" s="144"/>
      <c r="D558" s="144"/>
      <c r="E558" s="141" t="s">
        <v>740</v>
      </c>
      <c r="F558" s="172">
        <f t="shared" si="64"/>
        <v>0</v>
      </c>
      <c r="G558" s="264"/>
      <c r="H558" s="264">
        <v>0</v>
      </c>
    </row>
    <row r="559" spans="1:8" ht="15.75" hidden="1" x14ac:dyDescent="0.25">
      <c r="A559" s="140"/>
      <c r="B559" s="44"/>
      <c r="C559" s="144"/>
      <c r="D559" s="144"/>
      <c r="E559" s="141" t="s">
        <v>740</v>
      </c>
      <c r="F559" s="172">
        <f t="shared" si="64"/>
        <v>0</v>
      </c>
      <c r="G559" s="264"/>
      <c r="H559" s="264">
        <v>0</v>
      </c>
    </row>
    <row r="560" spans="1:8" ht="21.75" hidden="1" customHeight="1" x14ac:dyDescent="0.25">
      <c r="A560" s="140">
        <v>2733</v>
      </c>
      <c r="B560" s="44" t="s">
        <v>77</v>
      </c>
      <c r="C560" s="144">
        <v>3</v>
      </c>
      <c r="D560" s="144">
        <v>3</v>
      </c>
      <c r="E560" s="141" t="s">
        <v>451</v>
      </c>
      <c r="F560" s="172">
        <f t="shared" si="64"/>
        <v>0</v>
      </c>
      <c r="G560" s="264"/>
      <c r="H560" s="264">
        <v>0</v>
      </c>
    </row>
    <row r="561" spans="1:8" ht="27" hidden="1" x14ac:dyDescent="0.25">
      <c r="A561" s="140"/>
      <c r="B561" s="44"/>
      <c r="C561" s="144"/>
      <c r="D561" s="144"/>
      <c r="E561" s="141" t="s">
        <v>739</v>
      </c>
      <c r="F561" s="172">
        <f t="shared" si="64"/>
        <v>0</v>
      </c>
      <c r="G561" s="264"/>
      <c r="H561" s="264">
        <v>0</v>
      </c>
    </row>
    <row r="562" spans="1:8" ht="15.75" hidden="1" x14ac:dyDescent="0.25">
      <c r="A562" s="140"/>
      <c r="B562" s="44"/>
      <c r="C562" s="144"/>
      <c r="D562" s="144"/>
      <c r="E562" s="141" t="s">
        <v>740</v>
      </c>
      <c r="F562" s="172">
        <f t="shared" si="64"/>
        <v>0</v>
      </c>
      <c r="G562" s="264"/>
      <c r="H562" s="264">
        <v>0</v>
      </c>
    </row>
    <row r="563" spans="1:8" ht="15.75" hidden="1" x14ac:dyDescent="0.25">
      <c r="A563" s="140"/>
      <c r="B563" s="44"/>
      <c r="C563" s="144"/>
      <c r="D563" s="144"/>
      <c r="E563" s="141" t="s">
        <v>740</v>
      </c>
      <c r="F563" s="172">
        <f t="shared" si="64"/>
        <v>0</v>
      </c>
      <c r="G563" s="264"/>
      <c r="H563" s="264">
        <v>0</v>
      </c>
    </row>
    <row r="564" spans="1:8" ht="29.25" hidden="1" customHeight="1" x14ac:dyDescent="0.25">
      <c r="A564" s="140">
        <v>2734</v>
      </c>
      <c r="B564" s="44" t="s">
        <v>77</v>
      </c>
      <c r="C564" s="144">
        <v>3</v>
      </c>
      <c r="D564" s="144">
        <v>4</v>
      </c>
      <c r="E564" s="141" t="s">
        <v>452</v>
      </c>
      <c r="F564" s="172">
        <f t="shared" si="64"/>
        <v>0</v>
      </c>
      <c r="G564" s="264"/>
      <c r="H564" s="264">
        <v>0</v>
      </c>
    </row>
    <row r="565" spans="1:8" ht="27" hidden="1" x14ac:dyDescent="0.25">
      <c r="A565" s="140"/>
      <c r="B565" s="44"/>
      <c r="C565" s="144"/>
      <c r="D565" s="144"/>
      <c r="E565" s="141" t="s">
        <v>739</v>
      </c>
      <c r="F565" s="172">
        <f t="shared" si="64"/>
        <v>0</v>
      </c>
      <c r="G565" s="264"/>
      <c r="H565" s="264">
        <v>0</v>
      </c>
    </row>
    <row r="566" spans="1:8" ht="15.75" hidden="1" x14ac:dyDescent="0.25">
      <c r="A566" s="140"/>
      <c r="B566" s="44"/>
      <c r="C566" s="144"/>
      <c r="D566" s="144"/>
      <c r="E566" s="141" t="s">
        <v>740</v>
      </c>
      <c r="F566" s="172">
        <f t="shared" si="64"/>
        <v>0</v>
      </c>
      <c r="G566" s="264"/>
      <c r="H566" s="264">
        <v>0</v>
      </c>
    </row>
    <row r="567" spans="1:8" ht="15.75" hidden="1" x14ac:dyDescent="0.25">
      <c r="A567" s="140"/>
      <c r="B567" s="44"/>
      <c r="C567" s="144"/>
      <c r="D567" s="144"/>
      <c r="E567" s="141" t="s">
        <v>740</v>
      </c>
      <c r="F567" s="172">
        <f t="shared" si="64"/>
        <v>0</v>
      </c>
      <c r="G567" s="264"/>
      <c r="H567" s="264">
        <v>0</v>
      </c>
    </row>
    <row r="568" spans="1:8" ht="15.75" x14ac:dyDescent="0.25">
      <c r="A568" s="140">
        <v>2740</v>
      </c>
      <c r="B568" s="43" t="s">
        <v>77</v>
      </c>
      <c r="C568" s="137">
        <v>4</v>
      </c>
      <c r="D568" s="137">
        <v>0</v>
      </c>
      <c r="E568" s="142" t="s">
        <v>453</v>
      </c>
      <c r="F568" s="172">
        <f t="shared" si="64"/>
        <v>1000</v>
      </c>
      <c r="G568" s="264">
        <v>1000</v>
      </c>
      <c r="H568" s="264">
        <v>0</v>
      </c>
    </row>
    <row r="569" spans="1:8" s="143" customFormat="1" ht="10.5" hidden="1" customHeight="1" x14ac:dyDescent="0.25">
      <c r="A569" s="140"/>
      <c r="B569" s="43"/>
      <c r="C569" s="137"/>
      <c r="D569" s="137"/>
      <c r="E569" s="141" t="s">
        <v>233</v>
      </c>
      <c r="F569" s="172">
        <f t="shared" si="64"/>
        <v>0</v>
      </c>
      <c r="G569" s="176"/>
      <c r="H569" s="176"/>
    </row>
    <row r="570" spans="1:8" ht="15.75" hidden="1" x14ac:dyDescent="0.25">
      <c r="A570" s="140">
        <v>2741</v>
      </c>
      <c r="B570" s="44" t="s">
        <v>77</v>
      </c>
      <c r="C570" s="144">
        <v>4</v>
      </c>
      <c r="D570" s="144">
        <v>1</v>
      </c>
      <c r="E570" s="141" t="s">
        <v>453</v>
      </c>
      <c r="F570" s="172">
        <f t="shared" si="64"/>
        <v>0</v>
      </c>
      <c r="G570" s="175"/>
      <c r="H570" s="175"/>
    </row>
    <row r="571" spans="1:8" ht="27" hidden="1" x14ac:dyDescent="0.25">
      <c r="A571" s="140"/>
      <c r="B571" s="44"/>
      <c r="C571" s="144"/>
      <c r="D571" s="144"/>
      <c r="E571" s="141" t="s">
        <v>739</v>
      </c>
      <c r="F571" s="172">
        <f t="shared" si="64"/>
        <v>0</v>
      </c>
      <c r="G571" s="175"/>
      <c r="H571" s="175"/>
    </row>
    <row r="572" spans="1:8" ht="15.75" hidden="1" x14ac:dyDescent="0.25">
      <c r="A572" s="140"/>
      <c r="B572" s="44"/>
      <c r="C572" s="144"/>
      <c r="D572" s="144"/>
      <c r="E572" s="141" t="s">
        <v>740</v>
      </c>
      <c r="F572" s="172">
        <f t="shared" si="64"/>
        <v>0</v>
      </c>
      <c r="G572" s="175"/>
      <c r="H572" s="175"/>
    </row>
    <row r="573" spans="1:8" ht="15.75" hidden="1" x14ac:dyDescent="0.25">
      <c r="A573" s="140"/>
      <c r="B573" s="44"/>
      <c r="C573" s="144"/>
      <c r="D573" s="144"/>
      <c r="E573" s="141" t="s">
        <v>740</v>
      </c>
      <c r="F573" s="172">
        <f t="shared" si="64"/>
        <v>0</v>
      </c>
      <c r="G573" s="175"/>
      <c r="H573" s="175"/>
    </row>
    <row r="574" spans="1:8" ht="30.75" customHeight="1" x14ac:dyDescent="0.25">
      <c r="A574" s="140">
        <v>2750</v>
      </c>
      <c r="B574" s="43" t="s">
        <v>77</v>
      </c>
      <c r="C574" s="137">
        <v>5</v>
      </c>
      <c r="D574" s="137">
        <v>0</v>
      </c>
      <c r="E574" s="142" t="s">
        <v>454</v>
      </c>
      <c r="F574" s="172">
        <f t="shared" si="64"/>
        <v>0</v>
      </c>
      <c r="G574" s="175"/>
      <c r="H574" s="175"/>
    </row>
    <row r="575" spans="1:8" s="143" customFormat="1" ht="10.5" hidden="1" customHeight="1" x14ac:dyDescent="0.25">
      <c r="A575" s="140"/>
      <c r="B575" s="43"/>
      <c r="C575" s="137"/>
      <c r="D575" s="137"/>
      <c r="E575" s="141" t="s">
        <v>233</v>
      </c>
      <c r="F575" s="172">
        <f t="shared" si="64"/>
        <v>0</v>
      </c>
      <c r="G575" s="176"/>
      <c r="H575" s="176"/>
    </row>
    <row r="576" spans="1:8" ht="27" hidden="1" x14ac:dyDescent="0.25">
      <c r="A576" s="140">
        <v>2751</v>
      </c>
      <c r="B576" s="44" t="s">
        <v>77</v>
      </c>
      <c r="C576" s="144">
        <v>5</v>
      </c>
      <c r="D576" s="144">
        <v>1</v>
      </c>
      <c r="E576" s="141" t="s">
        <v>454</v>
      </c>
      <c r="F576" s="172">
        <f t="shared" si="64"/>
        <v>0</v>
      </c>
      <c r="G576" s="175"/>
      <c r="H576" s="175"/>
    </row>
    <row r="577" spans="1:8" ht="27" hidden="1" x14ac:dyDescent="0.25">
      <c r="A577" s="140"/>
      <c r="B577" s="44"/>
      <c r="C577" s="144"/>
      <c r="D577" s="144"/>
      <c r="E577" s="141" t="s">
        <v>739</v>
      </c>
      <c r="F577" s="172">
        <f t="shared" si="64"/>
        <v>0</v>
      </c>
      <c r="G577" s="175"/>
      <c r="H577" s="175"/>
    </row>
    <row r="578" spans="1:8" ht="15.75" hidden="1" x14ac:dyDescent="0.25">
      <c r="A578" s="140"/>
      <c r="B578" s="44"/>
      <c r="C578" s="144"/>
      <c r="D578" s="144"/>
      <c r="E578" s="141" t="s">
        <v>740</v>
      </c>
      <c r="F578" s="172">
        <f t="shared" si="64"/>
        <v>0</v>
      </c>
      <c r="G578" s="175"/>
      <c r="H578" s="175"/>
    </row>
    <row r="579" spans="1:8" ht="15.75" hidden="1" x14ac:dyDescent="0.25">
      <c r="A579" s="140"/>
      <c r="B579" s="44"/>
      <c r="C579" s="144"/>
      <c r="D579" s="144"/>
      <c r="E579" s="141" t="s">
        <v>740</v>
      </c>
      <c r="F579" s="172">
        <f t="shared" si="64"/>
        <v>0</v>
      </c>
      <c r="G579" s="175"/>
      <c r="H579" s="175"/>
    </row>
    <row r="580" spans="1:8" ht="15" customHeight="1" x14ac:dyDescent="0.25">
      <c r="A580" s="140">
        <v>2760</v>
      </c>
      <c r="B580" s="43" t="s">
        <v>77</v>
      </c>
      <c r="C580" s="137">
        <v>6</v>
      </c>
      <c r="D580" s="137">
        <v>0</v>
      </c>
      <c r="E580" s="142" t="s">
        <v>455</v>
      </c>
      <c r="F580" s="172">
        <f t="shared" si="64"/>
        <v>0</v>
      </c>
      <c r="G580" s="175"/>
      <c r="H580" s="175"/>
    </row>
    <row r="581" spans="1:8" s="143" customFormat="1" ht="10.5" hidden="1" customHeight="1" x14ac:dyDescent="0.25">
      <c r="A581" s="140"/>
      <c r="B581" s="43"/>
      <c r="C581" s="137"/>
      <c r="D581" s="137"/>
      <c r="E581" s="141" t="s">
        <v>233</v>
      </c>
      <c r="F581" s="172">
        <f t="shared" si="64"/>
        <v>0</v>
      </c>
      <c r="G581" s="176"/>
      <c r="H581" s="176"/>
    </row>
    <row r="582" spans="1:8" ht="15.75" hidden="1" x14ac:dyDescent="0.25">
      <c r="A582" s="140">
        <v>2761</v>
      </c>
      <c r="B582" s="44" t="s">
        <v>77</v>
      </c>
      <c r="C582" s="144">
        <v>6</v>
      </c>
      <c r="D582" s="144">
        <v>1</v>
      </c>
      <c r="E582" s="141" t="s">
        <v>456</v>
      </c>
      <c r="F582" s="172">
        <f t="shared" si="64"/>
        <v>0</v>
      </c>
      <c r="G582" s="175"/>
      <c r="H582" s="175"/>
    </row>
    <row r="583" spans="1:8" ht="27" hidden="1" x14ac:dyDescent="0.25">
      <c r="A583" s="140"/>
      <c r="B583" s="44"/>
      <c r="C583" s="144"/>
      <c r="D583" s="144"/>
      <c r="E583" s="141" t="s">
        <v>739</v>
      </c>
      <c r="F583" s="172">
        <f t="shared" si="64"/>
        <v>0</v>
      </c>
      <c r="G583" s="175"/>
      <c r="H583" s="175"/>
    </row>
    <row r="584" spans="1:8" ht="15.75" hidden="1" x14ac:dyDescent="0.25">
      <c r="A584" s="140"/>
      <c r="B584" s="44"/>
      <c r="C584" s="144"/>
      <c r="D584" s="144"/>
      <c r="E584" s="141" t="s">
        <v>740</v>
      </c>
      <c r="F584" s="172">
        <f t="shared" si="64"/>
        <v>0</v>
      </c>
      <c r="G584" s="175"/>
      <c r="H584" s="175"/>
    </row>
    <row r="585" spans="1:8" ht="15.75" hidden="1" x14ac:dyDescent="0.25">
      <c r="A585" s="140"/>
      <c r="B585" s="44"/>
      <c r="C585" s="144"/>
      <c r="D585" s="144"/>
      <c r="E585" s="141" t="s">
        <v>740</v>
      </c>
      <c r="F585" s="172">
        <f t="shared" si="64"/>
        <v>0</v>
      </c>
      <c r="G585" s="175"/>
      <c r="H585" s="175"/>
    </row>
    <row r="586" spans="1:8" ht="15.75" hidden="1" x14ac:dyDescent="0.25">
      <c r="A586" s="140">
        <v>2762</v>
      </c>
      <c r="B586" s="44" t="s">
        <v>77</v>
      </c>
      <c r="C586" s="144">
        <v>6</v>
      </c>
      <c r="D586" s="144">
        <v>2</v>
      </c>
      <c r="E586" s="141" t="s">
        <v>455</v>
      </c>
      <c r="F586" s="172">
        <f t="shared" si="64"/>
        <v>0</v>
      </c>
      <c r="G586" s="175"/>
      <c r="H586" s="175"/>
    </row>
    <row r="587" spans="1:8" ht="27" hidden="1" x14ac:dyDescent="0.25">
      <c r="A587" s="140"/>
      <c r="B587" s="44"/>
      <c r="C587" s="144"/>
      <c r="D587" s="144"/>
      <c r="E587" s="141" t="s">
        <v>739</v>
      </c>
      <c r="F587" s="172">
        <f t="shared" si="64"/>
        <v>0</v>
      </c>
      <c r="G587" s="175"/>
      <c r="H587" s="175"/>
    </row>
    <row r="588" spans="1:8" ht="0.75" hidden="1" customHeight="1" x14ac:dyDescent="0.25">
      <c r="A588" s="140"/>
      <c r="B588" s="44"/>
      <c r="C588" s="144"/>
      <c r="D588" s="144"/>
      <c r="E588" s="141" t="s">
        <v>740</v>
      </c>
      <c r="F588" s="172">
        <f t="shared" si="64"/>
        <v>0</v>
      </c>
      <c r="G588" s="175"/>
      <c r="H588" s="175"/>
    </row>
    <row r="589" spans="1:8" ht="15.75" hidden="1" x14ac:dyDescent="0.25">
      <c r="A589" s="140"/>
      <c r="B589" s="44"/>
      <c r="C589" s="144"/>
      <c r="D589" s="144"/>
      <c r="E589" s="141" t="s">
        <v>740</v>
      </c>
      <c r="F589" s="172">
        <f t="shared" si="64"/>
        <v>0</v>
      </c>
      <c r="G589" s="175"/>
      <c r="H589" s="175"/>
    </row>
    <row r="590" spans="1:8" s="139" customFormat="1" ht="46.5" customHeight="1" x14ac:dyDescent="0.25">
      <c r="A590" s="136">
        <v>2800</v>
      </c>
      <c r="B590" s="43" t="s">
        <v>78</v>
      </c>
      <c r="C590" s="137">
        <v>0</v>
      </c>
      <c r="D590" s="137">
        <v>0</v>
      </c>
      <c r="E590" s="138" t="s">
        <v>747</v>
      </c>
      <c r="F590" s="178">
        <f t="shared" si="64"/>
        <v>70906</v>
      </c>
      <c r="G590" s="179">
        <f>G592+G604+G657+G677+G697+G705</f>
        <v>70906</v>
      </c>
      <c r="H590" s="179">
        <f>H592+H604+H657+H677+H697+H705</f>
        <v>0</v>
      </c>
    </row>
    <row r="591" spans="1:8" ht="15" customHeight="1" x14ac:dyDescent="0.25">
      <c r="A591" s="140"/>
      <c r="B591" s="43"/>
      <c r="C591" s="137"/>
      <c r="D591" s="137"/>
      <c r="E591" s="141" t="s">
        <v>327</v>
      </c>
      <c r="F591" s="172"/>
      <c r="G591" s="175"/>
      <c r="H591" s="175"/>
    </row>
    <row r="592" spans="1:8" x14ac:dyDescent="0.2">
      <c r="A592" s="140">
        <v>2810</v>
      </c>
      <c r="B592" s="44" t="s">
        <v>78</v>
      </c>
      <c r="C592" s="144">
        <v>1</v>
      </c>
      <c r="D592" s="144">
        <v>0</v>
      </c>
      <c r="E592" s="142" t="s">
        <v>458</v>
      </c>
      <c r="F592" s="172">
        <f t="shared" si="64"/>
        <v>5000</v>
      </c>
      <c r="G592" s="174">
        <f>G594</f>
        <v>5000</v>
      </c>
      <c r="H592" s="174">
        <f>H594</f>
        <v>0</v>
      </c>
    </row>
    <row r="593" spans="1:10" s="143" customFormat="1" ht="10.5" customHeight="1" x14ac:dyDescent="0.25">
      <c r="A593" s="140"/>
      <c r="B593" s="43"/>
      <c r="C593" s="137"/>
      <c r="D593" s="137"/>
      <c r="E593" s="141" t="s">
        <v>233</v>
      </c>
      <c r="F593" s="172"/>
      <c r="G593" s="176"/>
      <c r="H593" s="176"/>
    </row>
    <row r="594" spans="1:10" x14ac:dyDescent="0.2">
      <c r="A594" s="140">
        <v>2811</v>
      </c>
      <c r="B594" s="44" t="s">
        <v>78</v>
      </c>
      <c r="C594" s="144">
        <v>1</v>
      </c>
      <c r="D594" s="144">
        <v>1</v>
      </c>
      <c r="E594" s="141" t="s">
        <v>458</v>
      </c>
      <c r="F594" s="172">
        <f t="shared" si="64"/>
        <v>5000</v>
      </c>
      <c r="G594" s="174">
        <f>SUM(G596:G603)</f>
        <v>5000</v>
      </c>
      <c r="H594" s="174">
        <f>SUM(H600:H603)</f>
        <v>0</v>
      </c>
    </row>
    <row r="595" spans="1:10" ht="27" x14ac:dyDescent="0.25">
      <c r="A595" s="140"/>
      <c r="B595" s="44"/>
      <c r="C595" s="144"/>
      <c r="D595" s="144"/>
      <c r="E595" s="141" t="s">
        <v>739</v>
      </c>
      <c r="F595" s="172"/>
      <c r="G595" s="175"/>
      <c r="H595" s="175"/>
    </row>
    <row r="596" spans="1:10" ht="15.75" x14ac:dyDescent="0.25">
      <c r="A596" s="140"/>
      <c r="B596" s="44"/>
      <c r="C596" s="144"/>
      <c r="D596" s="144"/>
      <c r="E596" s="247">
        <v>4251</v>
      </c>
      <c r="F596" s="172">
        <f t="shared" ref="F596:F599" si="65">G596+H596</f>
        <v>2000</v>
      </c>
      <c r="G596" s="259">
        <v>2000</v>
      </c>
      <c r="H596" s="264">
        <v>0</v>
      </c>
    </row>
    <row r="597" spans="1:10" ht="15.75" x14ac:dyDescent="0.25">
      <c r="A597" s="140"/>
      <c r="B597" s="44"/>
      <c r="C597" s="144"/>
      <c r="D597" s="144"/>
      <c r="E597" s="247">
        <v>4727</v>
      </c>
      <c r="F597" s="172">
        <f t="shared" si="65"/>
        <v>600</v>
      </c>
      <c r="G597" s="288">
        <v>600</v>
      </c>
      <c r="H597" s="264">
        <v>0</v>
      </c>
    </row>
    <row r="598" spans="1:10" ht="15.75" x14ac:dyDescent="0.25">
      <c r="A598" s="140"/>
      <c r="B598" s="44"/>
      <c r="C598" s="144"/>
      <c r="D598" s="144"/>
      <c r="E598" s="247">
        <v>4269</v>
      </c>
      <c r="F598" s="172">
        <f t="shared" si="65"/>
        <v>500</v>
      </c>
      <c r="G598" s="259">
        <v>500</v>
      </c>
      <c r="H598" s="264">
        <v>0</v>
      </c>
    </row>
    <row r="599" spans="1:10" ht="15.75" x14ac:dyDescent="0.25">
      <c r="A599" s="140"/>
      <c r="B599" s="44"/>
      <c r="C599" s="144"/>
      <c r="D599" s="144"/>
      <c r="E599" s="247">
        <v>4236</v>
      </c>
      <c r="F599" s="172">
        <f t="shared" si="65"/>
        <v>1000</v>
      </c>
      <c r="G599" s="259">
        <v>1000</v>
      </c>
      <c r="H599" s="264">
        <v>0</v>
      </c>
    </row>
    <row r="600" spans="1:10" ht="15.75" x14ac:dyDescent="0.25">
      <c r="A600" s="140"/>
      <c r="B600" s="44"/>
      <c r="C600" s="144"/>
      <c r="D600" s="144"/>
      <c r="E600" s="247">
        <v>4269</v>
      </c>
      <c r="F600" s="172">
        <f t="shared" ref="F600:F601" si="66">G600+H600</f>
        <v>900</v>
      </c>
      <c r="G600" s="259">
        <v>900</v>
      </c>
      <c r="H600" s="264">
        <v>0</v>
      </c>
    </row>
    <row r="601" spans="1:10" ht="15.75" x14ac:dyDescent="0.25">
      <c r="A601" s="140"/>
      <c r="B601" s="44"/>
      <c r="C601" s="144"/>
      <c r="D601" s="144"/>
      <c r="E601" s="141" t="s">
        <v>781</v>
      </c>
      <c r="F601" s="261">
        <f t="shared" si="66"/>
        <v>0</v>
      </c>
      <c r="G601" s="264">
        <v>0</v>
      </c>
      <c r="H601" s="266"/>
    </row>
    <row r="602" spans="1:10" ht="15.75" x14ac:dyDescent="0.25">
      <c r="A602" s="140"/>
      <c r="B602" s="44"/>
      <c r="C602" s="144"/>
      <c r="D602" s="144"/>
      <c r="E602" s="141"/>
      <c r="F602" s="172"/>
      <c r="G602" s="175"/>
      <c r="H602" s="175"/>
    </row>
    <row r="603" spans="1:10" ht="15.75" x14ac:dyDescent="0.25">
      <c r="A603" s="140"/>
      <c r="B603" s="44"/>
      <c r="C603" s="144"/>
      <c r="D603" s="144"/>
      <c r="E603" s="141" t="s">
        <v>740</v>
      </c>
      <c r="F603" s="172"/>
      <c r="G603" s="175"/>
      <c r="H603" s="175"/>
    </row>
    <row r="604" spans="1:10" x14ac:dyDescent="0.2">
      <c r="A604" s="140">
        <v>2820</v>
      </c>
      <c r="B604" s="43" t="s">
        <v>78</v>
      </c>
      <c r="C604" s="137">
        <v>2</v>
      </c>
      <c r="D604" s="137">
        <v>0</v>
      </c>
      <c r="E604" s="142" t="s">
        <v>459</v>
      </c>
      <c r="F604" s="172">
        <f t="shared" si="64"/>
        <v>65906</v>
      </c>
      <c r="G604" s="174">
        <f>G606+G616+G622+G633+G639+G645+G651</f>
        <v>65906</v>
      </c>
      <c r="H604" s="174">
        <f>H606+H616+H622+H633+H639+H645+H651</f>
        <v>0</v>
      </c>
    </row>
    <row r="605" spans="1:10" s="143" customFormat="1" ht="13.5" customHeight="1" x14ac:dyDescent="0.25">
      <c r="A605" s="140"/>
      <c r="B605" s="43"/>
      <c r="C605" s="137"/>
      <c r="D605" s="137"/>
      <c r="E605" s="141" t="s">
        <v>233</v>
      </c>
      <c r="F605" s="172"/>
      <c r="G605" s="176"/>
      <c r="H605" s="176"/>
    </row>
    <row r="606" spans="1:10" x14ac:dyDescent="0.2">
      <c r="A606" s="140">
        <v>2821</v>
      </c>
      <c r="B606" s="44" t="s">
        <v>78</v>
      </c>
      <c r="C606" s="144">
        <v>2</v>
      </c>
      <c r="D606" s="144">
        <v>1</v>
      </c>
      <c r="E606" s="141" t="s">
        <v>460</v>
      </c>
      <c r="F606" s="172">
        <f t="shared" ref="F606" si="67">G606+H606</f>
        <v>21324</v>
      </c>
      <c r="G606" s="290">
        <f>SUM(G608:G615)</f>
        <v>21324</v>
      </c>
      <c r="H606" s="174">
        <f>SUM(H612:H615)</f>
        <v>0</v>
      </c>
    </row>
    <row r="607" spans="1:10" ht="27" x14ac:dyDescent="0.25">
      <c r="A607" s="140"/>
      <c r="B607" s="44"/>
      <c r="C607" s="144"/>
      <c r="D607" s="144"/>
      <c r="E607" s="141" t="s">
        <v>739</v>
      </c>
      <c r="F607" s="172"/>
      <c r="G607" s="175"/>
      <c r="H607" s="175"/>
    </row>
    <row r="608" spans="1:10" ht="15.75" x14ac:dyDescent="0.25">
      <c r="A608" s="140"/>
      <c r="B608" s="44"/>
      <c r="C608" s="144"/>
      <c r="D608" s="144"/>
      <c r="E608" s="247">
        <v>4111</v>
      </c>
      <c r="F608" s="172">
        <f t="shared" ref="F608:F613" si="68">G608+H608</f>
        <v>20964</v>
      </c>
      <c r="G608" s="249">
        <v>20964</v>
      </c>
      <c r="H608" s="264">
        <v>0</v>
      </c>
      <c r="J608" s="286">
        <v>20964</v>
      </c>
    </row>
    <row r="609" spans="1:10" ht="15.75" x14ac:dyDescent="0.25">
      <c r="A609" s="140"/>
      <c r="B609" s="44"/>
      <c r="C609" s="144"/>
      <c r="D609" s="144"/>
      <c r="E609" s="247">
        <v>4221</v>
      </c>
      <c r="F609" s="172">
        <f t="shared" si="68"/>
        <v>60</v>
      </c>
      <c r="G609" s="250">
        <v>60</v>
      </c>
      <c r="H609" s="264">
        <v>0</v>
      </c>
    </row>
    <row r="610" spans="1:10" ht="15.75" x14ac:dyDescent="0.25">
      <c r="A610" s="140"/>
      <c r="B610" s="44"/>
      <c r="C610" s="144"/>
      <c r="D610" s="144"/>
      <c r="E610" s="247">
        <v>4261</v>
      </c>
      <c r="F610" s="172">
        <f t="shared" si="68"/>
        <v>80</v>
      </c>
      <c r="G610" s="250">
        <v>80</v>
      </c>
      <c r="H610" s="264">
        <v>0</v>
      </c>
    </row>
    <row r="611" spans="1:10" ht="15.75" x14ac:dyDescent="0.25">
      <c r="A611" s="140"/>
      <c r="B611" s="44"/>
      <c r="C611" s="144"/>
      <c r="D611" s="144"/>
      <c r="E611" s="247">
        <v>4267</v>
      </c>
      <c r="F611" s="172">
        <f t="shared" si="68"/>
        <v>50</v>
      </c>
      <c r="G611" s="250">
        <v>50</v>
      </c>
      <c r="H611" s="264">
        <v>0</v>
      </c>
    </row>
    <row r="612" spans="1:10" ht="15.75" x14ac:dyDescent="0.25">
      <c r="A612" s="140"/>
      <c r="B612" s="44"/>
      <c r="C612" s="144"/>
      <c r="D612" s="144"/>
      <c r="E612" s="247">
        <v>4269</v>
      </c>
      <c r="F612" s="172">
        <f t="shared" si="68"/>
        <v>50</v>
      </c>
      <c r="G612" s="250">
        <v>50</v>
      </c>
      <c r="H612" s="264">
        <v>0</v>
      </c>
    </row>
    <row r="613" spans="1:10" ht="15.75" x14ac:dyDescent="0.25">
      <c r="A613" s="140"/>
      <c r="B613" s="44"/>
      <c r="C613" s="144"/>
      <c r="D613" s="144"/>
      <c r="E613" s="141" t="s">
        <v>791</v>
      </c>
      <c r="F613" s="172">
        <f t="shared" si="68"/>
        <v>0</v>
      </c>
      <c r="G613" s="289">
        <v>0</v>
      </c>
      <c r="H613" s="264">
        <v>0</v>
      </c>
    </row>
    <row r="614" spans="1:10" ht="15.75" x14ac:dyDescent="0.25">
      <c r="A614" s="140"/>
      <c r="B614" s="44"/>
      <c r="C614" s="144"/>
      <c r="D614" s="144"/>
      <c r="E614" s="141">
        <v>4214</v>
      </c>
      <c r="F614" s="172">
        <f t="shared" ref="F614:F616" si="69">G614+H614</f>
        <v>120</v>
      </c>
      <c r="G614" s="264">
        <v>120</v>
      </c>
      <c r="H614" s="264">
        <v>0</v>
      </c>
    </row>
    <row r="615" spans="1:10" ht="15.75" x14ac:dyDescent="0.25">
      <c r="A615" s="140"/>
      <c r="B615" s="44"/>
      <c r="C615" s="144"/>
      <c r="D615" s="144"/>
      <c r="E615" s="141" t="s">
        <v>740</v>
      </c>
      <c r="F615" s="172">
        <f t="shared" si="69"/>
        <v>0</v>
      </c>
      <c r="G615" s="264">
        <v>0</v>
      </c>
      <c r="H615" s="264">
        <v>0</v>
      </c>
    </row>
    <row r="616" spans="1:10" x14ac:dyDescent="0.2">
      <c r="A616" s="140">
        <v>2822</v>
      </c>
      <c r="B616" s="44" t="s">
        <v>78</v>
      </c>
      <c r="C616" s="144">
        <v>2</v>
      </c>
      <c r="D616" s="144">
        <v>2</v>
      </c>
      <c r="E616" s="141" t="s">
        <v>461</v>
      </c>
      <c r="F616" s="172">
        <f t="shared" si="69"/>
        <v>0</v>
      </c>
      <c r="G616" s="174">
        <f>SUM(G618:G621)</f>
        <v>0</v>
      </c>
      <c r="H616" s="174">
        <f>SUM(H618:H621)</f>
        <v>0</v>
      </c>
    </row>
    <row r="617" spans="1:10" ht="27" x14ac:dyDescent="0.25">
      <c r="A617" s="140"/>
      <c r="B617" s="44"/>
      <c r="C617" s="144"/>
      <c r="D617" s="144"/>
      <c r="E617" s="141" t="s">
        <v>739</v>
      </c>
      <c r="F617" s="172"/>
      <c r="G617" s="175"/>
      <c r="H617" s="175"/>
    </row>
    <row r="618" spans="1:10" ht="15.75" x14ac:dyDescent="0.25">
      <c r="A618" s="140"/>
      <c r="B618" s="44"/>
      <c r="C618" s="144"/>
      <c r="D618" s="144"/>
      <c r="E618" s="141" t="s">
        <v>740</v>
      </c>
      <c r="F618" s="172">
        <f t="shared" ref="F618:F622" si="70">G618+H618</f>
        <v>0</v>
      </c>
      <c r="G618" s="264">
        <v>0</v>
      </c>
      <c r="H618" s="264">
        <v>0</v>
      </c>
    </row>
    <row r="619" spans="1:10" ht="15.75" x14ac:dyDescent="0.25">
      <c r="A619" s="140"/>
      <c r="B619" s="44"/>
      <c r="C619" s="144"/>
      <c r="D619" s="144"/>
      <c r="E619" s="141"/>
      <c r="F619" s="172">
        <f t="shared" si="70"/>
        <v>0</v>
      </c>
      <c r="G619" s="264">
        <v>0</v>
      </c>
      <c r="H619" s="264">
        <v>0</v>
      </c>
    </row>
    <row r="620" spans="1:10" ht="15.75" x14ac:dyDescent="0.25">
      <c r="A620" s="140"/>
      <c r="B620" s="44"/>
      <c r="C620" s="144"/>
      <c r="D620" s="144"/>
      <c r="E620" s="141"/>
      <c r="F620" s="172">
        <f t="shared" si="70"/>
        <v>0</v>
      </c>
      <c r="G620" s="264">
        <v>0</v>
      </c>
      <c r="H620" s="264">
        <v>0</v>
      </c>
    </row>
    <row r="621" spans="1:10" ht="15.75" x14ac:dyDescent="0.25">
      <c r="A621" s="140"/>
      <c r="B621" s="44"/>
      <c r="C621" s="144"/>
      <c r="D621" s="144"/>
      <c r="E621" s="141" t="s">
        <v>740</v>
      </c>
      <c r="F621" s="172">
        <f t="shared" si="70"/>
        <v>0</v>
      </c>
      <c r="G621" s="264">
        <v>0</v>
      </c>
      <c r="H621" s="264">
        <v>0</v>
      </c>
    </row>
    <row r="622" spans="1:10" x14ac:dyDescent="0.2">
      <c r="A622" s="140">
        <v>2823</v>
      </c>
      <c r="B622" s="44" t="s">
        <v>78</v>
      </c>
      <c r="C622" s="144">
        <v>2</v>
      </c>
      <c r="D622" s="144">
        <v>3</v>
      </c>
      <c r="E622" s="141" t="s">
        <v>462</v>
      </c>
      <c r="F622" s="172">
        <f t="shared" si="70"/>
        <v>34582</v>
      </c>
      <c r="G622" s="290">
        <f>SUM(G624:G632)</f>
        <v>34582</v>
      </c>
      <c r="H622" s="174">
        <f>SUM(H632:H632)</f>
        <v>0</v>
      </c>
    </row>
    <row r="623" spans="1:10" ht="27" x14ac:dyDescent="0.25">
      <c r="A623" s="140"/>
      <c r="B623" s="44"/>
      <c r="C623" s="144"/>
      <c r="D623" s="144"/>
      <c r="E623" s="141" t="s">
        <v>739</v>
      </c>
      <c r="F623" s="172"/>
      <c r="G623" s="175"/>
      <c r="H623" s="175"/>
    </row>
    <row r="624" spans="1:10" ht="15.75" x14ac:dyDescent="0.25">
      <c r="A624" s="140"/>
      <c r="B624" s="44"/>
      <c r="C624" s="144"/>
      <c r="D624" s="144"/>
      <c r="E624" s="247">
        <v>4111</v>
      </c>
      <c r="F624" s="172">
        <f t="shared" ref="F624:F631" si="71">G624+H624</f>
        <v>31992</v>
      </c>
      <c r="G624" s="249">
        <v>31992</v>
      </c>
      <c r="H624" s="264">
        <v>0</v>
      </c>
      <c r="J624" s="286">
        <v>31992</v>
      </c>
    </row>
    <row r="625" spans="1:8" ht="15.75" x14ac:dyDescent="0.25">
      <c r="A625" s="140"/>
      <c r="B625" s="44"/>
      <c r="C625" s="144"/>
      <c r="D625" s="144"/>
      <c r="E625" s="247">
        <v>4213</v>
      </c>
      <c r="F625" s="172">
        <f t="shared" si="71"/>
        <v>100</v>
      </c>
      <c r="G625" s="250">
        <v>100</v>
      </c>
      <c r="H625" s="264">
        <v>0</v>
      </c>
    </row>
    <row r="626" spans="1:8" ht="15.75" x14ac:dyDescent="0.25">
      <c r="A626" s="140"/>
      <c r="B626" s="44"/>
      <c r="C626" s="144"/>
      <c r="D626" s="144"/>
      <c r="E626" s="247">
        <v>4261</v>
      </c>
      <c r="F626" s="172">
        <f t="shared" si="71"/>
        <v>500</v>
      </c>
      <c r="G626" s="250">
        <v>500</v>
      </c>
      <c r="H626" s="264">
        <v>0</v>
      </c>
    </row>
    <row r="627" spans="1:8" ht="15.75" x14ac:dyDescent="0.25">
      <c r="A627" s="140"/>
      <c r="B627" s="44"/>
      <c r="C627" s="144"/>
      <c r="D627" s="144"/>
      <c r="E627" s="247">
        <v>4267</v>
      </c>
      <c r="F627" s="172">
        <f t="shared" si="71"/>
        <v>600</v>
      </c>
      <c r="G627" s="250">
        <v>600</v>
      </c>
      <c r="H627" s="264">
        <v>0</v>
      </c>
    </row>
    <row r="628" spans="1:8" ht="15.75" x14ac:dyDescent="0.25">
      <c r="A628" s="140"/>
      <c r="B628" s="44"/>
      <c r="C628" s="144"/>
      <c r="D628" s="144"/>
      <c r="E628" s="247">
        <v>4269</v>
      </c>
      <c r="F628" s="172">
        <f t="shared" si="71"/>
        <v>910</v>
      </c>
      <c r="G628" s="250">
        <v>910</v>
      </c>
      <c r="H628" s="264">
        <v>0</v>
      </c>
    </row>
    <row r="629" spans="1:8" ht="15.75" x14ac:dyDescent="0.25">
      <c r="A629" s="140"/>
      <c r="B629" s="44"/>
      <c r="C629" s="144"/>
      <c r="D629" s="144"/>
      <c r="E629" s="247">
        <v>4239</v>
      </c>
      <c r="F629" s="172">
        <f t="shared" si="71"/>
        <v>200</v>
      </c>
      <c r="G629" s="250">
        <v>200</v>
      </c>
      <c r="H629" s="264">
        <v>0</v>
      </c>
    </row>
    <row r="630" spans="1:8" ht="15.75" x14ac:dyDescent="0.25">
      <c r="A630" s="140"/>
      <c r="B630" s="44"/>
      <c r="C630" s="144"/>
      <c r="D630" s="144"/>
      <c r="E630" s="247">
        <v>4221</v>
      </c>
      <c r="F630" s="172">
        <f t="shared" si="71"/>
        <v>100</v>
      </c>
      <c r="G630" s="250">
        <v>100</v>
      </c>
      <c r="H630" s="264">
        <v>0</v>
      </c>
    </row>
    <row r="631" spans="1:8" ht="15.75" x14ac:dyDescent="0.25">
      <c r="A631" s="140"/>
      <c r="B631" s="44"/>
      <c r="C631" s="144"/>
      <c r="D631" s="144"/>
      <c r="E631" s="141">
        <v>4214</v>
      </c>
      <c r="F631" s="172">
        <f t="shared" si="71"/>
        <v>180</v>
      </c>
      <c r="G631" s="289">
        <v>180</v>
      </c>
      <c r="H631" s="264">
        <v>0</v>
      </c>
    </row>
    <row r="632" spans="1:8" ht="15.75" x14ac:dyDescent="0.25">
      <c r="A632" s="140"/>
      <c r="B632" s="44"/>
      <c r="C632" s="144"/>
      <c r="D632" s="144"/>
      <c r="E632" s="141" t="s">
        <v>740</v>
      </c>
      <c r="F632" s="172">
        <f t="shared" ref="F632:F633" si="72">G632+H632</f>
        <v>0</v>
      </c>
      <c r="G632" s="264">
        <v>0</v>
      </c>
      <c r="H632" s="264">
        <v>0</v>
      </c>
    </row>
    <row r="633" spans="1:8" x14ac:dyDescent="0.2">
      <c r="A633" s="140">
        <v>2824</v>
      </c>
      <c r="B633" s="44" t="s">
        <v>78</v>
      </c>
      <c r="C633" s="144">
        <v>2</v>
      </c>
      <c r="D633" s="144">
        <v>4</v>
      </c>
      <c r="E633" s="141" t="s">
        <v>463</v>
      </c>
      <c r="F633" s="172">
        <f t="shared" si="72"/>
        <v>10000</v>
      </c>
      <c r="G633" s="174">
        <f>SUM(G635:G638)</f>
        <v>10000</v>
      </c>
      <c r="H633" s="174">
        <f>SUM(H635:H638)</f>
        <v>0</v>
      </c>
    </row>
    <row r="634" spans="1:8" ht="27" x14ac:dyDescent="0.25">
      <c r="A634" s="140"/>
      <c r="B634" s="44"/>
      <c r="C634" s="144"/>
      <c r="D634" s="144"/>
      <c r="E634" s="141" t="s">
        <v>739</v>
      </c>
      <c r="F634" s="172"/>
      <c r="G634" s="175"/>
      <c r="H634" s="175"/>
    </row>
    <row r="635" spans="1:8" ht="15.75" x14ac:dyDescent="0.25">
      <c r="A635" s="140"/>
      <c r="B635" s="44"/>
      <c r="C635" s="144"/>
      <c r="D635" s="144"/>
      <c r="E635" s="141">
        <v>4269</v>
      </c>
      <c r="F635" s="172">
        <f t="shared" ref="F635:F639" si="73">G635+H635</f>
        <v>10000</v>
      </c>
      <c r="G635" s="264">
        <v>10000</v>
      </c>
      <c r="H635" s="264">
        <v>0</v>
      </c>
    </row>
    <row r="636" spans="1:8" ht="15.75" x14ac:dyDescent="0.25">
      <c r="A636" s="140"/>
      <c r="B636" s="44"/>
      <c r="C636" s="144"/>
      <c r="D636" s="144"/>
      <c r="E636" s="141"/>
      <c r="F636" s="172">
        <f t="shared" si="73"/>
        <v>0</v>
      </c>
      <c r="G636" s="264">
        <v>0</v>
      </c>
      <c r="H636" s="264">
        <v>0</v>
      </c>
    </row>
    <row r="637" spans="1:8" ht="15.75" x14ac:dyDescent="0.25">
      <c r="A637" s="140"/>
      <c r="B637" s="44"/>
      <c r="C637" s="144"/>
      <c r="D637" s="144"/>
      <c r="E637" s="141"/>
      <c r="F637" s="172">
        <f t="shared" si="73"/>
        <v>0</v>
      </c>
      <c r="G637" s="264">
        <v>0</v>
      </c>
      <c r="H637" s="264">
        <v>0</v>
      </c>
    </row>
    <row r="638" spans="1:8" ht="15.75" x14ac:dyDescent="0.25">
      <c r="A638" s="140"/>
      <c r="B638" s="44"/>
      <c r="C638" s="144"/>
      <c r="D638" s="144"/>
      <c r="E638" s="141" t="s">
        <v>740</v>
      </c>
      <c r="F638" s="172">
        <f t="shared" si="73"/>
        <v>0</v>
      </c>
      <c r="G638" s="264">
        <v>0</v>
      </c>
      <c r="H638" s="264">
        <v>0</v>
      </c>
    </row>
    <row r="639" spans="1:8" ht="15.75" x14ac:dyDescent="0.25">
      <c r="A639" s="140">
        <v>2825</v>
      </c>
      <c r="B639" s="44" t="s">
        <v>78</v>
      </c>
      <c r="C639" s="144">
        <v>2</v>
      </c>
      <c r="D639" s="144">
        <v>5</v>
      </c>
      <c r="E639" s="141" t="s">
        <v>464</v>
      </c>
      <c r="F639" s="172">
        <f t="shared" si="73"/>
        <v>0</v>
      </c>
      <c r="G639" s="174">
        <f>SUM(G641:G644)</f>
        <v>0</v>
      </c>
      <c r="H639" s="264">
        <v>0</v>
      </c>
    </row>
    <row r="640" spans="1:8" ht="27" x14ac:dyDescent="0.25">
      <c r="A640" s="140"/>
      <c r="B640" s="44"/>
      <c r="C640" s="144"/>
      <c r="D640" s="144"/>
      <c r="E640" s="141" t="s">
        <v>739</v>
      </c>
      <c r="F640" s="172"/>
      <c r="G640" s="175"/>
      <c r="H640" s="175"/>
    </row>
    <row r="641" spans="1:8" ht="15.75" x14ac:dyDescent="0.25">
      <c r="A641" s="140"/>
      <c r="B641" s="44"/>
      <c r="C641" s="144"/>
      <c r="D641" s="144"/>
      <c r="E641" s="141" t="s">
        <v>740</v>
      </c>
      <c r="F641" s="172">
        <f t="shared" ref="F641:F644" si="74">G641+H641</f>
        <v>0</v>
      </c>
      <c r="G641" s="264">
        <v>0</v>
      </c>
      <c r="H641" s="264">
        <v>0</v>
      </c>
    </row>
    <row r="642" spans="1:8" ht="15.75" x14ac:dyDescent="0.25">
      <c r="A642" s="140"/>
      <c r="B642" s="44"/>
      <c r="C642" s="144"/>
      <c r="D642" s="144"/>
      <c r="E642" s="141"/>
      <c r="F642" s="172">
        <f t="shared" si="74"/>
        <v>0</v>
      </c>
      <c r="G642" s="264">
        <v>0</v>
      </c>
      <c r="H642" s="264">
        <v>0</v>
      </c>
    </row>
    <row r="643" spans="1:8" ht="15.75" x14ac:dyDescent="0.25">
      <c r="A643" s="140"/>
      <c r="B643" s="44"/>
      <c r="C643" s="144"/>
      <c r="D643" s="144"/>
      <c r="E643" s="141"/>
      <c r="F643" s="172">
        <f t="shared" si="74"/>
        <v>0</v>
      </c>
      <c r="G643" s="264">
        <v>0</v>
      </c>
      <c r="H643" s="264">
        <v>0</v>
      </c>
    </row>
    <row r="644" spans="1:8" ht="15.75" x14ac:dyDescent="0.25">
      <c r="A644" s="140"/>
      <c r="B644" s="44"/>
      <c r="C644" s="144"/>
      <c r="D644" s="144"/>
      <c r="E644" s="141" t="s">
        <v>740</v>
      </c>
      <c r="F644" s="172">
        <f t="shared" si="74"/>
        <v>0</v>
      </c>
      <c r="G644" s="264">
        <v>0</v>
      </c>
      <c r="H644" s="264">
        <v>0</v>
      </c>
    </row>
    <row r="645" spans="1:8" x14ac:dyDescent="0.2">
      <c r="A645" s="140">
        <v>2826</v>
      </c>
      <c r="B645" s="44" t="s">
        <v>78</v>
      </c>
      <c r="C645" s="144">
        <v>2</v>
      </c>
      <c r="D645" s="144">
        <v>6</v>
      </c>
      <c r="E645" s="141" t="s">
        <v>465</v>
      </c>
      <c r="F645" s="172">
        <f t="shared" ref="F645:F706" si="75">G645+H645</f>
        <v>0</v>
      </c>
      <c r="G645" s="174">
        <f>SUM(G647:G650)</f>
        <v>0</v>
      </c>
      <c r="H645" s="174">
        <f>SUM(H647:H650)</f>
        <v>0</v>
      </c>
    </row>
    <row r="646" spans="1:8" ht="27" x14ac:dyDescent="0.25">
      <c r="A646" s="140"/>
      <c r="B646" s="44"/>
      <c r="C646" s="144"/>
      <c r="D646" s="144"/>
      <c r="E646" s="141" t="s">
        <v>739</v>
      </c>
      <c r="F646" s="172"/>
      <c r="G646" s="175"/>
      <c r="H646" s="175"/>
    </row>
    <row r="647" spans="1:8" ht="15.75" x14ac:dyDescent="0.25">
      <c r="A647" s="140"/>
      <c r="B647" s="44"/>
      <c r="C647" s="144"/>
      <c r="D647" s="144"/>
      <c r="E647" s="141" t="s">
        <v>740</v>
      </c>
      <c r="F647" s="172">
        <f t="shared" ref="F647:F651" si="76">G647+H647</f>
        <v>0</v>
      </c>
      <c r="G647" s="264">
        <v>0</v>
      </c>
      <c r="H647" s="264">
        <v>0</v>
      </c>
    </row>
    <row r="648" spans="1:8" ht="15.75" x14ac:dyDescent="0.25">
      <c r="A648" s="140"/>
      <c r="B648" s="44"/>
      <c r="C648" s="144"/>
      <c r="D648" s="144"/>
      <c r="E648" s="141"/>
      <c r="F648" s="172">
        <f t="shared" si="76"/>
        <v>0</v>
      </c>
      <c r="G648" s="264">
        <v>0</v>
      </c>
      <c r="H648" s="264">
        <v>0</v>
      </c>
    </row>
    <row r="649" spans="1:8" ht="15.75" x14ac:dyDescent="0.25">
      <c r="A649" s="140"/>
      <c r="B649" s="44"/>
      <c r="C649" s="144"/>
      <c r="D649" s="144"/>
      <c r="E649" s="141"/>
      <c r="F649" s="172">
        <f t="shared" si="76"/>
        <v>0</v>
      </c>
      <c r="G649" s="264">
        <v>0</v>
      </c>
      <c r="H649" s="264">
        <v>0</v>
      </c>
    </row>
    <row r="650" spans="1:8" ht="15.75" x14ac:dyDescent="0.25">
      <c r="A650" s="140"/>
      <c r="B650" s="44"/>
      <c r="C650" s="144"/>
      <c r="D650" s="144"/>
      <c r="E650" s="141" t="s">
        <v>740</v>
      </c>
      <c r="F650" s="172">
        <f t="shared" si="76"/>
        <v>0</v>
      </c>
      <c r="G650" s="264">
        <v>0</v>
      </c>
      <c r="H650" s="264">
        <v>0</v>
      </c>
    </row>
    <row r="651" spans="1:8" ht="33.75" customHeight="1" x14ac:dyDescent="0.2">
      <c r="A651" s="140">
        <v>2827</v>
      </c>
      <c r="B651" s="44" t="s">
        <v>78</v>
      </c>
      <c r="C651" s="144">
        <v>2</v>
      </c>
      <c r="D651" s="144">
        <v>7</v>
      </c>
      <c r="E651" s="141" t="s">
        <v>466</v>
      </c>
      <c r="F651" s="172">
        <f t="shared" si="76"/>
        <v>0</v>
      </c>
      <c r="G651" s="174">
        <f>SUM(G653:G656)</f>
        <v>0</v>
      </c>
      <c r="H651" s="174">
        <f>SUM(H653:H656)</f>
        <v>0</v>
      </c>
    </row>
    <row r="652" spans="1:8" ht="27" x14ac:dyDescent="0.25">
      <c r="A652" s="140"/>
      <c r="B652" s="44"/>
      <c r="C652" s="144"/>
      <c r="D652" s="144"/>
      <c r="E652" s="141" t="s">
        <v>739</v>
      </c>
      <c r="F652" s="172"/>
      <c r="G652" s="175"/>
      <c r="H652" s="175"/>
    </row>
    <row r="653" spans="1:8" ht="15.75" x14ac:dyDescent="0.25">
      <c r="A653" s="140"/>
      <c r="B653" s="44"/>
      <c r="C653" s="144"/>
      <c r="D653" s="144"/>
      <c r="E653" s="141" t="s">
        <v>740</v>
      </c>
      <c r="F653" s="172">
        <f t="shared" ref="F653:F656" si="77">G653+H653</f>
        <v>0</v>
      </c>
      <c r="G653" s="264">
        <v>0</v>
      </c>
      <c r="H653" s="264">
        <v>0</v>
      </c>
    </row>
    <row r="654" spans="1:8" ht="15.75" x14ac:dyDescent="0.25">
      <c r="A654" s="140"/>
      <c r="B654" s="44"/>
      <c r="C654" s="144"/>
      <c r="D654" s="144"/>
      <c r="E654" s="141"/>
      <c r="F654" s="172">
        <f t="shared" si="77"/>
        <v>0</v>
      </c>
      <c r="G654" s="264">
        <v>0</v>
      </c>
      <c r="H654" s="264">
        <v>0</v>
      </c>
    </row>
    <row r="655" spans="1:8" ht="15.75" x14ac:dyDescent="0.25">
      <c r="A655" s="140"/>
      <c r="B655" s="44"/>
      <c r="C655" s="144"/>
      <c r="D655" s="144"/>
      <c r="E655" s="141"/>
      <c r="F655" s="172">
        <f t="shared" si="77"/>
        <v>0</v>
      </c>
      <c r="G655" s="264">
        <v>0</v>
      </c>
      <c r="H655" s="264">
        <v>0</v>
      </c>
    </row>
    <row r="656" spans="1:8" ht="15.75" x14ac:dyDescent="0.25">
      <c r="A656" s="140"/>
      <c r="B656" s="44"/>
      <c r="C656" s="144"/>
      <c r="D656" s="144"/>
      <c r="E656" s="141" t="s">
        <v>740</v>
      </c>
      <c r="F656" s="172">
        <f t="shared" si="77"/>
        <v>0</v>
      </c>
      <c r="G656" s="264">
        <v>0</v>
      </c>
      <c r="H656" s="264">
        <v>0</v>
      </c>
    </row>
    <row r="657" spans="1:8" ht="29.25" customHeight="1" x14ac:dyDescent="0.2">
      <c r="A657" s="140">
        <v>2830</v>
      </c>
      <c r="B657" s="43" t="s">
        <v>78</v>
      </c>
      <c r="C657" s="137">
        <v>3</v>
      </c>
      <c r="D657" s="137">
        <v>0</v>
      </c>
      <c r="E657" s="142" t="s">
        <v>467</v>
      </c>
      <c r="F657" s="172">
        <f t="shared" si="75"/>
        <v>0</v>
      </c>
      <c r="G657" s="174">
        <f>G659+G665+G671</f>
        <v>0</v>
      </c>
      <c r="H657" s="174">
        <f>H659+H665+H671</f>
        <v>0</v>
      </c>
    </row>
    <row r="658" spans="1:8" s="143" customFormat="1" ht="10.5" customHeight="1" x14ac:dyDescent="0.25">
      <c r="A658" s="140"/>
      <c r="B658" s="43"/>
      <c r="C658" s="137"/>
      <c r="D658" s="137"/>
      <c r="E658" s="141" t="s">
        <v>233</v>
      </c>
      <c r="F658" s="172"/>
      <c r="G658" s="176"/>
      <c r="H658" s="176"/>
    </row>
    <row r="659" spans="1:8" x14ac:dyDescent="0.2">
      <c r="A659" s="140">
        <v>2831</v>
      </c>
      <c r="B659" s="44" t="s">
        <v>78</v>
      </c>
      <c r="C659" s="144">
        <v>3</v>
      </c>
      <c r="D659" s="144">
        <v>1</v>
      </c>
      <c r="E659" s="141" t="s">
        <v>468</v>
      </c>
      <c r="F659" s="172">
        <f t="shared" si="75"/>
        <v>0</v>
      </c>
      <c r="G659" s="174">
        <f>SUM(G661:G664)</f>
        <v>0</v>
      </c>
      <c r="H659" s="174">
        <f>SUM(H661:H664)</f>
        <v>0</v>
      </c>
    </row>
    <row r="660" spans="1:8" ht="27" x14ac:dyDescent="0.25">
      <c r="A660" s="140"/>
      <c r="B660" s="44"/>
      <c r="C660" s="144"/>
      <c r="D660" s="144"/>
      <c r="E660" s="141" t="s">
        <v>739</v>
      </c>
      <c r="F660" s="172"/>
      <c r="G660" s="175"/>
      <c r="H660" s="175"/>
    </row>
    <row r="661" spans="1:8" ht="15.75" x14ac:dyDescent="0.25">
      <c r="A661" s="140"/>
      <c r="B661" s="44"/>
      <c r="C661" s="144"/>
      <c r="D661" s="144"/>
      <c r="E661" s="141" t="s">
        <v>740</v>
      </c>
      <c r="F661" s="172">
        <f t="shared" ref="F661:F665" si="78">G661+H661</f>
        <v>0</v>
      </c>
      <c r="G661" s="264">
        <v>0</v>
      </c>
      <c r="H661" s="264">
        <v>0</v>
      </c>
    </row>
    <row r="662" spans="1:8" ht="15.75" x14ac:dyDescent="0.25">
      <c r="A662" s="140"/>
      <c r="B662" s="44"/>
      <c r="C662" s="144"/>
      <c r="D662" s="144"/>
      <c r="E662" s="141"/>
      <c r="F662" s="172">
        <f t="shared" si="78"/>
        <v>0</v>
      </c>
      <c r="G662" s="264">
        <v>0</v>
      </c>
      <c r="H662" s="264">
        <v>0</v>
      </c>
    </row>
    <row r="663" spans="1:8" ht="15.75" x14ac:dyDescent="0.25">
      <c r="A663" s="140"/>
      <c r="B663" s="44"/>
      <c r="C663" s="144"/>
      <c r="D663" s="144"/>
      <c r="E663" s="141"/>
      <c r="F663" s="172">
        <f t="shared" si="78"/>
        <v>0</v>
      </c>
      <c r="G663" s="264">
        <v>0</v>
      </c>
      <c r="H663" s="264">
        <v>0</v>
      </c>
    </row>
    <row r="664" spans="1:8" ht="15.75" x14ac:dyDescent="0.25">
      <c r="A664" s="140"/>
      <c r="B664" s="44"/>
      <c r="C664" s="144"/>
      <c r="D664" s="144"/>
      <c r="E664" s="141" t="s">
        <v>740</v>
      </c>
      <c r="F664" s="172">
        <f t="shared" si="78"/>
        <v>0</v>
      </c>
      <c r="G664" s="264">
        <v>0</v>
      </c>
      <c r="H664" s="264">
        <v>0</v>
      </c>
    </row>
    <row r="665" spans="1:8" x14ac:dyDescent="0.2">
      <c r="A665" s="140">
        <v>2832</v>
      </c>
      <c r="B665" s="44" t="s">
        <v>78</v>
      </c>
      <c r="C665" s="144">
        <v>3</v>
      </c>
      <c r="D665" s="144">
        <v>2</v>
      </c>
      <c r="E665" s="141" t="s">
        <v>469</v>
      </c>
      <c r="F665" s="172">
        <f t="shared" si="78"/>
        <v>0</v>
      </c>
      <c r="G665" s="174">
        <f>SUM(G667:G670)</f>
        <v>0</v>
      </c>
      <c r="H665" s="174">
        <f>SUM(H667:H670)</f>
        <v>0</v>
      </c>
    </row>
    <row r="666" spans="1:8" ht="27" x14ac:dyDescent="0.25">
      <c r="A666" s="140"/>
      <c r="B666" s="44"/>
      <c r="C666" s="144"/>
      <c r="D666" s="144"/>
      <c r="E666" s="141" t="s">
        <v>739</v>
      </c>
      <c r="F666" s="172"/>
      <c r="G666" s="175"/>
      <c r="H666" s="175"/>
    </row>
    <row r="667" spans="1:8" ht="15.75" x14ac:dyDescent="0.25">
      <c r="A667" s="140"/>
      <c r="B667" s="44"/>
      <c r="C667" s="144"/>
      <c r="D667" s="144"/>
      <c r="E667" s="141" t="s">
        <v>740</v>
      </c>
      <c r="F667" s="172">
        <f t="shared" ref="F667:F671" si="79">G667+H667</f>
        <v>0</v>
      </c>
      <c r="G667" s="264">
        <v>0</v>
      </c>
      <c r="H667" s="264">
        <v>0</v>
      </c>
    </row>
    <row r="668" spans="1:8" ht="15.75" x14ac:dyDescent="0.25">
      <c r="A668" s="140"/>
      <c r="B668" s="44"/>
      <c r="C668" s="144"/>
      <c r="D668" s="144"/>
      <c r="E668" s="141"/>
      <c r="F668" s="172">
        <f t="shared" si="79"/>
        <v>0</v>
      </c>
      <c r="G668" s="264">
        <v>0</v>
      </c>
      <c r="H668" s="264">
        <v>0</v>
      </c>
    </row>
    <row r="669" spans="1:8" ht="15.75" x14ac:dyDescent="0.25">
      <c r="A669" s="140"/>
      <c r="B669" s="44"/>
      <c r="C669" s="144"/>
      <c r="D669" s="144"/>
      <c r="E669" s="141"/>
      <c r="F669" s="172">
        <f t="shared" si="79"/>
        <v>0</v>
      </c>
      <c r="G669" s="264">
        <v>0</v>
      </c>
      <c r="H669" s="264">
        <v>0</v>
      </c>
    </row>
    <row r="670" spans="1:8" ht="15.75" x14ac:dyDescent="0.25">
      <c r="A670" s="140"/>
      <c r="B670" s="44"/>
      <c r="C670" s="144"/>
      <c r="D670" s="144"/>
      <c r="E670" s="141" t="s">
        <v>740</v>
      </c>
      <c r="F670" s="172">
        <f t="shared" si="79"/>
        <v>0</v>
      </c>
      <c r="G670" s="264">
        <v>0</v>
      </c>
      <c r="H670" s="264">
        <v>0</v>
      </c>
    </row>
    <row r="671" spans="1:8" x14ac:dyDescent="0.2">
      <c r="A671" s="140">
        <v>2833</v>
      </c>
      <c r="B671" s="44" t="s">
        <v>78</v>
      </c>
      <c r="C671" s="144">
        <v>3</v>
      </c>
      <c r="D671" s="144">
        <v>3</v>
      </c>
      <c r="E671" s="141" t="s">
        <v>470</v>
      </c>
      <c r="F671" s="172">
        <f t="shared" si="79"/>
        <v>0</v>
      </c>
      <c r="G671" s="174">
        <f>SUM(G673:G676)</f>
        <v>0</v>
      </c>
      <c r="H671" s="174">
        <f>SUM(H673:H676)</f>
        <v>0</v>
      </c>
    </row>
    <row r="672" spans="1:8" ht="27" x14ac:dyDescent="0.25">
      <c r="A672" s="140"/>
      <c r="B672" s="44"/>
      <c r="C672" s="144"/>
      <c r="D672" s="144"/>
      <c r="E672" s="141" t="s">
        <v>739</v>
      </c>
      <c r="F672" s="172"/>
      <c r="G672" s="175"/>
      <c r="H672" s="175"/>
    </row>
    <row r="673" spans="1:8" ht="15.75" x14ac:dyDescent="0.25">
      <c r="A673" s="140"/>
      <c r="B673" s="44"/>
      <c r="C673" s="144"/>
      <c r="D673" s="144"/>
      <c r="E673" s="141" t="s">
        <v>740</v>
      </c>
      <c r="F673" s="172">
        <f t="shared" ref="F673:F676" si="80">G673+H673</f>
        <v>0</v>
      </c>
      <c r="G673" s="264">
        <v>0</v>
      </c>
      <c r="H673" s="264">
        <v>0</v>
      </c>
    </row>
    <row r="674" spans="1:8" ht="15.75" x14ac:dyDescent="0.25">
      <c r="A674" s="140"/>
      <c r="B674" s="44"/>
      <c r="C674" s="144"/>
      <c r="D674" s="144"/>
      <c r="E674" s="141"/>
      <c r="F674" s="172">
        <f t="shared" si="80"/>
        <v>0</v>
      </c>
      <c r="G674" s="264">
        <v>0</v>
      </c>
      <c r="H674" s="264">
        <v>0</v>
      </c>
    </row>
    <row r="675" spans="1:8" ht="15.75" x14ac:dyDescent="0.25">
      <c r="A675" s="140"/>
      <c r="B675" s="44"/>
      <c r="C675" s="144"/>
      <c r="D675" s="144"/>
      <c r="E675" s="141"/>
      <c r="F675" s="172">
        <f t="shared" si="80"/>
        <v>0</v>
      </c>
      <c r="G675" s="264">
        <v>0</v>
      </c>
      <c r="H675" s="264">
        <v>0</v>
      </c>
    </row>
    <row r="676" spans="1:8" ht="15.75" x14ac:dyDescent="0.25">
      <c r="A676" s="140"/>
      <c r="B676" s="44"/>
      <c r="C676" s="144"/>
      <c r="D676" s="144"/>
      <c r="E676" s="141" t="s">
        <v>740</v>
      </c>
      <c r="F676" s="172">
        <f t="shared" si="80"/>
        <v>0</v>
      </c>
      <c r="G676" s="264">
        <v>0</v>
      </c>
      <c r="H676" s="264">
        <v>0</v>
      </c>
    </row>
    <row r="677" spans="1:8" ht="14.25" customHeight="1" x14ac:dyDescent="0.2">
      <c r="A677" s="140">
        <v>2840</v>
      </c>
      <c r="B677" s="43" t="s">
        <v>78</v>
      </c>
      <c r="C677" s="137">
        <v>4</v>
      </c>
      <c r="D677" s="137">
        <v>0</v>
      </c>
      <c r="E677" s="142" t="s">
        <v>471</v>
      </c>
      <c r="F677" s="172">
        <f t="shared" si="75"/>
        <v>0</v>
      </c>
      <c r="G677" s="174">
        <f>G679+G685+G691</f>
        <v>0</v>
      </c>
      <c r="H677" s="174">
        <f>H679+H685+H691</f>
        <v>0</v>
      </c>
    </row>
    <row r="678" spans="1:8" s="143" customFormat="1" ht="10.5" customHeight="1" x14ac:dyDescent="0.25">
      <c r="A678" s="140"/>
      <c r="B678" s="43"/>
      <c r="C678" s="137"/>
      <c r="D678" s="137"/>
      <c r="E678" s="141" t="s">
        <v>233</v>
      </c>
      <c r="F678" s="172"/>
      <c r="G678" s="176"/>
      <c r="H678" s="176"/>
    </row>
    <row r="679" spans="1:8" ht="14.25" customHeight="1" x14ac:dyDescent="0.2">
      <c r="A679" s="140">
        <v>2841</v>
      </c>
      <c r="B679" s="44" t="s">
        <v>78</v>
      </c>
      <c r="C679" s="144">
        <v>4</v>
      </c>
      <c r="D679" s="144">
        <v>1</v>
      </c>
      <c r="E679" s="141" t="s">
        <v>472</v>
      </c>
      <c r="F679" s="172">
        <f t="shared" si="75"/>
        <v>0</v>
      </c>
      <c r="G679" s="174">
        <f>SUM(G681:G684)</f>
        <v>0</v>
      </c>
      <c r="H679" s="174">
        <f>SUM(H681:H684)</f>
        <v>0</v>
      </c>
    </row>
    <row r="680" spans="1:8" ht="27" x14ac:dyDescent="0.25">
      <c r="A680" s="140"/>
      <c r="B680" s="44"/>
      <c r="C680" s="144"/>
      <c r="D680" s="144"/>
      <c r="E680" s="141" t="s">
        <v>739</v>
      </c>
      <c r="F680" s="172"/>
      <c r="G680" s="175"/>
      <c r="H680" s="175"/>
    </row>
    <row r="681" spans="1:8" ht="15.75" x14ac:dyDescent="0.25">
      <c r="A681" s="140"/>
      <c r="B681" s="44"/>
      <c r="C681" s="144"/>
      <c r="D681" s="144"/>
      <c r="E681" s="141" t="s">
        <v>740</v>
      </c>
      <c r="F681" s="172">
        <f t="shared" ref="F681:F685" si="81">G681+H681</f>
        <v>0</v>
      </c>
      <c r="G681" s="264">
        <v>0</v>
      </c>
      <c r="H681" s="264">
        <v>0</v>
      </c>
    </row>
    <row r="682" spans="1:8" ht="15.75" x14ac:dyDescent="0.25">
      <c r="A682" s="140"/>
      <c r="B682" s="44"/>
      <c r="C682" s="144"/>
      <c r="D682" s="144"/>
      <c r="E682" s="141"/>
      <c r="F682" s="172">
        <f t="shared" si="81"/>
        <v>0</v>
      </c>
      <c r="G682" s="264">
        <v>0</v>
      </c>
      <c r="H682" s="264">
        <v>0</v>
      </c>
    </row>
    <row r="683" spans="1:8" ht="15.75" x14ac:dyDescent="0.25">
      <c r="A683" s="140"/>
      <c r="B683" s="44"/>
      <c r="C683" s="144"/>
      <c r="D683" s="144"/>
      <c r="E683" s="141"/>
      <c r="F683" s="172">
        <f t="shared" si="81"/>
        <v>0</v>
      </c>
      <c r="G683" s="264">
        <v>0</v>
      </c>
      <c r="H683" s="264">
        <v>0</v>
      </c>
    </row>
    <row r="684" spans="1:8" ht="15.75" x14ac:dyDescent="0.25">
      <c r="A684" s="140"/>
      <c r="B684" s="44"/>
      <c r="C684" s="144"/>
      <c r="D684" s="144"/>
      <c r="E684" s="141" t="s">
        <v>740</v>
      </c>
      <c r="F684" s="172">
        <f t="shared" si="81"/>
        <v>0</v>
      </c>
      <c r="G684" s="264">
        <v>0</v>
      </c>
      <c r="H684" s="264">
        <v>0</v>
      </c>
    </row>
    <row r="685" spans="1:8" ht="32.25" customHeight="1" x14ac:dyDescent="0.2">
      <c r="A685" s="140">
        <v>2842</v>
      </c>
      <c r="B685" s="44" t="s">
        <v>78</v>
      </c>
      <c r="C685" s="144">
        <v>4</v>
      </c>
      <c r="D685" s="144">
        <v>2</v>
      </c>
      <c r="E685" s="141" t="s">
        <v>473</v>
      </c>
      <c r="F685" s="172">
        <f t="shared" si="81"/>
        <v>0</v>
      </c>
      <c r="G685" s="174">
        <f>SUM(G687:G690)</f>
        <v>0</v>
      </c>
      <c r="H685" s="174">
        <f>SUM(H687:H690)</f>
        <v>0</v>
      </c>
    </row>
    <row r="686" spans="1:8" ht="27" x14ac:dyDescent="0.25">
      <c r="A686" s="140"/>
      <c r="B686" s="44"/>
      <c r="C686" s="144"/>
      <c r="D686" s="144"/>
      <c r="E686" s="141" t="s">
        <v>739</v>
      </c>
      <c r="F686" s="172"/>
      <c r="G686" s="175"/>
      <c r="H686" s="175"/>
    </row>
    <row r="687" spans="1:8" ht="15.75" x14ac:dyDescent="0.25">
      <c r="A687" s="140"/>
      <c r="B687" s="44"/>
      <c r="C687" s="144"/>
      <c r="D687" s="144"/>
      <c r="E687" s="141" t="s">
        <v>740</v>
      </c>
      <c r="F687" s="172">
        <f t="shared" ref="F687:F691" si="82">G687+H687</f>
        <v>0</v>
      </c>
      <c r="G687" s="264">
        <v>0</v>
      </c>
      <c r="H687" s="264">
        <v>0</v>
      </c>
    </row>
    <row r="688" spans="1:8" ht="15.75" x14ac:dyDescent="0.25">
      <c r="A688" s="140"/>
      <c r="B688" s="44"/>
      <c r="C688" s="144"/>
      <c r="D688" s="144"/>
      <c r="E688" s="141"/>
      <c r="F688" s="172">
        <f t="shared" si="82"/>
        <v>0</v>
      </c>
      <c r="G688" s="264">
        <v>0</v>
      </c>
      <c r="H688" s="264">
        <v>0</v>
      </c>
    </row>
    <row r="689" spans="1:8" ht="15.75" x14ac:dyDescent="0.25">
      <c r="A689" s="140"/>
      <c r="B689" s="44"/>
      <c r="C689" s="144"/>
      <c r="D689" s="144"/>
      <c r="E689" s="141"/>
      <c r="F689" s="172">
        <f t="shared" si="82"/>
        <v>0</v>
      </c>
      <c r="G689" s="264">
        <v>0</v>
      </c>
      <c r="H689" s="264">
        <v>0</v>
      </c>
    </row>
    <row r="690" spans="1:8" ht="15.75" x14ac:dyDescent="0.25">
      <c r="A690" s="140"/>
      <c r="B690" s="44"/>
      <c r="C690" s="144"/>
      <c r="D690" s="144"/>
      <c r="E690" s="141" t="s">
        <v>740</v>
      </c>
      <c r="F690" s="172">
        <f t="shared" si="82"/>
        <v>0</v>
      </c>
      <c r="G690" s="264">
        <v>0</v>
      </c>
      <c r="H690" s="264">
        <v>0</v>
      </c>
    </row>
    <row r="691" spans="1:8" x14ac:dyDescent="0.2">
      <c r="A691" s="140">
        <v>2843</v>
      </c>
      <c r="B691" s="44" t="s">
        <v>78</v>
      </c>
      <c r="C691" s="144">
        <v>4</v>
      </c>
      <c r="D691" s="144">
        <v>3</v>
      </c>
      <c r="E691" s="141" t="s">
        <v>471</v>
      </c>
      <c r="F691" s="172">
        <f t="shared" si="82"/>
        <v>0</v>
      </c>
      <c r="G691" s="174">
        <f>SUM(G693:G696)</f>
        <v>0</v>
      </c>
      <c r="H691" s="174">
        <f>SUM(H693:H696)</f>
        <v>0</v>
      </c>
    </row>
    <row r="692" spans="1:8" ht="27" x14ac:dyDescent="0.25">
      <c r="A692" s="140"/>
      <c r="B692" s="44"/>
      <c r="C692" s="144"/>
      <c r="D692" s="144"/>
      <c r="E692" s="141" t="s">
        <v>739</v>
      </c>
      <c r="F692" s="172"/>
      <c r="G692" s="175"/>
      <c r="H692" s="175"/>
    </row>
    <row r="693" spans="1:8" ht="15.75" x14ac:dyDescent="0.25">
      <c r="A693" s="140"/>
      <c r="B693" s="44"/>
      <c r="C693" s="144"/>
      <c r="D693" s="144"/>
      <c r="E693" s="141" t="s">
        <v>740</v>
      </c>
      <c r="F693" s="172">
        <f t="shared" ref="F693:F696" si="83">G693+H693</f>
        <v>0</v>
      </c>
      <c r="G693" s="264">
        <v>0</v>
      </c>
      <c r="H693" s="264">
        <v>0</v>
      </c>
    </row>
    <row r="694" spans="1:8" ht="15.75" x14ac:dyDescent="0.25">
      <c r="A694" s="140"/>
      <c r="B694" s="44"/>
      <c r="C694" s="144"/>
      <c r="D694" s="144"/>
      <c r="E694" s="141"/>
      <c r="F694" s="172">
        <f t="shared" si="83"/>
        <v>0</v>
      </c>
      <c r="G694" s="264">
        <v>0</v>
      </c>
      <c r="H694" s="264">
        <v>0</v>
      </c>
    </row>
    <row r="695" spans="1:8" ht="15.75" x14ac:dyDescent="0.25">
      <c r="A695" s="140"/>
      <c r="B695" s="44"/>
      <c r="C695" s="144"/>
      <c r="D695" s="144"/>
      <c r="E695" s="141"/>
      <c r="F695" s="172">
        <f t="shared" si="83"/>
        <v>0</v>
      </c>
      <c r="G695" s="264">
        <v>0</v>
      </c>
      <c r="H695" s="264">
        <v>0</v>
      </c>
    </row>
    <row r="696" spans="1:8" ht="15.75" x14ac:dyDescent="0.25">
      <c r="A696" s="140"/>
      <c r="B696" s="44"/>
      <c r="C696" s="144"/>
      <c r="D696" s="144"/>
      <c r="E696" s="141" t="s">
        <v>740</v>
      </c>
      <c r="F696" s="172">
        <f t="shared" si="83"/>
        <v>0</v>
      </c>
      <c r="G696" s="264">
        <v>0</v>
      </c>
      <c r="H696" s="264">
        <v>0</v>
      </c>
    </row>
    <row r="697" spans="1:8" ht="26.25" customHeight="1" x14ac:dyDescent="0.2">
      <c r="A697" s="140">
        <v>2850</v>
      </c>
      <c r="B697" s="43" t="s">
        <v>78</v>
      </c>
      <c r="C697" s="137">
        <v>5</v>
      </c>
      <c r="D697" s="137">
        <v>0</v>
      </c>
      <c r="E697" s="146" t="s">
        <v>474</v>
      </c>
      <c r="F697" s="172">
        <f t="shared" si="75"/>
        <v>0</v>
      </c>
      <c r="G697" s="174">
        <f>G699</f>
        <v>0</v>
      </c>
      <c r="H697" s="174">
        <f>H699</f>
        <v>0</v>
      </c>
    </row>
    <row r="698" spans="1:8" s="143" customFormat="1" ht="10.5" customHeight="1" x14ac:dyDescent="0.25">
      <c r="A698" s="140"/>
      <c r="B698" s="43"/>
      <c r="C698" s="137"/>
      <c r="D698" s="137"/>
      <c r="E698" s="141" t="s">
        <v>233</v>
      </c>
      <c r="F698" s="172">
        <f t="shared" si="75"/>
        <v>0</v>
      </c>
      <c r="G698" s="176"/>
      <c r="H698" s="176"/>
    </row>
    <row r="699" spans="1:8" ht="30" customHeight="1" x14ac:dyDescent="0.2">
      <c r="A699" s="140">
        <v>2851</v>
      </c>
      <c r="B699" s="43" t="s">
        <v>78</v>
      </c>
      <c r="C699" s="137">
        <v>5</v>
      </c>
      <c r="D699" s="137">
        <v>1</v>
      </c>
      <c r="E699" s="147" t="s">
        <v>474</v>
      </c>
      <c r="F699" s="172">
        <f t="shared" si="75"/>
        <v>0</v>
      </c>
      <c r="G699" s="174">
        <f>SUM(G701:G704)</f>
        <v>0</v>
      </c>
      <c r="H699" s="174">
        <f>SUM(H701:H704)</f>
        <v>0</v>
      </c>
    </row>
    <row r="700" spans="1:8" ht="27" x14ac:dyDescent="0.25">
      <c r="A700" s="140"/>
      <c r="B700" s="44"/>
      <c r="C700" s="144"/>
      <c r="D700" s="144"/>
      <c r="E700" s="141" t="s">
        <v>739</v>
      </c>
      <c r="F700" s="172"/>
      <c r="G700" s="175"/>
      <c r="H700" s="175"/>
    </row>
    <row r="701" spans="1:8" ht="15.75" x14ac:dyDescent="0.25">
      <c r="A701" s="140"/>
      <c r="B701" s="44"/>
      <c r="C701" s="144"/>
      <c r="D701" s="144"/>
      <c r="E701" s="141" t="s">
        <v>740</v>
      </c>
      <c r="F701" s="172">
        <f t="shared" ref="F701:F704" si="84">G701+H701</f>
        <v>0</v>
      </c>
      <c r="G701" s="264">
        <v>0</v>
      </c>
      <c r="H701" s="264">
        <v>0</v>
      </c>
    </row>
    <row r="702" spans="1:8" ht="15.75" x14ac:dyDescent="0.25">
      <c r="A702" s="140"/>
      <c r="B702" s="44"/>
      <c r="C702" s="144"/>
      <c r="D702" s="144"/>
      <c r="E702" s="141"/>
      <c r="F702" s="172">
        <f t="shared" si="84"/>
        <v>0</v>
      </c>
      <c r="G702" s="264">
        <v>0</v>
      </c>
      <c r="H702" s="264">
        <v>0</v>
      </c>
    </row>
    <row r="703" spans="1:8" ht="15.75" x14ac:dyDescent="0.25">
      <c r="A703" s="140"/>
      <c r="B703" s="44"/>
      <c r="C703" s="144"/>
      <c r="D703" s="144"/>
      <c r="E703" s="141"/>
      <c r="F703" s="172">
        <f t="shared" si="84"/>
        <v>0</v>
      </c>
      <c r="G703" s="264">
        <v>0</v>
      </c>
      <c r="H703" s="264">
        <v>0</v>
      </c>
    </row>
    <row r="704" spans="1:8" ht="15.75" x14ac:dyDescent="0.25">
      <c r="A704" s="140"/>
      <c r="B704" s="44"/>
      <c r="C704" s="144"/>
      <c r="D704" s="144"/>
      <c r="E704" s="141" t="s">
        <v>740</v>
      </c>
      <c r="F704" s="172">
        <f t="shared" si="84"/>
        <v>0</v>
      </c>
      <c r="G704" s="264">
        <v>0</v>
      </c>
      <c r="H704" s="264">
        <v>0</v>
      </c>
    </row>
    <row r="705" spans="1:9" ht="27" customHeight="1" x14ac:dyDescent="0.2">
      <c r="A705" s="140">
        <v>2860</v>
      </c>
      <c r="B705" s="43" t="s">
        <v>78</v>
      </c>
      <c r="C705" s="137">
        <v>6</v>
      </c>
      <c r="D705" s="137">
        <v>0</v>
      </c>
      <c r="E705" s="146" t="s">
        <v>475</v>
      </c>
      <c r="F705" s="172">
        <f t="shared" si="75"/>
        <v>0</v>
      </c>
      <c r="G705" s="174">
        <f>G707</f>
        <v>0</v>
      </c>
      <c r="H705" s="174">
        <f>H707</f>
        <v>0</v>
      </c>
    </row>
    <row r="706" spans="1:9" s="143" customFormat="1" ht="10.5" customHeight="1" x14ac:dyDescent="0.25">
      <c r="A706" s="140"/>
      <c r="B706" s="43"/>
      <c r="C706" s="137"/>
      <c r="D706" s="137"/>
      <c r="E706" s="141" t="s">
        <v>233</v>
      </c>
      <c r="F706" s="172">
        <f t="shared" si="75"/>
        <v>0</v>
      </c>
      <c r="G706" s="176"/>
      <c r="H706" s="176"/>
    </row>
    <row r="707" spans="1:9" ht="12" customHeight="1" x14ac:dyDescent="0.2">
      <c r="A707" s="140">
        <v>2861</v>
      </c>
      <c r="B707" s="44" t="s">
        <v>78</v>
      </c>
      <c r="C707" s="144">
        <v>6</v>
      </c>
      <c r="D707" s="144">
        <v>1</v>
      </c>
      <c r="E707" s="147" t="s">
        <v>475</v>
      </c>
      <c r="F707" s="172">
        <f t="shared" ref="F707" si="85">G707+H707</f>
        <v>0</v>
      </c>
      <c r="G707" s="174">
        <f>SUM(G709:G712)</f>
        <v>0</v>
      </c>
      <c r="H707" s="174">
        <f>SUM(H709:H712)</f>
        <v>0</v>
      </c>
    </row>
    <row r="708" spans="1:9" ht="27" x14ac:dyDescent="0.25">
      <c r="A708" s="140"/>
      <c r="B708" s="44"/>
      <c r="C708" s="144"/>
      <c r="D708" s="144"/>
      <c r="E708" s="141" t="s">
        <v>739</v>
      </c>
      <c r="F708" s="172"/>
      <c r="G708" s="175"/>
      <c r="H708" s="175"/>
    </row>
    <row r="709" spans="1:9" ht="15.75" x14ac:dyDescent="0.25">
      <c r="A709" s="140"/>
      <c r="B709" s="44"/>
      <c r="C709" s="144"/>
      <c r="D709" s="144"/>
      <c r="E709" s="141" t="s">
        <v>740</v>
      </c>
      <c r="F709" s="172">
        <f t="shared" ref="F709:F712" si="86">G709+H709</f>
        <v>0</v>
      </c>
      <c r="G709" s="264">
        <v>0</v>
      </c>
      <c r="H709" s="264">
        <v>0</v>
      </c>
    </row>
    <row r="710" spans="1:9" ht="15.75" x14ac:dyDescent="0.25">
      <c r="A710" s="140"/>
      <c r="B710" s="44"/>
      <c r="C710" s="144"/>
      <c r="D710" s="144"/>
      <c r="E710" s="141"/>
      <c r="F710" s="172">
        <f t="shared" si="86"/>
        <v>0</v>
      </c>
      <c r="G710" s="264">
        <v>0</v>
      </c>
      <c r="H710" s="264">
        <v>0</v>
      </c>
    </row>
    <row r="711" spans="1:9" ht="15.75" x14ac:dyDescent="0.25">
      <c r="A711" s="140"/>
      <c r="B711" s="44"/>
      <c r="C711" s="144"/>
      <c r="D711" s="144"/>
      <c r="E711" s="141"/>
      <c r="F711" s="172">
        <f t="shared" si="86"/>
        <v>0</v>
      </c>
      <c r="G711" s="264">
        <v>0</v>
      </c>
      <c r="H711" s="264">
        <v>0</v>
      </c>
    </row>
    <row r="712" spans="1:9" ht="15.75" x14ac:dyDescent="0.25">
      <c r="A712" s="140"/>
      <c r="B712" s="44"/>
      <c r="C712" s="144"/>
      <c r="D712" s="144"/>
      <c r="E712" s="141" t="s">
        <v>740</v>
      </c>
      <c r="F712" s="172">
        <f t="shared" si="86"/>
        <v>0</v>
      </c>
      <c r="G712" s="264">
        <v>0</v>
      </c>
      <c r="H712" s="264">
        <v>0</v>
      </c>
    </row>
    <row r="713" spans="1:9" s="139" customFormat="1" ht="44.25" customHeight="1" x14ac:dyDescent="0.25">
      <c r="A713" s="257">
        <v>2900</v>
      </c>
      <c r="B713" s="252" t="s">
        <v>79</v>
      </c>
      <c r="C713" s="253">
        <v>0</v>
      </c>
      <c r="D713" s="253">
        <v>0</v>
      </c>
      <c r="E713" s="258" t="s">
        <v>748</v>
      </c>
      <c r="F713" s="245">
        <f t="shared" ref="F713:F811" si="87">G713+H713</f>
        <v>389000</v>
      </c>
      <c r="G713" s="245">
        <f>G715+G729+G743+G757+G771+G802+G810+G818</f>
        <v>380000</v>
      </c>
      <c r="H713" s="245">
        <f>H715+H729+H743+H757+H771+H802+H810+H818</f>
        <v>9000</v>
      </c>
    </row>
    <row r="714" spans="1:9" ht="11.25" customHeight="1" x14ac:dyDescent="0.25">
      <c r="A714" s="140"/>
      <c r="B714" s="43"/>
      <c r="C714" s="137"/>
      <c r="D714" s="137"/>
      <c r="E714" s="141" t="s">
        <v>327</v>
      </c>
      <c r="F714" s="172"/>
      <c r="G714" s="175"/>
      <c r="H714" s="175"/>
    </row>
    <row r="715" spans="1:9" x14ac:dyDescent="0.2">
      <c r="A715" s="140">
        <v>2910</v>
      </c>
      <c r="B715" s="43" t="s">
        <v>79</v>
      </c>
      <c r="C715" s="137">
        <v>1</v>
      </c>
      <c r="D715" s="137">
        <v>0</v>
      </c>
      <c r="E715" s="142" t="s">
        <v>477</v>
      </c>
      <c r="F715" s="172">
        <f t="shared" si="87"/>
        <v>331000</v>
      </c>
      <c r="G715" s="174">
        <f>G717+G723</f>
        <v>322000</v>
      </c>
      <c r="H715" s="174">
        <f>H717+H723</f>
        <v>9000</v>
      </c>
    </row>
    <row r="716" spans="1:9" s="143" customFormat="1" ht="10.5" customHeight="1" x14ac:dyDescent="0.25">
      <c r="A716" s="140"/>
      <c r="B716" s="43"/>
      <c r="C716" s="137"/>
      <c r="D716" s="137"/>
      <c r="E716" s="141" t="s">
        <v>233</v>
      </c>
      <c r="F716" s="172"/>
      <c r="G716" s="176"/>
      <c r="H716" s="176"/>
    </row>
    <row r="717" spans="1:9" x14ac:dyDescent="0.2">
      <c r="A717" s="140">
        <v>2911</v>
      </c>
      <c r="B717" s="44" t="s">
        <v>79</v>
      </c>
      <c r="C717" s="144">
        <v>1</v>
      </c>
      <c r="D717" s="144">
        <v>1</v>
      </c>
      <c r="E717" s="141" t="s">
        <v>478</v>
      </c>
      <c r="F717" s="172">
        <f t="shared" si="87"/>
        <v>331000</v>
      </c>
      <c r="G717" s="174">
        <f>SUM(G719:G722)</f>
        <v>322000</v>
      </c>
      <c r="H717" s="174">
        <f>SUM(H719:H722)</f>
        <v>9000</v>
      </c>
    </row>
    <row r="718" spans="1:9" ht="27" x14ac:dyDescent="0.25">
      <c r="A718" s="140"/>
      <c r="B718" s="44"/>
      <c r="C718" s="144"/>
      <c r="D718" s="144"/>
      <c r="E718" s="141" t="s">
        <v>739</v>
      </c>
      <c r="F718" s="172"/>
      <c r="G718" s="175"/>
      <c r="H718" s="175"/>
    </row>
    <row r="719" spans="1:9" ht="15.75" x14ac:dyDescent="0.25">
      <c r="A719" s="140"/>
      <c r="B719" s="44"/>
      <c r="C719" s="144"/>
      <c r="D719" s="144"/>
      <c r="E719" s="141">
        <v>4511</v>
      </c>
      <c r="F719" s="172">
        <f t="shared" ref="F719:F723" si="88">G719+H719</f>
        <v>85945</v>
      </c>
      <c r="G719" s="291">
        <v>85945</v>
      </c>
      <c r="H719" s="264">
        <v>0</v>
      </c>
      <c r="I719" s="264">
        <v>0</v>
      </c>
    </row>
    <row r="720" spans="1:9" ht="15.75" x14ac:dyDescent="0.25">
      <c r="A720" s="140"/>
      <c r="B720" s="44"/>
      <c r="C720" s="144"/>
      <c r="D720" s="144"/>
      <c r="E720" s="248" t="s">
        <v>233</v>
      </c>
      <c r="F720" s="172">
        <f t="shared" si="88"/>
        <v>236055</v>
      </c>
      <c r="G720" s="289">
        <v>236055</v>
      </c>
      <c r="H720" s="265"/>
    </row>
    <row r="721" spans="1:8" ht="15.75" x14ac:dyDescent="0.25">
      <c r="A721" s="140"/>
      <c r="B721" s="44"/>
      <c r="C721" s="144"/>
      <c r="D721" s="144"/>
      <c r="E721" s="141">
        <v>5113</v>
      </c>
      <c r="F721" s="172">
        <f t="shared" si="88"/>
        <v>9000</v>
      </c>
      <c r="G721" s="264">
        <v>0</v>
      </c>
      <c r="H721" s="264">
        <v>9000</v>
      </c>
    </row>
    <row r="722" spans="1:8" ht="15.75" x14ac:dyDescent="0.25">
      <c r="A722" s="140"/>
      <c r="B722" s="44"/>
      <c r="C722" s="144"/>
      <c r="D722" s="144"/>
      <c r="E722" s="141" t="s">
        <v>740</v>
      </c>
      <c r="F722" s="172">
        <f t="shared" si="88"/>
        <v>0</v>
      </c>
      <c r="G722" s="264">
        <v>0</v>
      </c>
      <c r="H722" s="264">
        <v>0</v>
      </c>
    </row>
    <row r="723" spans="1:8" x14ac:dyDescent="0.2">
      <c r="A723" s="140">
        <v>2912</v>
      </c>
      <c r="B723" s="44" t="s">
        <v>79</v>
      </c>
      <c r="C723" s="144">
        <v>1</v>
      </c>
      <c r="D723" s="144">
        <v>2</v>
      </c>
      <c r="E723" s="141" t="s">
        <v>479</v>
      </c>
      <c r="F723" s="172">
        <f t="shared" si="88"/>
        <v>0</v>
      </c>
      <c r="G723" s="174">
        <f>SUM(G725:G728)</f>
        <v>0</v>
      </c>
      <c r="H723" s="174">
        <f>SUM(H725:H728)</f>
        <v>0</v>
      </c>
    </row>
    <row r="724" spans="1:8" ht="27" x14ac:dyDescent="0.25">
      <c r="A724" s="140"/>
      <c r="B724" s="44"/>
      <c r="C724" s="144"/>
      <c r="D724" s="144"/>
      <c r="E724" s="141" t="s">
        <v>739</v>
      </c>
      <c r="F724" s="172"/>
      <c r="G724" s="175"/>
      <c r="H724" s="175"/>
    </row>
    <row r="725" spans="1:8" ht="15.75" x14ac:dyDescent="0.25">
      <c r="A725" s="140"/>
      <c r="B725" s="44"/>
      <c r="C725" s="144"/>
      <c r="D725" s="144"/>
      <c r="E725" s="141" t="s">
        <v>740</v>
      </c>
      <c r="F725" s="172">
        <f t="shared" ref="F725:F728" si="89">G725+H725</f>
        <v>0</v>
      </c>
      <c r="G725" s="264">
        <v>0</v>
      </c>
      <c r="H725" s="264">
        <v>0</v>
      </c>
    </row>
    <row r="726" spans="1:8" ht="15.75" x14ac:dyDescent="0.25">
      <c r="A726" s="140"/>
      <c r="B726" s="44"/>
      <c r="C726" s="144"/>
      <c r="D726" s="144"/>
      <c r="E726" s="141"/>
      <c r="F726" s="172">
        <f t="shared" si="89"/>
        <v>0</v>
      </c>
      <c r="G726" s="264">
        <v>0</v>
      </c>
      <c r="H726" s="264">
        <v>0</v>
      </c>
    </row>
    <row r="727" spans="1:8" ht="15.75" x14ac:dyDescent="0.25">
      <c r="A727" s="140"/>
      <c r="B727" s="44"/>
      <c r="C727" s="144"/>
      <c r="D727" s="144"/>
      <c r="E727" s="141"/>
      <c r="F727" s="172">
        <f t="shared" si="89"/>
        <v>0</v>
      </c>
      <c r="G727" s="264">
        <v>0</v>
      </c>
      <c r="H727" s="264">
        <v>0</v>
      </c>
    </row>
    <row r="728" spans="1:8" ht="15.75" x14ac:dyDescent="0.25">
      <c r="A728" s="140"/>
      <c r="B728" s="44"/>
      <c r="C728" s="144"/>
      <c r="D728" s="144"/>
      <c r="E728" s="141" t="s">
        <v>740</v>
      </c>
      <c r="F728" s="172">
        <f t="shared" si="89"/>
        <v>0</v>
      </c>
      <c r="G728" s="264">
        <v>0</v>
      </c>
      <c r="H728" s="264">
        <v>0</v>
      </c>
    </row>
    <row r="729" spans="1:8" x14ac:dyDescent="0.2">
      <c r="A729" s="140">
        <v>2920</v>
      </c>
      <c r="B729" s="43" t="s">
        <v>79</v>
      </c>
      <c r="C729" s="137">
        <v>2</v>
      </c>
      <c r="D729" s="137">
        <v>0</v>
      </c>
      <c r="E729" s="142" t="s">
        <v>480</v>
      </c>
      <c r="F729" s="172">
        <f t="shared" si="87"/>
        <v>0</v>
      </c>
      <c r="G729" s="174">
        <f>G731+G737</f>
        <v>0</v>
      </c>
      <c r="H729" s="174">
        <f>H731+H737</f>
        <v>0</v>
      </c>
    </row>
    <row r="730" spans="1:8" s="143" customFormat="1" ht="10.5" customHeight="1" x14ac:dyDescent="0.25">
      <c r="A730" s="140"/>
      <c r="B730" s="43"/>
      <c r="C730" s="137"/>
      <c r="D730" s="137"/>
      <c r="E730" s="141" t="s">
        <v>233</v>
      </c>
      <c r="F730" s="172">
        <f t="shared" si="87"/>
        <v>0</v>
      </c>
      <c r="G730" s="176"/>
      <c r="H730" s="176"/>
    </row>
    <row r="731" spans="1:8" x14ac:dyDescent="0.2">
      <c r="A731" s="140">
        <v>2921</v>
      </c>
      <c r="B731" s="44" t="s">
        <v>79</v>
      </c>
      <c r="C731" s="144">
        <v>2</v>
      </c>
      <c r="D731" s="144">
        <v>1</v>
      </c>
      <c r="E731" s="141" t="s">
        <v>481</v>
      </c>
      <c r="F731" s="172">
        <f t="shared" si="87"/>
        <v>0</v>
      </c>
      <c r="G731" s="174">
        <f>SUM(G733:G736)</f>
        <v>0</v>
      </c>
      <c r="H731" s="174">
        <f>SUM(H733:H736)</f>
        <v>0</v>
      </c>
    </row>
    <row r="732" spans="1:8" ht="27" x14ac:dyDescent="0.25">
      <c r="A732" s="140"/>
      <c r="B732" s="44"/>
      <c r="C732" s="144"/>
      <c r="D732" s="144"/>
      <c r="E732" s="141" t="s">
        <v>739</v>
      </c>
      <c r="F732" s="172"/>
      <c r="G732" s="175"/>
      <c r="H732" s="175"/>
    </row>
    <row r="733" spans="1:8" ht="15.75" x14ac:dyDescent="0.25">
      <c r="A733" s="140"/>
      <c r="B733" s="44"/>
      <c r="C733" s="144"/>
      <c r="D733" s="144"/>
      <c r="E733" s="141" t="s">
        <v>740</v>
      </c>
      <c r="F733" s="172">
        <f t="shared" ref="F733:F737" si="90">G733+H733</f>
        <v>0</v>
      </c>
      <c r="G733" s="264">
        <v>0</v>
      </c>
      <c r="H733" s="264">
        <v>0</v>
      </c>
    </row>
    <row r="734" spans="1:8" ht="15.75" x14ac:dyDescent="0.25">
      <c r="A734" s="140"/>
      <c r="B734" s="44"/>
      <c r="C734" s="144"/>
      <c r="D734" s="144"/>
      <c r="E734" s="141"/>
      <c r="F734" s="172">
        <f t="shared" si="90"/>
        <v>0</v>
      </c>
      <c r="G734" s="264">
        <v>0</v>
      </c>
      <c r="H734" s="264">
        <v>0</v>
      </c>
    </row>
    <row r="735" spans="1:8" ht="15.75" x14ac:dyDescent="0.25">
      <c r="A735" s="140"/>
      <c r="B735" s="44"/>
      <c r="C735" s="144"/>
      <c r="D735" s="144"/>
      <c r="E735" s="141"/>
      <c r="F735" s="172">
        <f t="shared" si="90"/>
        <v>0</v>
      </c>
      <c r="G735" s="264">
        <v>0</v>
      </c>
      <c r="H735" s="264">
        <v>0</v>
      </c>
    </row>
    <row r="736" spans="1:8" ht="15.75" x14ac:dyDescent="0.25">
      <c r="A736" s="140"/>
      <c r="B736" s="44"/>
      <c r="C736" s="144"/>
      <c r="D736" s="144"/>
      <c r="E736" s="141" t="s">
        <v>740</v>
      </c>
      <c r="F736" s="172">
        <f t="shared" si="90"/>
        <v>0</v>
      </c>
      <c r="G736" s="264">
        <v>0</v>
      </c>
      <c r="H736" s="264">
        <v>0</v>
      </c>
    </row>
    <row r="737" spans="1:8" x14ac:dyDescent="0.2">
      <c r="A737" s="140">
        <v>2922</v>
      </c>
      <c r="B737" s="44" t="s">
        <v>79</v>
      </c>
      <c r="C737" s="144">
        <v>2</v>
      </c>
      <c r="D737" s="144">
        <v>2</v>
      </c>
      <c r="E737" s="141" t="s">
        <v>482</v>
      </c>
      <c r="F737" s="172">
        <f t="shared" si="90"/>
        <v>0</v>
      </c>
      <c r="G737" s="174">
        <f>SUM(G739:G742)</f>
        <v>0</v>
      </c>
      <c r="H737" s="174">
        <f>SUM(H739:H742)</f>
        <v>0</v>
      </c>
    </row>
    <row r="738" spans="1:8" ht="27" x14ac:dyDescent="0.25">
      <c r="A738" s="140"/>
      <c r="B738" s="44"/>
      <c r="C738" s="144"/>
      <c r="D738" s="144"/>
      <c r="E738" s="141" t="s">
        <v>739</v>
      </c>
      <c r="F738" s="172"/>
      <c r="G738" s="175"/>
      <c r="H738" s="175"/>
    </row>
    <row r="739" spans="1:8" ht="15.75" x14ac:dyDescent="0.25">
      <c r="A739" s="140"/>
      <c r="B739" s="44"/>
      <c r="C739" s="144"/>
      <c r="D739" s="144"/>
      <c r="E739" s="141" t="s">
        <v>740</v>
      </c>
      <c r="F739" s="172">
        <f t="shared" ref="F739:F742" si="91">G739+H739</f>
        <v>0</v>
      </c>
      <c r="G739" s="264">
        <v>0</v>
      </c>
      <c r="H739" s="264">
        <v>0</v>
      </c>
    </row>
    <row r="740" spans="1:8" ht="15.75" x14ac:dyDescent="0.25">
      <c r="A740" s="140"/>
      <c r="B740" s="44"/>
      <c r="C740" s="144"/>
      <c r="D740" s="144"/>
      <c r="E740" s="141"/>
      <c r="F740" s="172">
        <f t="shared" si="91"/>
        <v>0</v>
      </c>
      <c r="G740" s="264">
        <v>0</v>
      </c>
      <c r="H740" s="264">
        <v>0</v>
      </c>
    </row>
    <row r="741" spans="1:8" ht="15.75" x14ac:dyDescent="0.25">
      <c r="A741" s="140"/>
      <c r="B741" s="44"/>
      <c r="C741" s="144"/>
      <c r="D741" s="144"/>
      <c r="E741" s="141"/>
      <c r="F741" s="172">
        <f t="shared" si="91"/>
        <v>0</v>
      </c>
      <c r="G741" s="264">
        <v>0</v>
      </c>
      <c r="H741" s="264">
        <v>0</v>
      </c>
    </row>
    <row r="742" spans="1:8" ht="15.75" x14ac:dyDescent="0.25">
      <c r="A742" s="140"/>
      <c r="B742" s="44"/>
      <c r="C742" s="144"/>
      <c r="D742" s="144"/>
      <c r="E742" s="141" t="s">
        <v>740</v>
      </c>
      <c r="F742" s="172">
        <f t="shared" si="91"/>
        <v>0</v>
      </c>
      <c r="G742" s="264">
        <v>0</v>
      </c>
      <c r="H742" s="264">
        <v>0</v>
      </c>
    </row>
    <row r="743" spans="1:8" ht="27" x14ac:dyDescent="0.2">
      <c r="A743" s="140">
        <v>2930</v>
      </c>
      <c r="B743" s="43" t="s">
        <v>79</v>
      </c>
      <c r="C743" s="137">
        <v>3</v>
      </c>
      <c r="D743" s="137">
        <v>0</v>
      </c>
      <c r="E743" s="142" t="s">
        <v>483</v>
      </c>
      <c r="F743" s="172">
        <f t="shared" si="87"/>
        <v>0</v>
      </c>
      <c r="G743" s="174">
        <f>G745+G751</f>
        <v>0</v>
      </c>
      <c r="H743" s="174">
        <f>H745+H751</f>
        <v>0</v>
      </c>
    </row>
    <row r="744" spans="1:8" s="143" customFormat="1" ht="10.5" customHeight="1" x14ac:dyDescent="0.25">
      <c r="A744" s="140"/>
      <c r="B744" s="43"/>
      <c r="C744" s="137"/>
      <c r="D744" s="137"/>
      <c r="E744" s="141" t="s">
        <v>233</v>
      </c>
      <c r="F744" s="172">
        <f t="shared" si="87"/>
        <v>0</v>
      </c>
      <c r="G744" s="176"/>
      <c r="H744" s="176"/>
    </row>
    <row r="745" spans="1:8" ht="27" x14ac:dyDescent="0.2">
      <c r="A745" s="140">
        <v>2931</v>
      </c>
      <c r="B745" s="44" t="s">
        <v>79</v>
      </c>
      <c r="C745" s="144">
        <v>3</v>
      </c>
      <c r="D745" s="144">
        <v>1</v>
      </c>
      <c r="E745" s="141" t="s">
        <v>484</v>
      </c>
      <c r="F745" s="172">
        <f t="shared" si="87"/>
        <v>0</v>
      </c>
      <c r="G745" s="174">
        <f>SUM(G747:G750)</f>
        <v>0</v>
      </c>
      <c r="H745" s="174">
        <f>SUM(H747:H750)</f>
        <v>0</v>
      </c>
    </row>
    <row r="746" spans="1:8" ht="27" x14ac:dyDescent="0.25">
      <c r="A746" s="140"/>
      <c r="B746" s="44"/>
      <c r="C746" s="144"/>
      <c r="D746" s="144"/>
      <c r="E746" s="141" t="s">
        <v>739</v>
      </c>
      <c r="F746" s="172"/>
      <c r="G746" s="175"/>
      <c r="H746" s="175"/>
    </row>
    <row r="747" spans="1:8" ht="15.75" x14ac:dyDescent="0.25">
      <c r="A747" s="140"/>
      <c r="B747" s="44"/>
      <c r="C747" s="144"/>
      <c r="D747" s="144"/>
      <c r="E747" s="141" t="s">
        <v>740</v>
      </c>
      <c r="F747" s="172">
        <f t="shared" ref="F747:F751" si="92">G747+H747</f>
        <v>0</v>
      </c>
      <c r="G747" s="264">
        <v>0</v>
      </c>
      <c r="H747" s="264">
        <v>0</v>
      </c>
    </row>
    <row r="748" spans="1:8" ht="15.75" x14ac:dyDescent="0.25">
      <c r="A748" s="140"/>
      <c r="B748" s="44"/>
      <c r="C748" s="144"/>
      <c r="D748" s="144"/>
      <c r="E748" s="141"/>
      <c r="F748" s="172">
        <f t="shared" si="92"/>
        <v>0</v>
      </c>
      <c r="G748" s="264">
        <v>0</v>
      </c>
      <c r="H748" s="264">
        <v>0</v>
      </c>
    </row>
    <row r="749" spans="1:8" ht="15.75" x14ac:dyDescent="0.25">
      <c r="A749" s="140"/>
      <c r="B749" s="44"/>
      <c r="C749" s="144"/>
      <c r="D749" s="144"/>
      <c r="E749" s="141"/>
      <c r="F749" s="172">
        <f t="shared" si="92"/>
        <v>0</v>
      </c>
      <c r="G749" s="264">
        <v>0</v>
      </c>
      <c r="H749" s="264">
        <v>0</v>
      </c>
    </row>
    <row r="750" spans="1:8" ht="15.75" x14ac:dyDescent="0.25">
      <c r="A750" s="140"/>
      <c r="B750" s="44"/>
      <c r="C750" s="144"/>
      <c r="D750" s="144"/>
      <c r="E750" s="141" t="s">
        <v>740</v>
      </c>
      <c r="F750" s="172">
        <f t="shared" si="92"/>
        <v>0</v>
      </c>
      <c r="G750" s="264">
        <v>0</v>
      </c>
      <c r="H750" s="264">
        <v>0</v>
      </c>
    </row>
    <row r="751" spans="1:8" x14ac:dyDescent="0.2">
      <c r="A751" s="140">
        <v>2932</v>
      </c>
      <c r="B751" s="44" t="s">
        <v>79</v>
      </c>
      <c r="C751" s="144">
        <v>3</v>
      </c>
      <c r="D751" s="144">
        <v>2</v>
      </c>
      <c r="E751" s="141" t="s">
        <v>485</v>
      </c>
      <c r="F751" s="172">
        <f t="shared" si="92"/>
        <v>0</v>
      </c>
      <c r="G751" s="174">
        <f>SUM(G753:G756)</f>
        <v>0</v>
      </c>
      <c r="H751" s="174">
        <f>SUM(H753:H756)</f>
        <v>0</v>
      </c>
    </row>
    <row r="752" spans="1:8" ht="27" x14ac:dyDescent="0.25">
      <c r="A752" s="140"/>
      <c r="B752" s="44"/>
      <c r="C752" s="144"/>
      <c r="D752" s="144"/>
      <c r="E752" s="141" t="s">
        <v>739</v>
      </c>
      <c r="F752" s="172"/>
      <c r="G752" s="175"/>
      <c r="H752" s="175"/>
    </row>
    <row r="753" spans="1:8" ht="15.75" x14ac:dyDescent="0.25">
      <c r="A753" s="140"/>
      <c r="B753" s="44"/>
      <c r="C753" s="144"/>
      <c r="D753" s="144"/>
      <c r="E753" s="141" t="s">
        <v>740</v>
      </c>
      <c r="F753" s="172">
        <f t="shared" ref="F753:F756" si="93">G753+H753</f>
        <v>0</v>
      </c>
      <c r="G753" s="264">
        <v>0</v>
      </c>
      <c r="H753" s="264">
        <v>0</v>
      </c>
    </row>
    <row r="754" spans="1:8" ht="15.75" x14ac:dyDescent="0.25">
      <c r="A754" s="140"/>
      <c r="B754" s="44"/>
      <c r="C754" s="144"/>
      <c r="D754" s="144"/>
      <c r="E754" s="141"/>
      <c r="F754" s="172">
        <f t="shared" si="93"/>
        <v>0</v>
      </c>
      <c r="G754" s="264">
        <v>0</v>
      </c>
      <c r="H754" s="264">
        <v>0</v>
      </c>
    </row>
    <row r="755" spans="1:8" ht="15.75" x14ac:dyDescent="0.25">
      <c r="A755" s="140"/>
      <c r="B755" s="44"/>
      <c r="C755" s="144"/>
      <c r="D755" s="144"/>
      <c r="E755" s="141"/>
      <c r="F755" s="172">
        <f t="shared" si="93"/>
        <v>0</v>
      </c>
      <c r="G755" s="264">
        <v>0</v>
      </c>
      <c r="H755" s="264">
        <v>0</v>
      </c>
    </row>
    <row r="756" spans="1:8" ht="15.75" x14ac:dyDescent="0.25">
      <c r="A756" s="140"/>
      <c r="B756" s="44"/>
      <c r="C756" s="144"/>
      <c r="D756" s="144"/>
      <c r="E756" s="141" t="s">
        <v>740</v>
      </c>
      <c r="F756" s="172">
        <f t="shared" si="93"/>
        <v>0</v>
      </c>
      <c r="G756" s="264">
        <v>0</v>
      </c>
      <c r="H756" s="264">
        <v>0</v>
      </c>
    </row>
    <row r="757" spans="1:8" x14ac:dyDescent="0.2">
      <c r="A757" s="140">
        <v>2940</v>
      </c>
      <c r="B757" s="43" t="s">
        <v>79</v>
      </c>
      <c r="C757" s="137">
        <v>4</v>
      </c>
      <c r="D757" s="137">
        <v>0</v>
      </c>
      <c r="E757" s="142" t="s">
        <v>486</v>
      </c>
      <c r="F757" s="172">
        <f t="shared" si="87"/>
        <v>0</v>
      </c>
      <c r="G757" s="174">
        <f>G759+G765</f>
        <v>0</v>
      </c>
      <c r="H757" s="174">
        <f>H759+H765</f>
        <v>0</v>
      </c>
    </row>
    <row r="758" spans="1:8" s="143" customFormat="1" ht="10.5" customHeight="1" x14ac:dyDescent="0.25">
      <c r="A758" s="140"/>
      <c r="B758" s="43"/>
      <c r="C758" s="137"/>
      <c r="D758" s="137"/>
      <c r="E758" s="141" t="s">
        <v>233</v>
      </c>
      <c r="F758" s="172">
        <f t="shared" si="87"/>
        <v>0</v>
      </c>
      <c r="G758" s="176"/>
      <c r="H758" s="176"/>
    </row>
    <row r="759" spans="1:8" x14ac:dyDescent="0.2">
      <c r="A759" s="140">
        <v>2941</v>
      </c>
      <c r="B759" s="44" t="s">
        <v>79</v>
      </c>
      <c r="C759" s="144">
        <v>4</v>
      </c>
      <c r="D759" s="144">
        <v>1</v>
      </c>
      <c r="E759" s="141" t="s">
        <v>487</v>
      </c>
      <c r="F759" s="172">
        <f t="shared" si="87"/>
        <v>0</v>
      </c>
      <c r="G759" s="174">
        <f>SUM(G761:G764)</f>
        <v>0</v>
      </c>
      <c r="H759" s="174">
        <f>SUM(H761:H764)</f>
        <v>0</v>
      </c>
    </row>
    <row r="760" spans="1:8" ht="27" x14ac:dyDescent="0.25">
      <c r="A760" s="140"/>
      <c r="B760" s="44"/>
      <c r="C760" s="144"/>
      <c r="D760" s="144"/>
      <c r="E760" s="141" t="s">
        <v>739</v>
      </c>
      <c r="F760" s="172"/>
      <c r="G760" s="175"/>
      <c r="H760" s="175"/>
    </row>
    <row r="761" spans="1:8" ht="15.75" x14ac:dyDescent="0.25">
      <c r="A761" s="140"/>
      <c r="B761" s="44"/>
      <c r="C761" s="144"/>
      <c r="D761" s="144"/>
      <c r="E761" s="141" t="s">
        <v>740</v>
      </c>
      <c r="F761" s="172">
        <f t="shared" ref="F761:F765" si="94">G761+H761</f>
        <v>0</v>
      </c>
      <c r="G761" s="264">
        <v>0</v>
      </c>
      <c r="H761" s="264">
        <v>0</v>
      </c>
    </row>
    <row r="762" spans="1:8" ht="15.75" x14ac:dyDescent="0.25">
      <c r="A762" s="140"/>
      <c r="B762" s="44"/>
      <c r="C762" s="144"/>
      <c r="D762" s="144"/>
      <c r="E762" s="141"/>
      <c r="F762" s="172">
        <f t="shared" si="94"/>
        <v>0</v>
      </c>
      <c r="G762" s="264">
        <v>0</v>
      </c>
      <c r="H762" s="264">
        <v>0</v>
      </c>
    </row>
    <row r="763" spans="1:8" ht="15.75" x14ac:dyDescent="0.25">
      <c r="A763" s="140"/>
      <c r="B763" s="44"/>
      <c r="C763" s="144"/>
      <c r="D763" s="144"/>
      <c r="E763" s="141"/>
      <c r="F763" s="172">
        <f t="shared" si="94"/>
        <v>0</v>
      </c>
      <c r="G763" s="264">
        <v>0</v>
      </c>
      <c r="H763" s="264">
        <v>0</v>
      </c>
    </row>
    <row r="764" spans="1:8" ht="15.75" x14ac:dyDescent="0.25">
      <c r="A764" s="140"/>
      <c r="B764" s="44"/>
      <c r="C764" s="144"/>
      <c r="D764" s="144"/>
      <c r="E764" s="141" t="s">
        <v>740</v>
      </c>
      <c r="F764" s="172">
        <f t="shared" si="94"/>
        <v>0</v>
      </c>
      <c r="G764" s="264">
        <v>0</v>
      </c>
      <c r="H764" s="264">
        <v>0</v>
      </c>
    </row>
    <row r="765" spans="1:8" x14ac:dyDescent="0.2">
      <c r="A765" s="140">
        <v>2942</v>
      </c>
      <c r="B765" s="44" t="s">
        <v>79</v>
      </c>
      <c r="C765" s="144">
        <v>4</v>
      </c>
      <c r="D765" s="144">
        <v>2</v>
      </c>
      <c r="E765" s="141" t="s">
        <v>488</v>
      </c>
      <c r="F765" s="172">
        <f t="shared" si="94"/>
        <v>0</v>
      </c>
      <c r="G765" s="174">
        <f>SUM(G767:G770)</f>
        <v>0</v>
      </c>
      <c r="H765" s="174">
        <f>SUM(H767:H770)</f>
        <v>0</v>
      </c>
    </row>
    <row r="766" spans="1:8" ht="27" x14ac:dyDescent="0.25">
      <c r="A766" s="140"/>
      <c r="B766" s="44"/>
      <c r="C766" s="144"/>
      <c r="D766" s="144"/>
      <c r="E766" s="141" t="s">
        <v>739</v>
      </c>
      <c r="F766" s="172"/>
      <c r="G766" s="175"/>
      <c r="H766" s="175"/>
    </row>
    <row r="767" spans="1:8" ht="15.75" x14ac:dyDescent="0.25">
      <c r="A767" s="140"/>
      <c r="B767" s="44"/>
      <c r="C767" s="144"/>
      <c r="D767" s="144"/>
      <c r="E767" s="141" t="s">
        <v>740</v>
      </c>
      <c r="F767" s="172">
        <f t="shared" ref="F767:F770" si="95">G767+H767</f>
        <v>0</v>
      </c>
      <c r="G767" s="264">
        <v>0</v>
      </c>
      <c r="H767" s="264">
        <v>0</v>
      </c>
    </row>
    <row r="768" spans="1:8" ht="15.75" x14ac:dyDescent="0.25">
      <c r="A768" s="140"/>
      <c r="B768" s="44"/>
      <c r="C768" s="144"/>
      <c r="D768" s="144"/>
      <c r="E768" s="141"/>
      <c r="F768" s="172">
        <f t="shared" si="95"/>
        <v>0</v>
      </c>
      <c r="G768" s="264">
        <v>0</v>
      </c>
      <c r="H768" s="264">
        <v>0</v>
      </c>
    </row>
    <row r="769" spans="1:10" ht="15.75" x14ac:dyDescent="0.25">
      <c r="A769" s="140"/>
      <c r="B769" s="44"/>
      <c r="C769" s="144"/>
      <c r="D769" s="144"/>
      <c r="E769" s="141"/>
      <c r="F769" s="172">
        <f t="shared" si="95"/>
        <v>0</v>
      </c>
      <c r="G769" s="264">
        <v>0</v>
      </c>
      <c r="H769" s="264">
        <v>0</v>
      </c>
    </row>
    <row r="770" spans="1:10" ht="15.75" x14ac:dyDescent="0.25">
      <c r="A770" s="140"/>
      <c r="B770" s="44"/>
      <c r="C770" s="144"/>
      <c r="D770" s="144"/>
      <c r="E770" s="141" t="s">
        <v>740</v>
      </c>
      <c r="F770" s="172">
        <f t="shared" si="95"/>
        <v>0</v>
      </c>
      <c r="G770" s="264">
        <v>0</v>
      </c>
      <c r="H770" s="264">
        <v>0</v>
      </c>
    </row>
    <row r="771" spans="1:10" x14ac:dyDescent="0.2">
      <c r="A771" s="140">
        <v>2950</v>
      </c>
      <c r="B771" s="43" t="s">
        <v>79</v>
      </c>
      <c r="C771" s="137">
        <v>5</v>
      </c>
      <c r="D771" s="137">
        <v>0</v>
      </c>
      <c r="E771" s="142" t="s">
        <v>489</v>
      </c>
      <c r="F771" s="172">
        <f t="shared" si="87"/>
        <v>58000</v>
      </c>
      <c r="G771" s="179">
        <f>G773+G788</f>
        <v>58000</v>
      </c>
      <c r="H771" s="174">
        <f>H773+H788</f>
        <v>0</v>
      </c>
    </row>
    <row r="772" spans="1:10" s="143" customFormat="1" ht="10.5" customHeight="1" x14ac:dyDescent="0.25">
      <c r="A772" s="140"/>
      <c r="B772" s="43"/>
      <c r="C772" s="137"/>
      <c r="D772" s="137"/>
      <c r="E772" s="141" t="s">
        <v>233</v>
      </c>
      <c r="F772" s="172">
        <f t="shared" si="87"/>
        <v>0</v>
      </c>
      <c r="G772" s="176"/>
      <c r="H772" s="176"/>
    </row>
    <row r="773" spans="1:10" x14ac:dyDescent="0.2">
      <c r="A773" s="140">
        <v>2951</v>
      </c>
      <c r="B773" s="44" t="s">
        <v>79</v>
      </c>
      <c r="C773" s="144">
        <v>5</v>
      </c>
      <c r="D773" s="144">
        <v>1</v>
      </c>
      <c r="E773" s="141" t="s">
        <v>490</v>
      </c>
      <c r="F773" s="172">
        <f t="shared" si="87"/>
        <v>27300.400000000001</v>
      </c>
      <c r="G773" s="174">
        <f>SUM(G776:G787)</f>
        <v>27300.400000000001</v>
      </c>
      <c r="H773" s="174">
        <f>SUM(H784:H787)</f>
        <v>0</v>
      </c>
    </row>
    <row r="774" spans="1:10" ht="27" x14ac:dyDescent="0.25">
      <c r="A774" s="140"/>
      <c r="B774" s="44"/>
      <c r="C774" s="144"/>
      <c r="D774" s="144"/>
      <c r="E774" s="141" t="s">
        <v>739</v>
      </c>
      <c r="F774" s="172"/>
      <c r="G774" s="175"/>
      <c r="H774" s="175"/>
    </row>
    <row r="775" spans="1:10" ht="15.75" x14ac:dyDescent="0.25">
      <c r="A775" s="140"/>
      <c r="B775" s="44"/>
      <c r="C775" s="144"/>
      <c r="D775" s="144"/>
      <c r="E775" s="262" t="s">
        <v>779</v>
      </c>
      <c r="F775" s="172"/>
      <c r="G775" s="175"/>
      <c r="H775" s="175"/>
    </row>
    <row r="776" spans="1:10" ht="15.75" x14ac:dyDescent="0.25">
      <c r="A776" s="140"/>
      <c r="B776" s="44"/>
      <c r="C776" s="144"/>
      <c r="D776" s="144"/>
      <c r="E776" s="247">
        <v>4111</v>
      </c>
      <c r="F776" s="172">
        <f t="shared" ref="F776:F783" si="96">G776+H776</f>
        <v>25512</v>
      </c>
      <c r="G776" s="249">
        <v>25512</v>
      </c>
      <c r="H776" s="264">
        <v>0</v>
      </c>
      <c r="J776" s="286">
        <v>25512</v>
      </c>
    </row>
    <row r="777" spans="1:10" ht="15.75" x14ac:dyDescent="0.25">
      <c r="A777" s="140"/>
      <c r="B777" s="44"/>
      <c r="C777" s="144"/>
      <c r="D777" s="144"/>
      <c r="E777" s="247">
        <v>4212</v>
      </c>
      <c r="F777" s="172">
        <f t="shared" si="96"/>
        <v>500</v>
      </c>
      <c r="G777" s="250">
        <v>500</v>
      </c>
      <c r="H777" s="264">
        <v>0</v>
      </c>
    </row>
    <row r="778" spans="1:10" ht="15.75" x14ac:dyDescent="0.25">
      <c r="A778" s="140"/>
      <c r="B778" s="44"/>
      <c r="C778" s="144"/>
      <c r="D778" s="144"/>
      <c r="E778" s="247">
        <v>4213</v>
      </c>
      <c r="F778" s="172">
        <f t="shared" si="96"/>
        <v>20</v>
      </c>
      <c r="G778" s="250">
        <v>20</v>
      </c>
      <c r="H778" s="264">
        <v>0</v>
      </c>
    </row>
    <row r="779" spans="1:10" ht="15.75" x14ac:dyDescent="0.25">
      <c r="A779" s="140"/>
      <c r="B779" s="44"/>
      <c r="C779" s="144"/>
      <c r="D779" s="144"/>
      <c r="E779" s="247">
        <v>4221</v>
      </c>
      <c r="F779" s="172">
        <f t="shared" si="96"/>
        <v>100</v>
      </c>
      <c r="G779" s="250">
        <v>100</v>
      </c>
      <c r="H779" s="264">
        <v>0</v>
      </c>
    </row>
    <row r="780" spans="1:10" ht="15.75" x14ac:dyDescent="0.25">
      <c r="A780" s="140"/>
      <c r="B780" s="44"/>
      <c r="C780" s="144"/>
      <c r="D780" s="144"/>
      <c r="E780" s="247">
        <v>4241</v>
      </c>
      <c r="F780" s="172">
        <f t="shared" si="96"/>
        <v>80</v>
      </c>
      <c r="G780" s="250">
        <v>80</v>
      </c>
      <c r="H780" s="264">
        <v>0</v>
      </c>
    </row>
    <row r="781" spans="1:10" ht="15.75" x14ac:dyDescent="0.25">
      <c r="A781" s="140"/>
      <c r="B781" s="44"/>
      <c r="C781" s="144"/>
      <c r="D781" s="144"/>
      <c r="E781" s="247">
        <v>4261</v>
      </c>
      <c r="F781" s="172">
        <f t="shared" si="96"/>
        <v>80</v>
      </c>
      <c r="G781" s="250">
        <v>80</v>
      </c>
      <c r="H781" s="264">
        <v>0</v>
      </c>
    </row>
    <row r="782" spans="1:10" ht="15.75" x14ac:dyDescent="0.25">
      <c r="A782" s="140"/>
      <c r="B782" s="44"/>
      <c r="C782" s="144"/>
      <c r="D782" s="144"/>
      <c r="E782" s="247">
        <v>4267</v>
      </c>
      <c r="F782" s="172">
        <f t="shared" si="96"/>
        <v>100</v>
      </c>
      <c r="G782" s="250">
        <v>100</v>
      </c>
      <c r="H782" s="264">
        <v>0</v>
      </c>
    </row>
    <row r="783" spans="1:10" ht="15.75" x14ac:dyDescent="0.25">
      <c r="A783" s="140"/>
      <c r="B783" s="44"/>
      <c r="C783" s="144"/>
      <c r="D783" s="144"/>
      <c r="E783" s="248">
        <v>4657</v>
      </c>
      <c r="F783" s="172">
        <f t="shared" si="96"/>
        <v>0</v>
      </c>
      <c r="G783" s="250">
        <v>0</v>
      </c>
      <c r="H783" s="264">
        <v>0</v>
      </c>
    </row>
    <row r="784" spans="1:10" ht="15.75" x14ac:dyDescent="0.25">
      <c r="A784" s="140"/>
      <c r="B784" s="44"/>
      <c r="C784" s="144"/>
      <c r="D784" s="144"/>
      <c r="E784" s="247">
        <v>4269</v>
      </c>
      <c r="F784" s="172">
        <f t="shared" ref="F784:F788" si="97">G784+H784</f>
        <v>908.4</v>
      </c>
      <c r="G784" s="250">
        <v>908.4</v>
      </c>
      <c r="H784" s="264">
        <v>0</v>
      </c>
    </row>
    <row r="785" spans="1:10" ht="15.75" x14ac:dyDescent="0.25">
      <c r="A785" s="140"/>
      <c r="B785" s="44"/>
      <c r="C785" s="144"/>
      <c r="D785" s="144"/>
      <c r="E785" s="247"/>
      <c r="F785" s="172">
        <f t="shared" si="97"/>
        <v>0</v>
      </c>
      <c r="G785" s="289"/>
      <c r="H785" s="264">
        <v>0</v>
      </c>
    </row>
    <row r="786" spans="1:10" ht="15.75" x14ac:dyDescent="0.25">
      <c r="A786" s="140"/>
      <c r="B786" s="44"/>
      <c r="C786" s="144"/>
      <c r="D786" s="144"/>
      <c r="E786" s="141"/>
      <c r="F786" s="172">
        <f t="shared" si="97"/>
        <v>0</v>
      </c>
      <c r="G786" s="264">
        <v>0</v>
      </c>
      <c r="H786" s="264">
        <v>0</v>
      </c>
    </row>
    <row r="787" spans="1:10" ht="15.75" x14ac:dyDescent="0.25">
      <c r="A787" s="140"/>
      <c r="B787" s="44"/>
      <c r="C787" s="144"/>
      <c r="D787" s="144"/>
      <c r="E787" s="141" t="s">
        <v>740</v>
      </c>
      <c r="F787" s="172">
        <f t="shared" si="97"/>
        <v>0</v>
      </c>
      <c r="G787" s="175"/>
      <c r="H787" s="175"/>
    </row>
    <row r="788" spans="1:10" x14ac:dyDescent="0.2">
      <c r="A788" s="140">
        <v>2952</v>
      </c>
      <c r="B788" s="44" t="s">
        <v>79</v>
      </c>
      <c r="C788" s="144">
        <v>5</v>
      </c>
      <c r="D788" s="144">
        <v>2</v>
      </c>
      <c r="E788" s="141" t="s">
        <v>491</v>
      </c>
      <c r="F788" s="172">
        <f t="shared" si="97"/>
        <v>30699.599999999999</v>
      </c>
      <c r="G788" s="174">
        <f>SUM(G791:G801)</f>
        <v>30699.599999999999</v>
      </c>
      <c r="H788" s="174">
        <f>SUM(H795:H801)</f>
        <v>0</v>
      </c>
    </row>
    <row r="789" spans="1:10" ht="27" x14ac:dyDescent="0.25">
      <c r="A789" s="140"/>
      <c r="B789" s="44"/>
      <c r="C789" s="144"/>
      <c r="D789" s="144"/>
      <c r="E789" s="141" t="s">
        <v>739</v>
      </c>
      <c r="F789" s="172"/>
      <c r="G789" s="175"/>
      <c r="H789" s="175"/>
    </row>
    <row r="790" spans="1:10" ht="15.75" x14ac:dyDescent="0.25">
      <c r="A790" s="140"/>
      <c r="B790" s="44"/>
      <c r="C790" s="144"/>
      <c r="D790" s="144"/>
      <c r="E790" s="262" t="s">
        <v>780</v>
      </c>
      <c r="F790" s="172"/>
      <c r="G790" s="175"/>
      <c r="H790" s="175"/>
    </row>
    <row r="791" spans="1:10" ht="15.75" x14ac:dyDescent="0.25">
      <c r="A791" s="140"/>
      <c r="B791" s="44"/>
      <c r="C791" s="144"/>
      <c r="D791" s="144"/>
      <c r="E791" s="247">
        <v>4111</v>
      </c>
      <c r="F791" s="172">
        <f t="shared" ref="F791:F800" si="98">G791+H791</f>
        <v>28320</v>
      </c>
      <c r="G791" s="249">
        <v>28320</v>
      </c>
      <c r="H791" s="264">
        <v>0</v>
      </c>
      <c r="J791" s="286">
        <v>28320</v>
      </c>
    </row>
    <row r="792" spans="1:10" ht="15.75" x14ac:dyDescent="0.25">
      <c r="A792" s="140"/>
      <c r="B792" s="44"/>
      <c r="C792" s="144"/>
      <c r="D792" s="144"/>
      <c r="E792" s="247">
        <v>4212</v>
      </c>
      <c r="F792" s="172">
        <f t="shared" si="98"/>
        <v>1500</v>
      </c>
      <c r="G792" s="259">
        <v>1500</v>
      </c>
      <c r="H792" s="264">
        <v>0</v>
      </c>
    </row>
    <row r="793" spans="1:10" ht="15.75" x14ac:dyDescent="0.25">
      <c r="A793" s="140"/>
      <c r="B793" s="44"/>
      <c r="C793" s="144"/>
      <c r="D793" s="144"/>
      <c r="E793" s="247">
        <v>4213</v>
      </c>
      <c r="F793" s="172">
        <f t="shared" si="98"/>
        <v>20</v>
      </c>
      <c r="G793" s="259">
        <v>20</v>
      </c>
      <c r="H793" s="264">
        <v>0</v>
      </c>
    </row>
    <row r="794" spans="1:10" ht="15.75" x14ac:dyDescent="0.25">
      <c r="A794" s="140"/>
      <c r="B794" s="44"/>
      <c r="C794" s="144"/>
      <c r="D794" s="144"/>
      <c r="E794" s="247">
        <v>4214</v>
      </c>
      <c r="F794" s="172">
        <f t="shared" si="98"/>
        <v>129.6</v>
      </c>
      <c r="G794" s="259">
        <v>129.6</v>
      </c>
      <c r="H794" s="264">
        <v>0</v>
      </c>
    </row>
    <row r="795" spans="1:10" ht="15.75" x14ac:dyDescent="0.25">
      <c r="A795" s="140"/>
      <c r="B795" s="44"/>
      <c r="C795" s="144"/>
      <c r="D795" s="144"/>
      <c r="E795" s="247">
        <v>4239</v>
      </c>
      <c r="F795" s="172">
        <f t="shared" ref="F795:F801" si="99">G795+H795</f>
        <v>100</v>
      </c>
      <c r="G795" s="259">
        <v>100</v>
      </c>
      <c r="H795" s="264">
        <v>0</v>
      </c>
    </row>
    <row r="796" spans="1:10" ht="15.75" x14ac:dyDescent="0.25">
      <c r="A796" s="140"/>
      <c r="B796" s="44"/>
      <c r="C796" s="144"/>
      <c r="D796" s="144"/>
      <c r="E796" s="247">
        <v>4241</v>
      </c>
      <c r="F796" s="172">
        <f t="shared" si="98"/>
        <v>100</v>
      </c>
      <c r="G796" s="259">
        <v>100</v>
      </c>
      <c r="H796" s="264">
        <v>0</v>
      </c>
    </row>
    <row r="797" spans="1:10" ht="15.75" x14ac:dyDescent="0.25">
      <c r="A797" s="140"/>
      <c r="B797" s="44"/>
      <c r="C797" s="144"/>
      <c r="D797" s="144"/>
      <c r="E797" s="247">
        <v>4261</v>
      </c>
      <c r="F797" s="172">
        <f t="shared" si="98"/>
        <v>120</v>
      </c>
      <c r="G797" s="259">
        <v>120</v>
      </c>
      <c r="H797" s="264">
        <v>0</v>
      </c>
    </row>
    <row r="798" spans="1:10" ht="15.75" x14ac:dyDescent="0.25">
      <c r="A798" s="140"/>
      <c r="B798" s="44"/>
      <c r="C798" s="144"/>
      <c r="D798" s="144"/>
      <c r="E798" s="247">
        <v>4267</v>
      </c>
      <c r="F798" s="172">
        <f t="shared" si="98"/>
        <v>150</v>
      </c>
      <c r="G798" s="259">
        <v>150</v>
      </c>
      <c r="H798" s="264">
        <v>0</v>
      </c>
    </row>
    <row r="799" spans="1:10" ht="15.75" x14ac:dyDescent="0.25">
      <c r="A799" s="140"/>
      <c r="B799" s="44"/>
      <c r="C799" s="144"/>
      <c r="D799" s="144"/>
      <c r="E799" s="247">
        <v>4269</v>
      </c>
      <c r="F799" s="172">
        <f t="shared" si="98"/>
        <v>200</v>
      </c>
      <c r="G799" s="259">
        <v>200</v>
      </c>
      <c r="H799" s="264">
        <v>0</v>
      </c>
    </row>
    <row r="800" spans="1:10" ht="15.75" x14ac:dyDescent="0.25">
      <c r="A800" s="140"/>
      <c r="B800" s="44"/>
      <c r="C800" s="144"/>
      <c r="D800" s="144"/>
      <c r="E800" s="247">
        <v>4221</v>
      </c>
      <c r="F800" s="172">
        <f t="shared" si="98"/>
        <v>60</v>
      </c>
      <c r="G800" s="259">
        <v>60</v>
      </c>
      <c r="H800" s="264">
        <v>0</v>
      </c>
    </row>
    <row r="801" spans="1:15" ht="15.75" x14ac:dyDescent="0.25">
      <c r="A801" s="140"/>
      <c r="B801" s="44"/>
      <c r="C801" s="144"/>
      <c r="D801" s="144"/>
      <c r="E801" s="141" t="s">
        <v>740</v>
      </c>
      <c r="F801" s="172">
        <f t="shared" si="99"/>
        <v>0</v>
      </c>
      <c r="G801" s="175"/>
      <c r="H801" s="175"/>
    </row>
    <row r="802" spans="1:15" x14ac:dyDescent="0.2">
      <c r="A802" s="140">
        <v>2960</v>
      </c>
      <c r="B802" s="43" t="s">
        <v>79</v>
      </c>
      <c r="C802" s="137">
        <v>6</v>
      </c>
      <c r="D802" s="137">
        <v>0</v>
      </c>
      <c r="E802" s="142" t="s">
        <v>492</v>
      </c>
      <c r="F802" s="172">
        <f t="shared" si="87"/>
        <v>0</v>
      </c>
      <c r="G802" s="174">
        <f>G804</f>
        <v>0</v>
      </c>
      <c r="H802" s="174">
        <f>H804</f>
        <v>0</v>
      </c>
      <c r="O802" s="263"/>
    </row>
    <row r="803" spans="1:15" s="143" customFormat="1" ht="10.5" customHeight="1" x14ac:dyDescent="0.25">
      <c r="A803" s="140"/>
      <c r="B803" s="43"/>
      <c r="C803" s="137"/>
      <c r="D803" s="137"/>
      <c r="E803" s="141" t="s">
        <v>233</v>
      </c>
      <c r="F803" s="172">
        <f t="shared" si="87"/>
        <v>0</v>
      </c>
      <c r="G803" s="176"/>
      <c r="H803" s="176"/>
      <c r="O803" s="263"/>
    </row>
    <row r="804" spans="1:15" x14ac:dyDescent="0.2">
      <c r="A804" s="140">
        <v>2961</v>
      </c>
      <c r="B804" s="44" t="s">
        <v>79</v>
      </c>
      <c r="C804" s="144">
        <v>6</v>
      </c>
      <c r="D804" s="144">
        <v>1</v>
      </c>
      <c r="E804" s="141" t="s">
        <v>492</v>
      </c>
      <c r="F804" s="172">
        <f t="shared" si="87"/>
        <v>0</v>
      </c>
      <c r="G804" s="174">
        <f>SUM(G806:G809)</f>
        <v>0</v>
      </c>
      <c r="H804" s="174">
        <f>SUM(H806:H809)</f>
        <v>0</v>
      </c>
      <c r="O804" s="263"/>
    </row>
    <row r="805" spans="1:15" ht="27" x14ac:dyDescent="0.25">
      <c r="A805" s="140"/>
      <c r="B805" s="44"/>
      <c r="C805" s="144"/>
      <c r="D805" s="144"/>
      <c r="E805" s="141" t="s">
        <v>739</v>
      </c>
      <c r="F805" s="172"/>
      <c r="G805" s="175"/>
      <c r="H805" s="175"/>
      <c r="O805" s="263"/>
    </row>
    <row r="806" spans="1:15" ht="15.75" x14ac:dyDescent="0.25">
      <c r="A806" s="140"/>
      <c r="B806" s="44"/>
      <c r="C806" s="144"/>
      <c r="D806" s="144"/>
      <c r="E806" s="141" t="s">
        <v>740</v>
      </c>
      <c r="F806" s="172">
        <f t="shared" ref="F806:F809" si="100">G806+H806</f>
        <v>0</v>
      </c>
      <c r="G806" s="264">
        <v>0</v>
      </c>
      <c r="H806" s="264">
        <v>0</v>
      </c>
      <c r="O806" s="263"/>
    </row>
    <row r="807" spans="1:15" ht="15.75" x14ac:dyDescent="0.25">
      <c r="A807" s="140"/>
      <c r="B807" s="44"/>
      <c r="C807" s="144"/>
      <c r="D807" s="144"/>
      <c r="E807" s="141"/>
      <c r="F807" s="172">
        <f t="shared" si="100"/>
        <v>0</v>
      </c>
      <c r="G807" s="264">
        <v>0</v>
      </c>
      <c r="H807" s="264">
        <v>0</v>
      </c>
      <c r="O807" s="263"/>
    </row>
    <row r="808" spans="1:15" ht="15.75" x14ac:dyDescent="0.25">
      <c r="A808" s="140"/>
      <c r="B808" s="44"/>
      <c r="C808" s="144"/>
      <c r="D808" s="144"/>
      <c r="E808" s="141"/>
      <c r="F808" s="172">
        <f t="shared" si="100"/>
        <v>0</v>
      </c>
      <c r="G808" s="264">
        <v>0</v>
      </c>
      <c r="H808" s="264">
        <v>0</v>
      </c>
      <c r="O808" s="263"/>
    </row>
    <row r="809" spans="1:15" ht="15.75" x14ac:dyDescent="0.25">
      <c r="A809" s="140"/>
      <c r="B809" s="44"/>
      <c r="C809" s="144"/>
      <c r="D809" s="144"/>
      <c r="E809" s="141" t="s">
        <v>740</v>
      </c>
      <c r="F809" s="172">
        <f t="shared" si="100"/>
        <v>0</v>
      </c>
      <c r="G809" s="264">
        <v>0</v>
      </c>
      <c r="H809" s="264">
        <v>0</v>
      </c>
      <c r="O809" s="263"/>
    </row>
    <row r="810" spans="1:15" ht="27" x14ac:dyDescent="0.2">
      <c r="A810" s="140">
        <v>2970</v>
      </c>
      <c r="B810" s="43" t="s">
        <v>79</v>
      </c>
      <c r="C810" s="137">
        <v>7</v>
      </c>
      <c r="D810" s="137">
        <v>0</v>
      </c>
      <c r="E810" s="142" t="s">
        <v>493</v>
      </c>
      <c r="F810" s="172">
        <f t="shared" si="87"/>
        <v>0</v>
      </c>
      <c r="G810" s="174">
        <f>G812</f>
        <v>0</v>
      </c>
      <c r="H810" s="174">
        <f>H812</f>
        <v>0</v>
      </c>
      <c r="O810" s="263"/>
    </row>
    <row r="811" spans="1:15" s="143" customFormat="1" ht="10.5" customHeight="1" x14ac:dyDescent="0.25">
      <c r="A811" s="140"/>
      <c r="B811" s="43"/>
      <c r="C811" s="137"/>
      <c r="D811" s="137"/>
      <c r="E811" s="141" t="s">
        <v>233</v>
      </c>
      <c r="F811" s="172">
        <f t="shared" si="87"/>
        <v>0</v>
      </c>
      <c r="G811" s="176"/>
      <c r="H811" s="176"/>
      <c r="O811" s="263"/>
    </row>
    <row r="812" spans="1:15" ht="27" x14ac:dyDescent="0.2">
      <c r="A812" s="140">
        <v>2971</v>
      </c>
      <c r="B812" s="44" t="s">
        <v>79</v>
      </c>
      <c r="C812" s="144">
        <v>7</v>
      </c>
      <c r="D812" s="144">
        <v>1</v>
      </c>
      <c r="E812" s="141" t="s">
        <v>493</v>
      </c>
      <c r="F812" s="172">
        <f t="shared" ref="F812" si="101">G812+H812</f>
        <v>0</v>
      </c>
      <c r="G812" s="174">
        <f>SUM(G814:G817)</f>
        <v>0</v>
      </c>
      <c r="H812" s="174">
        <f>SUM(H814:H817)</f>
        <v>0</v>
      </c>
    </row>
    <row r="813" spans="1:15" ht="27" x14ac:dyDescent="0.25">
      <c r="A813" s="140"/>
      <c r="B813" s="44"/>
      <c r="C813" s="144"/>
      <c r="D813" s="144"/>
      <c r="E813" s="141" t="s">
        <v>739</v>
      </c>
      <c r="F813" s="172"/>
      <c r="G813" s="175"/>
      <c r="H813" s="175"/>
    </row>
    <row r="814" spans="1:15" ht="15.75" x14ac:dyDescent="0.25">
      <c r="A814" s="140"/>
      <c r="B814" s="44"/>
      <c r="C814" s="144"/>
      <c r="D814" s="144"/>
      <c r="E814" s="141" t="s">
        <v>740</v>
      </c>
      <c r="F814" s="172">
        <f t="shared" ref="F814:F817" si="102">G814+H814</f>
        <v>0</v>
      </c>
      <c r="G814" s="264">
        <v>0</v>
      </c>
      <c r="H814" s="264">
        <v>0</v>
      </c>
    </row>
    <row r="815" spans="1:15" ht="15.75" x14ac:dyDescent="0.25">
      <c r="A815" s="140"/>
      <c r="B815" s="44"/>
      <c r="C815" s="144"/>
      <c r="D815" s="144"/>
      <c r="E815" s="141"/>
      <c r="F815" s="172">
        <f t="shared" si="102"/>
        <v>0</v>
      </c>
      <c r="G815" s="264">
        <v>0</v>
      </c>
      <c r="H815" s="264">
        <v>0</v>
      </c>
    </row>
    <row r="816" spans="1:15" ht="15.75" x14ac:dyDescent="0.25">
      <c r="A816" s="140"/>
      <c r="B816" s="44"/>
      <c r="C816" s="144"/>
      <c r="D816" s="144"/>
      <c r="E816" s="141"/>
      <c r="F816" s="172">
        <f t="shared" si="102"/>
        <v>0</v>
      </c>
      <c r="G816" s="264">
        <v>0</v>
      </c>
      <c r="H816" s="264">
        <v>0</v>
      </c>
    </row>
    <row r="817" spans="1:8" ht="15.75" x14ac:dyDescent="0.25">
      <c r="A817" s="140"/>
      <c r="B817" s="44"/>
      <c r="C817" s="144"/>
      <c r="D817" s="144"/>
      <c r="E817" s="141" t="s">
        <v>740</v>
      </c>
      <c r="F817" s="172">
        <f t="shared" si="102"/>
        <v>0</v>
      </c>
      <c r="G817" s="264">
        <v>0</v>
      </c>
      <c r="H817" s="264">
        <v>0</v>
      </c>
    </row>
    <row r="818" spans="1:8" x14ac:dyDescent="0.2">
      <c r="A818" s="140">
        <v>2980</v>
      </c>
      <c r="B818" s="43" t="s">
        <v>79</v>
      </c>
      <c r="C818" s="137">
        <v>8</v>
      </c>
      <c r="D818" s="137">
        <v>0</v>
      </c>
      <c r="E818" s="142" t="s">
        <v>494</v>
      </c>
      <c r="F818" s="172">
        <f t="shared" ref="F818:F860" si="103">G818+H818</f>
        <v>0</v>
      </c>
      <c r="G818" s="174">
        <f>G820</f>
        <v>0</v>
      </c>
      <c r="H818" s="174">
        <f>H820</f>
        <v>0</v>
      </c>
    </row>
    <row r="819" spans="1:8" s="143" customFormat="1" ht="10.5" customHeight="1" x14ac:dyDescent="0.25">
      <c r="A819" s="140"/>
      <c r="B819" s="43"/>
      <c r="C819" s="137"/>
      <c r="D819" s="137"/>
      <c r="E819" s="141" t="s">
        <v>233</v>
      </c>
      <c r="F819" s="172"/>
      <c r="G819" s="176"/>
      <c r="H819" s="176"/>
    </row>
    <row r="820" spans="1:8" x14ac:dyDescent="0.2">
      <c r="A820" s="140">
        <v>2981</v>
      </c>
      <c r="B820" s="44" t="s">
        <v>79</v>
      </c>
      <c r="C820" s="144">
        <v>8</v>
      </c>
      <c r="D820" s="144">
        <v>1</v>
      </c>
      <c r="E820" s="141" t="s">
        <v>494</v>
      </c>
      <c r="F820" s="172">
        <f t="shared" si="103"/>
        <v>0</v>
      </c>
      <c r="G820" s="174">
        <f>SUM(G822:G825)</f>
        <v>0</v>
      </c>
      <c r="H820" s="174">
        <f>SUM(H822:H825)</f>
        <v>0</v>
      </c>
    </row>
    <row r="821" spans="1:8" ht="27" x14ac:dyDescent="0.25">
      <c r="A821" s="140"/>
      <c r="B821" s="44"/>
      <c r="C821" s="144"/>
      <c r="D821" s="144"/>
      <c r="E821" s="141" t="s">
        <v>739</v>
      </c>
      <c r="F821" s="172"/>
      <c r="G821" s="175"/>
      <c r="H821" s="175"/>
    </row>
    <row r="822" spans="1:8" ht="15.75" x14ac:dyDescent="0.25">
      <c r="A822" s="140"/>
      <c r="B822" s="44"/>
      <c r="C822" s="144"/>
      <c r="D822" s="144"/>
      <c r="E822" s="141" t="s">
        <v>740</v>
      </c>
      <c r="F822" s="172">
        <f t="shared" ref="F822:F825" si="104">G822+H822</f>
        <v>0</v>
      </c>
      <c r="G822" s="264">
        <v>0</v>
      </c>
      <c r="H822" s="264">
        <v>0</v>
      </c>
    </row>
    <row r="823" spans="1:8" ht="15.75" x14ac:dyDescent="0.25">
      <c r="A823" s="140"/>
      <c r="B823" s="44"/>
      <c r="C823" s="144"/>
      <c r="D823" s="144"/>
      <c r="E823" s="141"/>
      <c r="F823" s="172">
        <f t="shared" si="104"/>
        <v>0</v>
      </c>
      <c r="G823" s="264">
        <v>0</v>
      </c>
      <c r="H823" s="264">
        <v>0</v>
      </c>
    </row>
    <row r="824" spans="1:8" ht="15.75" x14ac:dyDescent="0.25">
      <c r="A824" s="140"/>
      <c r="B824" s="44"/>
      <c r="C824" s="144"/>
      <c r="D824" s="144"/>
      <c r="E824" s="141"/>
      <c r="F824" s="172">
        <f t="shared" si="104"/>
        <v>0</v>
      </c>
      <c r="G824" s="264">
        <v>0</v>
      </c>
      <c r="H824" s="264">
        <v>0</v>
      </c>
    </row>
    <row r="825" spans="1:8" ht="15.75" x14ac:dyDescent="0.25">
      <c r="A825" s="140"/>
      <c r="B825" s="44"/>
      <c r="C825" s="144"/>
      <c r="D825" s="144"/>
      <c r="E825" s="141" t="s">
        <v>740</v>
      </c>
      <c r="F825" s="172">
        <f t="shared" si="104"/>
        <v>0</v>
      </c>
      <c r="G825" s="264">
        <v>0</v>
      </c>
      <c r="H825" s="264">
        <v>0</v>
      </c>
    </row>
    <row r="826" spans="1:8" s="139" customFormat="1" ht="42" customHeight="1" x14ac:dyDescent="0.25">
      <c r="A826" s="136">
        <v>3000</v>
      </c>
      <c r="B826" s="43" t="s">
        <v>80</v>
      </c>
      <c r="C826" s="137">
        <v>0</v>
      </c>
      <c r="D826" s="137">
        <v>0</v>
      </c>
      <c r="E826" s="138" t="s">
        <v>749</v>
      </c>
      <c r="F826" s="178">
        <f t="shared" si="103"/>
        <v>6000</v>
      </c>
      <c r="G826" s="179">
        <f>G828+G842+G850+G858+G866+G874+G882+G890+G898</f>
        <v>6000</v>
      </c>
      <c r="H826" s="179">
        <f>H828+H842+H850+H858+H866+H874+H882+H890+H898</f>
        <v>0</v>
      </c>
    </row>
    <row r="827" spans="1:8" ht="11.25" customHeight="1" x14ac:dyDescent="0.25">
      <c r="A827" s="140"/>
      <c r="B827" s="43"/>
      <c r="C827" s="137"/>
      <c r="D827" s="137"/>
      <c r="E827" s="141" t="s">
        <v>327</v>
      </c>
      <c r="F827" s="172"/>
      <c r="G827" s="175"/>
      <c r="H827" s="175"/>
    </row>
    <row r="828" spans="1:8" x14ac:dyDescent="0.2">
      <c r="A828" s="140">
        <v>3010</v>
      </c>
      <c r="B828" s="43" t="s">
        <v>80</v>
      </c>
      <c r="C828" s="137">
        <v>1</v>
      </c>
      <c r="D828" s="137">
        <v>0</v>
      </c>
      <c r="E828" s="142" t="s">
        <v>496</v>
      </c>
      <c r="F828" s="172">
        <f t="shared" si="103"/>
        <v>0</v>
      </c>
      <c r="G828" s="174">
        <f>G830+G836</f>
        <v>0</v>
      </c>
      <c r="H828" s="174">
        <f>H830+H836</f>
        <v>0</v>
      </c>
    </row>
    <row r="829" spans="1:8" s="143" customFormat="1" ht="13.5" customHeight="1" x14ac:dyDescent="0.25">
      <c r="A829" s="140"/>
      <c r="B829" s="43"/>
      <c r="C829" s="137"/>
      <c r="D829" s="137"/>
      <c r="E829" s="141" t="s">
        <v>233</v>
      </c>
      <c r="F829" s="172"/>
      <c r="G829" s="176"/>
      <c r="H829" s="176"/>
    </row>
    <row r="830" spans="1:8" x14ac:dyDescent="0.2">
      <c r="A830" s="140">
        <v>3011</v>
      </c>
      <c r="B830" s="44" t="s">
        <v>80</v>
      </c>
      <c r="C830" s="144">
        <v>1</v>
      </c>
      <c r="D830" s="144">
        <v>1</v>
      </c>
      <c r="E830" s="141" t="s">
        <v>497</v>
      </c>
      <c r="F830" s="172">
        <f t="shared" si="103"/>
        <v>0</v>
      </c>
      <c r="G830" s="174">
        <f>SUM(G832:G835)</f>
        <v>0</v>
      </c>
      <c r="H830" s="174">
        <f>SUM(H832:H835)</f>
        <v>0</v>
      </c>
    </row>
    <row r="831" spans="1:8" ht="27" x14ac:dyDescent="0.25">
      <c r="A831" s="140"/>
      <c r="B831" s="44"/>
      <c r="C831" s="144"/>
      <c r="D831" s="144"/>
      <c r="E831" s="141" t="s">
        <v>739</v>
      </c>
      <c r="F831" s="172"/>
      <c r="G831" s="175"/>
      <c r="H831" s="175"/>
    </row>
    <row r="832" spans="1:8" ht="15.75" x14ac:dyDescent="0.25">
      <c r="A832" s="140"/>
      <c r="B832" s="44"/>
      <c r="C832" s="144"/>
      <c r="D832" s="144"/>
      <c r="E832" s="141" t="s">
        <v>740</v>
      </c>
      <c r="F832" s="172">
        <f t="shared" ref="F832:F836" si="105">G832+H832</f>
        <v>0</v>
      </c>
      <c r="G832" s="264">
        <v>0</v>
      </c>
      <c r="H832" s="264">
        <v>0</v>
      </c>
    </row>
    <row r="833" spans="1:8" ht="15.75" x14ac:dyDescent="0.25">
      <c r="A833" s="140"/>
      <c r="B833" s="44"/>
      <c r="C833" s="144"/>
      <c r="D833" s="144"/>
      <c r="E833" s="141"/>
      <c r="F833" s="172">
        <f t="shared" si="105"/>
        <v>0</v>
      </c>
      <c r="G833" s="264">
        <v>0</v>
      </c>
      <c r="H833" s="264">
        <v>0</v>
      </c>
    </row>
    <row r="834" spans="1:8" ht="15.75" x14ac:dyDescent="0.25">
      <c r="A834" s="140"/>
      <c r="B834" s="44"/>
      <c r="C834" s="144"/>
      <c r="D834" s="144"/>
      <c r="E834" s="141"/>
      <c r="F834" s="172">
        <f t="shared" si="105"/>
        <v>0</v>
      </c>
      <c r="G834" s="264">
        <v>0</v>
      </c>
      <c r="H834" s="264">
        <v>0</v>
      </c>
    </row>
    <row r="835" spans="1:8" ht="15.75" x14ac:dyDescent="0.25">
      <c r="A835" s="140"/>
      <c r="B835" s="44"/>
      <c r="C835" s="144"/>
      <c r="D835" s="144"/>
      <c r="E835" s="141" t="s">
        <v>740</v>
      </c>
      <c r="F835" s="172">
        <f t="shared" si="105"/>
        <v>0</v>
      </c>
      <c r="G835" s="264">
        <v>0</v>
      </c>
      <c r="H835" s="264">
        <v>0</v>
      </c>
    </row>
    <row r="836" spans="1:8" x14ac:dyDescent="0.2">
      <c r="A836" s="140">
        <v>3012</v>
      </c>
      <c r="B836" s="44" t="s">
        <v>80</v>
      </c>
      <c r="C836" s="144">
        <v>1</v>
      </c>
      <c r="D836" s="144">
        <v>2</v>
      </c>
      <c r="E836" s="141" t="s">
        <v>498</v>
      </c>
      <c r="F836" s="172">
        <f t="shared" si="105"/>
        <v>0</v>
      </c>
      <c r="G836" s="174">
        <f>SUM(G838:G841)</f>
        <v>0</v>
      </c>
      <c r="H836" s="174">
        <f>SUM(H838:H841)</f>
        <v>0</v>
      </c>
    </row>
    <row r="837" spans="1:8" ht="27" x14ac:dyDescent="0.25">
      <c r="A837" s="140"/>
      <c r="B837" s="44"/>
      <c r="C837" s="144"/>
      <c r="D837" s="144"/>
      <c r="E837" s="141" t="s">
        <v>739</v>
      </c>
      <c r="F837" s="172"/>
      <c r="G837" s="175"/>
      <c r="H837" s="175"/>
    </row>
    <row r="838" spans="1:8" x14ac:dyDescent="0.2">
      <c r="A838" s="140"/>
      <c r="B838" s="44"/>
      <c r="C838" s="144"/>
      <c r="D838" s="144"/>
      <c r="E838" s="141" t="s">
        <v>740</v>
      </c>
      <c r="F838" s="172">
        <f t="shared" si="103"/>
        <v>0</v>
      </c>
      <c r="G838" s="174">
        <f t="shared" ref="G838:H838" si="106">SUM(G840:G843)</f>
        <v>0</v>
      </c>
      <c r="H838" s="174">
        <f t="shared" si="106"/>
        <v>0</v>
      </c>
    </row>
    <row r="839" spans="1:8" x14ac:dyDescent="0.2">
      <c r="A839" s="140"/>
      <c r="B839" s="44"/>
      <c r="C839" s="144"/>
      <c r="D839" s="144"/>
      <c r="E839" s="141"/>
      <c r="F839" s="172">
        <f t="shared" si="103"/>
        <v>0</v>
      </c>
      <c r="G839" s="174">
        <f t="shared" ref="G839:H839" si="107">SUM(G841:G844)</f>
        <v>0</v>
      </c>
      <c r="H839" s="174">
        <f t="shared" si="107"/>
        <v>0</v>
      </c>
    </row>
    <row r="840" spans="1:8" x14ac:dyDescent="0.2">
      <c r="A840" s="140"/>
      <c r="B840" s="44"/>
      <c r="C840" s="144"/>
      <c r="D840" s="144"/>
      <c r="E840" s="141"/>
      <c r="F840" s="172">
        <f t="shared" si="103"/>
        <v>0</v>
      </c>
      <c r="G840" s="174">
        <f t="shared" ref="G840:H840" si="108">SUM(G842:G845)</f>
        <v>0</v>
      </c>
      <c r="H840" s="174">
        <f t="shared" si="108"/>
        <v>0</v>
      </c>
    </row>
    <row r="841" spans="1:8" x14ac:dyDescent="0.2">
      <c r="A841" s="140"/>
      <c r="B841" s="44"/>
      <c r="C841" s="144"/>
      <c r="D841" s="144"/>
      <c r="E841" s="141" t="s">
        <v>740</v>
      </c>
      <c r="F841" s="172">
        <f t="shared" si="103"/>
        <v>0</v>
      </c>
      <c r="G841" s="174">
        <f t="shared" ref="G841:H841" si="109">SUM(G843:G846)</f>
        <v>0</v>
      </c>
      <c r="H841" s="174">
        <f t="shared" si="109"/>
        <v>0</v>
      </c>
    </row>
    <row r="842" spans="1:8" x14ac:dyDescent="0.2">
      <c r="A842" s="140">
        <v>3020</v>
      </c>
      <c r="B842" s="43" t="s">
        <v>80</v>
      </c>
      <c r="C842" s="137">
        <v>2</v>
      </c>
      <c r="D842" s="137">
        <v>0</v>
      </c>
      <c r="E842" s="142" t="s">
        <v>499</v>
      </c>
      <c r="F842" s="172">
        <f t="shared" si="103"/>
        <v>0</v>
      </c>
      <c r="G842" s="174">
        <f>G844</f>
        <v>0</v>
      </c>
      <c r="H842" s="174">
        <f>H844</f>
        <v>0</v>
      </c>
    </row>
    <row r="843" spans="1:8" s="143" customFormat="1" ht="10.5" customHeight="1" x14ac:dyDescent="0.25">
      <c r="A843" s="140"/>
      <c r="B843" s="43"/>
      <c r="C843" s="137"/>
      <c r="D843" s="137"/>
      <c r="E843" s="141" t="s">
        <v>233</v>
      </c>
      <c r="F843" s="172"/>
      <c r="G843" s="176"/>
      <c r="H843" s="176"/>
    </row>
    <row r="844" spans="1:8" x14ac:dyDescent="0.2">
      <c r="A844" s="140">
        <v>3021</v>
      </c>
      <c r="B844" s="44" t="s">
        <v>80</v>
      </c>
      <c r="C844" s="144">
        <v>2</v>
      </c>
      <c r="D844" s="144">
        <v>1</v>
      </c>
      <c r="E844" s="141" t="s">
        <v>499</v>
      </c>
      <c r="F844" s="172">
        <f t="shared" si="103"/>
        <v>0</v>
      </c>
      <c r="G844" s="174">
        <f>SUM(G846:G849)</f>
        <v>0</v>
      </c>
      <c r="H844" s="174">
        <f>SUM(H846:H849)</f>
        <v>0</v>
      </c>
    </row>
    <row r="845" spans="1:8" ht="27" x14ac:dyDescent="0.25">
      <c r="A845" s="140"/>
      <c r="B845" s="44"/>
      <c r="C845" s="144"/>
      <c r="D845" s="144"/>
      <c r="E845" s="141" t="s">
        <v>739</v>
      </c>
      <c r="F845" s="172"/>
      <c r="G845" s="175"/>
      <c r="H845" s="175"/>
    </row>
    <row r="846" spans="1:8" x14ac:dyDescent="0.2">
      <c r="A846" s="140"/>
      <c r="B846" s="44"/>
      <c r="C846" s="144"/>
      <c r="D846" s="144"/>
      <c r="E846" s="141" t="s">
        <v>740</v>
      </c>
      <c r="F846" s="172">
        <f t="shared" ref="F846:F849" si="110">G846+H846</f>
        <v>0</v>
      </c>
      <c r="G846" s="174">
        <f t="shared" ref="G846:H846" si="111">SUM(G848:G851)</f>
        <v>0</v>
      </c>
      <c r="H846" s="174">
        <f t="shared" si="111"/>
        <v>0</v>
      </c>
    </row>
    <row r="847" spans="1:8" x14ac:dyDescent="0.2">
      <c r="A847" s="140"/>
      <c r="B847" s="44"/>
      <c r="C847" s="144"/>
      <c r="D847" s="144"/>
      <c r="E847" s="141"/>
      <c r="F847" s="172">
        <f t="shared" si="110"/>
        <v>0</v>
      </c>
      <c r="G847" s="174">
        <f t="shared" ref="G847:H847" si="112">SUM(G849:G852)</f>
        <v>0</v>
      </c>
      <c r="H847" s="174">
        <f t="shared" si="112"/>
        <v>0</v>
      </c>
    </row>
    <row r="848" spans="1:8" x14ac:dyDescent="0.2">
      <c r="A848" s="140"/>
      <c r="B848" s="44"/>
      <c r="C848" s="144"/>
      <c r="D848" s="144"/>
      <c r="E848" s="141"/>
      <c r="F848" s="172">
        <f t="shared" si="110"/>
        <v>0</v>
      </c>
      <c r="G848" s="174">
        <f t="shared" ref="G848:H848" si="113">SUM(G850:G853)</f>
        <v>0</v>
      </c>
      <c r="H848" s="174">
        <f t="shared" si="113"/>
        <v>0</v>
      </c>
    </row>
    <row r="849" spans="1:8" x14ac:dyDescent="0.2">
      <c r="A849" s="140"/>
      <c r="B849" s="44"/>
      <c r="C849" s="144"/>
      <c r="D849" s="144"/>
      <c r="E849" s="141" t="s">
        <v>740</v>
      </c>
      <c r="F849" s="172">
        <f t="shared" si="110"/>
        <v>0</v>
      </c>
      <c r="G849" s="174">
        <f t="shared" ref="G849:H849" si="114">SUM(G851:G854)</f>
        <v>0</v>
      </c>
      <c r="H849" s="174">
        <f t="shared" si="114"/>
        <v>0</v>
      </c>
    </row>
    <row r="850" spans="1:8" x14ac:dyDescent="0.2">
      <c r="A850" s="140">
        <v>3030</v>
      </c>
      <c r="B850" s="43" t="s">
        <v>80</v>
      </c>
      <c r="C850" s="137">
        <v>3</v>
      </c>
      <c r="D850" s="137">
        <v>0</v>
      </c>
      <c r="E850" s="142" t="s">
        <v>500</v>
      </c>
      <c r="F850" s="172">
        <f t="shared" si="103"/>
        <v>0</v>
      </c>
      <c r="G850" s="174">
        <f>G852</f>
        <v>0</v>
      </c>
      <c r="H850" s="174">
        <f>H852</f>
        <v>0</v>
      </c>
    </row>
    <row r="851" spans="1:8" s="143" customFormat="1" ht="10.5" customHeight="1" x14ac:dyDescent="0.25">
      <c r="A851" s="140"/>
      <c r="B851" s="43"/>
      <c r="C851" s="137"/>
      <c r="D851" s="137"/>
      <c r="E851" s="141" t="s">
        <v>233</v>
      </c>
      <c r="F851" s="172"/>
      <c r="G851" s="176"/>
      <c r="H851" s="176"/>
    </row>
    <row r="852" spans="1:8" s="143" customFormat="1" ht="16.5" customHeight="1" x14ac:dyDescent="0.2">
      <c r="A852" s="140">
        <v>3031</v>
      </c>
      <c r="B852" s="44" t="s">
        <v>80</v>
      </c>
      <c r="C852" s="144">
        <v>3</v>
      </c>
      <c r="D852" s="144">
        <v>1</v>
      </c>
      <c r="E852" s="141" t="s">
        <v>500</v>
      </c>
      <c r="F852" s="172">
        <f t="shared" ref="F852" si="115">G852+H852</f>
        <v>0</v>
      </c>
      <c r="G852" s="174">
        <f>SUM(G854:G857)</f>
        <v>0</v>
      </c>
      <c r="H852" s="174">
        <f>SUM(H854:H857)</f>
        <v>0</v>
      </c>
    </row>
    <row r="853" spans="1:8" ht="27" x14ac:dyDescent="0.25">
      <c r="A853" s="140"/>
      <c r="B853" s="44"/>
      <c r="C853" s="144"/>
      <c r="D853" s="144"/>
      <c r="E853" s="141" t="s">
        <v>739</v>
      </c>
      <c r="F853" s="172"/>
      <c r="G853" s="175"/>
      <c r="H853" s="175"/>
    </row>
    <row r="854" spans="1:8" x14ac:dyDescent="0.2">
      <c r="A854" s="140"/>
      <c r="B854" s="44"/>
      <c r="C854" s="144"/>
      <c r="D854" s="144"/>
      <c r="E854" s="141" t="s">
        <v>740</v>
      </c>
      <c r="F854" s="172">
        <f t="shared" ref="F854:F857" si="116">G854+H854</f>
        <v>0</v>
      </c>
      <c r="G854" s="174">
        <f t="shared" ref="G854:H854" si="117">SUM(G856:G859)</f>
        <v>0</v>
      </c>
      <c r="H854" s="174">
        <f t="shared" si="117"/>
        <v>0</v>
      </c>
    </row>
    <row r="855" spans="1:8" x14ac:dyDescent="0.2">
      <c r="A855" s="140"/>
      <c r="B855" s="44"/>
      <c r="C855" s="144"/>
      <c r="D855" s="144"/>
      <c r="E855" s="141"/>
      <c r="F855" s="172">
        <f t="shared" si="116"/>
        <v>0</v>
      </c>
      <c r="G855" s="174">
        <f t="shared" ref="G855:H855" si="118">SUM(G857:G860)</f>
        <v>0</v>
      </c>
      <c r="H855" s="174">
        <f t="shared" si="118"/>
        <v>0</v>
      </c>
    </row>
    <row r="856" spans="1:8" x14ac:dyDescent="0.2">
      <c r="A856" s="140"/>
      <c r="B856" s="44"/>
      <c r="C856" s="144"/>
      <c r="D856" s="144"/>
      <c r="E856" s="141"/>
      <c r="F856" s="172">
        <f t="shared" si="116"/>
        <v>0</v>
      </c>
      <c r="G856" s="174">
        <f t="shared" ref="G856:H856" si="119">SUM(G858:G861)</f>
        <v>0</v>
      </c>
      <c r="H856" s="174">
        <f t="shared" si="119"/>
        <v>0</v>
      </c>
    </row>
    <row r="857" spans="1:8" x14ac:dyDescent="0.2">
      <c r="A857" s="140"/>
      <c r="B857" s="44"/>
      <c r="C857" s="144"/>
      <c r="D857" s="144"/>
      <c r="E857" s="141" t="s">
        <v>740</v>
      </c>
      <c r="F857" s="172">
        <f t="shared" si="116"/>
        <v>0</v>
      </c>
      <c r="G857" s="174">
        <f t="shared" ref="G857:H857" si="120">SUM(G859:G862)</f>
        <v>0</v>
      </c>
      <c r="H857" s="174">
        <f t="shared" si="120"/>
        <v>0</v>
      </c>
    </row>
    <row r="858" spans="1:8" x14ac:dyDescent="0.2">
      <c r="A858" s="140">
        <v>3040</v>
      </c>
      <c r="B858" s="43" t="s">
        <v>80</v>
      </c>
      <c r="C858" s="137">
        <v>4</v>
      </c>
      <c r="D858" s="137">
        <v>0</v>
      </c>
      <c r="E858" s="142" t="s">
        <v>501</v>
      </c>
      <c r="F858" s="172">
        <f t="shared" si="103"/>
        <v>0</v>
      </c>
      <c r="G858" s="174">
        <f>G860</f>
        <v>0</v>
      </c>
      <c r="H858" s="174">
        <f>H860</f>
        <v>0</v>
      </c>
    </row>
    <row r="859" spans="1:8" s="143" customFormat="1" ht="10.5" customHeight="1" x14ac:dyDescent="0.25">
      <c r="A859" s="140"/>
      <c r="B859" s="43"/>
      <c r="C859" s="137"/>
      <c r="D859" s="137"/>
      <c r="E859" s="141" t="s">
        <v>233</v>
      </c>
      <c r="F859" s="172"/>
      <c r="G859" s="176"/>
      <c r="H859" s="176"/>
    </row>
    <row r="860" spans="1:8" x14ac:dyDescent="0.2">
      <c r="A860" s="140">
        <v>3041</v>
      </c>
      <c r="B860" s="44" t="s">
        <v>80</v>
      </c>
      <c r="C860" s="144">
        <v>4</v>
      </c>
      <c r="D860" s="144">
        <v>1</v>
      </c>
      <c r="E860" s="141" t="s">
        <v>501</v>
      </c>
      <c r="F860" s="172">
        <f t="shared" si="103"/>
        <v>0</v>
      </c>
      <c r="G860" s="174">
        <f>SUM(G862:G865)</f>
        <v>0</v>
      </c>
      <c r="H860" s="174">
        <f>SUM(H862:H865)</f>
        <v>0</v>
      </c>
    </row>
    <row r="861" spans="1:8" ht="27" x14ac:dyDescent="0.25">
      <c r="A861" s="140"/>
      <c r="B861" s="44"/>
      <c r="C861" s="144"/>
      <c r="D861" s="144"/>
      <c r="E861" s="141" t="s">
        <v>739</v>
      </c>
      <c r="F861" s="172"/>
      <c r="G861" s="175"/>
      <c r="H861" s="175"/>
    </row>
    <row r="862" spans="1:8" x14ac:dyDescent="0.2">
      <c r="A862" s="140"/>
      <c r="B862" s="44"/>
      <c r="C862" s="144"/>
      <c r="D862" s="144"/>
      <c r="E862" s="141" t="s">
        <v>740</v>
      </c>
      <c r="F862" s="172">
        <f t="shared" ref="F862:F868" si="121">G862+H862</f>
        <v>0</v>
      </c>
      <c r="G862" s="174">
        <f t="shared" ref="G862:H862" si="122">SUM(G864:G867)</f>
        <v>0</v>
      </c>
      <c r="H862" s="174">
        <f t="shared" si="122"/>
        <v>0</v>
      </c>
    </row>
    <row r="863" spans="1:8" x14ac:dyDescent="0.2">
      <c r="A863" s="140"/>
      <c r="B863" s="44"/>
      <c r="C863" s="144"/>
      <c r="D863" s="144"/>
      <c r="E863" s="141"/>
      <c r="F863" s="172">
        <f t="shared" si="121"/>
        <v>0</v>
      </c>
      <c r="G863" s="174">
        <f t="shared" ref="G863:H863" si="123">SUM(G865:G868)</f>
        <v>0</v>
      </c>
      <c r="H863" s="174">
        <f t="shared" si="123"/>
        <v>0</v>
      </c>
    </row>
    <row r="864" spans="1:8" x14ac:dyDescent="0.2">
      <c r="A864" s="140"/>
      <c r="B864" s="44"/>
      <c r="C864" s="144"/>
      <c r="D864" s="144"/>
      <c r="E864" s="141"/>
      <c r="F864" s="172">
        <f t="shared" si="121"/>
        <v>0</v>
      </c>
      <c r="G864" s="174">
        <f t="shared" ref="G864:H864" si="124">SUM(G866:G869)</f>
        <v>0</v>
      </c>
      <c r="H864" s="174">
        <f t="shared" si="124"/>
        <v>0</v>
      </c>
    </row>
    <row r="865" spans="1:8" x14ac:dyDescent="0.2">
      <c r="A865" s="140"/>
      <c r="B865" s="44"/>
      <c r="C865" s="144"/>
      <c r="D865" s="144"/>
      <c r="E865" s="141" t="s">
        <v>740</v>
      </c>
      <c r="F865" s="172">
        <f t="shared" si="121"/>
        <v>0</v>
      </c>
      <c r="G865" s="174">
        <f t="shared" ref="G865:H865" si="125">SUM(G867:G870)</f>
        <v>0</v>
      </c>
      <c r="H865" s="174">
        <f t="shared" si="125"/>
        <v>0</v>
      </c>
    </row>
    <row r="866" spans="1:8" x14ac:dyDescent="0.2">
      <c r="A866" s="140">
        <v>3050</v>
      </c>
      <c r="B866" s="43" t="s">
        <v>80</v>
      </c>
      <c r="C866" s="137">
        <v>5</v>
      </c>
      <c r="D866" s="137">
        <v>0</v>
      </c>
      <c r="E866" s="142" t="s">
        <v>502</v>
      </c>
      <c r="F866" s="172">
        <f t="shared" si="121"/>
        <v>0</v>
      </c>
      <c r="G866" s="174">
        <f>G868</f>
        <v>0</v>
      </c>
      <c r="H866" s="174">
        <f>H868</f>
        <v>0</v>
      </c>
    </row>
    <row r="867" spans="1:8" s="143" customFormat="1" ht="10.5" customHeight="1" x14ac:dyDescent="0.25">
      <c r="A867" s="140"/>
      <c r="B867" s="43"/>
      <c r="C867" s="137"/>
      <c r="D867" s="137"/>
      <c r="E867" s="141" t="s">
        <v>233</v>
      </c>
      <c r="F867" s="172"/>
      <c r="G867" s="176"/>
      <c r="H867" s="176"/>
    </row>
    <row r="868" spans="1:8" x14ac:dyDescent="0.2">
      <c r="A868" s="140">
        <v>3051</v>
      </c>
      <c r="B868" s="44" t="s">
        <v>80</v>
      </c>
      <c r="C868" s="144">
        <v>5</v>
      </c>
      <c r="D868" s="144">
        <v>1</v>
      </c>
      <c r="E868" s="141" t="s">
        <v>502</v>
      </c>
      <c r="F868" s="172">
        <f t="shared" si="121"/>
        <v>0</v>
      </c>
      <c r="G868" s="174">
        <f>SUM(G870:G873)</f>
        <v>0</v>
      </c>
      <c r="H868" s="174">
        <f>SUM(H870:H873)</f>
        <v>0</v>
      </c>
    </row>
    <row r="869" spans="1:8" ht="27" x14ac:dyDescent="0.25">
      <c r="A869" s="140"/>
      <c r="B869" s="44"/>
      <c r="C869" s="144"/>
      <c r="D869" s="144"/>
      <c r="E869" s="141" t="s">
        <v>739</v>
      </c>
      <c r="F869" s="172"/>
      <c r="G869" s="175"/>
      <c r="H869" s="175"/>
    </row>
    <row r="870" spans="1:8" x14ac:dyDescent="0.2">
      <c r="A870" s="140"/>
      <c r="B870" s="44"/>
      <c r="C870" s="144"/>
      <c r="D870" s="144"/>
      <c r="E870" s="141" t="s">
        <v>740</v>
      </c>
      <c r="F870" s="172">
        <f t="shared" ref="F870:F876" si="126">G870+H870</f>
        <v>0</v>
      </c>
      <c r="G870" s="174">
        <f t="shared" ref="G870:H870" si="127">SUM(G872:G875)</f>
        <v>0</v>
      </c>
      <c r="H870" s="174">
        <f t="shared" si="127"/>
        <v>0</v>
      </c>
    </row>
    <row r="871" spans="1:8" x14ac:dyDescent="0.2">
      <c r="A871" s="140"/>
      <c r="B871" s="44"/>
      <c r="C871" s="144"/>
      <c r="D871" s="144"/>
      <c r="E871" s="141"/>
      <c r="F871" s="172">
        <f t="shared" si="126"/>
        <v>0</v>
      </c>
      <c r="G871" s="174">
        <f t="shared" ref="G871:H871" si="128">SUM(G873:G876)</f>
        <v>0</v>
      </c>
      <c r="H871" s="174">
        <f t="shared" si="128"/>
        <v>0</v>
      </c>
    </row>
    <row r="872" spans="1:8" x14ac:dyDescent="0.2">
      <c r="A872" s="140"/>
      <c r="B872" s="44"/>
      <c r="C872" s="144"/>
      <c r="D872" s="144"/>
      <c r="E872" s="141"/>
      <c r="F872" s="172">
        <f t="shared" si="126"/>
        <v>0</v>
      </c>
      <c r="G872" s="174">
        <f t="shared" ref="G872:H872" si="129">SUM(G874:G877)</f>
        <v>0</v>
      </c>
      <c r="H872" s="174">
        <f t="shared" si="129"/>
        <v>0</v>
      </c>
    </row>
    <row r="873" spans="1:8" x14ac:dyDescent="0.2">
      <c r="A873" s="140"/>
      <c r="B873" s="44"/>
      <c r="C873" s="144"/>
      <c r="D873" s="144"/>
      <c r="E873" s="141" t="s">
        <v>740</v>
      </c>
      <c r="F873" s="172">
        <f t="shared" si="126"/>
        <v>0</v>
      </c>
      <c r="G873" s="174">
        <f t="shared" ref="G873:H873" si="130">SUM(G875:G878)</f>
        <v>0</v>
      </c>
      <c r="H873" s="174">
        <f t="shared" si="130"/>
        <v>0</v>
      </c>
    </row>
    <row r="874" spans="1:8" x14ac:dyDescent="0.2">
      <c r="A874" s="140">
        <v>3060</v>
      </c>
      <c r="B874" s="43" t="s">
        <v>80</v>
      </c>
      <c r="C874" s="137">
        <v>6</v>
      </c>
      <c r="D874" s="137">
        <v>0</v>
      </c>
      <c r="E874" s="142" t="s">
        <v>503</v>
      </c>
      <c r="F874" s="172">
        <f t="shared" si="126"/>
        <v>0</v>
      </c>
      <c r="G874" s="174">
        <f>G876</f>
        <v>0</v>
      </c>
      <c r="H874" s="174">
        <f>H876</f>
        <v>0</v>
      </c>
    </row>
    <row r="875" spans="1:8" s="143" customFormat="1" ht="14.25" customHeight="1" x14ac:dyDescent="0.25">
      <c r="A875" s="140"/>
      <c r="B875" s="43"/>
      <c r="C875" s="137"/>
      <c r="D875" s="137"/>
      <c r="E875" s="141" t="s">
        <v>233</v>
      </c>
      <c r="F875" s="172"/>
      <c r="G875" s="176"/>
      <c r="H875" s="176"/>
    </row>
    <row r="876" spans="1:8" x14ac:dyDescent="0.2">
      <c r="A876" s="140">
        <v>3061</v>
      </c>
      <c r="B876" s="44" t="s">
        <v>80</v>
      </c>
      <c r="C876" s="144">
        <v>6</v>
      </c>
      <c r="D876" s="144">
        <v>1</v>
      </c>
      <c r="E876" s="141" t="s">
        <v>503</v>
      </c>
      <c r="F876" s="172">
        <f t="shared" si="126"/>
        <v>0</v>
      </c>
      <c r="G876" s="174">
        <f>SUM(G878:G881)</f>
        <v>0</v>
      </c>
      <c r="H876" s="174">
        <f>SUM(H878:H881)</f>
        <v>0</v>
      </c>
    </row>
    <row r="877" spans="1:8" ht="27" x14ac:dyDescent="0.25">
      <c r="A877" s="140"/>
      <c r="B877" s="44"/>
      <c r="C877" s="144"/>
      <c r="D877" s="144"/>
      <c r="E877" s="141" t="s">
        <v>739</v>
      </c>
      <c r="F877" s="172"/>
      <c r="G877" s="175"/>
      <c r="H877" s="175"/>
    </row>
    <row r="878" spans="1:8" ht="15.75" x14ac:dyDescent="0.25">
      <c r="A878" s="140"/>
      <c r="B878" s="44"/>
      <c r="C878" s="144"/>
      <c r="D878" s="144"/>
      <c r="E878" s="141" t="s">
        <v>740</v>
      </c>
      <c r="F878" s="172">
        <f t="shared" ref="F878:F884" si="131">G878+H878</f>
        <v>0</v>
      </c>
      <c r="G878" s="264">
        <v>0</v>
      </c>
      <c r="H878" s="264">
        <v>0</v>
      </c>
    </row>
    <row r="879" spans="1:8" ht="15.75" x14ac:dyDescent="0.25">
      <c r="A879" s="140"/>
      <c r="B879" s="44"/>
      <c r="C879" s="144"/>
      <c r="D879" s="144"/>
      <c r="E879" s="141"/>
      <c r="F879" s="172">
        <f t="shared" si="131"/>
        <v>0</v>
      </c>
      <c r="G879" s="264">
        <v>0</v>
      </c>
      <c r="H879" s="264">
        <v>0</v>
      </c>
    </row>
    <row r="880" spans="1:8" ht="15.75" x14ac:dyDescent="0.25">
      <c r="A880" s="140"/>
      <c r="B880" s="44"/>
      <c r="C880" s="144"/>
      <c r="D880" s="144"/>
      <c r="E880" s="141"/>
      <c r="F880" s="172">
        <f t="shared" si="131"/>
        <v>0</v>
      </c>
      <c r="G880" s="264">
        <v>0</v>
      </c>
      <c r="H880" s="264">
        <v>0</v>
      </c>
    </row>
    <row r="881" spans="1:8" ht="15.75" x14ac:dyDescent="0.25">
      <c r="A881" s="140"/>
      <c r="B881" s="44"/>
      <c r="C881" s="144"/>
      <c r="D881" s="144"/>
      <c r="E881" s="141" t="s">
        <v>740</v>
      </c>
      <c r="F881" s="172">
        <f t="shared" si="131"/>
        <v>0</v>
      </c>
      <c r="G881" s="264">
        <v>0</v>
      </c>
      <c r="H881" s="264">
        <v>0</v>
      </c>
    </row>
    <row r="882" spans="1:8" ht="27" x14ac:dyDescent="0.2">
      <c r="A882" s="140">
        <v>3070</v>
      </c>
      <c r="B882" s="43" t="s">
        <v>80</v>
      </c>
      <c r="C882" s="137">
        <v>7</v>
      </c>
      <c r="D882" s="137">
        <v>0</v>
      </c>
      <c r="E882" s="142" t="s">
        <v>504</v>
      </c>
      <c r="F882" s="172">
        <f t="shared" si="131"/>
        <v>6000</v>
      </c>
      <c r="G882" s="174">
        <f>G884</f>
        <v>6000</v>
      </c>
      <c r="H882" s="174">
        <f>H884</f>
        <v>0</v>
      </c>
    </row>
    <row r="883" spans="1:8" s="143" customFormat="1" ht="14.25" customHeight="1" x14ac:dyDescent="0.25">
      <c r="A883" s="140"/>
      <c r="B883" s="43"/>
      <c r="C883" s="137"/>
      <c r="D883" s="137"/>
      <c r="E883" s="141" t="s">
        <v>233</v>
      </c>
      <c r="F883" s="172"/>
      <c r="G883" s="176"/>
      <c r="H883" s="176"/>
    </row>
    <row r="884" spans="1:8" ht="27" x14ac:dyDescent="0.2">
      <c r="A884" s="140">
        <v>3071</v>
      </c>
      <c r="B884" s="44" t="s">
        <v>80</v>
      </c>
      <c r="C884" s="144">
        <v>7</v>
      </c>
      <c r="D884" s="144">
        <v>1</v>
      </c>
      <c r="E884" s="141" t="s">
        <v>504</v>
      </c>
      <c r="F884" s="172">
        <f t="shared" si="131"/>
        <v>6000</v>
      </c>
      <c r="G884" s="174">
        <f>SUM(G886:G889)</f>
        <v>6000</v>
      </c>
      <c r="H884" s="174">
        <f>SUM(H886:H889)</f>
        <v>0</v>
      </c>
    </row>
    <row r="885" spans="1:8" ht="27" x14ac:dyDescent="0.25">
      <c r="A885" s="140"/>
      <c r="B885" s="44"/>
      <c r="C885" s="144"/>
      <c r="D885" s="144"/>
      <c r="E885" s="141" t="s">
        <v>739</v>
      </c>
      <c r="F885" s="172"/>
      <c r="G885" s="175"/>
      <c r="H885" s="175"/>
    </row>
    <row r="886" spans="1:8" ht="15.75" x14ac:dyDescent="0.25">
      <c r="A886" s="140"/>
      <c r="B886" s="44"/>
      <c r="C886" s="144"/>
      <c r="D886" s="144"/>
      <c r="E886" s="247">
        <v>4729</v>
      </c>
      <c r="F886" s="172">
        <f t="shared" ref="F886:F890" si="132">G886+H886</f>
        <v>5700</v>
      </c>
      <c r="G886" s="250">
        <v>5700</v>
      </c>
      <c r="H886" s="264">
        <v>0</v>
      </c>
    </row>
    <row r="887" spans="1:8" ht="15.75" x14ac:dyDescent="0.25">
      <c r="A887" s="140"/>
      <c r="B887" s="44"/>
      <c r="C887" s="144"/>
      <c r="D887" s="144"/>
      <c r="E887" s="247">
        <v>4726</v>
      </c>
      <c r="F887" s="172">
        <f t="shared" si="132"/>
        <v>300</v>
      </c>
      <c r="G887" s="250">
        <v>300</v>
      </c>
      <c r="H887" s="264">
        <v>0</v>
      </c>
    </row>
    <row r="888" spans="1:8" ht="15.75" x14ac:dyDescent="0.25">
      <c r="A888" s="140"/>
      <c r="B888" s="44"/>
      <c r="C888" s="144"/>
      <c r="D888" s="144"/>
      <c r="E888" s="141"/>
      <c r="F888" s="172">
        <f t="shared" si="132"/>
        <v>0</v>
      </c>
      <c r="G888" s="264">
        <v>0</v>
      </c>
      <c r="H888" s="264">
        <v>0</v>
      </c>
    </row>
    <row r="889" spans="1:8" ht="15.75" x14ac:dyDescent="0.25">
      <c r="A889" s="140"/>
      <c r="B889" s="44"/>
      <c r="C889" s="144"/>
      <c r="D889" s="144"/>
      <c r="E889" s="141" t="s">
        <v>740</v>
      </c>
      <c r="F889" s="172">
        <f t="shared" si="132"/>
        <v>0</v>
      </c>
      <c r="G889" s="264">
        <v>0</v>
      </c>
      <c r="H889" s="264">
        <v>0</v>
      </c>
    </row>
    <row r="890" spans="1:8" ht="28.5" customHeight="1" x14ac:dyDescent="0.2">
      <c r="A890" s="140">
        <v>3080</v>
      </c>
      <c r="B890" s="43" t="s">
        <v>80</v>
      </c>
      <c r="C890" s="137">
        <v>8</v>
      </c>
      <c r="D890" s="137">
        <v>0</v>
      </c>
      <c r="E890" s="142" t="s">
        <v>505</v>
      </c>
      <c r="F890" s="172">
        <f t="shared" si="132"/>
        <v>0</v>
      </c>
      <c r="G890" s="174">
        <f>G892</f>
        <v>0</v>
      </c>
      <c r="H890" s="174">
        <f>H892</f>
        <v>0</v>
      </c>
    </row>
    <row r="891" spans="1:8" s="143" customFormat="1" ht="13.5" customHeight="1" x14ac:dyDescent="0.25">
      <c r="A891" s="140"/>
      <c r="B891" s="43"/>
      <c r="C891" s="137"/>
      <c r="D891" s="137"/>
      <c r="E891" s="141" t="s">
        <v>233</v>
      </c>
      <c r="F891" s="172"/>
      <c r="G891" s="176"/>
      <c r="H891" s="176"/>
    </row>
    <row r="892" spans="1:8" ht="27" x14ac:dyDescent="0.2">
      <c r="A892" s="140">
        <v>3081</v>
      </c>
      <c r="B892" s="44" t="s">
        <v>80</v>
      </c>
      <c r="C892" s="144">
        <v>8</v>
      </c>
      <c r="D892" s="144">
        <v>1</v>
      </c>
      <c r="E892" s="141" t="s">
        <v>505</v>
      </c>
      <c r="F892" s="172">
        <f t="shared" ref="F892" si="133">G892+H892</f>
        <v>0</v>
      </c>
      <c r="G892" s="174">
        <f>SUM(G894:G897)</f>
        <v>0</v>
      </c>
      <c r="H892" s="174">
        <f>SUM(H894:H897)</f>
        <v>0</v>
      </c>
    </row>
    <row r="893" spans="1:8" ht="27" x14ac:dyDescent="0.25">
      <c r="A893" s="140"/>
      <c r="B893" s="44"/>
      <c r="C893" s="144"/>
      <c r="D893" s="144"/>
      <c r="E893" s="141" t="s">
        <v>739</v>
      </c>
      <c r="F893" s="172"/>
      <c r="G893" s="175"/>
      <c r="H893" s="175"/>
    </row>
    <row r="894" spans="1:8" ht="15.75" x14ac:dyDescent="0.25">
      <c r="A894" s="140"/>
      <c r="B894" s="44"/>
      <c r="C894" s="144"/>
      <c r="D894" s="144"/>
      <c r="E894" s="141" t="s">
        <v>740</v>
      </c>
      <c r="F894" s="172">
        <f t="shared" ref="F894:F897" si="134">G894+H894</f>
        <v>0</v>
      </c>
      <c r="G894" s="264">
        <v>0</v>
      </c>
      <c r="H894" s="264">
        <v>0</v>
      </c>
    </row>
    <row r="895" spans="1:8" ht="15.75" x14ac:dyDescent="0.25">
      <c r="A895" s="140"/>
      <c r="B895" s="44"/>
      <c r="C895" s="144"/>
      <c r="D895" s="144"/>
      <c r="E895" s="141"/>
      <c r="F895" s="172">
        <f t="shared" si="134"/>
        <v>0</v>
      </c>
      <c r="G895" s="264">
        <v>0</v>
      </c>
      <c r="H895" s="264">
        <v>0</v>
      </c>
    </row>
    <row r="896" spans="1:8" ht="15.75" x14ac:dyDescent="0.25">
      <c r="A896" s="140"/>
      <c r="B896" s="44"/>
      <c r="C896" s="144"/>
      <c r="D896" s="144"/>
      <c r="E896" s="141"/>
      <c r="F896" s="172">
        <f t="shared" si="134"/>
        <v>0</v>
      </c>
      <c r="G896" s="264">
        <v>0</v>
      </c>
      <c r="H896" s="264">
        <v>0</v>
      </c>
    </row>
    <row r="897" spans="1:8" ht="15.75" x14ac:dyDescent="0.25">
      <c r="A897" s="140"/>
      <c r="B897" s="44"/>
      <c r="C897" s="144"/>
      <c r="D897" s="144"/>
      <c r="E897" s="141" t="s">
        <v>740</v>
      </c>
      <c r="F897" s="172">
        <f t="shared" si="134"/>
        <v>0</v>
      </c>
      <c r="G897" s="264">
        <v>0</v>
      </c>
      <c r="H897" s="264">
        <v>0</v>
      </c>
    </row>
    <row r="898" spans="1:8" x14ac:dyDescent="0.2">
      <c r="A898" s="140">
        <v>3090</v>
      </c>
      <c r="B898" s="43" t="s">
        <v>80</v>
      </c>
      <c r="C898" s="148">
        <v>9</v>
      </c>
      <c r="D898" s="137">
        <v>0</v>
      </c>
      <c r="E898" s="142" t="s">
        <v>506</v>
      </c>
      <c r="F898" s="172">
        <f t="shared" ref="F898:F900" si="135">G898+H898</f>
        <v>0</v>
      </c>
      <c r="G898" s="174">
        <f>G900+G906</f>
        <v>0</v>
      </c>
      <c r="H898" s="174">
        <f>H900+H906</f>
        <v>0</v>
      </c>
    </row>
    <row r="899" spans="1:8" s="143" customFormat="1" ht="15.75" x14ac:dyDescent="0.25">
      <c r="A899" s="140"/>
      <c r="B899" s="43"/>
      <c r="C899" s="137"/>
      <c r="D899" s="137"/>
      <c r="E899" s="141" t="s">
        <v>233</v>
      </c>
      <c r="F899" s="172"/>
      <c r="G899" s="176"/>
      <c r="H899" s="176"/>
    </row>
    <row r="900" spans="1:8" ht="17.25" customHeight="1" x14ac:dyDescent="0.2">
      <c r="A900" s="140">
        <v>3091</v>
      </c>
      <c r="B900" s="44" t="s">
        <v>80</v>
      </c>
      <c r="C900" s="136">
        <v>9</v>
      </c>
      <c r="D900" s="144">
        <v>1</v>
      </c>
      <c r="E900" s="141" t="s">
        <v>506</v>
      </c>
      <c r="F900" s="172">
        <f t="shared" si="135"/>
        <v>0</v>
      </c>
      <c r="G900" s="174">
        <f>SUM(G902:G905)</f>
        <v>0</v>
      </c>
      <c r="H900" s="174">
        <f>SUM(H902:H905)</f>
        <v>0</v>
      </c>
    </row>
    <row r="901" spans="1:8" ht="27" x14ac:dyDescent="0.25">
      <c r="A901" s="140"/>
      <c r="B901" s="44"/>
      <c r="C901" s="144"/>
      <c r="D901" s="144"/>
      <c r="E901" s="141" t="s">
        <v>739</v>
      </c>
      <c r="F901" s="172"/>
      <c r="G901" s="175"/>
      <c r="H901" s="175"/>
    </row>
    <row r="902" spans="1:8" ht="15.75" x14ac:dyDescent="0.25">
      <c r="A902" s="140"/>
      <c r="B902" s="44"/>
      <c r="C902" s="144"/>
      <c r="D902" s="144"/>
      <c r="E902" s="141" t="s">
        <v>740</v>
      </c>
      <c r="F902" s="172">
        <f t="shared" ref="F902:F906" si="136">G902+H902</f>
        <v>0</v>
      </c>
      <c r="G902" s="264">
        <v>0</v>
      </c>
      <c r="H902" s="264">
        <v>0</v>
      </c>
    </row>
    <row r="903" spans="1:8" ht="15.75" x14ac:dyDescent="0.25">
      <c r="A903" s="140"/>
      <c r="B903" s="44"/>
      <c r="C903" s="144"/>
      <c r="D903" s="144"/>
      <c r="E903" s="141"/>
      <c r="F903" s="172">
        <f t="shared" si="136"/>
        <v>0</v>
      </c>
      <c r="G903" s="264">
        <v>0</v>
      </c>
      <c r="H903" s="264">
        <v>0</v>
      </c>
    </row>
    <row r="904" spans="1:8" ht="15.75" x14ac:dyDescent="0.25">
      <c r="A904" s="140"/>
      <c r="B904" s="44"/>
      <c r="C904" s="144"/>
      <c r="D904" s="144"/>
      <c r="E904" s="141"/>
      <c r="F904" s="172">
        <f t="shared" si="136"/>
        <v>0</v>
      </c>
      <c r="G904" s="264">
        <v>0</v>
      </c>
      <c r="H904" s="264">
        <v>0</v>
      </c>
    </row>
    <row r="905" spans="1:8" ht="15.75" x14ac:dyDescent="0.25">
      <c r="A905" s="140"/>
      <c r="B905" s="44"/>
      <c r="C905" s="144"/>
      <c r="D905" s="144"/>
      <c r="E905" s="141" t="s">
        <v>740</v>
      </c>
      <c r="F905" s="172">
        <f t="shared" si="136"/>
        <v>0</v>
      </c>
      <c r="G905" s="264">
        <v>0</v>
      </c>
      <c r="H905" s="264">
        <v>0</v>
      </c>
    </row>
    <row r="906" spans="1:8" ht="30" customHeight="1" x14ac:dyDescent="0.2">
      <c r="A906" s="140">
        <v>3092</v>
      </c>
      <c r="B906" s="44" t="s">
        <v>80</v>
      </c>
      <c r="C906" s="136">
        <v>9</v>
      </c>
      <c r="D906" s="144">
        <v>2</v>
      </c>
      <c r="E906" s="141" t="s">
        <v>507</v>
      </c>
      <c r="F906" s="172">
        <f t="shared" si="136"/>
        <v>0</v>
      </c>
      <c r="G906" s="174">
        <f>SUM(G908:G911)</f>
        <v>0</v>
      </c>
      <c r="H906" s="174">
        <f>SUM(H908:H911)</f>
        <v>0</v>
      </c>
    </row>
    <row r="907" spans="1:8" ht="27" x14ac:dyDescent="0.25">
      <c r="A907" s="140"/>
      <c r="B907" s="44"/>
      <c r="C907" s="144"/>
      <c r="D907" s="144"/>
      <c r="E907" s="141" t="s">
        <v>739</v>
      </c>
      <c r="F907" s="172"/>
      <c r="G907" s="175"/>
      <c r="H907" s="175"/>
    </row>
    <row r="908" spans="1:8" ht="15.75" x14ac:dyDescent="0.25">
      <c r="A908" s="140"/>
      <c r="B908" s="44"/>
      <c r="C908" s="144"/>
      <c r="D908" s="144"/>
      <c r="E908" s="141" t="s">
        <v>740</v>
      </c>
      <c r="F908" s="172">
        <f t="shared" ref="F908:F921" si="137">G908+H908</f>
        <v>0</v>
      </c>
      <c r="G908" s="264">
        <v>0</v>
      </c>
      <c r="H908" s="264">
        <v>0</v>
      </c>
    </row>
    <row r="909" spans="1:8" ht="15.75" x14ac:dyDescent="0.25">
      <c r="A909" s="140"/>
      <c r="B909" s="44"/>
      <c r="C909" s="144"/>
      <c r="D909" s="144"/>
      <c r="E909" s="141"/>
      <c r="F909" s="172">
        <f t="shared" si="137"/>
        <v>0</v>
      </c>
      <c r="G909" s="264">
        <v>0</v>
      </c>
      <c r="H909" s="264">
        <v>0</v>
      </c>
    </row>
    <row r="910" spans="1:8" ht="15.75" x14ac:dyDescent="0.25">
      <c r="A910" s="140"/>
      <c r="B910" s="44"/>
      <c r="C910" s="144"/>
      <c r="D910" s="144"/>
      <c r="E910" s="141"/>
      <c r="F910" s="172">
        <f t="shared" si="137"/>
        <v>0</v>
      </c>
      <c r="G910" s="264">
        <v>0</v>
      </c>
      <c r="H910" s="264">
        <v>0</v>
      </c>
    </row>
    <row r="911" spans="1:8" ht="15.75" x14ac:dyDescent="0.25">
      <c r="A911" s="140"/>
      <c r="B911" s="44"/>
      <c r="C911" s="144"/>
      <c r="D911" s="144"/>
      <c r="E911" s="141" t="s">
        <v>740</v>
      </c>
      <c r="F911" s="172">
        <f t="shared" si="137"/>
        <v>0</v>
      </c>
      <c r="G911" s="264">
        <v>0</v>
      </c>
      <c r="H911" s="264">
        <v>0</v>
      </c>
    </row>
    <row r="912" spans="1:8" s="139" customFormat="1" ht="32.25" customHeight="1" x14ac:dyDescent="0.25">
      <c r="A912" s="136">
        <v>3100</v>
      </c>
      <c r="B912" s="43" t="s">
        <v>81</v>
      </c>
      <c r="C912" s="43" t="s">
        <v>68</v>
      </c>
      <c r="D912" s="43" t="s">
        <v>68</v>
      </c>
      <c r="E912" s="149" t="s">
        <v>750</v>
      </c>
      <c r="F912" s="178">
        <f t="shared" si="137"/>
        <v>449179.5</v>
      </c>
      <c r="G912" s="179">
        <f>G914</f>
        <v>449179.5</v>
      </c>
      <c r="H912" s="179">
        <f>H914</f>
        <v>0</v>
      </c>
    </row>
    <row r="913" spans="1:8" ht="15.75" x14ac:dyDescent="0.25">
      <c r="A913" s="140"/>
      <c r="B913" s="43"/>
      <c r="C913" s="137"/>
      <c r="D913" s="137"/>
      <c r="E913" s="141" t="s">
        <v>327</v>
      </c>
      <c r="F913" s="172"/>
      <c r="G913" s="175"/>
      <c r="H913" s="175"/>
    </row>
    <row r="914" spans="1:8" x14ac:dyDescent="0.2">
      <c r="A914" s="140">
        <v>3110</v>
      </c>
      <c r="B914" s="45" t="s">
        <v>81</v>
      </c>
      <c r="C914" s="45" t="s">
        <v>69</v>
      </c>
      <c r="D914" s="45" t="s">
        <v>68</v>
      </c>
      <c r="E914" s="146" t="s">
        <v>509</v>
      </c>
      <c r="F914" s="172">
        <f t="shared" si="137"/>
        <v>449179.5</v>
      </c>
      <c r="G914" s="174">
        <f>G916</f>
        <v>449179.5</v>
      </c>
      <c r="H914" s="174">
        <f>H916</f>
        <v>0</v>
      </c>
    </row>
    <row r="915" spans="1:8" s="143" customFormat="1" ht="15.75" x14ac:dyDescent="0.25">
      <c r="A915" s="140"/>
      <c r="B915" s="43"/>
      <c r="C915" s="137"/>
      <c r="D915" s="137"/>
      <c r="E915" s="141" t="s">
        <v>233</v>
      </c>
      <c r="F915" s="172"/>
      <c r="G915" s="176"/>
      <c r="H915" s="176"/>
    </row>
    <row r="916" spans="1:8" x14ac:dyDescent="0.2">
      <c r="A916" s="140">
        <v>3112</v>
      </c>
      <c r="B916" s="45" t="s">
        <v>81</v>
      </c>
      <c r="C916" s="45" t="s">
        <v>69</v>
      </c>
      <c r="D916" s="45" t="s">
        <v>70</v>
      </c>
      <c r="E916" s="147" t="s">
        <v>510</v>
      </c>
      <c r="F916" s="172">
        <f t="shared" si="137"/>
        <v>449179.5</v>
      </c>
      <c r="G916" s="174">
        <f>SUM(G918:G921)</f>
        <v>449179.5</v>
      </c>
      <c r="H916" s="174">
        <f>SUM(H918:H921)</f>
        <v>0</v>
      </c>
    </row>
    <row r="917" spans="1:8" ht="27" x14ac:dyDescent="0.25">
      <c r="A917" s="140"/>
      <c r="B917" s="44"/>
      <c r="C917" s="144"/>
      <c r="D917" s="144"/>
      <c r="E917" s="141" t="s">
        <v>739</v>
      </c>
      <c r="F917" s="172"/>
      <c r="G917" s="175"/>
      <c r="H917" s="175"/>
    </row>
    <row r="918" spans="1:8" ht="15.75" x14ac:dyDescent="0.25">
      <c r="A918" s="140"/>
      <c r="B918" s="44"/>
      <c r="C918" s="144"/>
      <c r="D918" s="144"/>
      <c r="E918" s="247">
        <v>4891</v>
      </c>
      <c r="F918" s="172">
        <f t="shared" si="137"/>
        <v>0</v>
      </c>
      <c r="G918" s="264"/>
      <c r="H918" s="264">
        <v>0</v>
      </c>
    </row>
    <row r="919" spans="1:8" ht="15.75" x14ac:dyDescent="0.25">
      <c r="A919" s="140"/>
      <c r="B919" s="44"/>
      <c r="C919" s="144"/>
      <c r="D919" s="144"/>
      <c r="E919" s="141"/>
      <c r="F919" s="172">
        <f t="shared" si="137"/>
        <v>0</v>
      </c>
      <c r="G919" s="264">
        <v>0</v>
      </c>
      <c r="H919" s="264">
        <v>0</v>
      </c>
    </row>
    <row r="920" spans="1:8" ht="15.75" x14ac:dyDescent="0.25">
      <c r="A920" s="140"/>
      <c r="B920" s="44"/>
      <c r="C920" s="144"/>
      <c r="D920" s="144"/>
      <c r="E920" s="141"/>
      <c r="F920" s="172">
        <f t="shared" si="137"/>
        <v>0</v>
      </c>
      <c r="G920" s="264">
        <v>0</v>
      </c>
      <c r="H920" s="264">
        <v>0</v>
      </c>
    </row>
    <row r="921" spans="1:8" ht="15.75" x14ac:dyDescent="0.25">
      <c r="A921" s="140"/>
      <c r="B921" s="44"/>
      <c r="C921" s="144"/>
      <c r="D921" s="144"/>
      <c r="E921" s="141" t="s">
        <v>740</v>
      </c>
      <c r="F921" s="172">
        <f t="shared" si="137"/>
        <v>449179.5</v>
      </c>
      <c r="G921" s="264">
        <v>449179.5</v>
      </c>
      <c r="H921" s="264">
        <v>0</v>
      </c>
    </row>
    <row r="922" spans="1:8" x14ac:dyDescent="0.2">
      <c r="B922" s="151"/>
      <c r="C922" s="152"/>
      <c r="D922" s="153"/>
    </row>
    <row r="923" spans="1:8" x14ac:dyDescent="0.2">
      <c r="B923" s="155"/>
      <c r="C923" s="152"/>
      <c r="D923" s="153"/>
    </row>
    <row r="924" spans="1:8" x14ac:dyDescent="0.2">
      <c r="B924" s="155"/>
      <c r="C924" s="152"/>
      <c r="D924" s="153"/>
      <c r="E924" s="119"/>
    </row>
    <row r="925" spans="1:8" x14ac:dyDescent="0.2">
      <c r="B925" s="155"/>
      <c r="C925" s="156"/>
      <c r="D925" s="157"/>
    </row>
  </sheetData>
  <mergeCells count="9">
    <mergeCell ref="A1:H1"/>
    <mergeCell ref="A2:H2"/>
    <mergeCell ref="A5:A6"/>
    <mergeCell ref="B5:B6"/>
    <mergeCell ref="C5:C6"/>
    <mergeCell ref="D5:D6"/>
    <mergeCell ref="E5:E6"/>
    <mergeCell ref="F5:F6"/>
    <mergeCell ref="G5:H5"/>
  </mergeCells>
  <pageMargins left="0" right="0" top="0" bottom="0" header="0" footer="0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925"/>
  <sheetViews>
    <sheetView workbookViewId="0">
      <selection activeCell="L11" sqref="L11"/>
    </sheetView>
  </sheetViews>
  <sheetFormatPr defaultRowHeight="15" x14ac:dyDescent="0.2"/>
  <cols>
    <col min="1" max="1" width="5.28515625" style="150" customWidth="1"/>
    <col min="2" max="2" width="4.140625" style="158" customWidth="1"/>
    <col min="3" max="3" width="3.140625" style="159" customWidth="1"/>
    <col min="4" max="4" width="3.140625" style="160" customWidth="1"/>
    <col min="5" max="5" width="52.42578125" style="154" customWidth="1"/>
    <col min="6" max="6" width="13.5703125" style="177" customWidth="1"/>
    <col min="7" max="7" width="13.7109375" style="177" customWidth="1"/>
    <col min="8" max="8" width="13.85546875" style="177" customWidth="1"/>
    <col min="9" max="9" width="1.140625" style="119" customWidth="1"/>
    <col min="10" max="10" width="13.7109375" style="119" customWidth="1"/>
    <col min="11" max="11" width="9.85546875" style="119" customWidth="1"/>
    <col min="12" max="256" width="9.140625" style="119"/>
    <col min="257" max="257" width="6.140625" style="119" customWidth="1"/>
    <col min="258" max="258" width="6.85546875" style="119" customWidth="1"/>
    <col min="259" max="259" width="6.28515625" style="119" customWidth="1"/>
    <col min="260" max="260" width="5.7109375" style="119" customWidth="1"/>
    <col min="261" max="261" width="51.42578125" style="119" customWidth="1"/>
    <col min="262" max="262" width="11.5703125" style="119" customWidth="1"/>
    <col min="263" max="263" width="9.7109375" style="119" customWidth="1"/>
    <col min="264" max="264" width="10" style="119" customWidth="1"/>
    <col min="265" max="512" width="9.140625" style="119"/>
    <col min="513" max="513" width="6.140625" style="119" customWidth="1"/>
    <col min="514" max="514" width="6.85546875" style="119" customWidth="1"/>
    <col min="515" max="515" width="6.28515625" style="119" customWidth="1"/>
    <col min="516" max="516" width="5.7109375" style="119" customWidth="1"/>
    <col min="517" max="517" width="51.42578125" style="119" customWidth="1"/>
    <col min="518" max="518" width="11.5703125" style="119" customWidth="1"/>
    <col min="519" max="519" width="9.7109375" style="119" customWidth="1"/>
    <col min="520" max="520" width="10" style="119" customWidth="1"/>
    <col min="521" max="768" width="9.140625" style="119"/>
    <col min="769" max="769" width="6.140625" style="119" customWidth="1"/>
    <col min="770" max="770" width="6.85546875" style="119" customWidth="1"/>
    <col min="771" max="771" width="6.28515625" style="119" customWidth="1"/>
    <col min="772" max="772" width="5.7109375" style="119" customWidth="1"/>
    <col min="773" max="773" width="51.42578125" style="119" customWidth="1"/>
    <col min="774" max="774" width="11.5703125" style="119" customWidth="1"/>
    <col min="775" max="775" width="9.7109375" style="119" customWidth="1"/>
    <col min="776" max="776" width="10" style="119" customWidth="1"/>
    <col min="777" max="1024" width="9.140625" style="119"/>
    <col min="1025" max="1025" width="6.140625" style="119" customWidth="1"/>
    <col min="1026" max="1026" width="6.85546875" style="119" customWidth="1"/>
    <col min="1027" max="1027" width="6.28515625" style="119" customWidth="1"/>
    <col min="1028" max="1028" width="5.7109375" style="119" customWidth="1"/>
    <col min="1029" max="1029" width="51.42578125" style="119" customWidth="1"/>
    <col min="1030" max="1030" width="11.5703125" style="119" customWidth="1"/>
    <col min="1031" max="1031" width="9.7109375" style="119" customWidth="1"/>
    <col min="1032" max="1032" width="10" style="119" customWidth="1"/>
    <col min="1033" max="1280" width="9.140625" style="119"/>
    <col min="1281" max="1281" width="6.140625" style="119" customWidth="1"/>
    <col min="1282" max="1282" width="6.85546875" style="119" customWidth="1"/>
    <col min="1283" max="1283" width="6.28515625" style="119" customWidth="1"/>
    <col min="1284" max="1284" width="5.7109375" style="119" customWidth="1"/>
    <col min="1285" max="1285" width="51.42578125" style="119" customWidth="1"/>
    <col min="1286" max="1286" width="11.5703125" style="119" customWidth="1"/>
    <col min="1287" max="1287" width="9.7109375" style="119" customWidth="1"/>
    <col min="1288" max="1288" width="10" style="119" customWidth="1"/>
    <col min="1289" max="1536" width="9.140625" style="119"/>
    <col min="1537" max="1537" width="6.140625" style="119" customWidth="1"/>
    <col min="1538" max="1538" width="6.85546875" style="119" customWidth="1"/>
    <col min="1539" max="1539" width="6.28515625" style="119" customWidth="1"/>
    <col min="1540" max="1540" width="5.7109375" style="119" customWidth="1"/>
    <col min="1541" max="1541" width="51.42578125" style="119" customWidth="1"/>
    <col min="1542" max="1542" width="11.5703125" style="119" customWidth="1"/>
    <col min="1543" max="1543" width="9.7109375" style="119" customWidth="1"/>
    <col min="1544" max="1544" width="10" style="119" customWidth="1"/>
    <col min="1545" max="1792" width="9.140625" style="119"/>
    <col min="1793" max="1793" width="6.140625" style="119" customWidth="1"/>
    <col min="1794" max="1794" width="6.85546875" style="119" customWidth="1"/>
    <col min="1795" max="1795" width="6.28515625" style="119" customWidth="1"/>
    <col min="1796" max="1796" width="5.7109375" style="119" customWidth="1"/>
    <col min="1797" max="1797" width="51.42578125" style="119" customWidth="1"/>
    <col min="1798" max="1798" width="11.5703125" style="119" customWidth="1"/>
    <col min="1799" max="1799" width="9.7109375" style="119" customWidth="1"/>
    <col min="1800" max="1800" width="10" style="119" customWidth="1"/>
    <col min="1801" max="2048" width="9.140625" style="119"/>
    <col min="2049" max="2049" width="6.140625" style="119" customWidth="1"/>
    <col min="2050" max="2050" width="6.85546875" style="119" customWidth="1"/>
    <col min="2051" max="2051" width="6.28515625" style="119" customWidth="1"/>
    <col min="2052" max="2052" width="5.7109375" style="119" customWidth="1"/>
    <col min="2053" max="2053" width="51.42578125" style="119" customWidth="1"/>
    <col min="2054" max="2054" width="11.5703125" style="119" customWidth="1"/>
    <col min="2055" max="2055" width="9.7109375" style="119" customWidth="1"/>
    <col min="2056" max="2056" width="10" style="119" customWidth="1"/>
    <col min="2057" max="2304" width="9.140625" style="119"/>
    <col min="2305" max="2305" width="6.140625" style="119" customWidth="1"/>
    <col min="2306" max="2306" width="6.85546875" style="119" customWidth="1"/>
    <col min="2307" max="2307" width="6.28515625" style="119" customWidth="1"/>
    <col min="2308" max="2308" width="5.7109375" style="119" customWidth="1"/>
    <col min="2309" max="2309" width="51.42578125" style="119" customWidth="1"/>
    <col min="2310" max="2310" width="11.5703125" style="119" customWidth="1"/>
    <col min="2311" max="2311" width="9.7109375" style="119" customWidth="1"/>
    <col min="2312" max="2312" width="10" style="119" customWidth="1"/>
    <col min="2313" max="2560" width="9.140625" style="119"/>
    <col min="2561" max="2561" width="6.140625" style="119" customWidth="1"/>
    <col min="2562" max="2562" width="6.85546875" style="119" customWidth="1"/>
    <col min="2563" max="2563" width="6.28515625" style="119" customWidth="1"/>
    <col min="2564" max="2564" width="5.7109375" style="119" customWidth="1"/>
    <col min="2565" max="2565" width="51.42578125" style="119" customWidth="1"/>
    <col min="2566" max="2566" width="11.5703125" style="119" customWidth="1"/>
    <col min="2567" max="2567" width="9.7109375" style="119" customWidth="1"/>
    <col min="2568" max="2568" width="10" style="119" customWidth="1"/>
    <col min="2569" max="2816" width="9.140625" style="119"/>
    <col min="2817" max="2817" width="6.140625" style="119" customWidth="1"/>
    <col min="2818" max="2818" width="6.85546875" style="119" customWidth="1"/>
    <col min="2819" max="2819" width="6.28515625" style="119" customWidth="1"/>
    <col min="2820" max="2820" width="5.7109375" style="119" customWidth="1"/>
    <col min="2821" max="2821" width="51.42578125" style="119" customWidth="1"/>
    <col min="2822" max="2822" width="11.5703125" style="119" customWidth="1"/>
    <col min="2823" max="2823" width="9.7109375" style="119" customWidth="1"/>
    <col min="2824" max="2824" width="10" style="119" customWidth="1"/>
    <col min="2825" max="3072" width="9.140625" style="119"/>
    <col min="3073" max="3073" width="6.140625" style="119" customWidth="1"/>
    <col min="3074" max="3074" width="6.85546875" style="119" customWidth="1"/>
    <col min="3075" max="3075" width="6.28515625" style="119" customWidth="1"/>
    <col min="3076" max="3076" width="5.7109375" style="119" customWidth="1"/>
    <col min="3077" max="3077" width="51.42578125" style="119" customWidth="1"/>
    <col min="3078" max="3078" width="11.5703125" style="119" customWidth="1"/>
    <col min="3079" max="3079" width="9.7109375" style="119" customWidth="1"/>
    <col min="3080" max="3080" width="10" style="119" customWidth="1"/>
    <col min="3081" max="3328" width="9.140625" style="119"/>
    <col min="3329" max="3329" width="6.140625" style="119" customWidth="1"/>
    <col min="3330" max="3330" width="6.85546875" style="119" customWidth="1"/>
    <col min="3331" max="3331" width="6.28515625" style="119" customWidth="1"/>
    <col min="3332" max="3332" width="5.7109375" style="119" customWidth="1"/>
    <col min="3333" max="3333" width="51.42578125" style="119" customWidth="1"/>
    <col min="3334" max="3334" width="11.5703125" style="119" customWidth="1"/>
    <col min="3335" max="3335" width="9.7109375" style="119" customWidth="1"/>
    <col min="3336" max="3336" width="10" style="119" customWidth="1"/>
    <col min="3337" max="3584" width="9.140625" style="119"/>
    <col min="3585" max="3585" width="6.140625" style="119" customWidth="1"/>
    <col min="3586" max="3586" width="6.85546875" style="119" customWidth="1"/>
    <col min="3587" max="3587" width="6.28515625" style="119" customWidth="1"/>
    <col min="3588" max="3588" width="5.7109375" style="119" customWidth="1"/>
    <col min="3589" max="3589" width="51.42578125" style="119" customWidth="1"/>
    <col min="3590" max="3590" width="11.5703125" style="119" customWidth="1"/>
    <col min="3591" max="3591" width="9.7109375" style="119" customWidth="1"/>
    <col min="3592" max="3592" width="10" style="119" customWidth="1"/>
    <col min="3593" max="3840" width="9.140625" style="119"/>
    <col min="3841" max="3841" width="6.140625" style="119" customWidth="1"/>
    <col min="3842" max="3842" width="6.85546875" style="119" customWidth="1"/>
    <col min="3843" max="3843" width="6.28515625" style="119" customWidth="1"/>
    <col min="3844" max="3844" width="5.7109375" style="119" customWidth="1"/>
    <col min="3845" max="3845" width="51.42578125" style="119" customWidth="1"/>
    <col min="3846" max="3846" width="11.5703125" style="119" customWidth="1"/>
    <col min="3847" max="3847" width="9.7109375" style="119" customWidth="1"/>
    <col min="3848" max="3848" width="10" style="119" customWidth="1"/>
    <col min="3849" max="4096" width="9.140625" style="119"/>
    <col min="4097" max="4097" width="6.140625" style="119" customWidth="1"/>
    <col min="4098" max="4098" width="6.85546875" style="119" customWidth="1"/>
    <col min="4099" max="4099" width="6.28515625" style="119" customWidth="1"/>
    <col min="4100" max="4100" width="5.7109375" style="119" customWidth="1"/>
    <col min="4101" max="4101" width="51.42578125" style="119" customWidth="1"/>
    <col min="4102" max="4102" width="11.5703125" style="119" customWidth="1"/>
    <col min="4103" max="4103" width="9.7109375" style="119" customWidth="1"/>
    <col min="4104" max="4104" width="10" style="119" customWidth="1"/>
    <col min="4105" max="4352" width="9.140625" style="119"/>
    <col min="4353" max="4353" width="6.140625" style="119" customWidth="1"/>
    <col min="4354" max="4354" width="6.85546875" style="119" customWidth="1"/>
    <col min="4355" max="4355" width="6.28515625" style="119" customWidth="1"/>
    <col min="4356" max="4356" width="5.7109375" style="119" customWidth="1"/>
    <col min="4357" max="4357" width="51.42578125" style="119" customWidth="1"/>
    <col min="4358" max="4358" width="11.5703125" style="119" customWidth="1"/>
    <col min="4359" max="4359" width="9.7109375" style="119" customWidth="1"/>
    <col min="4360" max="4360" width="10" style="119" customWidth="1"/>
    <col min="4361" max="4608" width="9.140625" style="119"/>
    <col min="4609" max="4609" width="6.140625" style="119" customWidth="1"/>
    <col min="4610" max="4610" width="6.85546875" style="119" customWidth="1"/>
    <col min="4611" max="4611" width="6.28515625" style="119" customWidth="1"/>
    <col min="4612" max="4612" width="5.7109375" style="119" customWidth="1"/>
    <col min="4613" max="4613" width="51.42578125" style="119" customWidth="1"/>
    <col min="4614" max="4614" width="11.5703125" style="119" customWidth="1"/>
    <col min="4615" max="4615" width="9.7109375" style="119" customWidth="1"/>
    <col min="4616" max="4616" width="10" style="119" customWidth="1"/>
    <col min="4617" max="4864" width="9.140625" style="119"/>
    <col min="4865" max="4865" width="6.140625" style="119" customWidth="1"/>
    <col min="4866" max="4866" width="6.85546875" style="119" customWidth="1"/>
    <col min="4867" max="4867" width="6.28515625" style="119" customWidth="1"/>
    <col min="4868" max="4868" width="5.7109375" style="119" customWidth="1"/>
    <col min="4869" max="4869" width="51.42578125" style="119" customWidth="1"/>
    <col min="4870" max="4870" width="11.5703125" style="119" customWidth="1"/>
    <col min="4871" max="4871" width="9.7109375" style="119" customWidth="1"/>
    <col min="4872" max="4872" width="10" style="119" customWidth="1"/>
    <col min="4873" max="5120" width="9.140625" style="119"/>
    <col min="5121" max="5121" width="6.140625" style="119" customWidth="1"/>
    <col min="5122" max="5122" width="6.85546875" style="119" customWidth="1"/>
    <col min="5123" max="5123" width="6.28515625" style="119" customWidth="1"/>
    <col min="5124" max="5124" width="5.7109375" style="119" customWidth="1"/>
    <col min="5125" max="5125" width="51.42578125" style="119" customWidth="1"/>
    <col min="5126" max="5126" width="11.5703125" style="119" customWidth="1"/>
    <col min="5127" max="5127" width="9.7109375" style="119" customWidth="1"/>
    <col min="5128" max="5128" width="10" style="119" customWidth="1"/>
    <col min="5129" max="5376" width="9.140625" style="119"/>
    <col min="5377" max="5377" width="6.140625" style="119" customWidth="1"/>
    <col min="5378" max="5378" width="6.85546875" style="119" customWidth="1"/>
    <col min="5379" max="5379" width="6.28515625" style="119" customWidth="1"/>
    <col min="5380" max="5380" width="5.7109375" style="119" customWidth="1"/>
    <col min="5381" max="5381" width="51.42578125" style="119" customWidth="1"/>
    <col min="5382" max="5382" width="11.5703125" style="119" customWidth="1"/>
    <col min="5383" max="5383" width="9.7109375" style="119" customWidth="1"/>
    <col min="5384" max="5384" width="10" style="119" customWidth="1"/>
    <col min="5385" max="5632" width="9.140625" style="119"/>
    <col min="5633" max="5633" width="6.140625" style="119" customWidth="1"/>
    <col min="5634" max="5634" width="6.85546875" style="119" customWidth="1"/>
    <col min="5635" max="5635" width="6.28515625" style="119" customWidth="1"/>
    <col min="5636" max="5636" width="5.7109375" style="119" customWidth="1"/>
    <col min="5637" max="5637" width="51.42578125" style="119" customWidth="1"/>
    <col min="5638" max="5638" width="11.5703125" style="119" customWidth="1"/>
    <col min="5639" max="5639" width="9.7109375" style="119" customWidth="1"/>
    <col min="5640" max="5640" width="10" style="119" customWidth="1"/>
    <col min="5641" max="5888" width="9.140625" style="119"/>
    <col min="5889" max="5889" width="6.140625" style="119" customWidth="1"/>
    <col min="5890" max="5890" width="6.85546875" style="119" customWidth="1"/>
    <col min="5891" max="5891" width="6.28515625" style="119" customWidth="1"/>
    <col min="5892" max="5892" width="5.7109375" style="119" customWidth="1"/>
    <col min="5893" max="5893" width="51.42578125" style="119" customWidth="1"/>
    <col min="5894" max="5894" width="11.5703125" style="119" customWidth="1"/>
    <col min="5895" max="5895" width="9.7109375" style="119" customWidth="1"/>
    <col min="5896" max="5896" width="10" style="119" customWidth="1"/>
    <col min="5897" max="6144" width="9.140625" style="119"/>
    <col min="6145" max="6145" width="6.140625" style="119" customWidth="1"/>
    <col min="6146" max="6146" width="6.85546875" style="119" customWidth="1"/>
    <col min="6147" max="6147" width="6.28515625" style="119" customWidth="1"/>
    <col min="6148" max="6148" width="5.7109375" style="119" customWidth="1"/>
    <col min="6149" max="6149" width="51.42578125" style="119" customWidth="1"/>
    <col min="6150" max="6150" width="11.5703125" style="119" customWidth="1"/>
    <col min="6151" max="6151" width="9.7109375" style="119" customWidth="1"/>
    <col min="6152" max="6152" width="10" style="119" customWidth="1"/>
    <col min="6153" max="6400" width="9.140625" style="119"/>
    <col min="6401" max="6401" width="6.140625" style="119" customWidth="1"/>
    <col min="6402" max="6402" width="6.85546875" style="119" customWidth="1"/>
    <col min="6403" max="6403" width="6.28515625" style="119" customWidth="1"/>
    <col min="6404" max="6404" width="5.7109375" style="119" customWidth="1"/>
    <col min="6405" max="6405" width="51.42578125" style="119" customWidth="1"/>
    <col min="6406" max="6406" width="11.5703125" style="119" customWidth="1"/>
    <col min="6407" max="6407" width="9.7109375" style="119" customWidth="1"/>
    <col min="6408" max="6408" width="10" style="119" customWidth="1"/>
    <col min="6409" max="6656" width="9.140625" style="119"/>
    <col min="6657" max="6657" width="6.140625" style="119" customWidth="1"/>
    <col min="6658" max="6658" width="6.85546875" style="119" customWidth="1"/>
    <col min="6659" max="6659" width="6.28515625" style="119" customWidth="1"/>
    <col min="6660" max="6660" width="5.7109375" style="119" customWidth="1"/>
    <col min="6661" max="6661" width="51.42578125" style="119" customWidth="1"/>
    <col min="6662" max="6662" width="11.5703125" style="119" customWidth="1"/>
    <col min="6663" max="6663" width="9.7109375" style="119" customWidth="1"/>
    <col min="6664" max="6664" width="10" style="119" customWidth="1"/>
    <col min="6665" max="6912" width="9.140625" style="119"/>
    <col min="6913" max="6913" width="6.140625" style="119" customWidth="1"/>
    <col min="6914" max="6914" width="6.85546875" style="119" customWidth="1"/>
    <col min="6915" max="6915" width="6.28515625" style="119" customWidth="1"/>
    <col min="6916" max="6916" width="5.7109375" style="119" customWidth="1"/>
    <col min="6917" max="6917" width="51.42578125" style="119" customWidth="1"/>
    <col min="6918" max="6918" width="11.5703125" style="119" customWidth="1"/>
    <col min="6919" max="6919" width="9.7109375" style="119" customWidth="1"/>
    <col min="6920" max="6920" width="10" style="119" customWidth="1"/>
    <col min="6921" max="7168" width="9.140625" style="119"/>
    <col min="7169" max="7169" width="6.140625" style="119" customWidth="1"/>
    <col min="7170" max="7170" width="6.85546875" style="119" customWidth="1"/>
    <col min="7171" max="7171" width="6.28515625" style="119" customWidth="1"/>
    <col min="7172" max="7172" width="5.7109375" style="119" customWidth="1"/>
    <col min="7173" max="7173" width="51.42578125" style="119" customWidth="1"/>
    <col min="7174" max="7174" width="11.5703125" style="119" customWidth="1"/>
    <col min="7175" max="7175" width="9.7109375" style="119" customWidth="1"/>
    <col min="7176" max="7176" width="10" style="119" customWidth="1"/>
    <col min="7177" max="7424" width="9.140625" style="119"/>
    <col min="7425" max="7425" width="6.140625" style="119" customWidth="1"/>
    <col min="7426" max="7426" width="6.85546875" style="119" customWidth="1"/>
    <col min="7427" max="7427" width="6.28515625" style="119" customWidth="1"/>
    <col min="7428" max="7428" width="5.7109375" style="119" customWidth="1"/>
    <col min="7429" max="7429" width="51.42578125" style="119" customWidth="1"/>
    <col min="7430" max="7430" width="11.5703125" style="119" customWidth="1"/>
    <col min="7431" max="7431" width="9.7109375" style="119" customWidth="1"/>
    <col min="7432" max="7432" width="10" style="119" customWidth="1"/>
    <col min="7433" max="7680" width="9.140625" style="119"/>
    <col min="7681" max="7681" width="6.140625" style="119" customWidth="1"/>
    <col min="7682" max="7682" width="6.85546875" style="119" customWidth="1"/>
    <col min="7683" max="7683" width="6.28515625" style="119" customWidth="1"/>
    <col min="7684" max="7684" width="5.7109375" style="119" customWidth="1"/>
    <col min="7685" max="7685" width="51.42578125" style="119" customWidth="1"/>
    <col min="7686" max="7686" width="11.5703125" style="119" customWidth="1"/>
    <col min="7687" max="7687" width="9.7109375" style="119" customWidth="1"/>
    <col min="7688" max="7688" width="10" style="119" customWidth="1"/>
    <col min="7689" max="7936" width="9.140625" style="119"/>
    <col min="7937" max="7937" width="6.140625" style="119" customWidth="1"/>
    <col min="7938" max="7938" width="6.85546875" style="119" customWidth="1"/>
    <col min="7939" max="7939" width="6.28515625" style="119" customWidth="1"/>
    <col min="7940" max="7940" width="5.7109375" style="119" customWidth="1"/>
    <col min="7941" max="7941" width="51.42578125" style="119" customWidth="1"/>
    <col min="7942" max="7942" width="11.5703125" style="119" customWidth="1"/>
    <col min="7943" max="7943" width="9.7109375" style="119" customWidth="1"/>
    <col min="7944" max="7944" width="10" style="119" customWidth="1"/>
    <col min="7945" max="8192" width="9.140625" style="119"/>
    <col min="8193" max="8193" width="6.140625" style="119" customWidth="1"/>
    <col min="8194" max="8194" width="6.85546875" style="119" customWidth="1"/>
    <col min="8195" max="8195" width="6.28515625" style="119" customWidth="1"/>
    <col min="8196" max="8196" width="5.7109375" style="119" customWidth="1"/>
    <col min="8197" max="8197" width="51.42578125" style="119" customWidth="1"/>
    <col min="8198" max="8198" width="11.5703125" style="119" customWidth="1"/>
    <col min="8199" max="8199" width="9.7109375" style="119" customWidth="1"/>
    <col min="8200" max="8200" width="10" style="119" customWidth="1"/>
    <col min="8201" max="8448" width="9.140625" style="119"/>
    <col min="8449" max="8449" width="6.140625" style="119" customWidth="1"/>
    <col min="8450" max="8450" width="6.85546875" style="119" customWidth="1"/>
    <col min="8451" max="8451" width="6.28515625" style="119" customWidth="1"/>
    <col min="8452" max="8452" width="5.7109375" style="119" customWidth="1"/>
    <col min="8453" max="8453" width="51.42578125" style="119" customWidth="1"/>
    <col min="8454" max="8454" width="11.5703125" style="119" customWidth="1"/>
    <col min="8455" max="8455" width="9.7109375" style="119" customWidth="1"/>
    <col min="8456" max="8456" width="10" style="119" customWidth="1"/>
    <col min="8457" max="8704" width="9.140625" style="119"/>
    <col min="8705" max="8705" width="6.140625" style="119" customWidth="1"/>
    <col min="8706" max="8706" width="6.85546875" style="119" customWidth="1"/>
    <col min="8707" max="8707" width="6.28515625" style="119" customWidth="1"/>
    <col min="8708" max="8708" width="5.7109375" style="119" customWidth="1"/>
    <col min="8709" max="8709" width="51.42578125" style="119" customWidth="1"/>
    <col min="8710" max="8710" width="11.5703125" style="119" customWidth="1"/>
    <col min="8711" max="8711" width="9.7109375" style="119" customWidth="1"/>
    <col min="8712" max="8712" width="10" style="119" customWidth="1"/>
    <col min="8713" max="8960" width="9.140625" style="119"/>
    <col min="8961" max="8961" width="6.140625" style="119" customWidth="1"/>
    <col min="8962" max="8962" width="6.85546875" style="119" customWidth="1"/>
    <col min="8963" max="8963" width="6.28515625" style="119" customWidth="1"/>
    <col min="8964" max="8964" width="5.7109375" style="119" customWidth="1"/>
    <col min="8965" max="8965" width="51.42578125" style="119" customWidth="1"/>
    <col min="8966" max="8966" width="11.5703125" style="119" customWidth="1"/>
    <col min="8967" max="8967" width="9.7109375" style="119" customWidth="1"/>
    <col min="8968" max="8968" width="10" style="119" customWidth="1"/>
    <col min="8969" max="9216" width="9.140625" style="119"/>
    <col min="9217" max="9217" width="6.140625" style="119" customWidth="1"/>
    <col min="9218" max="9218" width="6.85546875" style="119" customWidth="1"/>
    <col min="9219" max="9219" width="6.28515625" style="119" customWidth="1"/>
    <col min="9220" max="9220" width="5.7109375" style="119" customWidth="1"/>
    <col min="9221" max="9221" width="51.42578125" style="119" customWidth="1"/>
    <col min="9222" max="9222" width="11.5703125" style="119" customWidth="1"/>
    <col min="9223" max="9223" width="9.7109375" style="119" customWidth="1"/>
    <col min="9224" max="9224" width="10" style="119" customWidth="1"/>
    <col min="9225" max="9472" width="9.140625" style="119"/>
    <col min="9473" max="9473" width="6.140625" style="119" customWidth="1"/>
    <col min="9474" max="9474" width="6.85546875" style="119" customWidth="1"/>
    <col min="9475" max="9475" width="6.28515625" style="119" customWidth="1"/>
    <col min="9476" max="9476" width="5.7109375" style="119" customWidth="1"/>
    <col min="9477" max="9477" width="51.42578125" style="119" customWidth="1"/>
    <col min="9478" max="9478" width="11.5703125" style="119" customWidth="1"/>
    <col min="9479" max="9479" width="9.7109375" style="119" customWidth="1"/>
    <col min="9480" max="9480" width="10" style="119" customWidth="1"/>
    <col min="9481" max="9728" width="9.140625" style="119"/>
    <col min="9729" max="9729" width="6.140625" style="119" customWidth="1"/>
    <col min="9730" max="9730" width="6.85546875" style="119" customWidth="1"/>
    <col min="9731" max="9731" width="6.28515625" style="119" customWidth="1"/>
    <col min="9732" max="9732" width="5.7109375" style="119" customWidth="1"/>
    <col min="9733" max="9733" width="51.42578125" style="119" customWidth="1"/>
    <col min="9734" max="9734" width="11.5703125" style="119" customWidth="1"/>
    <col min="9735" max="9735" width="9.7109375" style="119" customWidth="1"/>
    <col min="9736" max="9736" width="10" style="119" customWidth="1"/>
    <col min="9737" max="9984" width="9.140625" style="119"/>
    <col min="9985" max="9985" width="6.140625" style="119" customWidth="1"/>
    <col min="9986" max="9986" width="6.85546875" style="119" customWidth="1"/>
    <col min="9987" max="9987" width="6.28515625" style="119" customWidth="1"/>
    <col min="9988" max="9988" width="5.7109375" style="119" customWidth="1"/>
    <col min="9989" max="9989" width="51.42578125" style="119" customWidth="1"/>
    <col min="9990" max="9990" width="11.5703125" style="119" customWidth="1"/>
    <col min="9991" max="9991" width="9.7109375" style="119" customWidth="1"/>
    <col min="9992" max="9992" width="10" style="119" customWidth="1"/>
    <col min="9993" max="10240" width="9.140625" style="119"/>
    <col min="10241" max="10241" width="6.140625" style="119" customWidth="1"/>
    <col min="10242" max="10242" width="6.85546875" style="119" customWidth="1"/>
    <col min="10243" max="10243" width="6.28515625" style="119" customWidth="1"/>
    <col min="10244" max="10244" width="5.7109375" style="119" customWidth="1"/>
    <col min="10245" max="10245" width="51.42578125" style="119" customWidth="1"/>
    <col min="10246" max="10246" width="11.5703125" style="119" customWidth="1"/>
    <col min="10247" max="10247" width="9.7109375" style="119" customWidth="1"/>
    <col min="10248" max="10248" width="10" style="119" customWidth="1"/>
    <col min="10249" max="10496" width="9.140625" style="119"/>
    <col min="10497" max="10497" width="6.140625" style="119" customWidth="1"/>
    <col min="10498" max="10498" width="6.85546875" style="119" customWidth="1"/>
    <col min="10499" max="10499" width="6.28515625" style="119" customWidth="1"/>
    <col min="10500" max="10500" width="5.7109375" style="119" customWidth="1"/>
    <col min="10501" max="10501" width="51.42578125" style="119" customWidth="1"/>
    <col min="10502" max="10502" width="11.5703125" style="119" customWidth="1"/>
    <col min="10503" max="10503" width="9.7109375" style="119" customWidth="1"/>
    <col min="10504" max="10504" width="10" style="119" customWidth="1"/>
    <col min="10505" max="10752" width="9.140625" style="119"/>
    <col min="10753" max="10753" width="6.140625" style="119" customWidth="1"/>
    <col min="10754" max="10754" width="6.85546875" style="119" customWidth="1"/>
    <col min="10755" max="10755" width="6.28515625" style="119" customWidth="1"/>
    <col min="10756" max="10756" width="5.7109375" style="119" customWidth="1"/>
    <col min="10757" max="10757" width="51.42578125" style="119" customWidth="1"/>
    <col min="10758" max="10758" width="11.5703125" style="119" customWidth="1"/>
    <col min="10759" max="10759" width="9.7109375" style="119" customWidth="1"/>
    <col min="10760" max="10760" width="10" style="119" customWidth="1"/>
    <col min="10761" max="11008" width="9.140625" style="119"/>
    <col min="11009" max="11009" width="6.140625" style="119" customWidth="1"/>
    <col min="11010" max="11010" width="6.85546875" style="119" customWidth="1"/>
    <col min="11011" max="11011" width="6.28515625" style="119" customWidth="1"/>
    <col min="11012" max="11012" width="5.7109375" style="119" customWidth="1"/>
    <col min="11013" max="11013" width="51.42578125" style="119" customWidth="1"/>
    <col min="11014" max="11014" width="11.5703125" style="119" customWidth="1"/>
    <col min="11015" max="11015" width="9.7109375" style="119" customWidth="1"/>
    <col min="11016" max="11016" width="10" style="119" customWidth="1"/>
    <col min="11017" max="11264" width="9.140625" style="119"/>
    <col min="11265" max="11265" width="6.140625" style="119" customWidth="1"/>
    <col min="11266" max="11266" width="6.85546875" style="119" customWidth="1"/>
    <col min="11267" max="11267" width="6.28515625" style="119" customWidth="1"/>
    <col min="11268" max="11268" width="5.7109375" style="119" customWidth="1"/>
    <col min="11269" max="11269" width="51.42578125" style="119" customWidth="1"/>
    <col min="11270" max="11270" width="11.5703125" style="119" customWidth="1"/>
    <col min="11271" max="11271" width="9.7109375" style="119" customWidth="1"/>
    <col min="11272" max="11272" width="10" style="119" customWidth="1"/>
    <col min="11273" max="11520" width="9.140625" style="119"/>
    <col min="11521" max="11521" width="6.140625" style="119" customWidth="1"/>
    <col min="11522" max="11522" width="6.85546875" style="119" customWidth="1"/>
    <col min="11523" max="11523" width="6.28515625" style="119" customWidth="1"/>
    <col min="11524" max="11524" width="5.7109375" style="119" customWidth="1"/>
    <col min="11525" max="11525" width="51.42578125" style="119" customWidth="1"/>
    <col min="11526" max="11526" width="11.5703125" style="119" customWidth="1"/>
    <col min="11527" max="11527" width="9.7109375" style="119" customWidth="1"/>
    <col min="11528" max="11528" width="10" style="119" customWidth="1"/>
    <col min="11529" max="11776" width="9.140625" style="119"/>
    <col min="11777" max="11777" width="6.140625" style="119" customWidth="1"/>
    <col min="11778" max="11778" width="6.85546875" style="119" customWidth="1"/>
    <col min="11779" max="11779" width="6.28515625" style="119" customWidth="1"/>
    <col min="11780" max="11780" width="5.7109375" style="119" customWidth="1"/>
    <col min="11781" max="11781" width="51.42578125" style="119" customWidth="1"/>
    <col min="11782" max="11782" width="11.5703125" style="119" customWidth="1"/>
    <col min="11783" max="11783" width="9.7109375" style="119" customWidth="1"/>
    <col min="11784" max="11784" width="10" style="119" customWidth="1"/>
    <col min="11785" max="12032" width="9.140625" style="119"/>
    <col min="12033" max="12033" width="6.140625" style="119" customWidth="1"/>
    <col min="12034" max="12034" width="6.85546875" style="119" customWidth="1"/>
    <col min="12035" max="12035" width="6.28515625" style="119" customWidth="1"/>
    <col min="12036" max="12036" width="5.7109375" style="119" customWidth="1"/>
    <col min="12037" max="12037" width="51.42578125" style="119" customWidth="1"/>
    <col min="12038" max="12038" width="11.5703125" style="119" customWidth="1"/>
    <col min="12039" max="12039" width="9.7109375" style="119" customWidth="1"/>
    <col min="12040" max="12040" width="10" style="119" customWidth="1"/>
    <col min="12041" max="12288" width="9.140625" style="119"/>
    <col min="12289" max="12289" width="6.140625" style="119" customWidth="1"/>
    <col min="12290" max="12290" width="6.85546875" style="119" customWidth="1"/>
    <col min="12291" max="12291" width="6.28515625" style="119" customWidth="1"/>
    <col min="12292" max="12292" width="5.7109375" style="119" customWidth="1"/>
    <col min="12293" max="12293" width="51.42578125" style="119" customWidth="1"/>
    <col min="12294" max="12294" width="11.5703125" style="119" customWidth="1"/>
    <col min="12295" max="12295" width="9.7109375" style="119" customWidth="1"/>
    <col min="12296" max="12296" width="10" style="119" customWidth="1"/>
    <col min="12297" max="12544" width="9.140625" style="119"/>
    <col min="12545" max="12545" width="6.140625" style="119" customWidth="1"/>
    <col min="12546" max="12546" width="6.85546875" style="119" customWidth="1"/>
    <col min="12547" max="12547" width="6.28515625" style="119" customWidth="1"/>
    <col min="12548" max="12548" width="5.7109375" style="119" customWidth="1"/>
    <col min="12549" max="12549" width="51.42578125" style="119" customWidth="1"/>
    <col min="12550" max="12550" width="11.5703125" style="119" customWidth="1"/>
    <col min="12551" max="12551" width="9.7109375" style="119" customWidth="1"/>
    <col min="12552" max="12552" width="10" style="119" customWidth="1"/>
    <col min="12553" max="12800" width="9.140625" style="119"/>
    <col min="12801" max="12801" width="6.140625" style="119" customWidth="1"/>
    <col min="12802" max="12802" width="6.85546875" style="119" customWidth="1"/>
    <col min="12803" max="12803" width="6.28515625" style="119" customWidth="1"/>
    <col min="12804" max="12804" width="5.7109375" style="119" customWidth="1"/>
    <col min="12805" max="12805" width="51.42578125" style="119" customWidth="1"/>
    <col min="12806" max="12806" width="11.5703125" style="119" customWidth="1"/>
    <col min="12807" max="12807" width="9.7109375" style="119" customWidth="1"/>
    <col min="12808" max="12808" width="10" style="119" customWidth="1"/>
    <col min="12809" max="13056" width="9.140625" style="119"/>
    <col min="13057" max="13057" width="6.140625" style="119" customWidth="1"/>
    <col min="13058" max="13058" width="6.85546875" style="119" customWidth="1"/>
    <col min="13059" max="13059" width="6.28515625" style="119" customWidth="1"/>
    <col min="13060" max="13060" width="5.7109375" style="119" customWidth="1"/>
    <col min="13061" max="13061" width="51.42578125" style="119" customWidth="1"/>
    <col min="13062" max="13062" width="11.5703125" style="119" customWidth="1"/>
    <col min="13063" max="13063" width="9.7109375" style="119" customWidth="1"/>
    <col min="13064" max="13064" width="10" style="119" customWidth="1"/>
    <col min="13065" max="13312" width="9.140625" style="119"/>
    <col min="13313" max="13313" width="6.140625" style="119" customWidth="1"/>
    <col min="13314" max="13314" width="6.85546875" style="119" customWidth="1"/>
    <col min="13315" max="13315" width="6.28515625" style="119" customWidth="1"/>
    <col min="13316" max="13316" width="5.7109375" style="119" customWidth="1"/>
    <col min="13317" max="13317" width="51.42578125" style="119" customWidth="1"/>
    <col min="13318" max="13318" width="11.5703125" style="119" customWidth="1"/>
    <col min="13319" max="13319" width="9.7109375" style="119" customWidth="1"/>
    <col min="13320" max="13320" width="10" style="119" customWidth="1"/>
    <col min="13321" max="13568" width="9.140625" style="119"/>
    <col min="13569" max="13569" width="6.140625" style="119" customWidth="1"/>
    <col min="13570" max="13570" width="6.85546875" style="119" customWidth="1"/>
    <col min="13571" max="13571" width="6.28515625" style="119" customWidth="1"/>
    <col min="13572" max="13572" width="5.7109375" style="119" customWidth="1"/>
    <col min="13573" max="13573" width="51.42578125" style="119" customWidth="1"/>
    <col min="13574" max="13574" width="11.5703125" style="119" customWidth="1"/>
    <col min="13575" max="13575" width="9.7109375" style="119" customWidth="1"/>
    <col min="13576" max="13576" width="10" style="119" customWidth="1"/>
    <col min="13577" max="13824" width="9.140625" style="119"/>
    <col min="13825" max="13825" width="6.140625" style="119" customWidth="1"/>
    <col min="13826" max="13826" width="6.85546875" style="119" customWidth="1"/>
    <col min="13827" max="13827" width="6.28515625" style="119" customWidth="1"/>
    <col min="13828" max="13828" width="5.7109375" style="119" customWidth="1"/>
    <col min="13829" max="13829" width="51.42578125" style="119" customWidth="1"/>
    <col min="13830" max="13830" width="11.5703125" style="119" customWidth="1"/>
    <col min="13831" max="13831" width="9.7109375" style="119" customWidth="1"/>
    <col min="13832" max="13832" width="10" style="119" customWidth="1"/>
    <col min="13833" max="14080" width="9.140625" style="119"/>
    <col min="14081" max="14081" width="6.140625" style="119" customWidth="1"/>
    <col min="14082" max="14082" width="6.85546875" style="119" customWidth="1"/>
    <col min="14083" max="14083" width="6.28515625" style="119" customWidth="1"/>
    <col min="14084" max="14084" width="5.7109375" style="119" customWidth="1"/>
    <col min="14085" max="14085" width="51.42578125" style="119" customWidth="1"/>
    <col min="14086" max="14086" width="11.5703125" style="119" customWidth="1"/>
    <col min="14087" max="14087" width="9.7109375" style="119" customWidth="1"/>
    <col min="14088" max="14088" width="10" style="119" customWidth="1"/>
    <col min="14089" max="14336" width="9.140625" style="119"/>
    <col min="14337" max="14337" width="6.140625" style="119" customWidth="1"/>
    <col min="14338" max="14338" width="6.85546875" style="119" customWidth="1"/>
    <col min="14339" max="14339" width="6.28515625" style="119" customWidth="1"/>
    <col min="14340" max="14340" width="5.7109375" style="119" customWidth="1"/>
    <col min="14341" max="14341" width="51.42578125" style="119" customWidth="1"/>
    <col min="14342" max="14342" width="11.5703125" style="119" customWidth="1"/>
    <col min="14343" max="14343" width="9.7109375" style="119" customWidth="1"/>
    <col min="14344" max="14344" width="10" style="119" customWidth="1"/>
    <col min="14345" max="14592" width="9.140625" style="119"/>
    <col min="14593" max="14593" width="6.140625" style="119" customWidth="1"/>
    <col min="14594" max="14594" width="6.85546875" style="119" customWidth="1"/>
    <col min="14595" max="14595" width="6.28515625" style="119" customWidth="1"/>
    <col min="14596" max="14596" width="5.7109375" style="119" customWidth="1"/>
    <col min="14597" max="14597" width="51.42578125" style="119" customWidth="1"/>
    <col min="14598" max="14598" width="11.5703125" style="119" customWidth="1"/>
    <col min="14599" max="14599" width="9.7109375" style="119" customWidth="1"/>
    <col min="14600" max="14600" width="10" style="119" customWidth="1"/>
    <col min="14601" max="14848" width="9.140625" style="119"/>
    <col min="14849" max="14849" width="6.140625" style="119" customWidth="1"/>
    <col min="14850" max="14850" width="6.85546875" style="119" customWidth="1"/>
    <col min="14851" max="14851" width="6.28515625" style="119" customWidth="1"/>
    <col min="14852" max="14852" width="5.7109375" style="119" customWidth="1"/>
    <col min="14853" max="14853" width="51.42578125" style="119" customWidth="1"/>
    <col min="14854" max="14854" width="11.5703125" style="119" customWidth="1"/>
    <col min="14855" max="14855" width="9.7109375" style="119" customWidth="1"/>
    <col min="14856" max="14856" width="10" style="119" customWidth="1"/>
    <col min="14857" max="15104" width="9.140625" style="119"/>
    <col min="15105" max="15105" width="6.140625" style="119" customWidth="1"/>
    <col min="15106" max="15106" width="6.85546875" style="119" customWidth="1"/>
    <col min="15107" max="15107" width="6.28515625" style="119" customWidth="1"/>
    <col min="15108" max="15108" width="5.7109375" style="119" customWidth="1"/>
    <col min="15109" max="15109" width="51.42578125" style="119" customWidth="1"/>
    <col min="15110" max="15110" width="11.5703125" style="119" customWidth="1"/>
    <col min="15111" max="15111" width="9.7109375" style="119" customWidth="1"/>
    <col min="15112" max="15112" width="10" style="119" customWidth="1"/>
    <col min="15113" max="15360" width="9.140625" style="119"/>
    <col min="15361" max="15361" width="6.140625" style="119" customWidth="1"/>
    <col min="15362" max="15362" width="6.85546875" style="119" customWidth="1"/>
    <col min="15363" max="15363" width="6.28515625" style="119" customWidth="1"/>
    <col min="15364" max="15364" width="5.7109375" style="119" customWidth="1"/>
    <col min="15365" max="15365" width="51.42578125" style="119" customWidth="1"/>
    <col min="15366" max="15366" width="11.5703125" style="119" customWidth="1"/>
    <col min="15367" max="15367" width="9.7109375" style="119" customWidth="1"/>
    <col min="15368" max="15368" width="10" style="119" customWidth="1"/>
    <col min="15369" max="15616" width="9.140625" style="119"/>
    <col min="15617" max="15617" width="6.140625" style="119" customWidth="1"/>
    <col min="15618" max="15618" width="6.85546875" style="119" customWidth="1"/>
    <col min="15619" max="15619" width="6.28515625" style="119" customWidth="1"/>
    <col min="15620" max="15620" width="5.7109375" style="119" customWidth="1"/>
    <col min="15621" max="15621" width="51.42578125" style="119" customWidth="1"/>
    <col min="15622" max="15622" width="11.5703125" style="119" customWidth="1"/>
    <col min="15623" max="15623" width="9.7109375" style="119" customWidth="1"/>
    <col min="15624" max="15624" width="10" style="119" customWidth="1"/>
    <col min="15625" max="15872" width="9.140625" style="119"/>
    <col min="15873" max="15873" width="6.140625" style="119" customWidth="1"/>
    <col min="15874" max="15874" width="6.85546875" style="119" customWidth="1"/>
    <col min="15875" max="15875" width="6.28515625" style="119" customWidth="1"/>
    <col min="15876" max="15876" width="5.7109375" style="119" customWidth="1"/>
    <col min="15877" max="15877" width="51.42578125" style="119" customWidth="1"/>
    <col min="15878" max="15878" width="11.5703125" style="119" customWidth="1"/>
    <col min="15879" max="15879" width="9.7109375" style="119" customWidth="1"/>
    <col min="15880" max="15880" width="10" style="119" customWidth="1"/>
    <col min="15881" max="16128" width="9.140625" style="119"/>
    <col min="16129" max="16129" width="6.140625" style="119" customWidth="1"/>
    <col min="16130" max="16130" width="6.85546875" style="119" customWidth="1"/>
    <col min="16131" max="16131" width="6.28515625" style="119" customWidth="1"/>
    <col min="16132" max="16132" width="5.7109375" style="119" customWidth="1"/>
    <col min="16133" max="16133" width="51.42578125" style="119" customWidth="1"/>
    <col min="16134" max="16134" width="11.5703125" style="119" customWidth="1"/>
    <col min="16135" max="16135" width="9.7109375" style="119" customWidth="1"/>
    <col min="16136" max="16136" width="10" style="119" customWidth="1"/>
    <col min="16137" max="16384" width="9.140625" style="119"/>
  </cols>
  <sheetData>
    <row r="1" spans="1:10" ht="20.25" x14ac:dyDescent="0.35">
      <c r="A1" s="367" t="s">
        <v>729</v>
      </c>
      <c r="B1" s="367"/>
      <c r="C1" s="367"/>
      <c r="D1" s="367"/>
      <c r="E1" s="367"/>
      <c r="F1" s="367"/>
      <c r="G1" s="367"/>
      <c r="H1" s="367"/>
    </row>
    <row r="2" spans="1:10" ht="36" customHeight="1" x14ac:dyDescent="0.3">
      <c r="A2" s="368" t="s">
        <v>787</v>
      </c>
      <c r="B2" s="368"/>
      <c r="C2" s="368"/>
      <c r="D2" s="368"/>
      <c r="E2" s="368"/>
      <c r="F2" s="368"/>
      <c r="G2" s="368"/>
      <c r="H2" s="368"/>
    </row>
    <row r="3" spans="1:10" ht="8.25" customHeight="1" x14ac:dyDescent="0.25">
      <c r="A3" s="120" t="s">
        <v>730</v>
      </c>
      <c r="B3" s="121"/>
      <c r="C3" s="122"/>
      <c r="D3" s="122"/>
      <c r="E3" s="123"/>
      <c r="F3" s="120"/>
      <c r="G3" s="120"/>
      <c r="H3" s="120"/>
    </row>
    <row r="4" spans="1:10" ht="17.25" x14ac:dyDescent="0.25">
      <c r="A4" s="124"/>
      <c r="B4" s="125"/>
      <c r="C4" s="126"/>
      <c r="D4" s="126"/>
      <c r="E4" s="127"/>
      <c r="F4" s="120"/>
      <c r="G4" s="173" t="s">
        <v>731</v>
      </c>
      <c r="H4" s="173"/>
    </row>
    <row r="5" spans="1:10" s="128" customFormat="1" ht="15.75" customHeight="1" x14ac:dyDescent="0.25">
      <c r="A5" s="333" t="s">
        <v>318</v>
      </c>
      <c r="B5" s="369" t="s">
        <v>732</v>
      </c>
      <c r="C5" s="370" t="s">
        <v>320</v>
      </c>
      <c r="D5" s="370" t="s">
        <v>321</v>
      </c>
      <c r="E5" s="371" t="s">
        <v>733</v>
      </c>
      <c r="F5" s="333" t="s">
        <v>734</v>
      </c>
      <c r="G5" s="372" t="s">
        <v>735</v>
      </c>
      <c r="H5" s="372"/>
    </row>
    <row r="6" spans="1:10" s="129" customFormat="1" ht="48" customHeight="1" x14ac:dyDescent="0.25">
      <c r="A6" s="333"/>
      <c r="B6" s="369"/>
      <c r="C6" s="370"/>
      <c r="D6" s="370"/>
      <c r="E6" s="371"/>
      <c r="F6" s="333"/>
      <c r="G6" s="315" t="s">
        <v>736</v>
      </c>
      <c r="H6" s="315" t="s">
        <v>737</v>
      </c>
    </row>
    <row r="7" spans="1:10" s="219" customFormat="1" ht="15" customHeight="1" x14ac:dyDescent="0.25">
      <c r="A7" s="217">
        <v>1</v>
      </c>
      <c r="B7" s="217">
        <v>2</v>
      </c>
      <c r="C7" s="217">
        <v>3</v>
      </c>
      <c r="D7" s="217">
        <v>4</v>
      </c>
      <c r="E7" s="217">
        <v>5</v>
      </c>
      <c r="F7" s="217">
        <v>6</v>
      </c>
      <c r="G7" s="217">
        <v>7</v>
      </c>
      <c r="H7" s="217">
        <v>8</v>
      </c>
    </row>
    <row r="8" spans="1:10" s="135" customFormat="1" ht="44.25" x14ac:dyDescent="0.25">
      <c r="A8" s="134">
        <v>2000</v>
      </c>
      <c r="B8" s="130" t="s">
        <v>66</v>
      </c>
      <c r="C8" s="131" t="s">
        <v>4</v>
      </c>
      <c r="D8" s="132" t="s">
        <v>4</v>
      </c>
      <c r="E8" s="133" t="s">
        <v>757</v>
      </c>
      <c r="F8" s="373">
        <f>G8+H8</f>
        <v>2143864.2000000002</v>
      </c>
      <c r="G8" s="181">
        <f>G9+G126+G168+G224+G412+G462+G516+G590+G713+G826+G912</f>
        <v>1862795</v>
      </c>
      <c r="H8" s="181">
        <f>H9+H126+H168+H224+H412+H462+H516+H590+H713+H826+H912</f>
        <v>281069.2</v>
      </c>
      <c r="J8" s="379"/>
    </row>
    <row r="9" spans="1:10" s="139" customFormat="1" ht="64.5" customHeight="1" x14ac:dyDescent="0.25">
      <c r="A9" s="136">
        <v>2100</v>
      </c>
      <c r="B9" s="43" t="s">
        <v>67</v>
      </c>
      <c r="C9" s="137">
        <v>0</v>
      </c>
      <c r="D9" s="137">
        <v>0</v>
      </c>
      <c r="E9" s="138" t="s">
        <v>738</v>
      </c>
      <c r="F9" s="179">
        <f t="shared" ref="F9:F117" si="0">G9+H9</f>
        <v>470053</v>
      </c>
      <c r="G9" s="179">
        <f>G11+G50+G64+G82+G90+G98+G110+G118</f>
        <v>418209.5</v>
      </c>
      <c r="H9" s="179">
        <f>H11+H50+H64+H82+H90+H98+H110+H118</f>
        <v>51843.5</v>
      </c>
    </row>
    <row r="10" spans="1:10" ht="15.75" x14ac:dyDescent="0.25">
      <c r="A10" s="140"/>
      <c r="B10" s="43"/>
      <c r="C10" s="137"/>
      <c r="D10" s="137"/>
      <c r="E10" s="141" t="s">
        <v>327</v>
      </c>
      <c r="F10" s="174"/>
      <c r="G10" s="175"/>
      <c r="H10" s="175"/>
    </row>
    <row r="11" spans="1:10" s="143" customFormat="1" ht="46.5" customHeight="1" x14ac:dyDescent="0.2">
      <c r="A11" s="140">
        <v>2110</v>
      </c>
      <c r="B11" s="43" t="s">
        <v>67</v>
      </c>
      <c r="C11" s="137">
        <v>1</v>
      </c>
      <c r="D11" s="137">
        <v>0</v>
      </c>
      <c r="E11" s="142" t="s">
        <v>328</v>
      </c>
      <c r="F11" s="174">
        <f t="shared" si="0"/>
        <v>452904</v>
      </c>
      <c r="G11" s="277">
        <f>G13+G38+G44</f>
        <v>401060.5</v>
      </c>
      <c r="H11" s="277">
        <f>H13+H38+H44</f>
        <v>51843.5</v>
      </c>
    </row>
    <row r="12" spans="1:10" s="143" customFormat="1" ht="15.75" x14ac:dyDescent="0.25">
      <c r="A12" s="140"/>
      <c r="B12" s="43"/>
      <c r="C12" s="137"/>
      <c r="D12" s="137"/>
      <c r="E12" s="141" t="s">
        <v>233</v>
      </c>
      <c r="F12" s="174"/>
      <c r="G12" s="176"/>
      <c r="H12" s="176"/>
    </row>
    <row r="13" spans="1:10" ht="21" customHeight="1" x14ac:dyDescent="0.2">
      <c r="A13" s="140">
        <v>2111</v>
      </c>
      <c r="B13" s="44" t="s">
        <v>67</v>
      </c>
      <c r="C13" s="144">
        <v>1</v>
      </c>
      <c r="D13" s="144">
        <v>1</v>
      </c>
      <c r="E13" s="141" t="s">
        <v>329</v>
      </c>
      <c r="F13" s="174">
        <f t="shared" si="0"/>
        <v>452904</v>
      </c>
      <c r="G13" s="179">
        <f>G15+G16+G17+G18+G19+G20+G21+G22+G23+G24+G25+G26+G27+G28+G29+G30+G31+G32+G33+G34+G35</f>
        <v>401060.5</v>
      </c>
      <c r="H13" s="174">
        <f>SUM(H34:H37)</f>
        <v>51843.5</v>
      </c>
    </row>
    <row r="14" spans="1:10" ht="25.5" x14ac:dyDescent="0.25">
      <c r="A14" s="140"/>
      <c r="B14" s="44"/>
      <c r="C14" s="144"/>
      <c r="D14" s="144"/>
      <c r="E14" s="220" t="s">
        <v>739</v>
      </c>
      <c r="F14" s="174"/>
      <c r="G14" s="175"/>
      <c r="H14" s="175"/>
    </row>
    <row r="15" spans="1:10" ht="15.75" x14ac:dyDescent="0.25">
      <c r="A15" s="140"/>
      <c r="B15" s="44"/>
      <c r="C15" s="144"/>
      <c r="D15" s="144"/>
      <c r="E15" s="374">
        <v>4111</v>
      </c>
      <c r="F15" s="174">
        <f t="shared" si="0"/>
        <v>250266</v>
      </c>
      <c r="G15" s="375">
        <v>250266</v>
      </c>
      <c r="H15" s="175"/>
      <c r="J15" s="287"/>
    </row>
    <row r="16" spans="1:10" ht="15.75" x14ac:dyDescent="0.25">
      <c r="A16" s="140"/>
      <c r="B16" s="44"/>
      <c r="C16" s="144"/>
      <c r="D16" s="144"/>
      <c r="E16" s="374">
        <v>4112</v>
      </c>
      <c r="F16" s="174">
        <f t="shared" si="0"/>
        <v>28353.5</v>
      </c>
      <c r="G16" s="264">
        <v>28353.5</v>
      </c>
      <c r="H16" s="175"/>
    </row>
    <row r="17" spans="1:8" ht="15.75" x14ac:dyDescent="0.25">
      <c r="A17" s="140"/>
      <c r="B17" s="44"/>
      <c r="C17" s="144"/>
      <c r="D17" s="144"/>
      <c r="E17" s="374">
        <v>4212</v>
      </c>
      <c r="F17" s="174">
        <f t="shared" si="0"/>
        <v>54000</v>
      </c>
      <c r="G17" s="264">
        <v>54000</v>
      </c>
      <c r="H17" s="175"/>
    </row>
    <row r="18" spans="1:8" ht="15.75" x14ac:dyDescent="0.25">
      <c r="A18" s="140"/>
      <c r="B18" s="44"/>
      <c r="C18" s="144"/>
      <c r="D18" s="144"/>
      <c r="E18" s="374">
        <v>4213</v>
      </c>
      <c r="F18" s="174">
        <f t="shared" si="0"/>
        <v>400</v>
      </c>
      <c r="G18" s="264">
        <v>400</v>
      </c>
      <c r="H18" s="175"/>
    </row>
    <row r="19" spans="1:8" ht="15.75" x14ac:dyDescent="0.25">
      <c r="A19" s="140"/>
      <c r="B19" s="44"/>
      <c r="C19" s="144"/>
      <c r="D19" s="144"/>
      <c r="E19" s="374">
        <v>4214</v>
      </c>
      <c r="F19" s="174">
        <f t="shared" si="0"/>
        <v>5000</v>
      </c>
      <c r="G19" s="264">
        <v>5000</v>
      </c>
      <c r="H19" s="175"/>
    </row>
    <row r="20" spans="1:8" ht="15.75" x14ac:dyDescent="0.25">
      <c r="A20" s="140"/>
      <c r="B20" s="44"/>
      <c r="C20" s="144"/>
      <c r="D20" s="144"/>
      <c r="E20" s="374">
        <v>4215</v>
      </c>
      <c r="F20" s="174">
        <f t="shared" si="0"/>
        <v>1000</v>
      </c>
      <c r="G20" s="264">
        <v>1000</v>
      </c>
      <c r="H20" s="175"/>
    </row>
    <row r="21" spans="1:8" ht="15.75" x14ac:dyDescent="0.25">
      <c r="A21" s="140"/>
      <c r="B21" s="44"/>
      <c r="C21" s="144"/>
      <c r="D21" s="144"/>
      <c r="E21" s="374">
        <v>4221</v>
      </c>
      <c r="F21" s="174">
        <f t="shared" si="0"/>
        <v>2200</v>
      </c>
      <c r="G21" s="264">
        <v>2200</v>
      </c>
      <c r="H21" s="175"/>
    </row>
    <row r="22" spans="1:8" ht="15.75" x14ac:dyDescent="0.25">
      <c r="A22" s="140"/>
      <c r="B22" s="44"/>
      <c r="C22" s="144"/>
      <c r="D22" s="144"/>
      <c r="E22" s="374">
        <v>4232</v>
      </c>
      <c r="F22" s="174">
        <f t="shared" si="0"/>
        <v>2316</v>
      </c>
      <c r="G22" s="264">
        <v>2316</v>
      </c>
      <c r="H22" s="175"/>
    </row>
    <row r="23" spans="1:8" ht="15.75" x14ac:dyDescent="0.25">
      <c r="A23" s="140"/>
      <c r="B23" s="44"/>
      <c r="C23" s="144"/>
      <c r="D23" s="144"/>
      <c r="E23" s="374">
        <v>4233</v>
      </c>
      <c r="F23" s="174">
        <f t="shared" si="0"/>
        <v>500</v>
      </c>
      <c r="G23" s="264">
        <v>500</v>
      </c>
      <c r="H23" s="175"/>
    </row>
    <row r="24" spans="1:8" ht="15.75" x14ac:dyDescent="0.25">
      <c r="A24" s="140"/>
      <c r="B24" s="44"/>
      <c r="C24" s="144"/>
      <c r="D24" s="144"/>
      <c r="E24" s="374">
        <v>4234</v>
      </c>
      <c r="F24" s="174">
        <f t="shared" si="0"/>
        <v>800</v>
      </c>
      <c r="G24" s="264">
        <v>800</v>
      </c>
      <c r="H24" s="175"/>
    </row>
    <row r="25" spans="1:8" ht="15.75" x14ac:dyDescent="0.25">
      <c r="A25" s="140"/>
      <c r="B25" s="44"/>
      <c r="C25" s="144"/>
      <c r="D25" s="144"/>
      <c r="E25" s="374">
        <v>4236</v>
      </c>
      <c r="F25" s="174">
        <f t="shared" si="0"/>
        <v>995</v>
      </c>
      <c r="G25" s="264">
        <v>995</v>
      </c>
      <c r="H25" s="175"/>
    </row>
    <row r="26" spans="1:8" ht="15.75" x14ac:dyDescent="0.25">
      <c r="A26" s="140"/>
      <c r="B26" s="44"/>
      <c r="C26" s="144"/>
      <c r="D26" s="144"/>
      <c r="E26" s="374">
        <v>4237</v>
      </c>
      <c r="F26" s="174">
        <f t="shared" si="0"/>
        <v>1700</v>
      </c>
      <c r="G26" s="264">
        <v>1700</v>
      </c>
      <c r="H26" s="175"/>
    </row>
    <row r="27" spans="1:8" ht="15.75" x14ac:dyDescent="0.25">
      <c r="A27" s="140"/>
      <c r="B27" s="44"/>
      <c r="C27" s="144"/>
      <c r="D27" s="144"/>
      <c r="E27" s="374">
        <v>4239</v>
      </c>
      <c r="F27" s="174">
        <f t="shared" si="0"/>
        <v>4000</v>
      </c>
      <c r="G27" s="264">
        <v>4000</v>
      </c>
      <c r="H27" s="175"/>
    </row>
    <row r="28" spans="1:8" ht="15.75" x14ac:dyDescent="0.25">
      <c r="A28" s="140"/>
      <c r="B28" s="44"/>
      <c r="C28" s="144"/>
      <c r="D28" s="144"/>
      <c r="E28" s="374">
        <v>4241</v>
      </c>
      <c r="F28" s="174">
        <f t="shared" si="0"/>
        <v>990</v>
      </c>
      <c r="G28" s="264">
        <v>990</v>
      </c>
      <c r="H28" s="175"/>
    </row>
    <row r="29" spans="1:8" ht="15.75" x14ac:dyDescent="0.25">
      <c r="A29" s="140"/>
      <c r="B29" s="44"/>
      <c r="C29" s="144"/>
      <c r="D29" s="144"/>
      <c r="E29" s="374">
        <v>4251</v>
      </c>
      <c r="F29" s="174">
        <f t="shared" si="0"/>
        <v>14176</v>
      </c>
      <c r="G29" s="264">
        <v>14176</v>
      </c>
      <c r="H29" s="175"/>
    </row>
    <row r="30" spans="1:8" ht="15.75" x14ac:dyDescent="0.25">
      <c r="A30" s="140"/>
      <c r="B30" s="44"/>
      <c r="C30" s="144"/>
      <c r="D30" s="144"/>
      <c r="E30" s="374">
        <v>4252</v>
      </c>
      <c r="F30" s="174">
        <f t="shared" si="0"/>
        <v>2500</v>
      </c>
      <c r="G30" s="264">
        <v>2500</v>
      </c>
      <c r="H30" s="175"/>
    </row>
    <row r="31" spans="1:8" ht="15.75" x14ac:dyDescent="0.25">
      <c r="A31" s="140"/>
      <c r="B31" s="44"/>
      <c r="C31" s="144"/>
      <c r="D31" s="144"/>
      <c r="E31" s="374">
        <v>4261</v>
      </c>
      <c r="F31" s="174">
        <f t="shared" si="0"/>
        <v>3000</v>
      </c>
      <c r="G31" s="264">
        <v>3000</v>
      </c>
      <c r="H31" s="175"/>
    </row>
    <row r="32" spans="1:8" ht="15.75" x14ac:dyDescent="0.25">
      <c r="A32" s="140"/>
      <c r="B32" s="44"/>
      <c r="C32" s="144"/>
      <c r="D32" s="144"/>
      <c r="E32" s="374">
        <v>4264</v>
      </c>
      <c r="F32" s="174">
        <f t="shared" si="0"/>
        <v>15000</v>
      </c>
      <c r="G32" s="264">
        <v>15000</v>
      </c>
      <c r="H32" s="175"/>
    </row>
    <row r="33" spans="1:8" ht="15.75" x14ac:dyDescent="0.25">
      <c r="A33" s="140"/>
      <c r="B33" s="44"/>
      <c r="C33" s="144"/>
      <c r="D33" s="144"/>
      <c r="E33" s="374">
        <v>4267</v>
      </c>
      <c r="F33" s="174">
        <f t="shared" si="0"/>
        <v>5600</v>
      </c>
      <c r="G33" s="264">
        <v>5600</v>
      </c>
      <c r="H33" s="175"/>
    </row>
    <row r="34" spans="1:8" ht="15.75" x14ac:dyDescent="0.25">
      <c r="A34" s="140"/>
      <c r="B34" s="44"/>
      <c r="C34" s="144"/>
      <c r="D34" s="144"/>
      <c r="E34" s="374">
        <v>4269</v>
      </c>
      <c r="F34" s="174">
        <f t="shared" si="0"/>
        <v>6000</v>
      </c>
      <c r="G34" s="264">
        <v>6000</v>
      </c>
      <c r="H34" s="175"/>
    </row>
    <row r="35" spans="1:8" ht="15.75" x14ac:dyDescent="0.25">
      <c r="A35" s="140"/>
      <c r="B35" s="44"/>
      <c r="C35" s="144"/>
      <c r="D35" s="144"/>
      <c r="E35" s="374">
        <v>4823</v>
      </c>
      <c r="F35" s="174">
        <f t="shared" si="0"/>
        <v>2264</v>
      </c>
      <c r="G35" s="380">
        <v>2264</v>
      </c>
      <c r="H35" s="175"/>
    </row>
    <row r="36" spans="1:8" ht="15.75" x14ac:dyDescent="0.25">
      <c r="A36" s="140"/>
      <c r="B36" s="44"/>
      <c r="C36" s="144"/>
      <c r="D36" s="144"/>
      <c r="E36" s="374">
        <v>5122</v>
      </c>
      <c r="F36" s="174">
        <f t="shared" si="0"/>
        <v>40950</v>
      </c>
      <c r="G36" s="264">
        <v>0</v>
      </c>
      <c r="H36" s="264">
        <v>40950</v>
      </c>
    </row>
    <row r="37" spans="1:8" ht="15.75" x14ac:dyDescent="0.25">
      <c r="A37" s="140"/>
      <c r="B37" s="44"/>
      <c r="C37" s="144"/>
      <c r="D37" s="144"/>
      <c r="E37" s="141">
        <v>5113</v>
      </c>
      <c r="F37" s="174">
        <f t="shared" si="0"/>
        <v>10893.5</v>
      </c>
      <c r="G37" s="175"/>
      <c r="H37" s="260">
        <v>10893.5</v>
      </c>
    </row>
    <row r="38" spans="1:8" x14ac:dyDescent="0.2">
      <c r="A38" s="140">
        <v>2112</v>
      </c>
      <c r="B38" s="44" t="s">
        <v>67</v>
      </c>
      <c r="C38" s="144">
        <v>1</v>
      </c>
      <c r="D38" s="144">
        <v>2</v>
      </c>
      <c r="E38" s="141" t="s">
        <v>330</v>
      </c>
      <c r="F38" s="174">
        <f t="shared" si="0"/>
        <v>0</v>
      </c>
      <c r="G38" s="174">
        <f>SUM(G40:G43)</f>
        <v>0</v>
      </c>
      <c r="H38" s="174">
        <f>SUM(H40:H43)</f>
        <v>0</v>
      </c>
    </row>
    <row r="39" spans="1:8" ht="27" x14ac:dyDescent="0.25">
      <c r="A39" s="140"/>
      <c r="B39" s="44"/>
      <c r="C39" s="144"/>
      <c r="D39" s="144"/>
      <c r="E39" s="141" t="s">
        <v>739</v>
      </c>
      <c r="F39" s="174"/>
      <c r="G39" s="175"/>
      <c r="H39" s="175"/>
    </row>
    <row r="40" spans="1:8" ht="15.75" x14ac:dyDescent="0.25">
      <c r="A40" s="140"/>
      <c r="B40" s="44"/>
      <c r="C40" s="144"/>
      <c r="D40" s="144"/>
      <c r="E40" s="141" t="s">
        <v>740</v>
      </c>
      <c r="F40" s="174">
        <f t="shared" si="0"/>
        <v>0</v>
      </c>
      <c r="G40" s="264">
        <v>0</v>
      </c>
      <c r="H40" s="264">
        <v>0</v>
      </c>
    </row>
    <row r="41" spans="1:8" ht="15.75" x14ac:dyDescent="0.25">
      <c r="A41" s="140"/>
      <c r="B41" s="44"/>
      <c r="C41" s="144"/>
      <c r="D41" s="144"/>
      <c r="E41" s="141"/>
      <c r="F41" s="174">
        <f t="shared" si="0"/>
        <v>0</v>
      </c>
      <c r="G41" s="264">
        <v>0</v>
      </c>
      <c r="H41" s="264">
        <v>0</v>
      </c>
    </row>
    <row r="42" spans="1:8" ht="15.75" x14ac:dyDescent="0.25">
      <c r="A42" s="140"/>
      <c r="B42" s="44"/>
      <c r="C42" s="144"/>
      <c r="D42" s="144"/>
      <c r="E42" s="141"/>
      <c r="F42" s="174">
        <f t="shared" si="0"/>
        <v>0</v>
      </c>
      <c r="G42" s="264">
        <v>0</v>
      </c>
      <c r="H42" s="264">
        <v>0</v>
      </c>
    </row>
    <row r="43" spans="1:8" ht="15.75" x14ac:dyDescent="0.25">
      <c r="A43" s="140"/>
      <c r="B43" s="44"/>
      <c r="C43" s="144"/>
      <c r="D43" s="144"/>
      <c r="E43" s="141" t="s">
        <v>740</v>
      </c>
      <c r="F43" s="174">
        <f t="shared" si="0"/>
        <v>0</v>
      </c>
      <c r="G43" s="264">
        <v>0</v>
      </c>
      <c r="H43" s="264">
        <v>0</v>
      </c>
    </row>
    <row r="44" spans="1:8" x14ac:dyDescent="0.2">
      <c r="A44" s="140">
        <v>2113</v>
      </c>
      <c r="B44" s="44" t="s">
        <v>67</v>
      </c>
      <c r="C44" s="144">
        <v>1</v>
      </c>
      <c r="D44" s="144">
        <v>3</v>
      </c>
      <c r="E44" s="141" t="s">
        <v>331</v>
      </c>
      <c r="F44" s="174">
        <f t="shared" si="0"/>
        <v>0</v>
      </c>
      <c r="G44" s="174">
        <f>SUM(G46:G49)</f>
        <v>0</v>
      </c>
      <c r="H44" s="174">
        <f>SUM(H46:H49)</f>
        <v>0</v>
      </c>
    </row>
    <row r="45" spans="1:8" ht="27" x14ac:dyDescent="0.25">
      <c r="A45" s="140"/>
      <c r="B45" s="44"/>
      <c r="C45" s="144"/>
      <c r="D45" s="144"/>
      <c r="E45" s="141" t="s">
        <v>739</v>
      </c>
      <c r="F45" s="174"/>
      <c r="G45" s="175"/>
      <c r="H45" s="175"/>
    </row>
    <row r="46" spans="1:8" ht="15.75" x14ac:dyDescent="0.25">
      <c r="A46" s="140"/>
      <c r="B46" s="44"/>
      <c r="C46" s="144"/>
      <c r="D46" s="144"/>
      <c r="E46" s="141" t="s">
        <v>740</v>
      </c>
      <c r="F46" s="174">
        <f t="shared" si="0"/>
        <v>0</v>
      </c>
      <c r="G46" s="264">
        <v>0</v>
      </c>
      <c r="H46" s="264">
        <v>0</v>
      </c>
    </row>
    <row r="47" spans="1:8" ht="15.75" x14ac:dyDescent="0.25">
      <c r="A47" s="140"/>
      <c r="B47" s="44"/>
      <c r="C47" s="144"/>
      <c r="D47" s="144"/>
      <c r="E47" s="141"/>
      <c r="F47" s="174">
        <f t="shared" si="0"/>
        <v>0</v>
      </c>
      <c r="G47" s="264">
        <v>0</v>
      </c>
      <c r="H47" s="264">
        <v>0</v>
      </c>
    </row>
    <row r="48" spans="1:8" ht="15.75" x14ac:dyDescent="0.25">
      <c r="A48" s="140"/>
      <c r="B48" s="44"/>
      <c r="C48" s="144"/>
      <c r="D48" s="144"/>
      <c r="E48" s="141"/>
      <c r="F48" s="174">
        <f t="shared" si="0"/>
        <v>0</v>
      </c>
      <c r="G48" s="264">
        <v>0</v>
      </c>
      <c r="H48" s="264">
        <v>0</v>
      </c>
    </row>
    <row r="49" spans="1:8" ht="15.75" x14ac:dyDescent="0.25">
      <c r="A49" s="140"/>
      <c r="B49" s="44"/>
      <c r="C49" s="144"/>
      <c r="D49" s="144"/>
      <c r="E49" s="141" t="s">
        <v>740</v>
      </c>
      <c r="F49" s="174">
        <f t="shared" si="0"/>
        <v>0</v>
      </c>
      <c r="G49" s="264">
        <v>0</v>
      </c>
      <c r="H49" s="264">
        <v>0</v>
      </c>
    </row>
    <row r="50" spans="1:8" ht="21" customHeight="1" x14ac:dyDescent="0.2">
      <c r="A50" s="140">
        <v>2120</v>
      </c>
      <c r="B50" s="43" t="s">
        <v>67</v>
      </c>
      <c r="C50" s="137">
        <v>2</v>
      </c>
      <c r="D50" s="137">
        <v>0</v>
      </c>
      <c r="E50" s="142" t="s">
        <v>332</v>
      </c>
      <c r="F50" s="174">
        <f t="shared" si="0"/>
        <v>0</v>
      </c>
      <c r="G50" s="174">
        <f>G52+G58</f>
        <v>0</v>
      </c>
      <c r="H50" s="174">
        <f>H52+H58</f>
        <v>0</v>
      </c>
    </row>
    <row r="51" spans="1:8" s="143" customFormat="1" ht="15.75" x14ac:dyDescent="0.25">
      <c r="A51" s="140"/>
      <c r="B51" s="43"/>
      <c r="C51" s="137"/>
      <c r="D51" s="137"/>
      <c r="E51" s="141" t="s">
        <v>233</v>
      </c>
      <c r="F51" s="174"/>
      <c r="G51" s="176"/>
      <c r="H51" s="176"/>
    </row>
    <row r="52" spans="1:8" ht="16.5" customHeight="1" x14ac:dyDescent="0.2">
      <c r="A52" s="140">
        <v>2121</v>
      </c>
      <c r="B52" s="44" t="s">
        <v>67</v>
      </c>
      <c r="C52" s="144">
        <v>2</v>
      </c>
      <c r="D52" s="144">
        <v>1</v>
      </c>
      <c r="E52" s="145" t="s">
        <v>333</v>
      </c>
      <c r="F52" s="174">
        <f t="shared" si="0"/>
        <v>0</v>
      </c>
      <c r="G52" s="174">
        <f>SUM(G54:G57)</f>
        <v>0</v>
      </c>
      <c r="H52" s="174">
        <f>SUM(H54:H57)</f>
        <v>0</v>
      </c>
    </row>
    <row r="53" spans="1:8" ht="27" x14ac:dyDescent="0.25">
      <c r="A53" s="140"/>
      <c r="B53" s="44"/>
      <c r="C53" s="144"/>
      <c r="D53" s="144"/>
      <c r="E53" s="141" t="s">
        <v>739</v>
      </c>
      <c r="F53" s="174"/>
      <c r="G53" s="175"/>
      <c r="H53" s="175"/>
    </row>
    <row r="54" spans="1:8" ht="15.75" x14ac:dyDescent="0.25">
      <c r="A54" s="140"/>
      <c r="B54" s="44"/>
      <c r="C54" s="144"/>
      <c r="D54" s="144"/>
      <c r="E54" s="141" t="s">
        <v>740</v>
      </c>
      <c r="F54" s="174">
        <f t="shared" si="0"/>
        <v>0</v>
      </c>
      <c r="G54" s="264">
        <v>0</v>
      </c>
      <c r="H54" s="264">
        <v>0</v>
      </c>
    </row>
    <row r="55" spans="1:8" ht="15.75" x14ac:dyDescent="0.25">
      <c r="A55" s="140"/>
      <c r="B55" s="44"/>
      <c r="C55" s="144"/>
      <c r="D55" s="144"/>
      <c r="E55" s="141"/>
      <c r="F55" s="174">
        <f t="shared" si="0"/>
        <v>0</v>
      </c>
      <c r="G55" s="264">
        <v>0</v>
      </c>
      <c r="H55" s="264">
        <v>0</v>
      </c>
    </row>
    <row r="56" spans="1:8" ht="15.75" x14ac:dyDescent="0.25">
      <c r="A56" s="140"/>
      <c r="B56" s="44"/>
      <c r="C56" s="144"/>
      <c r="D56" s="144"/>
      <c r="E56" s="141"/>
      <c r="F56" s="174">
        <f t="shared" si="0"/>
        <v>0</v>
      </c>
      <c r="G56" s="264">
        <v>0</v>
      </c>
      <c r="H56" s="264">
        <v>0</v>
      </c>
    </row>
    <row r="57" spans="1:8" ht="15.75" x14ac:dyDescent="0.25">
      <c r="A57" s="140"/>
      <c r="B57" s="44"/>
      <c r="C57" s="144"/>
      <c r="D57" s="144"/>
      <c r="E57" s="141" t="s">
        <v>740</v>
      </c>
      <c r="F57" s="174">
        <f t="shared" si="0"/>
        <v>0</v>
      </c>
      <c r="G57" s="264">
        <v>0</v>
      </c>
      <c r="H57" s="264">
        <v>0</v>
      </c>
    </row>
    <row r="58" spans="1:8" ht="27" x14ac:dyDescent="0.2">
      <c r="A58" s="140">
        <v>2122</v>
      </c>
      <c r="B58" s="44" t="s">
        <v>67</v>
      </c>
      <c r="C58" s="144">
        <v>2</v>
      </c>
      <c r="D58" s="144">
        <v>2</v>
      </c>
      <c r="E58" s="141" t="s">
        <v>334</v>
      </c>
      <c r="F58" s="174">
        <f t="shared" si="0"/>
        <v>0</v>
      </c>
      <c r="G58" s="174">
        <f>SUM(G60:G63)</f>
        <v>0</v>
      </c>
      <c r="H58" s="174">
        <f>SUM(H60:H63)</f>
        <v>0</v>
      </c>
    </row>
    <row r="59" spans="1:8" ht="27" x14ac:dyDescent="0.25">
      <c r="A59" s="140"/>
      <c r="B59" s="44"/>
      <c r="C59" s="144"/>
      <c r="D59" s="144"/>
      <c r="E59" s="141" t="s">
        <v>739</v>
      </c>
      <c r="F59" s="174"/>
      <c r="G59" s="175"/>
      <c r="H59" s="175"/>
    </row>
    <row r="60" spans="1:8" ht="15.75" x14ac:dyDescent="0.25">
      <c r="A60" s="140"/>
      <c r="B60" s="44"/>
      <c r="C60" s="144"/>
      <c r="D60" s="144"/>
      <c r="E60" s="141" t="s">
        <v>740</v>
      </c>
      <c r="F60" s="174">
        <f t="shared" si="0"/>
        <v>0</v>
      </c>
      <c r="G60" s="264">
        <v>0</v>
      </c>
      <c r="H60" s="264">
        <v>0</v>
      </c>
    </row>
    <row r="61" spans="1:8" ht="15.75" x14ac:dyDescent="0.25">
      <c r="A61" s="140"/>
      <c r="B61" s="44"/>
      <c r="C61" s="144"/>
      <c r="D61" s="144"/>
      <c r="E61" s="141"/>
      <c r="F61" s="174">
        <f t="shared" si="0"/>
        <v>0</v>
      </c>
      <c r="G61" s="264">
        <v>0</v>
      </c>
      <c r="H61" s="264">
        <v>0</v>
      </c>
    </row>
    <row r="62" spans="1:8" ht="15.75" x14ac:dyDescent="0.25">
      <c r="A62" s="140"/>
      <c r="B62" s="44"/>
      <c r="C62" s="144"/>
      <c r="D62" s="144"/>
      <c r="E62" s="141"/>
      <c r="F62" s="174">
        <f t="shared" si="0"/>
        <v>0</v>
      </c>
      <c r="G62" s="264">
        <v>0</v>
      </c>
      <c r="H62" s="264">
        <v>0</v>
      </c>
    </row>
    <row r="63" spans="1:8" ht="15.75" x14ac:dyDescent="0.25">
      <c r="A63" s="140"/>
      <c r="B63" s="44"/>
      <c r="C63" s="144"/>
      <c r="D63" s="144"/>
      <c r="E63" s="141" t="s">
        <v>740</v>
      </c>
      <c r="F63" s="174">
        <f t="shared" si="0"/>
        <v>0</v>
      </c>
      <c r="G63" s="264">
        <v>0</v>
      </c>
      <c r="H63" s="264">
        <v>0</v>
      </c>
    </row>
    <row r="64" spans="1:8" ht="20.25" customHeight="1" x14ac:dyDescent="0.2">
      <c r="A64" s="140">
        <v>2130</v>
      </c>
      <c r="B64" s="43" t="s">
        <v>67</v>
      </c>
      <c r="C64" s="137">
        <v>3</v>
      </c>
      <c r="D64" s="137">
        <v>0</v>
      </c>
      <c r="E64" s="142" t="s">
        <v>335</v>
      </c>
      <c r="F64" s="174">
        <f t="shared" si="0"/>
        <v>1999</v>
      </c>
      <c r="G64" s="174">
        <f>G66+G70+G76</f>
        <v>1999</v>
      </c>
      <c r="H64" s="174">
        <f>H66+H70+H76</f>
        <v>0</v>
      </c>
    </row>
    <row r="65" spans="1:8" s="143" customFormat="1" ht="15.75" x14ac:dyDescent="0.25">
      <c r="A65" s="140"/>
      <c r="B65" s="43"/>
      <c r="C65" s="137"/>
      <c r="D65" s="137"/>
      <c r="E65" s="141" t="s">
        <v>233</v>
      </c>
      <c r="F65" s="174"/>
      <c r="G65" s="176"/>
      <c r="H65" s="176"/>
    </row>
    <row r="66" spans="1:8" ht="27" x14ac:dyDescent="0.2">
      <c r="A66" s="140">
        <v>2131</v>
      </c>
      <c r="B66" s="44" t="s">
        <v>67</v>
      </c>
      <c r="C66" s="144">
        <v>3</v>
      </c>
      <c r="D66" s="144">
        <v>1</v>
      </c>
      <c r="E66" s="141" t="s">
        <v>336</v>
      </c>
      <c r="F66" s="174">
        <f t="shared" si="0"/>
        <v>0</v>
      </c>
      <c r="G66" s="174">
        <f>SUM(G68:G71)</f>
        <v>0</v>
      </c>
      <c r="H66" s="174">
        <f>SUM(H68:H71)</f>
        <v>0</v>
      </c>
    </row>
    <row r="67" spans="1:8" ht="27" x14ac:dyDescent="0.25">
      <c r="A67" s="140"/>
      <c r="B67" s="44"/>
      <c r="C67" s="144"/>
      <c r="D67" s="144"/>
      <c r="E67" s="141" t="s">
        <v>739</v>
      </c>
      <c r="F67" s="174"/>
      <c r="G67" s="175"/>
      <c r="H67" s="175"/>
    </row>
    <row r="68" spans="1:8" ht="15.75" x14ac:dyDescent="0.25">
      <c r="A68" s="140"/>
      <c r="B68" s="44"/>
      <c r="C68" s="144"/>
      <c r="D68" s="144"/>
      <c r="E68" s="141" t="s">
        <v>740</v>
      </c>
      <c r="F68" s="174">
        <f t="shared" si="0"/>
        <v>0</v>
      </c>
      <c r="G68" s="264">
        <v>0</v>
      </c>
      <c r="H68" s="264">
        <v>0</v>
      </c>
    </row>
    <row r="69" spans="1:8" ht="15.75" x14ac:dyDescent="0.25">
      <c r="A69" s="140"/>
      <c r="B69" s="44"/>
      <c r="C69" s="144"/>
      <c r="D69" s="144"/>
      <c r="E69" s="141" t="s">
        <v>740</v>
      </c>
      <c r="F69" s="174">
        <f t="shared" si="0"/>
        <v>0</v>
      </c>
      <c r="G69" s="264">
        <v>0</v>
      </c>
      <c r="H69" s="264">
        <v>0</v>
      </c>
    </row>
    <row r="70" spans="1:8" ht="14.25" customHeight="1" x14ac:dyDescent="0.2">
      <c r="A70" s="140">
        <v>2132</v>
      </c>
      <c r="B70" s="44" t="s">
        <v>67</v>
      </c>
      <c r="C70" s="144">
        <v>3</v>
      </c>
      <c r="D70" s="144">
        <v>2</v>
      </c>
      <c r="E70" s="141" t="s">
        <v>337</v>
      </c>
      <c r="F70" s="174">
        <f t="shared" si="0"/>
        <v>0</v>
      </c>
      <c r="G70" s="174">
        <f>SUM(G72:G75)</f>
        <v>0</v>
      </c>
      <c r="H70" s="174">
        <f>SUM(H72:H75)</f>
        <v>0</v>
      </c>
    </row>
    <row r="71" spans="1:8" ht="27" x14ac:dyDescent="0.25">
      <c r="A71" s="140"/>
      <c r="B71" s="44"/>
      <c r="C71" s="144"/>
      <c r="D71" s="144"/>
      <c r="E71" s="141" t="s">
        <v>739</v>
      </c>
      <c r="F71" s="174">
        <f t="shared" si="0"/>
        <v>0</v>
      </c>
      <c r="G71" s="264">
        <v>0</v>
      </c>
      <c r="H71" s="264">
        <v>0</v>
      </c>
    </row>
    <row r="72" spans="1:8" ht="15.75" x14ac:dyDescent="0.25">
      <c r="A72" s="140"/>
      <c r="B72" s="44"/>
      <c r="C72" s="144"/>
      <c r="D72" s="144"/>
      <c r="E72" s="141" t="s">
        <v>740</v>
      </c>
      <c r="F72" s="174">
        <f t="shared" si="0"/>
        <v>0</v>
      </c>
      <c r="G72" s="264">
        <v>0</v>
      </c>
      <c r="H72" s="264">
        <v>0</v>
      </c>
    </row>
    <row r="73" spans="1:8" ht="15.75" x14ac:dyDescent="0.25">
      <c r="A73" s="140"/>
      <c r="B73" s="44"/>
      <c r="C73" s="144"/>
      <c r="D73" s="144"/>
      <c r="E73" s="141"/>
      <c r="F73" s="174">
        <f t="shared" si="0"/>
        <v>0</v>
      </c>
      <c r="G73" s="264">
        <v>0</v>
      </c>
      <c r="H73" s="264">
        <v>0</v>
      </c>
    </row>
    <row r="74" spans="1:8" ht="15.75" x14ac:dyDescent="0.25">
      <c r="A74" s="140"/>
      <c r="B74" s="44"/>
      <c r="C74" s="144"/>
      <c r="D74" s="144"/>
      <c r="E74" s="141"/>
      <c r="F74" s="174">
        <f t="shared" si="0"/>
        <v>0</v>
      </c>
      <c r="G74" s="264">
        <v>0</v>
      </c>
      <c r="H74" s="264">
        <v>0</v>
      </c>
    </row>
    <row r="75" spans="1:8" ht="15.75" x14ac:dyDescent="0.25">
      <c r="A75" s="140"/>
      <c r="B75" s="44"/>
      <c r="C75" s="144"/>
      <c r="D75" s="144"/>
      <c r="E75" s="141" t="s">
        <v>740</v>
      </c>
      <c r="F75" s="174">
        <f t="shared" si="0"/>
        <v>0</v>
      </c>
      <c r="G75" s="264">
        <v>0</v>
      </c>
      <c r="H75" s="264">
        <v>0</v>
      </c>
    </row>
    <row r="76" spans="1:8" x14ac:dyDescent="0.2">
      <c r="A76" s="140">
        <v>2133</v>
      </c>
      <c r="B76" s="44" t="s">
        <v>67</v>
      </c>
      <c r="C76" s="144">
        <v>3</v>
      </c>
      <c r="D76" s="144">
        <v>3</v>
      </c>
      <c r="E76" s="141" t="s">
        <v>338</v>
      </c>
      <c r="F76" s="174">
        <f t="shared" si="0"/>
        <v>1999</v>
      </c>
      <c r="G76" s="174">
        <f>SUM(G78:G81)</f>
        <v>1999</v>
      </c>
      <c r="H76" s="174">
        <f>SUM(H78:H81)</f>
        <v>0</v>
      </c>
    </row>
    <row r="77" spans="1:8" ht="27" x14ac:dyDescent="0.25">
      <c r="A77" s="140"/>
      <c r="B77" s="44"/>
      <c r="C77" s="144"/>
      <c r="D77" s="144"/>
      <c r="E77" s="141" t="s">
        <v>739</v>
      </c>
      <c r="F77" s="174"/>
      <c r="G77" s="175"/>
      <c r="H77" s="175"/>
    </row>
    <row r="78" spans="1:8" ht="15.75" x14ac:dyDescent="0.25">
      <c r="A78" s="140"/>
      <c r="B78" s="44"/>
      <c r="C78" s="144"/>
      <c r="D78" s="144"/>
      <c r="E78" s="141">
        <v>4111</v>
      </c>
      <c r="F78" s="174">
        <f t="shared" si="0"/>
        <v>1999</v>
      </c>
      <c r="G78" s="264">
        <v>1999</v>
      </c>
      <c r="H78" s="264">
        <v>0</v>
      </c>
    </row>
    <row r="79" spans="1:8" ht="15.75" x14ac:dyDescent="0.25">
      <c r="A79" s="140"/>
      <c r="B79" s="44"/>
      <c r="C79" s="144"/>
      <c r="D79" s="144"/>
      <c r="E79" s="141"/>
      <c r="F79" s="174">
        <f t="shared" si="0"/>
        <v>0</v>
      </c>
      <c r="G79" s="264">
        <v>0</v>
      </c>
      <c r="H79" s="264">
        <v>0</v>
      </c>
    </row>
    <row r="80" spans="1:8" ht="15.75" x14ac:dyDescent="0.25">
      <c r="A80" s="140"/>
      <c r="B80" s="44"/>
      <c r="C80" s="144"/>
      <c r="D80" s="144"/>
      <c r="E80" s="141"/>
      <c r="F80" s="174">
        <f t="shared" si="0"/>
        <v>0</v>
      </c>
      <c r="G80" s="264">
        <v>0</v>
      </c>
      <c r="H80" s="264">
        <v>0</v>
      </c>
    </row>
    <row r="81" spans="1:8" ht="15.75" x14ac:dyDescent="0.25">
      <c r="A81" s="140"/>
      <c r="B81" s="44"/>
      <c r="C81" s="144"/>
      <c r="D81" s="144"/>
      <c r="E81" s="141" t="s">
        <v>740</v>
      </c>
      <c r="F81" s="174">
        <f t="shared" si="0"/>
        <v>0</v>
      </c>
      <c r="G81" s="264">
        <v>0</v>
      </c>
      <c r="H81" s="264">
        <v>0</v>
      </c>
    </row>
    <row r="82" spans="1:8" ht="21" customHeight="1" x14ac:dyDescent="0.2">
      <c r="A82" s="140">
        <v>2140</v>
      </c>
      <c r="B82" s="43" t="s">
        <v>67</v>
      </c>
      <c r="C82" s="137">
        <v>4</v>
      </c>
      <c r="D82" s="137">
        <v>0</v>
      </c>
      <c r="E82" s="142" t="s">
        <v>339</v>
      </c>
      <c r="F82" s="174">
        <f t="shared" si="0"/>
        <v>0</v>
      </c>
      <c r="G82" s="174">
        <f>G84</f>
        <v>0</v>
      </c>
      <c r="H82" s="174">
        <f>H84</f>
        <v>0</v>
      </c>
    </row>
    <row r="83" spans="1:8" s="143" customFormat="1" ht="15.75" x14ac:dyDescent="0.25">
      <c r="A83" s="140"/>
      <c r="B83" s="43"/>
      <c r="C83" s="137"/>
      <c r="D83" s="137"/>
      <c r="E83" s="141" t="s">
        <v>233</v>
      </c>
      <c r="F83" s="174"/>
      <c r="G83" s="176"/>
      <c r="H83" s="176"/>
    </row>
    <row r="84" spans="1:8" x14ac:dyDescent="0.2">
      <c r="A84" s="140">
        <v>2141</v>
      </c>
      <c r="B84" s="44" t="s">
        <v>67</v>
      </c>
      <c r="C84" s="144">
        <v>4</v>
      </c>
      <c r="D84" s="144">
        <v>1</v>
      </c>
      <c r="E84" s="141" t="s">
        <v>340</v>
      </c>
      <c r="F84" s="174">
        <f t="shared" si="0"/>
        <v>0</v>
      </c>
      <c r="G84" s="174">
        <f>SUM(G86:G89)</f>
        <v>0</v>
      </c>
      <c r="H84" s="174">
        <f>SUM(H86:H89)</f>
        <v>0</v>
      </c>
    </row>
    <row r="85" spans="1:8" ht="27" x14ac:dyDescent="0.25">
      <c r="A85" s="140"/>
      <c r="B85" s="44"/>
      <c r="C85" s="144"/>
      <c r="D85" s="144"/>
      <c r="E85" s="141" t="s">
        <v>739</v>
      </c>
      <c r="F85" s="174">
        <f t="shared" si="0"/>
        <v>0</v>
      </c>
      <c r="G85" s="264">
        <v>0</v>
      </c>
      <c r="H85" s="264">
        <v>0</v>
      </c>
    </row>
    <row r="86" spans="1:8" ht="15.75" x14ac:dyDescent="0.25">
      <c r="A86" s="140"/>
      <c r="B86" s="44"/>
      <c r="C86" s="144"/>
      <c r="D86" s="144"/>
      <c r="E86" s="141" t="s">
        <v>740</v>
      </c>
      <c r="F86" s="174">
        <f t="shared" si="0"/>
        <v>0</v>
      </c>
      <c r="G86" s="264">
        <v>0</v>
      </c>
      <c r="H86" s="264">
        <v>0</v>
      </c>
    </row>
    <row r="87" spans="1:8" ht="15.75" x14ac:dyDescent="0.25">
      <c r="A87" s="140"/>
      <c r="B87" s="44"/>
      <c r="C87" s="144"/>
      <c r="D87" s="144"/>
      <c r="E87" s="141"/>
      <c r="F87" s="174">
        <f t="shared" si="0"/>
        <v>0</v>
      </c>
      <c r="G87" s="264">
        <v>0</v>
      </c>
      <c r="H87" s="264">
        <v>0</v>
      </c>
    </row>
    <row r="88" spans="1:8" ht="15.75" x14ac:dyDescent="0.25">
      <c r="A88" s="140"/>
      <c r="B88" s="44"/>
      <c r="C88" s="144"/>
      <c r="D88" s="144"/>
      <c r="E88" s="141"/>
      <c r="F88" s="174">
        <f t="shared" si="0"/>
        <v>0</v>
      </c>
      <c r="G88" s="264">
        <v>0</v>
      </c>
      <c r="H88" s="264">
        <v>0</v>
      </c>
    </row>
    <row r="89" spans="1:8" ht="15.75" x14ac:dyDescent="0.25">
      <c r="A89" s="140"/>
      <c r="B89" s="44"/>
      <c r="C89" s="144"/>
      <c r="D89" s="144"/>
      <c r="E89" s="141" t="s">
        <v>740</v>
      </c>
      <c r="F89" s="174">
        <f t="shared" si="0"/>
        <v>0</v>
      </c>
      <c r="G89" s="264">
        <v>0</v>
      </c>
      <c r="H89" s="264">
        <v>0</v>
      </c>
    </row>
    <row r="90" spans="1:8" ht="31.5" customHeight="1" x14ac:dyDescent="0.2">
      <c r="A90" s="140">
        <v>2150</v>
      </c>
      <c r="B90" s="43" t="s">
        <v>67</v>
      </c>
      <c r="C90" s="137">
        <v>5</v>
      </c>
      <c r="D90" s="137">
        <v>0</v>
      </c>
      <c r="E90" s="142" t="s">
        <v>341</v>
      </c>
      <c r="F90" s="174">
        <f t="shared" si="0"/>
        <v>0</v>
      </c>
      <c r="G90" s="174">
        <f>G92</f>
        <v>0</v>
      </c>
      <c r="H90" s="174">
        <f>H92</f>
        <v>0</v>
      </c>
    </row>
    <row r="91" spans="1:8" s="143" customFormat="1" ht="13.5" customHeight="1" x14ac:dyDescent="0.25">
      <c r="A91" s="140"/>
      <c r="B91" s="43"/>
      <c r="C91" s="137"/>
      <c r="D91" s="137"/>
      <c r="E91" s="141" t="s">
        <v>233</v>
      </c>
      <c r="F91" s="174"/>
      <c r="G91" s="176"/>
      <c r="H91" s="176"/>
    </row>
    <row r="92" spans="1:8" ht="27" x14ac:dyDescent="0.2">
      <c r="A92" s="140">
        <v>2151</v>
      </c>
      <c r="B92" s="44" t="s">
        <v>67</v>
      </c>
      <c r="C92" s="144">
        <v>5</v>
      </c>
      <c r="D92" s="144">
        <v>1</v>
      </c>
      <c r="E92" s="141" t="s">
        <v>342</v>
      </c>
      <c r="F92" s="174">
        <f t="shared" si="0"/>
        <v>0</v>
      </c>
      <c r="G92" s="174">
        <f>SUM(G94:G97)</f>
        <v>0</v>
      </c>
      <c r="H92" s="174">
        <f>SUM(H94:H97)</f>
        <v>0</v>
      </c>
    </row>
    <row r="93" spans="1:8" ht="27" x14ac:dyDescent="0.25">
      <c r="A93" s="140"/>
      <c r="B93" s="44"/>
      <c r="C93" s="144"/>
      <c r="D93" s="144"/>
      <c r="E93" s="141" t="s">
        <v>739</v>
      </c>
      <c r="F93" s="174"/>
      <c r="G93" s="175"/>
      <c r="H93" s="175"/>
    </row>
    <row r="94" spans="1:8" ht="15.75" x14ac:dyDescent="0.25">
      <c r="A94" s="140"/>
      <c r="B94" s="44"/>
      <c r="C94" s="144"/>
      <c r="D94" s="144"/>
      <c r="E94" s="141" t="s">
        <v>740</v>
      </c>
      <c r="F94" s="174">
        <f t="shared" si="0"/>
        <v>0</v>
      </c>
      <c r="G94" s="264">
        <v>0</v>
      </c>
      <c r="H94" s="264">
        <v>0</v>
      </c>
    </row>
    <row r="95" spans="1:8" ht="15.75" x14ac:dyDescent="0.25">
      <c r="A95" s="140"/>
      <c r="B95" s="44"/>
      <c r="C95" s="144"/>
      <c r="D95" s="144"/>
      <c r="E95" s="141"/>
      <c r="F95" s="174">
        <f t="shared" si="0"/>
        <v>0</v>
      </c>
      <c r="G95" s="264">
        <v>0</v>
      </c>
      <c r="H95" s="264">
        <v>0</v>
      </c>
    </row>
    <row r="96" spans="1:8" ht="15.75" x14ac:dyDescent="0.25">
      <c r="A96" s="140"/>
      <c r="B96" s="44"/>
      <c r="C96" s="144"/>
      <c r="D96" s="144"/>
      <c r="E96" s="141"/>
      <c r="F96" s="174">
        <f t="shared" si="0"/>
        <v>0</v>
      </c>
      <c r="G96" s="264">
        <v>0</v>
      </c>
      <c r="H96" s="264">
        <v>0</v>
      </c>
    </row>
    <row r="97" spans="1:8" ht="15.75" x14ac:dyDescent="0.25">
      <c r="A97" s="140"/>
      <c r="B97" s="44"/>
      <c r="C97" s="144"/>
      <c r="D97" s="144"/>
      <c r="E97" s="141" t="s">
        <v>740</v>
      </c>
      <c r="F97" s="174">
        <f t="shared" si="0"/>
        <v>0</v>
      </c>
      <c r="G97" s="264">
        <v>0</v>
      </c>
      <c r="H97" s="264">
        <v>0</v>
      </c>
    </row>
    <row r="98" spans="1:8" ht="33.75" customHeight="1" x14ac:dyDescent="0.2">
      <c r="A98" s="140">
        <v>2160</v>
      </c>
      <c r="B98" s="43" t="s">
        <v>67</v>
      </c>
      <c r="C98" s="137">
        <v>6</v>
      </c>
      <c r="D98" s="137">
        <v>0</v>
      </c>
      <c r="E98" s="142" t="s">
        <v>344</v>
      </c>
      <c r="F98" s="174">
        <f t="shared" si="0"/>
        <v>15150</v>
      </c>
      <c r="G98" s="174">
        <f>G100</f>
        <v>15150</v>
      </c>
      <c r="H98" s="174">
        <f>H100</f>
        <v>0</v>
      </c>
    </row>
    <row r="99" spans="1:8" s="143" customFormat="1" ht="15.75" x14ac:dyDescent="0.25">
      <c r="A99" s="140"/>
      <c r="B99" s="43"/>
      <c r="C99" s="137"/>
      <c r="D99" s="137"/>
      <c r="E99" s="141" t="s">
        <v>233</v>
      </c>
      <c r="F99" s="174"/>
      <c r="G99" s="176"/>
      <c r="H99" s="176"/>
    </row>
    <row r="100" spans="1:8" ht="27" x14ac:dyDescent="0.2">
      <c r="A100" s="140">
        <v>2161</v>
      </c>
      <c r="B100" s="44" t="s">
        <v>67</v>
      </c>
      <c r="C100" s="144">
        <v>6</v>
      </c>
      <c r="D100" s="144">
        <v>1</v>
      </c>
      <c r="E100" s="141" t="s">
        <v>345</v>
      </c>
      <c r="F100" s="174">
        <f t="shared" si="0"/>
        <v>15150</v>
      </c>
      <c r="G100" s="179">
        <f>SUM(G102:G109)</f>
        <v>15150</v>
      </c>
      <c r="H100" s="174">
        <f>SUM(H102:H109)</f>
        <v>0</v>
      </c>
    </row>
    <row r="101" spans="1:8" ht="27" x14ac:dyDescent="0.25">
      <c r="A101" s="140"/>
      <c r="B101" s="44"/>
      <c r="C101" s="144"/>
      <c r="D101" s="144"/>
      <c r="E101" s="141" t="s">
        <v>739</v>
      </c>
      <c r="F101" s="174"/>
      <c r="G101" s="175"/>
      <c r="H101" s="175"/>
    </row>
    <row r="102" spans="1:8" ht="15.75" x14ac:dyDescent="0.25">
      <c r="A102" s="140"/>
      <c r="B102" s="44"/>
      <c r="C102" s="144"/>
      <c r="D102" s="144"/>
      <c r="E102" s="374">
        <v>4216</v>
      </c>
      <c r="F102" s="174">
        <f t="shared" si="0"/>
        <v>360</v>
      </c>
      <c r="G102" s="264">
        <v>360</v>
      </c>
      <c r="H102" s="264">
        <v>0</v>
      </c>
    </row>
    <row r="103" spans="1:8" ht="15.75" x14ac:dyDescent="0.25">
      <c r="A103" s="140"/>
      <c r="B103" s="44"/>
      <c r="C103" s="144"/>
      <c r="D103" s="144"/>
      <c r="E103" s="374">
        <v>4239</v>
      </c>
      <c r="F103" s="174">
        <f t="shared" si="0"/>
        <v>3895.4</v>
      </c>
      <c r="G103" s="264">
        <v>3895.4</v>
      </c>
      <c r="H103" s="264">
        <v>0</v>
      </c>
    </row>
    <row r="104" spans="1:8" ht="15.75" x14ac:dyDescent="0.25">
      <c r="A104" s="140"/>
      <c r="B104" s="44"/>
      <c r="C104" s="144"/>
      <c r="D104" s="144"/>
      <c r="E104" s="374">
        <v>4241</v>
      </c>
      <c r="F104" s="174">
        <f t="shared" si="0"/>
        <v>9394.6</v>
      </c>
      <c r="G104" s="264">
        <v>9394.6</v>
      </c>
      <c r="H104" s="264">
        <v>0</v>
      </c>
    </row>
    <row r="105" spans="1:8" ht="15.75" x14ac:dyDescent="0.25">
      <c r="A105" s="140"/>
      <c r="B105" s="44"/>
      <c r="C105" s="144"/>
      <c r="D105" s="144"/>
      <c r="E105" s="374">
        <v>4269</v>
      </c>
      <c r="F105" s="174">
        <f t="shared" si="0"/>
        <v>0</v>
      </c>
      <c r="G105" s="264">
        <v>0</v>
      </c>
      <c r="H105" s="264">
        <v>0</v>
      </c>
    </row>
    <row r="106" spans="1:8" ht="15.75" x14ac:dyDescent="0.25">
      <c r="A106" s="140"/>
      <c r="B106" s="44"/>
      <c r="C106" s="144"/>
      <c r="D106" s="144"/>
      <c r="E106" s="374">
        <v>4823</v>
      </c>
      <c r="F106" s="174">
        <f t="shared" si="0"/>
        <v>1500</v>
      </c>
      <c r="G106" s="264">
        <v>1500</v>
      </c>
      <c r="H106" s="264">
        <v>0</v>
      </c>
    </row>
    <row r="107" spans="1:8" ht="15.75" x14ac:dyDescent="0.25">
      <c r="A107" s="140"/>
      <c r="B107" s="44"/>
      <c r="C107" s="144"/>
      <c r="D107" s="144"/>
      <c r="E107" s="141"/>
      <c r="F107" s="174">
        <f t="shared" si="0"/>
        <v>0</v>
      </c>
      <c r="G107" s="264">
        <v>0</v>
      </c>
      <c r="H107" s="264">
        <v>0</v>
      </c>
    </row>
    <row r="108" spans="1:8" ht="15.75" x14ac:dyDescent="0.25">
      <c r="A108" s="140"/>
      <c r="B108" s="44"/>
      <c r="C108" s="144"/>
      <c r="D108" s="144"/>
      <c r="E108" s="141"/>
      <c r="F108" s="174">
        <f t="shared" si="0"/>
        <v>0</v>
      </c>
      <c r="G108" s="264">
        <v>0</v>
      </c>
      <c r="H108" s="264">
        <v>0</v>
      </c>
    </row>
    <row r="109" spans="1:8" ht="15.75" x14ac:dyDescent="0.25">
      <c r="A109" s="140"/>
      <c r="B109" s="44"/>
      <c r="C109" s="144"/>
      <c r="D109" s="144"/>
      <c r="E109" s="141" t="s">
        <v>740</v>
      </c>
      <c r="F109" s="174">
        <f t="shared" si="0"/>
        <v>0</v>
      </c>
      <c r="G109" s="264">
        <v>0</v>
      </c>
      <c r="H109" s="264">
        <v>0</v>
      </c>
    </row>
    <row r="110" spans="1:8" x14ac:dyDescent="0.2">
      <c r="A110" s="140">
        <v>2170</v>
      </c>
      <c r="B110" s="43" t="s">
        <v>67</v>
      </c>
      <c r="C110" s="137">
        <v>7</v>
      </c>
      <c r="D110" s="137">
        <v>0</v>
      </c>
      <c r="E110" s="142" t="s">
        <v>347</v>
      </c>
      <c r="F110" s="174">
        <f t="shared" si="0"/>
        <v>0</v>
      </c>
      <c r="G110" s="174">
        <f>G112</f>
        <v>0</v>
      </c>
      <c r="H110" s="174">
        <f>H112</f>
        <v>0</v>
      </c>
    </row>
    <row r="111" spans="1:8" s="143" customFormat="1" ht="15.75" x14ac:dyDescent="0.25">
      <c r="A111" s="140"/>
      <c r="B111" s="43"/>
      <c r="C111" s="137"/>
      <c r="D111" s="137"/>
      <c r="E111" s="141" t="s">
        <v>233</v>
      </c>
      <c r="F111" s="174"/>
      <c r="G111" s="176"/>
      <c r="H111" s="176"/>
    </row>
    <row r="112" spans="1:8" x14ac:dyDescent="0.2">
      <c r="A112" s="140">
        <v>2171</v>
      </c>
      <c r="B112" s="44" t="s">
        <v>67</v>
      </c>
      <c r="C112" s="144">
        <v>7</v>
      </c>
      <c r="D112" s="144">
        <v>1</v>
      </c>
      <c r="E112" s="141" t="s">
        <v>347</v>
      </c>
      <c r="F112" s="174">
        <f t="shared" si="0"/>
        <v>0</v>
      </c>
      <c r="G112" s="174">
        <f>SUM(G114:G117)</f>
        <v>0</v>
      </c>
      <c r="H112" s="174">
        <f>SUM(H114:H117)</f>
        <v>0</v>
      </c>
    </row>
    <row r="113" spans="1:8" ht="27" x14ac:dyDescent="0.25">
      <c r="A113" s="140"/>
      <c r="B113" s="44"/>
      <c r="C113" s="144"/>
      <c r="D113" s="144"/>
      <c r="E113" s="141" t="s">
        <v>739</v>
      </c>
      <c r="F113" s="174">
        <f t="shared" si="0"/>
        <v>0</v>
      </c>
      <c r="G113" s="264">
        <v>0</v>
      </c>
      <c r="H113" s="264">
        <v>0</v>
      </c>
    </row>
    <row r="114" spans="1:8" ht="15.75" x14ac:dyDescent="0.25">
      <c r="A114" s="140"/>
      <c r="B114" s="44"/>
      <c r="C114" s="144"/>
      <c r="D114" s="144"/>
      <c r="E114" s="141" t="s">
        <v>740</v>
      </c>
      <c r="F114" s="174">
        <f t="shared" si="0"/>
        <v>0</v>
      </c>
      <c r="G114" s="264">
        <v>0</v>
      </c>
      <c r="H114" s="264">
        <v>0</v>
      </c>
    </row>
    <row r="115" spans="1:8" ht="15.75" x14ac:dyDescent="0.25">
      <c r="A115" s="140"/>
      <c r="B115" s="44"/>
      <c r="C115" s="144"/>
      <c r="D115" s="144"/>
      <c r="E115" s="141"/>
      <c r="F115" s="174">
        <f t="shared" si="0"/>
        <v>0</v>
      </c>
      <c r="G115" s="264">
        <v>0</v>
      </c>
      <c r="H115" s="264">
        <v>0</v>
      </c>
    </row>
    <row r="116" spans="1:8" ht="15.75" x14ac:dyDescent="0.25">
      <c r="A116" s="140"/>
      <c r="B116" s="44"/>
      <c r="C116" s="144"/>
      <c r="D116" s="144"/>
      <c r="E116" s="141"/>
      <c r="F116" s="174">
        <f t="shared" si="0"/>
        <v>0</v>
      </c>
      <c r="G116" s="264">
        <v>0</v>
      </c>
      <c r="H116" s="264">
        <v>0</v>
      </c>
    </row>
    <row r="117" spans="1:8" ht="15.75" x14ac:dyDescent="0.25">
      <c r="A117" s="140"/>
      <c r="B117" s="44"/>
      <c r="C117" s="144"/>
      <c r="D117" s="144"/>
      <c r="E117" s="141" t="s">
        <v>740</v>
      </c>
      <c r="F117" s="174">
        <f t="shared" si="0"/>
        <v>0</v>
      </c>
      <c r="G117" s="264">
        <v>0</v>
      </c>
      <c r="H117" s="264">
        <v>0</v>
      </c>
    </row>
    <row r="118" spans="1:8" ht="29.25" customHeight="1" x14ac:dyDescent="0.2">
      <c r="A118" s="140">
        <v>2180</v>
      </c>
      <c r="B118" s="43" t="s">
        <v>67</v>
      </c>
      <c r="C118" s="137">
        <v>8</v>
      </c>
      <c r="D118" s="137">
        <v>0</v>
      </c>
      <c r="E118" s="142" t="s">
        <v>349</v>
      </c>
      <c r="F118" s="174">
        <f t="shared" ref="F118:F191" si="1">G118+H118</f>
        <v>0</v>
      </c>
      <c r="G118" s="174">
        <f>G120</f>
        <v>0</v>
      </c>
      <c r="H118" s="174">
        <f>H120</f>
        <v>0</v>
      </c>
    </row>
    <row r="119" spans="1:8" s="143" customFormat="1" ht="12.75" customHeight="1" x14ac:dyDescent="0.25">
      <c r="A119" s="140"/>
      <c r="B119" s="43"/>
      <c r="C119" s="137"/>
      <c r="D119" s="137"/>
      <c r="E119" s="141" t="s">
        <v>233</v>
      </c>
      <c r="F119" s="174"/>
      <c r="G119" s="176"/>
      <c r="H119" s="176"/>
    </row>
    <row r="120" spans="1:8" ht="27" x14ac:dyDescent="0.2">
      <c r="A120" s="140">
        <v>2181</v>
      </c>
      <c r="B120" s="44" t="s">
        <v>67</v>
      </c>
      <c r="C120" s="144">
        <v>8</v>
      </c>
      <c r="D120" s="144">
        <v>1</v>
      </c>
      <c r="E120" s="141" t="s">
        <v>349</v>
      </c>
      <c r="F120" s="174">
        <f t="shared" si="1"/>
        <v>0</v>
      </c>
      <c r="G120" s="174">
        <f>SUM(G122:G125)</f>
        <v>0</v>
      </c>
      <c r="H120" s="174">
        <f>SUM(H122:H125)</f>
        <v>0</v>
      </c>
    </row>
    <row r="121" spans="1:8" ht="27" x14ac:dyDescent="0.25">
      <c r="A121" s="140"/>
      <c r="B121" s="44"/>
      <c r="C121" s="144"/>
      <c r="D121" s="144"/>
      <c r="E121" s="141" t="s">
        <v>739</v>
      </c>
      <c r="F121" s="174"/>
      <c r="G121" s="175"/>
      <c r="H121" s="175"/>
    </row>
    <row r="122" spans="1:8" ht="15.75" x14ac:dyDescent="0.25">
      <c r="A122" s="140"/>
      <c r="B122" s="44"/>
      <c r="C122" s="144"/>
      <c r="D122" s="144"/>
      <c r="E122" s="141" t="s">
        <v>740</v>
      </c>
      <c r="F122" s="174">
        <f t="shared" si="1"/>
        <v>0</v>
      </c>
      <c r="G122" s="264">
        <v>0</v>
      </c>
      <c r="H122" s="264">
        <v>0</v>
      </c>
    </row>
    <row r="123" spans="1:8" ht="15.75" x14ac:dyDescent="0.25">
      <c r="A123" s="140"/>
      <c r="B123" s="44"/>
      <c r="C123" s="144"/>
      <c r="D123" s="144"/>
      <c r="E123" s="141" t="s">
        <v>740</v>
      </c>
      <c r="F123" s="174">
        <f t="shared" si="1"/>
        <v>0</v>
      </c>
      <c r="G123" s="264">
        <v>0</v>
      </c>
      <c r="H123" s="264">
        <v>0</v>
      </c>
    </row>
    <row r="124" spans="1:8" ht="15.75" x14ac:dyDescent="0.25">
      <c r="A124" s="140"/>
      <c r="B124" s="44"/>
      <c r="C124" s="144"/>
      <c r="D124" s="144"/>
      <c r="E124" s="141"/>
      <c r="F124" s="174">
        <f t="shared" si="1"/>
        <v>0</v>
      </c>
      <c r="G124" s="264">
        <v>0</v>
      </c>
      <c r="H124" s="264">
        <v>0</v>
      </c>
    </row>
    <row r="125" spans="1:8" ht="15.75" x14ac:dyDescent="0.25">
      <c r="A125" s="140"/>
      <c r="B125" s="44"/>
      <c r="C125" s="144"/>
      <c r="D125" s="144"/>
      <c r="E125" s="141" t="s">
        <v>740</v>
      </c>
      <c r="F125" s="174">
        <f t="shared" si="1"/>
        <v>0</v>
      </c>
      <c r="G125" s="264">
        <v>0</v>
      </c>
      <c r="H125" s="264">
        <v>0</v>
      </c>
    </row>
    <row r="126" spans="1:8" s="139" customFormat="1" ht="40.5" customHeight="1" x14ac:dyDescent="0.25">
      <c r="A126" s="136">
        <v>2200</v>
      </c>
      <c r="B126" s="43" t="s">
        <v>72</v>
      </c>
      <c r="C126" s="137">
        <v>0</v>
      </c>
      <c r="D126" s="137">
        <v>0</v>
      </c>
      <c r="E126" s="138" t="s">
        <v>741</v>
      </c>
      <c r="F126" s="179">
        <f t="shared" si="1"/>
        <v>5000</v>
      </c>
      <c r="G126" s="179">
        <f>G128+G136+G144+G152+G160</f>
        <v>5000</v>
      </c>
      <c r="H126" s="179">
        <f>H128+H136+H144+H152+H160</f>
        <v>0</v>
      </c>
    </row>
    <row r="127" spans="1:8" ht="11.25" customHeight="1" x14ac:dyDescent="0.25">
      <c r="A127" s="140"/>
      <c r="B127" s="43"/>
      <c r="C127" s="137"/>
      <c r="D127" s="137"/>
      <c r="E127" s="141" t="s">
        <v>327</v>
      </c>
      <c r="F127" s="174"/>
      <c r="G127" s="175"/>
      <c r="H127" s="175"/>
    </row>
    <row r="128" spans="1:8" x14ac:dyDescent="0.2">
      <c r="A128" s="140">
        <v>2210</v>
      </c>
      <c r="B128" s="43" t="s">
        <v>72</v>
      </c>
      <c r="C128" s="144">
        <v>1</v>
      </c>
      <c r="D128" s="144">
        <v>0</v>
      </c>
      <c r="E128" s="142" t="s">
        <v>354</v>
      </c>
      <c r="F128" s="174">
        <f t="shared" si="1"/>
        <v>5000</v>
      </c>
      <c r="G128" s="174">
        <f>G130</f>
        <v>5000</v>
      </c>
      <c r="H128" s="174">
        <f>H130</f>
        <v>0</v>
      </c>
    </row>
    <row r="129" spans="1:8" s="143" customFormat="1" ht="14.25" customHeight="1" x14ac:dyDescent="0.25">
      <c r="A129" s="140"/>
      <c r="B129" s="43"/>
      <c r="C129" s="137"/>
      <c r="D129" s="137"/>
      <c r="E129" s="141" t="s">
        <v>233</v>
      </c>
      <c r="F129" s="174"/>
      <c r="G129" s="176"/>
      <c r="H129" s="176"/>
    </row>
    <row r="130" spans="1:8" x14ac:dyDescent="0.2">
      <c r="A130" s="140">
        <v>2211</v>
      </c>
      <c r="B130" s="44" t="s">
        <v>72</v>
      </c>
      <c r="C130" s="144">
        <v>1</v>
      </c>
      <c r="D130" s="144">
        <v>1</v>
      </c>
      <c r="E130" s="141" t="s">
        <v>355</v>
      </c>
      <c r="F130" s="174">
        <f t="shared" si="1"/>
        <v>5000</v>
      </c>
      <c r="G130" s="174">
        <f>SUM(G132:G135)</f>
        <v>5000</v>
      </c>
      <c r="H130" s="174">
        <f>SUM(H132:H135)</f>
        <v>0</v>
      </c>
    </row>
    <row r="131" spans="1:8" ht="27" x14ac:dyDescent="0.25">
      <c r="A131" s="140"/>
      <c r="B131" s="44"/>
      <c r="C131" s="144"/>
      <c r="D131" s="144"/>
      <c r="E131" s="141" t="s">
        <v>739</v>
      </c>
      <c r="F131" s="174"/>
      <c r="G131" s="175"/>
      <c r="H131" s="175"/>
    </row>
    <row r="132" spans="1:8" ht="15.75" x14ac:dyDescent="0.25">
      <c r="A132" s="140"/>
      <c r="B132" s="44"/>
      <c r="C132" s="144"/>
      <c r="D132" s="144"/>
      <c r="E132" s="374">
        <v>4269</v>
      </c>
      <c r="F132" s="174">
        <f t="shared" si="1"/>
        <v>4500</v>
      </c>
      <c r="G132" s="264">
        <v>4500</v>
      </c>
      <c r="H132" s="264">
        <v>0</v>
      </c>
    </row>
    <row r="133" spans="1:8" ht="15.75" x14ac:dyDescent="0.25">
      <c r="A133" s="140"/>
      <c r="B133" s="44"/>
      <c r="C133" s="144"/>
      <c r="D133" s="144"/>
      <c r="E133" s="374">
        <v>4819</v>
      </c>
      <c r="F133" s="174">
        <f t="shared" si="1"/>
        <v>500</v>
      </c>
      <c r="G133" s="264">
        <v>500</v>
      </c>
      <c r="H133" s="264">
        <v>0</v>
      </c>
    </row>
    <row r="134" spans="1:8" ht="15.75" x14ac:dyDescent="0.25">
      <c r="A134" s="140"/>
      <c r="B134" s="44"/>
      <c r="C134" s="144"/>
      <c r="D134" s="144"/>
      <c r="E134" s="141"/>
      <c r="F134" s="174">
        <f t="shared" si="1"/>
        <v>0</v>
      </c>
      <c r="G134" s="264">
        <v>0</v>
      </c>
      <c r="H134" s="264">
        <v>0</v>
      </c>
    </row>
    <row r="135" spans="1:8" ht="15.75" x14ac:dyDescent="0.25">
      <c r="A135" s="140"/>
      <c r="B135" s="44"/>
      <c r="C135" s="144"/>
      <c r="D135" s="144"/>
      <c r="E135" s="141" t="s">
        <v>740</v>
      </c>
      <c r="F135" s="174">
        <f t="shared" si="1"/>
        <v>0</v>
      </c>
      <c r="G135" s="264">
        <v>0</v>
      </c>
      <c r="H135" s="264">
        <v>0</v>
      </c>
    </row>
    <row r="136" spans="1:8" x14ac:dyDescent="0.2">
      <c r="A136" s="140">
        <v>2220</v>
      </c>
      <c r="B136" s="43" t="s">
        <v>72</v>
      </c>
      <c r="C136" s="137">
        <v>2</v>
      </c>
      <c r="D136" s="137">
        <v>0</v>
      </c>
      <c r="E136" s="142" t="s">
        <v>356</v>
      </c>
      <c r="F136" s="174">
        <f t="shared" si="1"/>
        <v>0</v>
      </c>
      <c r="G136" s="174">
        <f>G138</f>
        <v>0</v>
      </c>
      <c r="H136" s="174">
        <f>H138</f>
        <v>0</v>
      </c>
    </row>
    <row r="137" spans="1:8" s="143" customFormat="1" ht="10.5" customHeight="1" x14ac:dyDescent="0.25">
      <c r="A137" s="140"/>
      <c r="B137" s="43"/>
      <c r="C137" s="137"/>
      <c r="D137" s="137"/>
      <c r="E137" s="141" t="s">
        <v>233</v>
      </c>
      <c r="F137" s="174"/>
      <c r="G137" s="176"/>
      <c r="H137" s="176"/>
    </row>
    <row r="138" spans="1:8" x14ac:dyDescent="0.2">
      <c r="A138" s="140">
        <v>2221</v>
      </c>
      <c r="B138" s="44" t="s">
        <v>72</v>
      </c>
      <c r="C138" s="144">
        <v>2</v>
      </c>
      <c r="D138" s="144">
        <v>1</v>
      </c>
      <c r="E138" s="141" t="s">
        <v>357</v>
      </c>
      <c r="F138" s="174">
        <f t="shared" si="1"/>
        <v>0</v>
      </c>
      <c r="G138" s="174">
        <f>SUM(G140:G143)</f>
        <v>0</v>
      </c>
      <c r="H138" s="174">
        <f>SUM(H140:H143)</f>
        <v>0</v>
      </c>
    </row>
    <row r="139" spans="1:8" ht="27" x14ac:dyDescent="0.25">
      <c r="A139" s="140"/>
      <c r="B139" s="44"/>
      <c r="C139" s="144"/>
      <c r="D139" s="144"/>
      <c r="E139" s="141" t="s">
        <v>739</v>
      </c>
      <c r="F139" s="174"/>
      <c r="G139" s="175"/>
      <c r="H139" s="175"/>
    </row>
    <row r="140" spans="1:8" ht="15.75" x14ac:dyDescent="0.25">
      <c r="A140" s="140"/>
      <c r="B140" s="44"/>
      <c r="C140" s="144"/>
      <c r="D140" s="144"/>
      <c r="E140" s="141" t="s">
        <v>740</v>
      </c>
      <c r="F140" s="174">
        <f t="shared" si="1"/>
        <v>0</v>
      </c>
      <c r="G140" s="264">
        <v>0</v>
      </c>
      <c r="H140" s="264">
        <v>0</v>
      </c>
    </row>
    <row r="141" spans="1:8" ht="15.75" x14ac:dyDescent="0.25">
      <c r="A141" s="140"/>
      <c r="B141" s="44"/>
      <c r="C141" s="144"/>
      <c r="D141" s="144"/>
      <c r="E141" s="141"/>
      <c r="F141" s="174">
        <f t="shared" si="1"/>
        <v>0</v>
      </c>
      <c r="G141" s="264">
        <v>0</v>
      </c>
      <c r="H141" s="264">
        <v>0</v>
      </c>
    </row>
    <row r="142" spans="1:8" ht="15.75" x14ac:dyDescent="0.25">
      <c r="A142" s="140"/>
      <c r="B142" s="44"/>
      <c r="C142" s="144"/>
      <c r="D142" s="144"/>
      <c r="E142" s="141"/>
      <c r="F142" s="174">
        <f t="shared" si="1"/>
        <v>0</v>
      </c>
      <c r="G142" s="264">
        <v>0</v>
      </c>
      <c r="H142" s="264">
        <v>0</v>
      </c>
    </row>
    <row r="143" spans="1:8" ht="15.75" x14ac:dyDescent="0.25">
      <c r="A143" s="140"/>
      <c r="B143" s="44"/>
      <c r="C143" s="144"/>
      <c r="D143" s="144"/>
      <c r="E143" s="141" t="s">
        <v>740</v>
      </c>
      <c r="F143" s="174">
        <f t="shared" si="1"/>
        <v>0</v>
      </c>
      <c r="G143" s="264">
        <v>0</v>
      </c>
      <c r="H143" s="264">
        <v>0</v>
      </c>
    </row>
    <row r="144" spans="1:8" x14ac:dyDescent="0.2">
      <c r="A144" s="140">
        <v>2230</v>
      </c>
      <c r="B144" s="43" t="s">
        <v>72</v>
      </c>
      <c r="C144" s="144">
        <v>3</v>
      </c>
      <c r="D144" s="144">
        <v>0</v>
      </c>
      <c r="E144" s="142" t="s">
        <v>358</v>
      </c>
      <c r="F144" s="174">
        <f t="shared" si="1"/>
        <v>0</v>
      </c>
      <c r="G144" s="174">
        <f>G146</f>
        <v>0</v>
      </c>
      <c r="H144" s="174">
        <f>H146</f>
        <v>0</v>
      </c>
    </row>
    <row r="145" spans="1:8" s="143" customFormat="1" ht="10.5" customHeight="1" x14ac:dyDescent="0.25">
      <c r="A145" s="140"/>
      <c r="B145" s="43"/>
      <c r="C145" s="137"/>
      <c r="D145" s="137"/>
      <c r="E145" s="141" t="s">
        <v>233</v>
      </c>
      <c r="F145" s="174"/>
      <c r="G145" s="176"/>
      <c r="H145" s="176"/>
    </row>
    <row r="146" spans="1:8" x14ac:dyDescent="0.2">
      <c r="A146" s="140">
        <v>2231</v>
      </c>
      <c r="B146" s="44" t="s">
        <v>72</v>
      </c>
      <c r="C146" s="144">
        <v>3</v>
      </c>
      <c r="D146" s="144">
        <v>1</v>
      </c>
      <c r="E146" s="141" t="s">
        <v>359</v>
      </c>
      <c r="F146" s="174">
        <f t="shared" si="1"/>
        <v>0</v>
      </c>
      <c r="G146" s="174">
        <f>SUM(G148:G151)</f>
        <v>0</v>
      </c>
      <c r="H146" s="174">
        <f>SUM(H148:H151)</f>
        <v>0</v>
      </c>
    </row>
    <row r="147" spans="1:8" ht="27" x14ac:dyDescent="0.25">
      <c r="A147" s="140"/>
      <c r="B147" s="44"/>
      <c r="C147" s="144"/>
      <c r="D147" s="144"/>
      <c r="E147" s="141" t="s">
        <v>739</v>
      </c>
      <c r="F147" s="174"/>
      <c r="G147" s="175"/>
      <c r="H147" s="175"/>
    </row>
    <row r="148" spans="1:8" ht="15.75" x14ac:dyDescent="0.25">
      <c r="A148" s="140"/>
      <c r="B148" s="44"/>
      <c r="C148" s="144"/>
      <c r="D148" s="144"/>
      <c r="E148" s="141" t="s">
        <v>740</v>
      </c>
      <c r="F148" s="174">
        <f t="shared" si="1"/>
        <v>0</v>
      </c>
      <c r="G148" s="264">
        <v>0</v>
      </c>
      <c r="H148" s="264">
        <v>0</v>
      </c>
    </row>
    <row r="149" spans="1:8" ht="15.75" x14ac:dyDescent="0.25">
      <c r="A149" s="140"/>
      <c r="B149" s="44"/>
      <c r="C149" s="144"/>
      <c r="D149" s="144"/>
      <c r="E149" s="141"/>
      <c r="F149" s="174">
        <f t="shared" si="1"/>
        <v>0</v>
      </c>
      <c r="G149" s="264">
        <v>0</v>
      </c>
      <c r="H149" s="264">
        <v>0</v>
      </c>
    </row>
    <row r="150" spans="1:8" ht="15.75" x14ac:dyDescent="0.25">
      <c r="A150" s="140"/>
      <c r="B150" s="44"/>
      <c r="C150" s="144"/>
      <c r="D150" s="144"/>
      <c r="E150" s="141"/>
      <c r="F150" s="174">
        <f t="shared" si="1"/>
        <v>0</v>
      </c>
      <c r="G150" s="264">
        <v>0</v>
      </c>
      <c r="H150" s="264">
        <v>0</v>
      </c>
    </row>
    <row r="151" spans="1:8" ht="15.75" x14ac:dyDescent="0.25">
      <c r="A151" s="140"/>
      <c r="B151" s="44"/>
      <c r="C151" s="144"/>
      <c r="D151" s="144"/>
      <c r="E151" s="141" t="s">
        <v>740</v>
      </c>
      <c r="F151" s="174">
        <f t="shared" si="1"/>
        <v>0</v>
      </c>
      <c r="G151" s="264">
        <v>0</v>
      </c>
      <c r="H151" s="264">
        <v>0</v>
      </c>
    </row>
    <row r="152" spans="1:8" ht="27" x14ac:dyDescent="0.2">
      <c r="A152" s="140">
        <v>2240</v>
      </c>
      <c r="B152" s="43" t="s">
        <v>72</v>
      </c>
      <c r="C152" s="137">
        <v>4</v>
      </c>
      <c r="D152" s="137">
        <v>0</v>
      </c>
      <c r="E152" s="142" t="s">
        <v>360</v>
      </c>
      <c r="F152" s="174">
        <f t="shared" si="1"/>
        <v>0</v>
      </c>
      <c r="G152" s="174">
        <f>G154</f>
        <v>0</v>
      </c>
      <c r="H152" s="174">
        <f>H154</f>
        <v>0</v>
      </c>
    </row>
    <row r="153" spans="1:8" s="143" customFormat="1" ht="10.5" customHeight="1" x14ac:dyDescent="0.25">
      <c r="A153" s="140"/>
      <c r="B153" s="43"/>
      <c r="C153" s="137"/>
      <c r="D153" s="137"/>
      <c r="E153" s="141" t="s">
        <v>233</v>
      </c>
      <c r="F153" s="174"/>
      <c r="G153" s="176"/>
      <c r="H153" s="176"/>
    </row>
    <row r="154" spans="1:8" ht="27" x14ac:dyDescent="0.2">
      <c r="A154" s="140">
        <v>2241</v>
      </c>
      <c r="B154" s="44" t="s">
        <v>72</v>
      </c>
      <c r="C154" s="144">
        <v>4</v>
      </c>
      <c r="D154" s="144">
        <v>1</v>
      </c>
      <c r="E154" s="141" t="s">
        <v>360</v>
      </c>
      <c r="F154" s="174">
        <f t="shared" si="1"/>
        <v>0</v>
      </c>
      <c r="G154" s="174">
        <f>SUM(G156:G159)</f>
        <v>0</v>
      </c>
      <c r="H154" s="174">
        <f>SUM(H156:H159)</f>
        <v>0</v>
      </c>
    </row>
    <row r="155" spans="1:8" ht="27" x14ac:dyDescent="0.25">
      <c r="A155" s="140"/>
      <c r="B155" s="44"/>
      <c r="C155" s="144"/>
      <c r="D155" s="144"/>
      <c r="E155" s="141" t="s">
        <v>739</v>
      </c>
      <c r="F155" s="174"/>
      <c r="G155" s="175"/>
      <c r="H155" s="175"/>
    </row>
    <row r="156" spans="1:8" ht="15.75" x14ac:dyDescent="0.25">
      <c r="A156" s="140"/>
      <c r="B156" s="44"/>
      <c r="C156" s="144"/>
      <c r="D156" s="144"/>
      <c r="E156" s="141" t="s">
        <v>740</v>
      </c>
      <c r="F156" s="174">
        <f t="shared" ref="F156:F159" si="2">G156+H156</f>
        <v>0</v>
      </c>
      <c r="G156" s="264">
        <v>0</v>
      </c>
      <c r="H156" s="264">
        <v>0</v>
      </c>
    </row>
    <row r="157" spans="1:8" ht="15.75" x14ac:dyDescent="0.25">
      <c r="A157" s="140"/>
      <c r="B157" s="44"/>
      <c r="C157" s="144"/>
      <c r="D157" s="144"/>
      <c r="E157" s="141"/>
      <c r="F157" s="174">
        <f t="shared" si="2"/>
        <v>0</v>
      </c>
      <c r="G157" s="264">
        <v>0</v>
      </c>
      <c r="H157" s="264">
        <v>0</v>
      </c>
    </row>
    <row r="158" spans="1:8" ht="15.75" x14ac:dyDescent="0.25">
      <c r="A158" s="140"/>
      <c r="B158" s="44"/>
      <c r="C158" s="144"/>
      <c r="D158" s="144"/>
      <c r="E158" s="141"/>
      <c r="F158" s="174">
        <f t="shared" si="2"/>
        <v>0</v>
      </c>
      <c r="G158" s="264">
        <v>0</v>
      </c>
      <c r="H158" s="264">
        <v>0</v>
      </c>
    </row>
    <row r="159" spans="1:8" ht="15.75" x14ac:dyDescent="0.25">
      <c r="A159" s="140"/>
      <c r="B159" s="44"/>
      <c r="C159" s="144"/>
      <c r="D159" s="144"/>
      <c r="E159" s="141" t="s">
        <v>740</v>
      </c>
      <c r="F159" s="174">
        <f t="shared" si="2"/>
        <v>0</v>
      </c>
      <c r="G159" s="264">
        <v>0</v>
      </c>
      <c r="H159" s="264">
        <v>0</v>
      </c>
    </row>
    <row r="160" spans="1:8" x14ac:dyDescent="0.2">
      <c r="A160" s="140">
        <v>2250</v>
      </c>
      <c r="B160" s="43" t="s">
        <v>72</v>
      </c>
      <c r="C160" s="137">
        <v>5</v>
      </c>
      <c r="D160" s="137">
        <v>0</v>
      </c>
      <c r="E160" s="142" t="s">
        <v>361</v>
      </c>
      <c r="F160" s="174">
        <f t="shared" si="1"/>
        <v>0</v>
      </c>
      <c r="G160" s="174">
        <f>G162</f>
        <v>0</v>
      </c>
      <c r="H160" s="174">
        <f>H162</f>
        <v>0</v>
      </c>
    </row>
    <row r="161" spans="1:8" s="143" customFormat="1" ht="15.75" x14ac:dyDescent="0.25">
      <c r="A161" s="140"/>
      <c r="B161" s="43"/>
      <c r="C161" s="137"/>
      <c r="D161" s="137"/>
      <c r="E161" s="141" t="s">
        <v>233</v>
      </c>
      <c r="F161" s="174"/>
      <c r="G161" s="176"/>
      <c r="H161" s="176"/>
    </row>
    <row r="162" spans="1:8" x14ac:dyDescent="0.2">
      <c r="A162" s="140">
        <v>2251</v>
      </c>
      <c r="B162" s="44" t="s">
        <v>72</v>
      </c>
      <c r="C162" s="144">
        <v>5</v>
      </c>
      <c r="D162" s="144">
        <v>1</v>
      </c>
      <c r="E162" s="141" t="s">
        <v>361</v>
      </c>
      <c r="F162" s="174">
        <f t="shared" si="1"/>
        <v>0</v>
      </c>
      <c r="G162" s="174">
        <f>SUM(G164:G167)</f>
        <v>0</v>
      </c>
      <c r="H162" s="174">
        <f>SUM(H164:H167)</f>
        <v>0</v>
      </c>
    </row>
    <row r="163" spans="1:8" ht="27" x14ac:dyDescent="0.25">
      <c r="A163" s="140"/>
      <c r="B163" s="44"/>
      <c r="C163" s="144"/>
      <c r="D163" s="144"/>
      <c r="E163" s="141" t="s">
        <v>739</v>
      </c>
      <c r="F163" s="174"/>
      <c r="G163" s="175"/>
      <c r="H163" s="175"/>
    </row>
    <row r="164" spans="1:8" ht="15.75" x14ac:dyDescent="0.25">
      <c r="A164" s="140"/>
      <c r="B164" s="44"/>
      <c r="C164" s="144"/>
      <c r="D164" s="144"/>
      <c r="E164" s="141" t="s">
        <v>740</v>
      </c>
      <c r="F164" s="174">
        <f t="shared" si="1"/>
        <v>0</v>
      </c>
      <c r="G164" s="264">
        <v>0</v>
      </c>
      <c r="H164" s="264">
        <v>0</v>
      </c>
    </row>
    <row r="165" spans="1:8" ht="15.75" x14ac:dyDescent="0.25">
      <c r="A165" s="140"/>
      <c r="B165" s="44"/>
      <c r="C165" s="144"/>
      <c r="D165" s="144"/>
      <c r="E165" s="141"/>
      <c r="F165" s="174">
        <f t="shared" si="1"/>
        <v>0</v>
      </c>
      <c r="G165" s="264">
        <v>0</v>
      </c>
      <c r="H165" s="264">
        <v>0</v>
      </c>
    </row>
    <row r="166" spans="1:8" ht="15.75" x14ac:dyDescent="0.25">
      <c r="A166" s="140"/>
      <c r="B166" s="44"/>
      <c r="C166" s="144"/>
      <c r="D166" s="144"/>
      <c r="E166" s="141"/>
      <c r="F166" s="174">
        <f t="shared" si="1"/>
        <v>0</v>
      </c>
      <c r="G166" s="264">
        <v>0</v>
      </c>
      <c r="H166" s="264">
        <v>0</v>
      </c>
    </row>
    <row r="167" spans="1:8" ht="15.75" x14ac:dyDescent="0.25">
      <c r="A167" s="140"/>
      <c r="B167" s="44"/>
      <c r="C167" s="144"/>
      <c r="D167" s="144"/>
      <c r="E167" s="141" t="s">
        <v>740</v>
      </c>
      <c r="F167" s="174">
        <f t="shared" si="1"/>
        <v>0</v>
      </c>
      <c r="G167" s="264">
        <v>0</v>
      </c>
      <c r="H167" s="264">
        <v>0</v>
      </c>
    </row>
    <row r="168" spans="1:8" s="139" customFormat="1" ht="60" x14ac:dyDescent="0.25">
      <c r="A168" s="136">
        <v>2300</v>
      </c>
      <c r="B168" s="43" t="s">
        <v>73</v>
      </c>
      <c r="C168" s="137">
        <v>0</v>
      </c>
      <c r="D168" s="137">
        <v>0</v>
      </c>
      <c r="E168" s="138" t="s">
        <v>742</v>
      </c>
      <c r="F168" s="179">
        <f t="shared" si="1"/>
        <v>0</v>
      </c>
      <c r="G168" s="179">
        <f>G169+G170+G184+G190+G200+G206+G212+G218</f>
        <v>0</v>
      </c>
      <c r="H168" s="179">
        <f>H169+H170+H184+H190+H200+H206+H212+H218</f>
        <v>0</v>
      </c>
    </row>
    <row r="169" spans="1:8" ht="15.75" x14ac:dyDescent="0.25">
      <c r="A169" s="140"/>
      <c r="B169" s="43"/>
      <c r="C169" s="137"/>
      <c r="D169" s="137"/>
      <c r="E169" s="141" t="s">
        <v>327</v>
      </c>
      <c r="F169" s="174">
        <f t="shared" si="1"/>
        <v>0</v>
      </c>
      <c r="G169" s="264">
        <v>0</v>
      </c>
      <c r="H169" s="264">
        <v>0</v>
      </c>
    </row>
    <row r="170" spans="1:8" ht="15.75" x14ac:dyDescent="0.25">
      <c r="A170" s="140">
        <v>2310</v>
      </c>
      <c r="B170" s="43" t="s">
        <v>73</v>
      </c>
      <c r="C170" s="137">
        <v>1</v>
      </c>
      <c r="D170" s="137">
        <v>0</v>
      </c>
      <c r="E170" s="142" t="s">
        <v>362</v>
      </c>
      <c r="F170" s="174">
        <f t="shared" si="1"/>
        <v>0</v>
      </c>
      <c r="G170" s="264">
        <v>0</v>
      </c>
      <c r="H170" s="264">
        <v>0</v>
      </c>
    </row>
    <row r="171" spans="1:8" s="143" customFormat="1" ht="15.75" hidden="1" x14ac:dyDescent="0.25">
      <c r="A171" s="140"/>
      <c r="B171" s="43"/>
      <c r="C171" s="137"/>
      <c r="D171" s="137"/>
      <c r="E171" s="141" t="s">
        <v>233</v>
      </c>
      <c r="F171" s="174">
        <f t="shared" si="1"/>
        <v>0</v>
      </c>
      <c r="G171" s="264">
        <v>0</v>
      </c>
      <c r="H171" s="264">
        <v>0</v>
      </c>
    </row>
    <row r="172" spans="1:8" ht="15.75" hidden="1" x14ac:dyDescent="0.25">
      <c r="A172" s="140">
        <v>2311</v>
      </c>
      <c r="B172" s="44" t="s">
        <v>73</v>
      </c>
      <c r="C172" s="144">
        <v>1</v>
      </c>
      <c r="D172" s="144">
        <v>1</v>
      </c>
      <c r="E172" s="141" t="s">
        <v>363</v>
      </c>
      <c r="F172" s="174">
        <f t="shared" si="1"/>
        <v>0</v>
      </c>
      <c r="G172" s="264">
        <v>0</v>
      </c>
      <c r="H172" s="264">
        <v>0</v>
      </c>
    </row>
    <row r="173" spans="1:8" ht="27" hidden="1" x14ac:dyDescent="0.25">
      <c r="A173" s="140"/>
      <c r="B173" s="44"/>
      <c r="C173" s="144"/>
      <c r="D173" s="144"/>
      <c r="E173" s="141" t="s">
        <v>739</v>
      </c>
      <c r="F173" s="174">
        <f t="shared" si="1"/>
        <v>0</v>
      </c>
      <c r="G173" s="264">
        <v>0</v>
      </c>
      <c r="H173" s="264">
        <v>0</v>
      </c>
    </row>
    <row r="174" spans="1:8" ht="15.75" hidden="1" x14ac:dyDescent="0.25">
      <c r="A174" s="140"/>
      <c r="B174" s="44"/>
      <c r="C174" s="144"/>
      <c r="D174" s="144"/>
      <c r="E174" s="141" t="s">
        <v>740</v>
      </c>
      <c r="F174" s="174">
        <f t="shared" si="1"/>
        <v>0</v>
      </c>
      <c r="G174" s="264">
        <v>0</v>
      </c>
      <c r="H174" s="264">
        <v>0</v>
      </c>
    </row>
    <row r="175" spans="1:8" ht="15.75" hidden="1" x14ac:dyDescent="0.25">
      <c r="A175" s="140"/>
      <c r="B175" s="44"/>
      <c r="C175" s="144"/>
      <c r="D175" s="144"/>
      <c r="E175" s="141" t="s">
        <v>740</v>
      </c>
      <c r="F175" s="174">
        <f t="shared" si="1"/>
        <v>0</v>
      </c>
      <c r="G175" s="264">
        <v>0</v>
      </c>
      <c r="H175" s="264">
        <v>0</v>
      </c>
    </row>
    <row r="176" spans="1:8" ht="15.75" hidden="1" x14ac:dyDescent="0.25">
      <c r="A176" s="140">
        <v>2312</v>
      </c>
      <c r="B176" s="44" t="s">
        <v>73</v>
      </c>
      <c r="C176" s="144">
        <v>1</v>
      </c>
      <c r="D176" s="144">
        <v>2</v>
      </c>
      <c r="E176" s="141" t="s">
        <v>364</v>
      </c>
      <c r="F176" s="174">
        <f t="shared" si="1"/>
        <v>0</v>
      </c>
      <c r="G176" s="264">
        <v>0</v>
      </c>
      <c r="H176" s="264">
        <v>0</v>
      </c>
    </row>
    <row r="177" spans="1:8" ht="27" hidden="1" x14ac:dyDescent="0.25">
      <c r="A177" s="140"/>
      <c r="B177" s="44"/>
      <c r="C177" s="144"/>
      <c r="D177" s="144"/>
      <c r="E177" s="141" t="s">
        <v>739</v>
      </c>
      <c r="F177" s="174">
        <f t="shared" si="1"/>
        <v>0</v>
      </c>
      <c r="G177" s="264">
        <v>0</v>
      </c>
      <c r="H177" s="264">
        <v>0</v>
      </c>
    </row>
    <row r="178" spans="1:8" ht="15.75" hidden="1" x14ac:dyDescent="0.25">
      <c r="A178" s="140"/>
      <c r="B178" s="44"/>
      <c r="C178" s="144"/>
      <c r="D178" s="144"/>
      <c r="E178" s="141" t="s">
        <v>740</v>
      </c>
      <c r="F178" s="174">
        <f t="shared" si="1"/>
        <v>0</v>
      </c>
      <c r="G178" s="264">
        <v>0</v>
      </c>
      <c r="H178" s="264">
        <v>0</v>
      </c>
    </row>
    <row r="179" spans="1:8" ht="15.75" hidden="1" x14ac:dyDescent="0.25">
      <c r="A179" s="140"/>
      <c r="B179" s="44"/>
      <c r="C179" s="144"/>
      <c r="D179" s="144"/>
      <c r="E179" s="141" t="s">
        <v>740</v>
      </c>
      <c r="F179" s="174">
        <f t="shared" si="1"/>
        <v>0</v>
      </c>
      <c r="G179" s="264">
        <v>0</v>
      </c>
      <c r="H179" s="264">
        <v>0</v>
      </c>
    </row>
    <row r="180" spans="1:8" ht="15.75" hidden="1" x14ac:dyDescent="0.25">
      <c r="A180" s="140">
        <v>2313</v>
      </c>
      <c r="B180" s="44" t="s">
        <v>73</v>
      </c>
      <c r="C180" s="144">
        <v>1</v>
      </c>
      <c r="D180" s="144">
        <v>3</v>
      </c>
      <c r="E180" s="141" t="s">
        <v>365</v>
      </c>
      <c r="F180" s="174">
        <f t="shared" si="1"/>
        <v>0</v>
      </c>
      <c r="G180" s="264">
        <v>0</v>
      </c>
      <c r="H180" s="264">
        <v>0</v>
      </c>
    </row>
    <row r="181" spans="1:8" ht="27" hidden="1" x14ac:dyDescent="0.25">
      <c r="A181" s="140"/>
      <c r="B181" s="44"/>
      <c r="C181" s="144"/>
      <c r="D181" s="144"/>
      <c r="E181" s="141" t="s">
        <v>739</v>
      </c>
      <c r="F181" s="174">
        <f t="shared" si="1"/>
        <v>0</v>
      </c>
      <c r="G181" s="264">
        <v>0</v>
      </c>
      <c r="H181" s="264">
        <v>0</v>
      </c>
    </row>
    <row r="182" spans="1:8" ht="15.75" hidden="1" x14ac:dyDescent="0.25">
      <c r="A182" s="140"/>
      <c r="B182" s="44"/>
      <c r="C182" s="144"/>
      <c r="D182" s="144"/>
      <c r="E182" s="141" t="s">
        <v>740</v>
      </c>
      <c r="F182" s="174">
        <f t="shared" si="1"/>
        <v>0</v>
      </c>
      <c r="G182" s="264">
        <v>0</v>
      </c>
      <c r="H182" s="264">
        <v>0</v>
      </c>
    </row>
    <row r="183" spans="1:8" ht="15.75" hidden="1" x14ac:dyDescent="0.25">
      <c r="A183" s="140"/>
      <c r="B183" s="44"/>
      <c r="C183" s="144"/>
      <c r="D183" s="144"/>
      <c r="E183" s="141" t="s">
        <v>740</v>
      </c>
      <c r="F183" s="174">
        <f t="shared" si="1"/>
        <v>0</v>
      </c>
      <c r="G183" s="264">
        <v>0</v>
      </c>
      <c r="H183" s="264">
        <v>0</v>
      </c>
    </row>
    <row r="184" spans="1:8" ht="15.75" x14ac:dyDescent="0.25">
      <c r="A184" s="140">
        <v>2320</v>
      </c>
      <c r="B184" s="43" t="s">
        <v>73</v>
      </c>
      <c r="C184" s="137">
        <v>2</v>
      </c>
      <c r="D184" s="137">
        <v>0</v>
      </c>
      <c r="E184" s="142" t="s">
        <v>366</v>
      </c>
      <c r="F184" s="174">
        <f t="shared" si="1"/>
        <v>0</v>
      </c>
      <c r="G184" s="264">
        <v>0</v>
      </c>
      <c r="H184" s="264">
        <v>0</v>
      </c>
    </row>
    <row r="185" spans="1:8" s="143" customFormat="1" ht="10.5" hidden="1" customHeight="1" x14ac:dyDescent="0.25">
      <c r="A185" s="140"/>
      <c r="B185" s="43"/>
      <c r="C185" s="137"/>
      <c r="D185" s="137"/>
      <c r="E185" s="141" t="s">
        <v>233</v>
      </c>
      <c r="F185" s="174">
        <f t="shared" si="1"/>
        <v>0</v>
      </c>
      <c r="G185" s="264">
        <v>0</v>
      </c>
      <c r="H185" s="264">
        <v>0</v>
      </c>
    </row>
    <row r="186" spans="1:8" ht="15.75" hidden="1" x14ac:dyDescent="0.25">
      <c r="A186" s="140">
        <v>2321</v>
      </c>
      <c r="B186" s="44" t="s">
        <v>73</v>
      </c>
      <c r="C186" s="144">
        <v>2</v>
      </c>
      <c r="D186" s="144">
        <v>1</v>
      </c>
      <c r="E186" s="141" t="s">
        <v>367</v>
      </c>
      <c r="F186" s="174">
        <f t="shared" si="1"/>
        <v>0</v>
      </c>
      <c r="G186" s="264">
        <v>0</v>
      </c>
      <c r="H186" s="264">
        <v>0</v>
      </c>
    </row>
    <row r="187" spans="1:8" ht="27" hidden="1" x14ac:dyDescent="0.25">
      <c r="A187" s="140"/>
      <c r="B187" s="44"/>
      <c r="C187" s="144"/>
      <c r="D187" s="144"/>
      <c r="E187" s="141" t="s">
        <v>739</v>
      </c>
      <c r="F187" s="174">
        <f t="shared" si="1"/>
        <v>0</v>
      </c>
      <c r="G187" s="264">
        <v>0</v>
      </c>
      <c r="H187" s="264">
        <v>0</v>
      </c>
    </row>
    <row r="188" spans="1:8" ht="15.75" hidden="1" x14ac:dyDescent="0.25">
      <c r="A188" s="140"/>
      <c r="B188" s="44"/>
      <c r="C188" s="144"/>
      <c r="D188" s="144"/>
      <c r="E188" s="141" t="s">
        <v>740</v>
      </c>
      <c r="F188" s="174">
        <f t="shared" si="1"/>
        <v>0</v>
      </c>
      <c r="G188" s="264">
        <v>0</v>
      </c>
      <c r="H188" s="264">
        <v>0</v>
      </c>
    </row>
    <row r="189" spans="1:8" ht="15.75" hidden="1" x14ac:dyDescent="0.25">
      <c r="A189" s="140"/>
      <c r="B189" s="44"/>
      <c r="C189" s="144"/>
      <c r="D189" s="144"/>
      <c r="E189" s="141" t="s">
        <v>740</v>
      </c>
      <c r="F189" s="174">
        <f t="shared" si="1"/>
        <v>0</v>
      </c>
      <c r="G189" s="264">
        <v>0</v>
      </c>
      <c r="H189" s="264">
        <v>0</v>
      </c>
    </row>
    <row r="190" spans="1:8" ht="27" x14ac:dyDescent="0.25">
      <c r="A190" s="140">
        <v>2330</v>
      </c>
      <c r="B190" s="43" t="s">
        <v>73</v>
      </c>
      <c r="C190" s="137">
        <v>3</v>
      </c>
      <c r="D190" s="137">
        <v>0</v>
      </c>
      <c r="E190" s="142" t="s">
        <v>368</v>
      </c>
      <c r="F190" s="174">
        <f t="shared" si="1"/>
        <v>0</v>
      </c>
      <c r="G190" s="264">
        <v>0</v>
      </c>
      <c r="H190" s="264">
        <v>0</v>
      </c>
    </row>
    <row r="191" spans="1:8" s="143" customFormat="1" ht="15.75" hidden="1" x14ac:dyDescent="0.25">
      <c r="A191" s="140"/>
      <c r="B191" s="43"/>
      <c r="C191" s="137"/>
      <c r="D191" s="137"/>
      <c r="E191" s="141" t="s">
        <v>233</v>
      </c>
      <c r="F191" s="174">
        <f t="shared" si="1"/>
        <v>0</v>
      </c>
      <c r="G191" s="264">
        <v>0</v>
      </c>
      <c r="H191" s="264">
        <v>0</v>
      </c>
    </row>
    <row r="192" spans="1:8" ht="15.75" hidden="1" x14ac:dyDescent="0.25">
      <c r="A192" s="140">
        <v>2331</v>
      </c>
      <c r="B192" s="44" t="s">
        <v>73</v>
      </c>
      <c r="C192" s="144">
        <v>3</v>
      </c>
      <c r="D192" s="144">
        <v>1</v>
      </c>
      <c r="E192" s="141" t="s">
        <v>369</v>
      </c>
      <c r="F192" s="174">
        <f t="shared" ref="F192:F240" si="3">G192+H192</f>
        <v>0</v>
      </c>
      <c r="G192" s="264">
        <v>0</v>
      </c>
      <c r="H192" s="264">
        <v>0</v>
      </c>
    </row>
    <row r="193" spans="1:8" ht="27" hidden="1" x14ac:dyDescent="0.25">
      <c r="A193" s="140"/>
      <c r="B193" s="44"/>
      <c r="C193" s="144"/>
      <c r="D193" s="144"/>
      <c r="E193" s="141" t="s">
        <v>739</v>
      </c>
      <c r="F193" s="174">
        <f t="shared" si="3"/>
        <v>0</v>
      </c>
      <c r="G193" s="264">
        <v>0</v>
      </c>
      <c r="H193" s="264">
        <v>0</v>
      </c>
    </row>
    <row r="194" spans="1:8" ht="15.75" hidden="1" x14ac:dyDescent="0.25">
      <c r="A194" s="140"/>
      <c r="B194" s="44"/>
      <c r="C194" s="144"/>
      <c r="D194" s="144"/>
      <c r="E194" s="141" t="s">
        <v>740</v>
      </c>
      <c r="F194" s="174">
        <f t="shared" si="3"/>
        <v>0</v>
      </c>
      <c r="G194" s="264">
        <v>0</v>
      </c>
      <c r="H194" s="264">
        <v>0</v>
      </c>
    </row>
    <row r="195" spans="1:8" ht="15.75" hidden="1" x14ac:dyDescent="0.25">
      <c r="A195" s="140"/>
      <c r="B195" s="44"/>
      <c r="C195" s="144"/>
      <c r="D195" s="144"/>
      <c r="E195" s="141" t="s">
        <v>740</v>
      </c>
      <c r="F195" s="174">
        <f t="shared" si="3"/>
        <v>0</v>
      </c>
      <c r="G195" s="264">
        <v>0</v>
      </c>
      <c r="H195" s="264">
        <v>0</v>
      </c>
    </row>
    <row r="196" spans="1:8" ht="15.75" hidden="1" x14ac:dyDescent="0.25">
      <c r="A196" s="140">
        <v>2332</v>
      </c>
      <c r="B196" s="44" t="s">
        <v>73</v>
      </c>
      <c r="C196" s="144">
        <v>3</v>
      </c>
      <c r="D196" s="144">
        <v>2</v>
      </c>
      <c r="E196" s="141" t="s">
        <v>370</v>
      </c>
      <c r="F196" s="174">
        <f t="shared" si="3"/>
        <v>0</v>
      </c>
      <c r="G196" s="264">
        <v>0</v>
      </c>
      <c r="H196" s="264">
        <v>0</v>
      </c>
    </row>
    <row r="197" spans="1:8" ht="27" hidden="1" x14ac:dyDescent="0.25">
      <c r="A197" s="140"/>
      <c r="B197" s="44"/>
      <c r="C197" s="144"/>
      <c r="D197" s="144"/>
      <c r="E197" s="141" t="s">
        <v>739</v>
      </c>
      <c r="F197" s="174">
        <f t="shared" si="3"/>
        <v>0</v>
      </c>
      <c r="G197" s="264">
        <v>0</v>
      </c>
      <c r="H197" s="264">
        <v>0</v>
      </c>
    </row>
    <row r="198" spans="1:8" ht="15.75" hidden="1" x14ac:dyDescent="0.25">
      <c r="A198" s="140"/>
      <c r="B198" s="44"/>
      <c r="C198" s="144"/>
      <c r="D198" s="144"/>
      <c r="E198" s="141" t="s">
        <v>740</v>
      </c>
      <c r="F198" s="174">
        <f t="shared" si="3"/>
        <v>0</v>
      </c>
      <c r="G198" s="264">
        <v>0</v>
      </c>
      <c r="H198" s="264">
        <v>0</v>
      </c>
    </row>
    <row r="199" spans="1:8" ht="15.75" hidden="1" x14ac:dyDescent="0.25">
      <c r="A199" s="140"/>
      <c r="B199" s="44"/>
      <c r="C199" s="144"/>
      <c r="D199" s="144"/>
      <c r="E199" s="141" t="s">
        <v>740</v>
      </c>
      <c r="F199" s="174">
        <f t="shared" si="3"/>
        <v>0</v>
      </c>
      <c r="G199" s="264">
        <v>0</v>
      </c>
      <c r="H199" s="264">
        <v>0</v>
      </c>
    </row>
    <row r="200" spans="1:8" ht="15.75" x14ac:dyDescent="0.25">
      <c r="A200" s="140">
        <v>2340</v>
      </c>
      <c r="B200" s="43" t="s">
        <v>73</v>
      </c>
      <c r="C200" s="137">
        <v>4</v>
      </c>
      <c r="D200" s="137">
        <v>0</v>
      </c>
      <c r="E200" s="142" t="s">
        <v>371</v>
      </c>
      <c r="F200" s="174">
        <f t="shared" si="3"/>
        <v>0</v>
      </c>
      <c r="G200" s="264">
        <v>0</v>
      </c>
      <c r="H200" s="264">
        <v>0</v>
      </c>
    </row>
    <row r="201" spans="1:8" s="143" customFormat="1" ht="10.5" hidden="1" customHeight="1" x14ac:dyDescent="0.25">
      <c r="A201" s="140"/>
      <c r="B201" s="43"/>
      <c r="C201" s="137"/>
      <c r="D201" s="137"/>
      <c r="E201" s="141" t="s">
        <v>233</v>
      </c>
      <c r="F201" s="174">
        <f t="shared" si="3"/>
        <v>0</v>
      </c>
      <c r="G201" s="264">
        <v>0</v>
      </c>
      <c r="H201" s="264">
        <v>0</v>
      </c>
    </row>
    <row r="202" spans="1:8" ht="15.75" hidden="1" x14ac:dyDescent="0.25">
      <c r="A202" s="140">
        <v>2341</v>
      </c>
      <c r="B202" s="44" t="s">
        <v>73</v>
      </c>
      <c r="C202" s="144">
        <v>4</v>
      </c>
      <c r="D202" s="144">
        <v>1</v>
      </c>
      <c r="E202" s="141" t="s">
        <v>371</v>
      </c>
      <c r="F202" s="174">
        <f t="shared" si="3"/>
        <v>0</v>
      </c>
      <c r="G202" s="264">
        <v>0</v>
      </c>
      <c r="H202" s="264">
        <v>0</v>
      </c>
    </row>
    <row r="203" spans="1:8" ht="27" hidden="1" x14ac:dyDescent="0.25">
      <c r="A203" s="140"/>
      <c r="B203" s="44"/>
      <c r="C203" s="144"/>
      <c r="D203" s="144"/>
      <c r="E203" s="141" t="s">
        <v>739</v>
      </c>
      <c r="F203" s="174">
        <f t="shared" si="3"/>
        <v>0</v>
      </c>
      <c r="G203" s="264">
        <v>0</v>
      </c>
      <c r="H203" s="264">
        <v>0</v>
      </c>
    </row>
    <row r="204" spans="1:8" ht="15.75" hidden="1" x14ac:dyDescent="0.25">
      <c r="A204" s="140"/>
      <c r="B204" s="44"/>
      <c r="C204" s="144"/>
      <c r="D204" s="144"/>
      <c r="E204" s="141" t="s">
        <v>740</v>
      </c>
      <c r="F204" s="174">
        <f t="shared" si="3"/>
        <v>0</v>
      </c>
      <c r="G204" s="264">
        <v>0</v>
      </c>
      <c r="H204" s="264">
        <v>0</v>
      </c>
    </row>
    <row r="205" spans="1:8" ht="15.75" hidden="1" x14ac:dyDescent="0.25">
      <c r="A205" s="140"/>
      <c r="B205" s="44"/>
      <c r="C205" s="144"/>
      <c r="D205" s="144"/>
      <c r="E205" s="141" t="s">
        <v>740</v>
      </c>
      <c r="F205" s="174">
        <f t="shared" si="3"/>
        <v>0</v>
      </c>
      <c r="G205" s="264">
        <v>0</v>
      </c>
      <c r="H205" s="264">
        <v>0</v>
      </c>
    </row>
    <row r="206" spans="1:8" ht="15" customHeight="1" x14ac:dyDescent="0.25">
      <c r="A206" s="140">
        <v>2350</v>
      </c>
      <c r="B206" s="43" t="s">
        <v>73</v>
      </c>
      <c r="C206" s="137">
        <v>5</v>
      </c>
      <c r="D206" s="137">
        <v>0</v>
      </c>
      <c r="E206" s="142" t="s">
        <v>372</v>
      </c>
      <c r="F206" s="174">
        <f t="shared" si="3"/>
        <v>0</v>
      </c>
      <c r="G206" s="264">
        <v>0</v>
      </c>
      <c r="H206" s="264">
        <v>0</v>
      </c>
    </row>
    <row r="207" spans="1:8" s="143" customFormat="1" ht="15.75" hidden="1" x14ac:dyDescent="0.25">
      <c r="A207" s="140"/>
      <c r="B207" s="43"/>
      <c r="C207" s="137"/>
      <c r="D207" s="137"/>
      <c r="E207" s="141" t="s">
        <v>233</v>
      </c>
      <c r="F207" s="174">
        <f t="shared" si="3"/>
        <v>0</v>
      </c>
      <c r="G207" s="264">
        <v>0</v>
      </c>
      <c r="H207" s="264">
        <v>0</v>
      </c>
    </row>
    <row r="208" spans="1:8" ht="15.75" hidden="1" x14ac:dyDescent="0.25">
      <c r="A208" s="140">
        <v>2351</v>
      </c>
      <c r="B208" s="44" t="s">
        <v>73</v>
      </c>
      <c r="C208" s="144">
        <v>5</v>
      </c>
      <c r="D208" s="144">
        <v>1</v>
      </c>
      <c r="E208" s="141" t="s">
        <v>373</v>
      </c>
      <c r="F208" s="174">
        <f t="shared" si="3"/>
        <v>0</v>
      </c>
      <c r="G208" s="264">
        <v>0</v>
      </c>
      <c r="H208" s="264">
        <v>0</v>
      </c>
    </row>
    <row r="209" spans="1:8" ht="27" hidden="1" x14ac:dyDescent="0.25">
      <c r="A209" s="140"/>
      <c r="B209" s="44"/>
      <c r="C209" s="144"/>
      <c r="D209" s="144"/>
      <c r="E209" s="141" t="s">
        <v>739</v>
      </c>
      <c r="F209" s="174">
        <f t="shared" si="3"/>
        <v>0</v>
      </c>
      <c r="G209" s="264">
        <v>0</v>
      </c>
      <c r="H209" s="264">
        <v>0</v>
      </c>
    </row>
    <row r="210" spans="1:8" ht="15.75" hidden="1" x14ac:dyDescent="0.25">
      <c r="A210" s="140"/>
      <c r="B210" s="44"/>
      <c r="C210" s="144"/>
      <c r="D210" s="144"/>
      <c r="E210" s="141" t="s">
        <v>740</v>
      </c>
      <c r="F210" s="174">
        <f t="shared" si="3"/>
        <v>0</v>
      </c>
      <c r="G210" s="264">
        <v>0</v>
      </c>
      <c r="H210" s="264">
        <v>0</v>
      </c>
    </row>
    <row r="211" spans="1:8" ht="15.75" hidden="1" x14ac:dyDescent="0.25">
      <c r="A211" s="140"/>
      <c r="B211" s="44"/>
      <c r="C211" s="144"/>
      <c r="D211" s="144"/>
      <c r="E211" s="141" t="s">
        <v>740</v>
      </c>
      <c r="F211" s="174">
        <f t="shared" si="3"/>
        <v>0</v>
      </c>
      <c r="G211" s="264">
        <v>0</v>
      </c>
      <c r="H211" s="264">
        <v>0</v>
      </c>
    </row>
    <row r="212" spans="1:8" ht="33" customHeight="1" x14ac:dyDescent="0.25">
      <c r="A212" s="140">
        <v>2360</v>
      </c>
      <c r="B212" s="43" t="s">
        <v>73</v>
      </c>
      <c r="C212" s="137">
        <v>6</v>
      </c>
      <c r="D212" s="137">
        <v>0</v>
      </c>
      <c r="E212" s="142" t="s">
        <v>374</v>
      </c>
      <c r="F212" s="174">
        <f t="shared" si="3"/>
        <v>0</v>
      </c>
      <c r="G212" s="264">
        <v>0</v>
      </c>
      <c r="H212" s="264">
        <v>0</v>
      </c>
    </row>
    <row r="213" spans="1:8" s="143" customFormat="1" ht="10.5" hidden="1" customHeight="1" x14ac:dyDescent="0.25">
      <c r="A213" s="140"/>
      <c r="B213" s="43"/>
      <c r="C213" s="137"/>
      <c r="D213" s="137"/>
      <c r="E213" s="141" t="s">
        <v>233</v>
      </c>
      <c r="F213" s="174">
        <f t="shared" si="3"/>
        <v>0</v>
      </c>
      <c r="G213" s="264">
        <v>0</v>
      </c>
      <c r="H213" s="264">
        <v>0</v>
      </c>
    </row>
    <row r="214" spans="1:8" ht="27" hidden="1" x14ac:dyDescent="0.25">
      <c r="A214" s="140">
        <v>2361</v>
      </c>
      <c r="B214" s="44" t="s">
        <v>73</v>
      </c>
      <c r="C214" s="144">
        <v>6</v>
      </c>
      <c r="D214" s="144">
        <v>1</v>
      </c>
      <c r="E214" s="141" t="s">
        <v>374</v>
      </c>
      <c r="F214" s="174">
        <f t="shared" si="3"/>
        <v>0</v>
      </c>
      <c r="G214" s="264">
        <v>0</v>
      </c>
      <c r="H214" s="264">
        <v>0</v>
      </c>
    </row>
    <row r="215" spans="1:8" ht="27" hidden="1" x14ac:dyDescent="0.25">
      <c r="A215" s="140"/>
      <c r="B215" s="44"/>
      <c r="C215" s="144"/>
      <c r="D215" s="144"/>
      <c r="E215" s="141" t="s">
        <v>739</v>
      </c>
      <c r="F215" s="174">
        <f t="shared" si="3"/>
        <v>0</v>
      </c>
      <c r="G215" s="264">
        <v>0</v>
      </c>
      <c r="H215" s="264">
        <v>0</v>
      </c>
    </row>
    <row r="216" spans="1:8" ht="15.75" hidden="1" x14ac:dyDescent="0.25">
      <c r="A216" s="140"/>
      <c r="B216" s="44"/>
      <c r="C216" s="144"/>
      <c r="D216" s="144"/>
      <c r="E216" s="141" t="s">
        <v>740</v>
      </c>
      <c r="F216" s="174">
        <f t="shared" si="3"/>
        <v>0</v>
      </c>
      <c r="G216" s="264">
        <v>0</v>
      </c>
      <c r="H216" s="264">
        <v>0</v>
      </c>
    </row>
    <row r="217" spans="1:8" ht="15.75" hidden="1" x14ac:dyDescent="0.25">
      <c r="A217" s="140"/>
      <c r="B217" s="44"/>
      <c r="C217" s="144"/>
      <c r="D217" s="144"/>
      <c r="E217" s="141" t="s">
        <v>740</v>
      </c>
      <c r="F217" s="174">
        <f t="shared" si="3"/>
        <v>0</v>
      </c>
      <c r="G217" s="264">
        <v>0</v>
      </c>
      <c r="H217" s="264">
        <v>0</v>
      </c>
    </row>
    <row r="218" spans="1:8" ht="29.25" customHeight="1" x14ac:dyDescent="0.25">
      <c r="A218" s="140">
        <v>2370</v>
      </c>
      <c r="B218" s="43" t="s">
        <v>73</v>
      </c>
      <c r="C218" s="137">
        <v>7</v>
      </c>
      <c r="D218" s="137">
        <v>0</v>
      </c>
      <c r="E218" s="142" t="s">
        <v>376</v>
      </c>
      <c r="F218" s="174">
        <f t="shared" si="3"/>
        <v>0</v>
      </c>
      <c r="G218" s="264">
        <v>0</v>
      </c>
      <c r="H218" s="264">
        <v>0</v>
      </c>
    </row>
    <row r="219" spans="1:8" s="143" customFormat="1" ht="15.75" hidden="1" x14ac:dyDescent="0.25">
      <c r="A219" s="140"/>
      <c r="B219" s="43"/>
      <c r="C219" s="137"/>
      <c r="D219" s="137"/>
      <c r="E219" s="141" t="s">
        <v>233</v>
      </c>
      <c r="F219" s="174">
        <f t="shared" si="3"/>
        <v>0</v>
      </c>
      <c r="G219" s="176"/>
      <c r="H219" s="176"/>
    </row>
    <row r="220" spans="1:8" ht="27" hidden="1" x14ac:dyDescent="0.25">
      <c r="A220" s="140">
        <v>2371</v>
      </c>
      <c r="B220" s="44" t="s">
        <v>73</v>
      </c>
      <c r="C220" s="144">
        <v>7</v>
      </c>
      <c r="D220" s="144">
        <v>1</v>
      </c>
      <c r="E220" s="141" t="s">
        <v>376</v>
      </c>
      <c r="F220" s="174">
        <f t="shared" si="3"/>
        <v>0</v>
      </c>
      <c r="G220" s="175"/>
      <c r="H220" s="175"/>
    </row>
    <row r="221" spans="1:8" ht="27" hidden="1" x14ac:dyDescent="0.25">
      <c r="A221" s="140"/>
      <c r="B221" s="44"/>
      <c r="C221" s="144"/>
      <c r="D221" s="144"/>
      <c r="E221" s="141" t="s">
        <v>739</v>
      </c>
      <c r="F221" s="174">
        <f t="shared" si="3"/>
        <v>0</v>
      </c>
      <c r="G221" s="175"/>
      <c r="H221" s="175"/>
    </row>
    <row r="222" spans="1:8" ht="15.75" hidden="1" x14ac:dyDescent="0.25">
      <c r="A222" s="140"/>
      <c r="B222" s="44"/>
      <c r="C222" s="144"/>
      <c r="D222" s="144"/>
      <c r="E222" s="141" t="s">
        <v>740</v>
      </c>
      <c r="F222" s="174">
        <f t="shared" si="3"/>
        <v>0</v>
      </c>
      <c r="G222" s="175"/>
      <c r="H222" s="175"/>
    </row>
    <row r="223" spans="1:8" ht="15.75" hidden="1" x14ac:dyDescent="0.25">
      <c r="A223" s="140"/>
      <c r="B223" s="44"/>
      <c r="C223" s="144"/>
      <c r="D223" s="144"/>
      <c r="E223" s="141" t="s">
        <v>740</v>
      </c>
      <c r="F223" s="174">
        <f t="shared" si="3"/>
        <v>0</v>
      </c>
      <c r="G223" s="175"/>
      <c r="H223" s="175"/>
    </row>
    <row r="224" spans="1:8" s="139" customFormat="1" ht="52.5" customHeight="1" x14ac:dyDescent="0.25">
      <c r="A224" s="136">
        <v>2400</v>
      </c>
      <c r="B224" s="43" t="s">
        <v>74</v>
      </c>
      <c r="C224" s="137">
        <v>0</v>
      </c>
      <c r="D224" s="137">
        <v>0</v>
      </c>
      <c r="E224" s="138" t="s">
        <v>743</v>
      </c>
      <c r="F224" s="179">
        <f>G224+H224</f>
        <v>192825.7</v>
      </c>
      <c r="G224" s="179">
        <f>G226+G240+G267+G287+G307+G344+G352+G378+G404</f>
        <v>97500</v>
      </c>
      <c r="H224" s="179">
        <f>H226+H240+H267+H287+H307+H344+H352+H378+H404</f>
        <v>95325.7</v>
      </c>
    </row>
    <row r="225" spans="1:8" ht="15" customHeight="1" x14ac:dyDescent="0.25">
      <c r="A225" s="140"/>
      <c r="B225" s="43"/>
      <c r="C225" s="137"/>
      <c r="D225" s="137"/>
      <c r="E225" s="141" t="s">
        <v>327</v>
      </c>
      <c r="F225" s="174"/>
      <c r="G225" s="175"/>
      <c r="H225" s="175"/>
    </row>
    <row r="226" spans="1:8" ht="36.75" customHeight="1" x14ac:dyDescent="0.2">
      <c r="A226" s="140">
        <v>2410</v>
      </c>
      <c r="B226" s="43" t="s">
        <v>74</v>
      </c>
      <c r="C226" s="137">
        <v>1</v>
      </c>
      <c r="D226" s="137">
        <v>0</v>
      </c>
      <c r="E226" s="142" t="s">
        <v>378</v>
      </c>
      <c r="F226" s="174">
        <f t="shared" si="3"/>
        <v>0</v>
      </c>
      <c r="G226" s="174">
        <f>G228+G234</f>
        <v>0</v>
      </c>
      <c r="H226" s="174">
        <f>H228+H234</f>
        <v>0</v>
      </c>
    </row>
    <row r="227" spans="1:8" s="143" customFormat="1" ht="12" customHeight="1" x14ac:dyDescent="0.25">
      <c r="A227" s="140"/>
      <c r="B227" s="43"/>
      <c r="C227" s="137"/>
      <c r="D227" s="137"/>
      <c r="E227" s="141" t="s">
        <v>233</v>
      </c>
      <c r="F227" s="174"/>
      <c r="G227" s="176"/>
      <c r="H227" s="176"/>
    </row>
    <row r="228" spans="1:8" ht="32.25" customHeight="1" x14ac:dyDescent="0.2">
      <c r="A228" s="140">
        <v>2411</v>
      </c>
      <c r="B228" s="44" t="s">
        <v>74</v>
      </c>
      <c r="C228" s="144">
        <v>1</v>
      </c>
      <c r="D228" s="144">
        <v>1</v>
      </c>
      <c r="E228" s="141" t="s">
        <v>379</v>
      </c>
      <c r="F228" s="174">
        <f t="shared" ref="F228" si="4">G228+H228</f>
        <v>0</v>
      </c>
      <c r="G228" s="174">
        <f>SUM(G230:G233)</f>
        <v>0</v>
      </c>
      <c r="H228" s="174">
        <f>SUM(H230:H233)</f>
        <v>0</v>
      </c>
    </row>
    <row r="229" spans="1:8" ht="27" x14ac:dyDescent="0.25">
      <c r="A229" s="140"/>
      <c r="B229" s="44"/>
      <c r="C229" s="144"/>
      <c r="D229" s="144"/>
      <c r="E229" s="141" t="s">
        <v>739</v>
      </c>
      <c r="F229" s="174"/>
      <c r="G229" s="175"/>
      <c r="H229" s="175"/>
    </row>
    <row r="230" spans="1:8" ht="15.75" x14ac:dyDescent="0.25">
      <c r="A230" s="140"/>
      <c r="B230" s="44"/>
      <c r="C230" s="144"/>
      <c r="D230" s="144"/>
      <c r="E230" s="141" t="s">
        <v>740</v>
      </c>
      <c r="F230" s="174">
        <f>G230+H230</f>
        <v>0</v>
      </c>
      <c r="G230" s="264">
        <v>0</v>
      </c>
      <c r="H230" s="264">
        <v>0</v>
      </c>
    </row>
    <row r="231" spans="1:8" ht="15.75" x14ac:dyDescent="0.25">
      <c r="A231" s="140"/>
      <c r="B231" s="44"/>
      <c r="C231" s="144"/>
      <c r="D231" s="144"/>
      <c r="E231" s="141"/>
      <c r="F231" s="174">
        <f t="shared" ref="F231:F234" si="5">G231+H231</f>
        <v>0</v>
      </c>
      <c r="G231" s="264">
        <v>0</v>
      </c>
      <c r="H231" s="264">
        <v>0</v>
      </c>
    </row>
    <row r="232" spans="1:8" ht="15.75" x14ac:dyDescent="0.25">
      <c r="A232" s="140"/>
      <c r="B232" s="44"/>
      <c r="C232" s="144"/>
      <c r="D232" s="144"/>
      <c r="E232" s="141"/>
      <c r="F232" s="174">
        <f t="shared" si="5"/>
        <v>0</v>
      </c>
      <c r="G232" s="264">
        <v>0</v>
      </c>
      <c r="H232" s="264">
        <v>0</v>
      </c>
    </row>
    <row r="233" spans="1:8" ht="15.75" x14ac:dyDescent="0.25">
      <c r="A233" s="140"/>
      <c r="B233" s="44"/>
      <c r="C233" s="144"/>
      <c r="D233" s="144"/>
      <c r="E233" s="141" t="s">
        <v>740</v>
      </c>
      <c r="F233" s="174">
        <f>G233+H233</f>
        <v>0</v>
      </c>
      <c r="G233" s="264">
        <v>0</v>
      </c>
      <c r="H233" s="264">
        <v>0</v>
      </c>
    </row>
    <row r="234" spans="1:8" ht="27" x14ac:dyDescent="0.2">
      <c r="A234" s="140">
        <v>2412</v>
      </c>
      <c r="B234" s="44" t="s">
        <v>74</v>
      </c>
      <c r="C234" s="144">
        <v>1</v>
      </c>
      <c r="D234" s="144">
        <v>2</v>
      </c>
      <c r="E234" s="141" t="s">
        <v>380</v>
      </c>
      <c r="F234" s="174">
        <f t="shared" si="5"/>
        <v>0</v>
      </c>
      <c r="G234" s="174">
        <f>SUM(G236:G239)</f>
        <v>0</v>
      </c>
      <c r="H234" s="174">
        <f>SUM(H236:H239)</f>
        <v>0</v>
      </c>
    </row>
    <row r="235" spans="1:8" ht="27" x14ac:dyDescent="0.25">
      <c r="A235" s="140"/>
      <c r="B235" s="44"/>
      <c r="C235" s="144"/>
      <c r="D235" s="144"/>
      <c r="E235" s="141" t="s">
        <v>739</v>
      </c>
      <c r="F235" s="174"/>
      <c r="G235" s="175"/>
      <c r="H235" s="175"/>
    </row>
    <row r="236" spans="1:8" ht="15.75" x14ac:dyDescent="0.25">
      <c r="A236" s="140"/>
      <c r="B236" s="44"/>
      <c r="C236" s="144"/>
      <c r="D236" s="144"/>
      <c r="E236" s="141" t="s">
        <v>740</v>
      </c>
      <c r="F236" s="174">
        <f t="shared" ref="F236:F239" si="6">G236+H236</f>
        <v>0</v>
      </c>
      <c r="G236" s="264">
        <v>0</v>
      </c>
      <c r="H236" s="264">
        <v>0</v>
      </c>
    </row>
    <row r="237" spans="1:8" ht="15.75" x14ac:dyDescent="0.25">
      <c r="A237" s="140"/>
      <c r="B237" s="44"/>
      <c r="C237" s="144"/>
      <c r="D237" s="144"/>
      <c r="E237" s="141"/>
      <c r="F237" s="174">
        <f t="shared" si="6"/>
        <v>0</v>
      </c>
      <c r="G237" s="264">
        <v>0</v>
      </c>
      <c r="H237" s="264">
        <v>0</v>
      </c>
    </row>
    <row r="238" spans="1:8" ht="15.75" x14ac:dyDescent="0.25">
      <c r="A238" s="140"/>
      <c r="B238" s="44"/>
      <c r="C238" s="144"/>
      <c r="D238" s="144"/>
      <c r="E238" s="141"/>
      <c r="F238" s="174">
        <f t="shared" si="6"/>
        <v>0</v>
      </c>
      <c r="G238" s="264">
        <v>0</v>
      </c>
      <c r="H238" s="264">
        <v>0</v>
      </c>
    </row>
    <row r="239" spans="1:8" ht="15.75" x14ac:dyDescent="0.25">
      <c r="A239" s="140"/>
      <c r="B239" s="44"/>
      <c r="C239" s="144"/>
      <c r="D239" s="144"/>
      <c r="E239" s="141" t="s">
        <v>740</v>
      </c>
      <c r="F239" s="174">
        <f t="shared" si="6"/>
        <v>0</v>
      </c>
      <c r="G239" s="264">
        <v>0</v>
      </c>
      <c r="H239" s="264">
        <v>0</v>
      </c>
    </row>
    <row r="240" spans="1:8" ht="33" customHeight="1" x14ac:dyDescent="0.2">
      <c r="A240" s="140">
        <v>2420</v>
      </c>
      <c r="B240" s="43" t="s">
        <v>74</v>
      </c>
      <c r="C240" s="137">
        <v>2</v>
      </c>
      <c r="D240" s="137">
        <v>0</v>
      </c>
      <c r="E240" s="142" t="s">
        <v>381</v>
      </c>
      <c r="F240" s="174">
        <f t="shared" si="3"/>
        <v>12500</v>
      </c>
      <c r="G240" s="179">
        <f>G242+G249+G255+G261</f>
        <v>6500</v>
      </c>
      <c r="H240" s="174">
        <f>H242+H249+H255+H261</f>
        <v>6000</v>
      </c>
    </row>
    <row r="241" spans="1:9" s="143" customFormat="1" ht="10.5" customHeight="1" x14ac:dyDescent="0.25">
      <c r="A241" s="140"/>
      <c r="B241" s="43"/>
      <c r="C241" s="137"/>
      <c r="D241" s="137"/>
      <c r="E241" s="141" t="s">
        <v>233</v>
      </c>
      <c r="F241" s="174"/>
      <c r="G241" s="176"/>
      <c r="H241" s="176"/>
    </row>
    <row r="242" spans="1:9" x14ac:dyDescent="0.2">
      <c r="A242" s="140">
        <v>2421</v>
      </c>
      <c r="B242" s="44" t="s">
        <v>74</v>
      </c>
      <c r="C242" s="144">
        <v>2</v>
      </c>
      <c r="D242" s="144">
        <v>1</v>
      </c>
      <c r="E242" s="141" t="s">
        <v>382</v>
      </c>
      <c r="F242" s="174">
        <f t="shared" ref="F242" si="7">G242+H242</f>
        <v>12500</v>
      </c>
      <c r="G242" s="174">
        <f>SUM(G244:G247)</f>
        <v>6500</v>
      </c>
      <c r="H242" s="174">
        <f>SUM(H244:H248)</f>
        <v>6000</v>
      </c>
    </row>
    <row r="243" spans="1:9" ht="27" x14ac:dyDescent="0.25">
      <c r="A243" s="140"/>
      <c r="B243" s="44"/>
      <c r="C243" s="144"/>
      <c r="D243" s="144"/>
      <c r="E243" s="141" t="s">
        <v>739</v>
      </c>
      <c r="F243" s="174"/>
      <c r="G243" s="175"/>
      <c r="H243" s="175"/>
    </row>
    <row r="244" spans="1:9" ht="15.75" x14ac:dyDescent="0.25">
      <c r="A244" s="140"/>
      <c r="B244" s="44"/>
      <c r="C244" s="144"/>
      <c r="D244" s="144"/>
      <c r="E244" s="374">
        <v>4239</v>
      </c>
      <c r="F244" s="174">
        <f t="shared" ref="F244:F249" si="8">G244+H244</f>
        <v>1500</v>
      </c>
      <c r="G244" s="376">
        <v>1500</v>
      </c>
      <c r="H244" s="264">
        <v>0</v>
      </c>
      <c r="I244" s="264">
        <v>0</v>
      </c>
    </row>
    <row r="245" spans="1:9" ht="15.75" x14ac:dyDescent="0.25">
      <c r="A245" s="140"/>
      <c r="B245" s="44"/>
      <c r="C245" s="144"/>
      <c r="D245" s="144"/>
      <c r="E245" s="374">
        <v>4241</v>
      </c>
      <c r="F245" s="174">
        <f t="shared" si="8"/>
        <v>500</v>
      </c>
      <c r="G245" s="376">
        <v>500</v>
      </c>
      <c r="H245" s="264">
        <v>0</v>
      </c>
      <c r="I245" s="264">
        <v>0</v>
      </c>
    </row>
    <row r="246" spans="1:9" ht="15.75" x14ac:dyDescent="0.25">
      <c r="A246" s="140"/>
      <c r="B246" s="44"/>
      <c r="C246" s="144"/>
      <c r="D246" s="144"/>
      <c r="E246" s="374">
        <v>4262</v>
      </c>
      <c r="F246" s="174">
        <f t="shared" si="8"/>
        <v>4500</v>
      </c>
      <c r="G246" s="264">
        <v>4500</v>
      </c>
      <c r="H246" s="264">
        <v>0</v>
      </c>
      <c r="I246" s="264">
        <v>0</v>
      </c>
    </row>
    <row r="247" spans="1:9" ht="15.75" x14ac:dyDescent="0.25">
      <c r="A247" s="140"/>
      <c r="B247" s="44"/>
      <c r="C247" s="144"/>
      <c r="D247" s="144"/>
      <c r="E247" s="374">
        <v>4269</v>
      </c>
      <c r="F247" s="174">
        <f t="shared" si="8"/>
        <v>0</v>
      </c>
      <c r="G247" s="264">
        <v>0</v>
      </c>
      <c r="H247" s="264">
        <v>0</v>
      </c>
      <c r="I247" s="264">
        <v>0</v>
      </c>
    </row>
    <row r="248" spans="1:9" ht="15.75" x14ac:dyDescent="0.25">
      <c r="A248" s="140"/>
      <c r="B248" s="44"/>
      <c r="C248" s="144"/>
      <c r="D248" s="144"/>
      <c r="E248" s="374" t="s">
        <v>799</v>
      </c>
      <c r="F248" s="174">
        <f t="shared" si="8"/>
        <v>6000</v>
      </c>
      <c r="G248" s="264"/>
      <c r="H248" s="264">
        <v>6000</v>
      </c>
      <c r="I248" s="312"/>
    </row>
    <row r="249" spans="1:9" x14ac:dyDescent="0.2">
      <c r="A249" s="140">
        <v>2422</v>
      </c>
      <c r="B249" s="44" t="s">
        <v>74</v>
      </c>
      <c r="C249" s="144">
        <v>2</v>
      </c>
      <c r="D249" s="144">
        <v>2</v>
      </c>
      <c r="E249" s="141" t="s">
        <v>383</v>
      </c>
      <c r="F249" s="174">
        <f t="shared" si="8"/>
        <v>0</v>
      </c>
      <c r="G249" s="174">
        <f>SUM(G251:G254)</f>
        <v>0</v>
      </c>
      <c r="H249" s="174">
        <f>SUM(H251:H254)</f>
        <v>0</v>
      </c>
    </row>
    <row r="250" spans="1:9" ht="27" x14ac:dyDescent="0.25">
      <c r="A250" s="140"/>
      <c r="B250" s="44"/>
      <c r="C250" s="144"/>
      <c r="D250" s="144"/>
      <c r="E250" s="141" t="s">
        <v>739</v>
      </c>
      <c r="F250" s="174"/>
      <c r="G250" s="175"/>
      <c r="H250" s="175"/>
    </row>
    <row r="251" spans="1:9" ht="15.75" x14ac:dyDescent="0.25">
      <c r="A251" s="140"/>
      <c r="B251" s="44"/>
      <c r="C251" s="144"/>
      <c r="D251" s="144"/>
      <c r="E251" s="141" t="s">
        <v>740</v>
      </c>
      <c r="F251" s="174">
        <f t="shared" ref="F251:F255" si="9">G251+H251</f>
        <v>0</v>
      </c>
      <c r="G251" s="264">
        <v>0</v>
      </c>
      <c r="H251" s="264">
        <v>0</v>
      </c>
    </row>
    <row r="252" spans="1:9" ht="15.75" x14ac:dyDescent="0.25">
      <c r="A252" s="140"/>
      <c r="B252" s="44"/>
      <c r="C252" s="144"/>
      <c r="D252" s="144"/>
      <c r="E252" s="141"/>
      <c r="F252" s="174">
        <f t="shared" si="9"/>
        <v>0</v>
      </c>
      <c r="G252" s="264">
        <v>0</v>
      </c>
      <c r="H252" s="264">
        <v>0</v>
      </c>
    </row>
    <row r="253" spans="1:9" ht="15.75" x14ac:dyDescent="0.25">
      <c r="A253" s="140"/>
      <c r="B253" s="44"/>
      <c r="C253" s="144"/>
      <c r="D253" s="144"/>
      <c r="E253" s="141"/>
      <c r="F253" s="174">
        <f t="shared" si="9"/>
        <v>0</v>
      </c>
      <c r="G253" s="264">
        <v>0</v>
      </c>
      <c r="H253" s="264">
        <v>0</v>
      </c>
    </row>
    <row r="254" spans="1:9" ht="15.75" x14ac:dyDescent="0.25">
      <c r="A254" s="140"/>
      <c r="B254" s="44"/>
      <c r="C254" s="144"/>
      <c r="D254" s="144"/>
      <c r="E254" s="141" t="s">
        <v>740</v>
      </c>
      <c r="F254" s="174">
        <f t="shared" si="9"/>
        <v>0</v>
      </c>
      <c r="G254" s="264">
        <v>0</v>
      </c>
      <c r="H254" s="264">
        <v>0</v>
      </c>
    </row>
    <row r="255" spans="1:9" x14ac:dyDescent="0.2">
      <c r="A255" s="140">
        <v>2423</v>
      </c>
      <c r="B255" s="44" t="s">
        <v>74</v>
      </c>
      <c r="C255" s="144">
        <v>2</v>
      </c>
      <c r="D255" s="144">
        <v>3</v>
      </c>
      <c r="E255" s="141" t="s">
        <v>384</v>
      </c>
      <c r="F255" s="174">
        <f t="shared" si="9"/>
        <v>0</v>
      </c>
      <c r="G255" s="174">
        <f>SUM(G257:G260)</f>
        <v>0</v>
      </c>
      <c r="H255" s="174">
        <f>SUM(H257:H260)</f>
        <v>0</v>
      </c>
    </row>
    <row r="256" spans="1:9" ht="27" x14ac:dyDescent="0.25">
      <c r="A256" s="140"/>
      <c r="B256" s="44"/>
      <c r="C256" s="144"/>
      <c r="D256" s="144"/>
      <c r="E256" s="141" t="s">
        <v>739</v>
      </c>
      <c r="F256" s="174"/>
      <c r="G256" s="175"/>
      <c r="H256" s="175"/>
    </row>
    <row r="257" spans="1:8" ht="15.75" x14ac:dyDescent="0.25">
      <c r="A257" s="140"/>
      <c r="B257" s="44"/>
      <c r="C257" s="144"/>
      <c r="D257" s="144"/>
      <c r="E257" s="141" t="s">
        <v>740</v>
      </c>
      <c r="F257" s="174">
        <f t="shared" ref="F257:F261" si="10">G257+H257</f>
        <v>0</v>
      </c>
      <c r="G257" s="264">
        <v>0</v>
      </c>
      <c r="H257" s="264">
        <v>0</v>
      </c>
    </row>
    <row r="258" spans="1:8" ht="15.75" x14ac:dyDescent="0.25">
      <c r="A258" s="140"/>
      <c r="B258" s="44"/>
      <c r="C258" s="144"/>
      <c r="D258" s="144"/>
      <c r="E258" s="141"/>
      <c r="F258" s="174">
        <f t="shared" si="10"/>
        <v>0</v>
      </c>
      <c r="G258" s="264">
        <v>0</v>
      </c>
      <c r="H258" s="264">
        <v>0</v>
      </c>
    </row>
    <row r="259" spans="1:8" ht="15.75" x14ac:dyDescent="0.25">
      <c r="A259" s="140"/>
      <c r="B259" s="44"/>
      <c r="C259" s="144"/>
      <c r="D259" s="144"/>
      <c r="E259" s="141"/>
      <c r="F259" s="174">
        <f t="shared" si="10"/>
        <v>0</v>
      </c>
      <c r="G259" s="264">
        <v>0</v>
      </c>
      <c r="H259" s="264">
        <v>0</v>
      </c>
    </row>
    <row r="260" spans="1:8" ht="15.75" x14ac:dyDescent="0.25">
      <c r="A260" s="140"/>
      <c r="B260" s="44"/>
      <c r="C260" s="144"/>
      <c r="D260" s="144"/>
      <c r="E260" s="141" t="s">
        <v>740</v>
      </c>
      <c r="F260" s="174">
        <f t="shared" si="10"/>
        <v>0</v>
      </c>
      <c r="G260" s="264">
        <v>0</v>
      </c>
      <c r="H260" s="264">
        <v>0</v>
      </c>
    </row>
    <row r="261" spans="1:8" x14ac:dyDescent="0.2">
      <c r="A261" s="140">
        <v>2424</v>
      </c>
      <c r="B261" s="44" t="s">
        <v>74</v>
      </c>
      <c r="C261" s="144">
        <v>2</v>
      </c>
      <c r="D261" s="144">
        <v>4</v>
      </c>
      <c r="E261" s="141" t="s">
        <v>385</v>
      </c>
      <c r="F261" s="174">
        <f t="shared" si="10"/>
        <v>0</v>
      </c>
      <c r="G261" s="174">
        <f>SUM(G263:G266)</f>
        <v>0</v>
      </c>
      <c r="H261" s="174">
        <f>SUM(H263:H266)</f>
        <v>0</v>
      </c>
    </row>
    <row r="262" spans="1:8" ht="27" x14ac:dyDescent="0.25">
      <c r="A262" s="140"/>
      <c r="B262" s="44"/>
      <c r="C262" s="144"/>
      <c r="D262" s="144"/>
      <c r="E262" s="141" t="s">
        <v>739</v>
      </c>
      <c r="F262" s="174"/>
      <c r="G262" s="175"/>
      <c r="H262" s="175"/>
    </row>
    <row r="263" spans="1:8" ht="15.75" x14ac:dyDescent="0.25">
      <c r="A263" s="140"/>
      <c r="B263" s="44"/>
      <c r="C263" s="144"/>
      <c r="D263" s="144"/>
      <c r="E263" s="141" t="s">
        <v>740</v>
      </c>
      <c r="F263" s="174">
        <f t="shared" ref="F263:F267" si="11">G263+H263</f>
        <v>0</v>
      </c>
      <c r="G263" s="264">
        <v>0</v>
      </c>
      <c r="H263" s="264">
        <v>0</v>
      </c>
    </row>
    <row r="264" spans="1:8" ht="15.75" x14ac:dyDescent="0.25">
      <c r="A264" s="140"/>
      <c r="B264" s="44"/>
      <c r="C264" s="144"/>
      <c r="D264" s="144"/>
      <c r="E264" s="141"/>
      <c r="F264" s="174">
        <f t="shared" si="11"/>
        <v>0</v>
      </c>
      <c r="G264" s="264">
        <v>0</v>
      </c>
      <c r="H264" s="264">
        <v>0</v>
      </c>
    </row>
    <row r="265" spans="1:8" ht="15.75" x14ac:dyDescent="0.25">
      <c r="A265" s="140"/>
      <c r="B265" s="44"/>
      <c r="C265" s="144"/>
      <c r="D265" s="144"/>
      <c r="E265" s="141"/>
      <c r="F265" s="174">
        <f t="shared" si="11"/>
        <v>0</v>
      </c>
      <c r="G265" s="264">
        <v>0</v>
      </c>
      <c r="H265" s="264">
        <v>0</v>
      </c>
    </row>
    <row r="266" spans="1:8" ht="15.75" x14ac:dyDescent="0.25">
      <c r="A266" s="140"/>
      <c r="B266" s="44"/>
      <c r="C266" s="144"/>
      <c r="D266" s="144"/>
      <c r="E266" s="141" t="s">
        <v>740</v>
      </c>
      <c r="F266" s="174">
        <f t="shared" si="11"/>
        <v>0</v>
      </c>
      <c r="G266" s="264">
        <v>0</v>
      </c>
      <c r="H266" s="264">
        <v>0</v>
      </c>
    </row>
    <row r="267" spans="1:8" x14ac:dyDescent="0.2">
      <c r="A267" s="140">
        <v>2430</v>
      </c>
      <c r="B267" s="43" t="s">
        <v>74</v>
      </c>
      <c r="C267" s="137">
        <v>3</v>
      </c>
      <c r="D267" s="137">
        <v>0</v>
      </c>
      <c r="E267" s="142" t="s">
        <v>386</v>
      </c>
      <c r="F267" s="174">
        <f t="shared" si="11"/>
        <v>1000</v>
      </c>
      <c r="G267" s="174">
        <f>G269+G275+G281</f>
        <v>1000</v>
      </c>
      <c r="H267" s="174">
        <f>H269+H275+H281</f>
        <v>0</v>
      </c>
    </row>
    <row r="268" spans="1:8" s="143" customFormat="1" ht="12.75" customHeight="1" x14ac:dyDescent="0.25">
      <c r="A268" s="140"/>
      <c r="B268" s="43"/>
      <c r="C268" s="137"/>
      <c r="D268" s="137"/>
      <c r="E268" s="141" t="s">
        <v>233</v>
      </c>
      <c r="F268" s="174"/>
      <c r="G268" s="175"/>
      <c r="H268" s="175"/>
    </row>
    <row r="269" spans="1:8" x14ac:dyDescent="0.2">
      <c r="A269" s="140">
        <v>2431</v>
      </c>
      <c r="B269" s="44" t="s">
        <v>74</v>
      </c>
      <c r="C269" s="144">
        <v>3</v>
      </c>
      <c r="D269" s="144">
        <v>1</v>
      </c>
      <c r="E269" s="141" t="s">
        <v>387</v>
      </c>
      <c r="F269" s="174">
        <f t="shared" ref="F269" si="12">G269+H269</f>
        <v>0</v>
      </c>
      <c r="G269" s="174">
        <f>SUM(G271:G274)</f>
        <v>0</v>
      </c>
      <c r="H269" s="174">
        <f>SUM(H271:H274)</f>
        <v>0</v>
      </c>
    </row>
    <row r="270" spans="1:8" ht="27" x14ac:dyDescent="0.25">
      <c r="A270" s="140"/>
      <c r="B270" s="44"/>
      <c r="C270" s="144"/>
      <c r="D270" s="144"/>
      <c r="E270" s="141" t="s">
        <v>739</v>
      </c>
      <c r="F270" s="174"/>
      <c r="G270" s="175"/>
      <c r="H270" s="175"/>
    </row>
    <row r="271" spans="1:8" ht="15.75" x14ac:dyDescent="0.25">
      <c r="A271" s="140"/>
      <c r="B271" s="44"/>
      <c r="C271" s="144"/>
      <c r="D271" s="144"/>
      <c r="E271" s="141" t="s">
        <v>740</v>
      </c>
      <c r="F271" s="174">
        <f t="shared" ref="F271:F309" si="13">G271+H271</f>
        <v>0</v>
      </c>
      <c r="G271" s="264">
        <v>0</v>
      </c>
      <c r="H271" s="264">
        <v>0</v>
      </c>
    </row>
    <row r="272" spans="1:8" ht="15.75" x14ac:dyDescent="0.25">
      <c r="A272" s="140"/>
      <c r="B272" s="44"/>
      <c r="C272" s="144"/>
      <c r="D272" s="144"/>
      <c r="E272" s="141"/>
      <c r="F272" s="174">
        <f t="shared" si="13"/>
        <v>0</v>
      </c>
      <c r="G272" s="264">
        <v>0</v>
      </c>
      <c r="H272" s="264">
        <v>0</v>
      </c>
    </row>
    <row r="273" spans="1:8" ht="15.75" x14ac:dyDescent="0.25">
      <c r="A273" s="140"/>
      <c r="B273" s="44"/>
      <c r="C273" s="144"/>
      <c r="D273" s="144"/>
      <c r="E273" s="141"/>
      <c r="F273" s="174">
        <f t="shared" si="13"/>
        <v>0</v>
      </c>
      <c r="G273" s="264">
        <v>0</v>
      </c>
      <c r="H273" s="264">
        <v>0</v>
      </c>
    </row>
    <row r="274" spans="1:8" ht="15.75" x14ac:dyDescent="0.25">
      <c r="A274" s="140"/>
      <c r="B274" s="44"/>
      <c r="C274" s="144"/>
      <c r="D274" s="144"/>
      <c r="E274" s="141" t="s">
        <v>740</v>
      </c>
      <c r="F274" s="174">
        <f t="shared" si="13"/>
        <v>0</v>
      </c>
      <c r="G274" s="264">
        <v>0</v>
      </c>
      <c r="H274" s="264">
        <v>0</v>
      </c>
    </row>
    <row r="275" spans="1:8" x14ac:dyDescent="0.2">
      <c r="A275" s="140">
        <v>2432</v>
      </c>
      <c r="B275" s="44" t="s">
        <v>74</v>
      </c>
      <c r="C275" s="144">
        <v>3</v>
      </c>
      <c r="D275" s="144">
        <v>2</v>
      </c>
      <c r="E275" s="141" t="s">
        <v>388</v>
      </c>
      <c r="F275" s="174">
        <f t="shared" si="13"/>
        <v>1000</v>
      </c>
      <c r="G275" s="174">
        <f>SUM(G277:G280)</f>
        <v>1000</v>
      </c>
      <c r="H275" s="174">
        <f>SUM(H277:H280)</f>
        <v>0</v>
      </c>
    </row>
    <row r="276" spans="1:8" ht="27" x14ac:dyDescent="0.25">
      <c r="A276" s="140"/>
      <c r="B276" s="44"/>
      <c r="C276" s="144"/>
      <c r="D276" s="144"/>
      <c r="E276" s="141" t="s">
        <v>739</v>
      </c>
      <c r="F276" s="174"/>
      <c r="G276" s="175"/>
      <c r="H276" s="175"/>
    </row>
    <row r="277" spans="1:8" ht="15.75" x14ac:dyDescent="0.25">
      <c r="A277" s="140"/>
      <c r="B277" s="44"/>
      <c r="C277" s="144"/>
      <c r="D277" s="144"/>
      <c r="E277" s="141">
        <v>4239</v>
      </c>
      <c r="F277" s="174">
        <f t="shared" ref="F277:F281" si="14">G277+H277</f>
        <v>500</v>
      </c>
      <c r="G277" s="260">
        <v>500</v>
      </c>
      <c r="H277" s="264">
        <v>0</v>
      </c>
    </row>
    <row r="278" spans="1:8" ht="15.75" x14ac:dyDescent="0.25">
      <c r="A278" s="140"/>
      <c r="B278" s="44"/>
      <c r="C278" s="144"/>
      <c r="D278" s="144"/>
      <c r="E278" s="141">
        <v>4241</v>
      </c>
      <c r="F278" s="174">
        <f t="shared" si="14"/>
        <v>500</v>
      </c>
      <c r="G278" s="260">
        <v>500</v>
      </c>
      <c r="H278" s="264">
        <v>0</v>
      </c>
    </row>
    <row r="279" spans="1:8" ht="15.75" x14ac:dyDescent="0.25">
      <c r="A279" s="140"/>
      <c r="B279" s="44"/>
      <c r="C279" s="144"/>
      <c r="D279" s="144"/>
      <c r="E279" s="141"/>
      <c r="F279" s="174">
        <f t="shared" si="14"/>
        <v>0</v>
      </c>
      <c r="G279" s="264">
        <v>0</v>
      </c>
      <c r="H279" s="264">
        <v>0</v>
      </c>
    </row>
    <row r="280" spans="1:8" ht="15.75" x14ac:dyDescent="0.25">
      <c r="A280" s="140"/>
      <c r="B280" s="44"/>
      <c r="C280" s="144"/>
      <c r="D280" s="144"/>
      <c r="E280" s="141" t="s">
        <v>740</v>
      </c>
      <c r="F280" s="174">
        <f t="shared" si="14"/>
        <v>0</v>
      </c>
      <c r="G280" s="264">
        <v>0</v>
      </c>
      <c r="H280" s="264">
        <v>0</v>
      </c>
    </row>
    <row r="281" spans="1:8" x14ac:dyDescent="0.2">
      <c r="A281" s="140">
        <v>2433</v>
      </c>
      <c r="B281" s="44" t="s">
        <v>74</v>
      </c>
      <c r="C281" s="144">
        <v>3</v>
      </c>
      <c r="D281" s="144">
        <v>3</v>
      </c>
      <c r="E281" s="141" t="s">
        <v>389</v>
      </c>
      <c r="F281" s="174">
        <f t="shared" si="14"/>
        <v>0</v>
      </c>
      <c r="G281" s="174">
        <f>SUM(G283:G286)</f>
        <v>0</v>
      </c>
      <c r="H281" s="174">
        <f>SUM(H283:H286)</f>
        <v>0</v>
      </c>
    </row>
    <row r="282" spans="1:8" ht="27" x14ac:dyDescent="0.25">
      <c r="A282" s="140"/>
      <c r="B282" s="44"/>
      <c r="C282" s="144"/>
      <c r="D282" s="144"/>
      <c r="E282" s="141" t="s">
        <v>739</v>
      </c>
      <c r="F282" s="174"/>
      <c r="G282" s="175"/>
      <c r="H282" s="175"/>
    </row>
    <row r="283" spans="1:8" ht="15.75" x14ac:dyDescent="0.25">
      <c r="A283" s="140"/>
      <c r="B283" s="44"/>
      <c r="C283" s="144"/>
      <c r="D283" s="144"/>
      <c r="E283" s="141" t="s">
        <v>740</v>
      </c>
      <c r="F283" s="174">
        <f t="shared" ref="F283:F286" si="15">G283+H283</f>
        <v>0</v>
      </c>
      <c r="G283" s="264">
        <v>0</v>
      </c>
      <c r="H283" s="264">
        <v>0</v>
      </c>
    </row>
    <row r="284" spans="1:8" ht="15.75" x14ac:dyDescent="0.25">
      <c r="A284" s="140"/>
      <c r="B284" s="44"/>
      <c r="C284" s="144"/>
      <c r="D284" s="144"/>
      <c r="E284" s="141"/>
      <c r="F284" s="174">
        <f t="shared" si="15"/>
        <v>0</v>
      </c>
      <c r="G284" s="264">
        <v>0</v>
      </c>
      <c r="H284" s="264">
        <v>0</v>
      </c>
    </row>
    <row r="285" spans="1:8" x14ac:dyDescent="0.2">
      <c r="A285" s="140"/>
      <c r="B285" s="44"/>
      <c r="C285" s="144"/>
      <c r="D285" s="144"/>
      <c r="E285" s="141"/>
      <c r="F285" s="174">
        <f t="shared" si="15"/>
        <v>0</v>
      </c>
      <c r="G285" s="174">
        <f>SUM(G287:G290)</f>
        <v>0</v>
      </c>
      <c r="H285" s="174">
        <f>SUM(H287:H290)</f>
        <v>0</v>
      </c>
    </row>
    <row r="286" spans="1:8" ht="15.75" x14ac:dyDescent="0.25">
      <c r="A286" s="140"/>
      <c r="B286" s="44"/>
      <c r="C286" s="144"/>
      <c r="D286" s="144"/>
      <c r="E286" s="141" t="s">
        <v>740</v>
      </c>
      <c r="F286" s="174">
        <f t="shared" si="15"/>
        <v>0</v>
      </c>
      <c r="G286" s="175"/>
      <c r="H286" s="175"/>
    </row>
    <row r="287" spans="1:8" ht="33.75" customHeight="1" x14ac:dyDescent="0.2">
      <c r="A287" s="140">
        <v>2440</v>
      </c>
      <c r="B287" s="43" t="s">
        <v>74</v>
      </c>
      <c r="C287" s="137">
        <v>4</v>
      </c>
      <c r="D287" s="137">
        <v>0</v>
      </c>
      <c r="E287" s="142" t="s">
        <v>393</v>
      </c>
      <c r="F287" s="174">
        <f t="shared" si="13"/>
        <v>0</v>
      </c>
      <c r="G287" s="174">
        <f>G289+G295+G301</f>
        <v>0</v>
      </c>
      <c r="H287" s="174">
        <f>H289+H295+H301</f>
        <v>0</v>
      </c>
    </row>
    <row r="288" spans="1:8" s="143" customFormat="1" ht="10.5" customHeight="1" x14ac:dyDescent="0.25">
      <c r="A288" s="140"/>
      <c r="B288" s="43"/>
      <c r="C288" s="137"/>
      <c r="D288" s="137"/>
      <c r="E288" s="141" t="s">
        <v>233</v>
      </c>
      <c r="F288" s="174"/>
      <c r="G288" s="176"/>
      <c r="H288" s="176"/>
    </row>
    <row r="289" spans="1:8" ht="34.5" customHeight="1" x14ac:dyDescent="0.2">
      <c r="A289" s="140">
        <v>2441</v>
      </c>
      <c r="B289" s="44" t="s">
        <v>74</v>
      </c>
      <c r="C289" s="144">
        <v>4</v>
      </c>
      <c r="D289" s="144">
        <v>1</v>
      </c>
      <c r="E289" s="141" t="s">
        <v>394</v>
      </c>
      <c r="F289" s="174">
        <f t="shared" si="13"/>
        <v>0</v>
      </c>
      <c r="G289" s="174">
        <f>SUM(G291:G294)</f>
        <v>0</v>
      </c>
      <c r="H289" s="174">
        <f>SUM(H291:H294)</f>
        <v>0</v>
      </c>
    </row>
    <row r="290" spans="1:8" ht="27" x14ac:dyDescent="0.25">
      <c r="A290" s="140"/>
      <c r="B290" s="44"/>
      <c r="C290" s="144"/>
      <c r="D290" s="144"/>
      <c r="E290" s="141" t="s">
        <v>739</v>
      </c>
      <c r="F290" s="174"/>
      <c r="G290" s="175"/>
      <c r="H290" s="175"/>
    </row>
    <row r="291" spans="1:8" ht="15.75" x14ac:dyDescent="0.25">
      <c r="A291" s="140"/>
      <c r="B291" s="44"/>
      <c r="C291" s="144"/>
      <c r="D291" s="144"/>
      <c r="E291" s="141" t="s">
        <v>740</v>
      </c>
      <c r="F291" s="174">
        <f t="shared" ref="F291:F295" si="16">G291+H291</f>
        <v>0</v>
      </c>
      <c r="G291" s="264">
        <v>0</v>
      </c>
      <c r="H291" s="264">
        <v>0</v>
      </c>
    </row>
    <row r="292" spans="1:8" ht="15.75" x14ac:dyDescent="0.25">
      <c r="A292" s="140"/>
      <c r="B292" s="44"/>
      <c r="C292" s="144"/>
      <c r="D292" s="144"/>
      <c r="E292" s="141"/>
      <c r="F292" s="174">
        <f t="shared" si="16"/>
        <v>0</v>
      </c>
      <c r="G292" s="264">
        <v>0</v>
      </c>
      <c r="H292" s="264">
        <v>0</v>
      </c>
    </row>
    <row r="293" spans="1:8" x14ac:dyDescent="0.2">
      <c r="A293" s="140"/>
      <c r="B293" s="44"/>
      <c r="C293" s="144"/>
      <c r="D293" s="144"/>
      <c r="E293" s="141"/>
      <c r="F293" s="174">
        <f t="shared" si="16"/>
        <v>0</v>
      </c>
      <c r="G293" s="174">
        <f>SUM(G295:G298)</f>
        <v>0</v>
      </c>
      <c r="H293" s="174">
        <f>SUM(H295:H298)</f>
        <v>0</v>
      </c>
    </row>
    <row r="294" spans="1:8" ht="15.75" x14ac:dyDescent="0.25">
      <c r="A294" s="140"/>
      <c r="B294" s="44"/>
      <c r="C294" s="144"/>
      <c r="D294" s="144"/>
      <c r="E294" s="141" t="s">
        <v>740</v>
      </c>
      <c r="F294" s="174">
        <f t="shared" si="16"/>
        <v>0</v>
      </c>
      <c r="G294" s="175"/>
      <c r="H294" s="175"/>
    </row>
    <row r="295" spans="1:8" x14ac:dyDescent="0.2">
      <c r="A295" s="140">
        <v>2442</v>
      </c>
      <c r="B295" s="44" t="s">
        <v>74</v>
      </c>
      <c r="C295" s="144">
        <v>4</v>
      </c>
      <c r="D295" s="144">
        <v>2</v>
      </c>
      <c r="E295" s="141" t="s">
        <v>395</v>
      </c>
      <c r="F295" s="174">
        <f t="shared" si="16"/>
        <v>0</v>
      </c>
      <c r="G295" s="174">
        <f>SUM(G297:G300)</f>
        <v>0</v>
      </c>
      <c r="H295" s="174">
        <f>SUM(H297:H300)</f>
        <v>0</v>
      </c>
    </row>
    <row r="296" spans="1:8" ht="27" x14ac:dyDescent="0.25">
      <c r="A296" s="140"/>
      <c r="B296" s="44"/>
      <c r="C296" s="144"/>
      <c r="D296" s="144"/>
      <c r="E296" s="141" t="s">
        <v>739</v>
      </c>
      <c r="F296" s="174"/>
      <c r="G296" s="175"/>
      <c r="H296" s="175"/>
    </row>
    <row r="297" spans="1:8" ht="15.75" x14ac:dyDescent="0.25">
      <c r="A297" s="140"/>
      <c r="B297" s="44"/>
      <c r="C297" s="144"/>
      <c r="D297" s="144"/>
      <c r="E297" s="141" t="s">
        <v>740</v>
      </c>
      <c r="F297" s="174">
        <f t="shared" ref="F297:F301" si="17">G297+H297</f>
        <v>0</v>
      </c>
      <c r="G297" s="264">
        <v>0</v>
      </c>
      <c r="H297" s="264">
        <v>0</v>
      </c>
    </row>
    <row r="298" spans="1:8" ht="15.75" x14ac:dyDescent="0.25">
      <c r="A298" s="140"/>
      <c r="B298" s="44"/>
      <c r="C298" s="144"/>
      <c r="D298" s="144"/>
      <c r="E298" s="141"/>
      <c r="F298" s="174">
        <f t="shared" si="17"/>
        <v>0</v>
      </c>
      <c r="G298" s="264">
        <v>0</v>
      </c>
      <c r="H298" s="264">
        <v>0</v>
      </c>
    </row>
    <row r="299" spans="1:8" x14ac:dyDescent="0.2">
      <c r="A299" s="140"/>
      <c r="B299" s="44"/>
      <c r="C299" s="144"/>
      <c r="D299" s="144"/>
      <c r="E299" s="141"/>
      <c r="F299" s="174">
        <f t="shared" si="17"/>
        <v>0</v>
      </c>
      <c r="G299" s="174">
        <f>SUM(G301:G304)</f>
        <v>0</v>
      </c>
      <c r="H299" s="174">
        <f>SUM(H301:H304)</f>
        <v>0</v>
      </c>
    </row>
    <row r="300" spans="1:8" ht="15.75" x14ac:dyDescent="0.25">
      <c r="A300" s="140"/>
      <c r="B300" s="44"/>
      <c r="C300" s="144"/>
      <c r="D300" s="144"/>
      <c r="E300" s="141" t="s">
        <v>740</v>
      </c>
      <c r="F300" s="174">
        <f t="shared" si="17"/>
        <v>0</v>
      </c>
      <c r="G300" s="175"/>
      <c r="H300" s="175"/>
    </row>
    <row r="301" spans="1:8" x14ac:dyDescent="0.2">
      <c r="A301" s="140">
        <v>2443</v>
      </c>
      <c r="B301" s="44" t="s">
        <v>74</v>
      </c>
      <c r="C301" s="144">
        <v>4</v>
      </c>
      <c r="D301" s="144">
        <v>3</v>
      </c>
      <c r="E301" s="141" t="s">
        <v>396</v>
      </c>
      <c r="F301" s="174">
        <f t="shared" si="17"/>
        <v>0</v>
      </c>
      <c r="G301" s="174">
        <f>SUM(G303:G306)</f>
        <v>0</v>
      </c>
      <c r="H301" s="174">
        <f>SUM(H303:H306)</f>
        <v>0</v>
      </c>
    </row>
    <row r="302" spans="1:8" ht="27" x14ac:dyDescent="0.25">
      <c r="A302" s="140"/>
      <c r="B302" s="44"/>
      <c r="C302" s="144"/>
      <c r="D302" s="144"/>
      <c r="E302" s="141" t="s">
        <v>739</v>
      </c>
      <c r="F302" s="174"/>
      <c r="G302" s="175"/>
      <c r="H302" s="175"/>
    </row>
    <row r="303" spans="1:8" ht="15.75" x14ac:dyDescent="0.25">
      <c r="A303" s="140"/>
      <c r="B303" s="44"/>
      <c r="C303" s="144"/>
      <c r="D303" s="144"/>
      <c r="E303" s="141" t="s">
        <v>740</v>
      </c>
      <c r="F303" s="174">
        <f t="shared" ref="F303:F306" si="18">G303+H303</f>
        <v>0</v>
      </c>
      <c r="G303" s="264">
        <v>0</v>
      </c>
      <c r="H303" s="264">
        <v>0</v>
      </c>
    </row>
    <row r="304" spans="1:8" ht="15.75" x14ac:dyDescent="0.25">
      <c r="A304" s="140"/>
      <c r="B304" s="44"/>
      <c r="C304" s="144"/>
      <c r="D304" s="144"/>
      <c r="E304" s="141"/>
      <c r="F304" s="174">
        <f t="shared" si="18"/>
        <v>0</v>
      </c>
      <c r="G304" s="264">
        <v>0</v>
      </c>
      <c r="H304" s="264">
        <v>0</v>
      </c>
    </row>
    <row r="305" spans="1:8" ht="15.75" x14ac:dyDescent="0.25">
      <c r="A305" s="140"/>
      <c r="B305" s="44"/>
      <c r="C305" s="144"/>
      <c r="D305" s="144"/>
      <c r="E305" s="141"/>
      <c r="F305" s="174">
        <f t="shared" si="18"/>
        <v>0</v>
      </c>
      <c r="G305" s="264">
        <v>0</v>
      </c>
      <c r="H305" s="264">
        <v>0</v>
      </c>
    </row>
    <row r="306" spans="1:8" ht="15.75" x14ac:dyDescent="0.25">
      <c r="A306" s="140"/>
      <c r="B306" s="44"/>
      <c r="C306" s="144"/>
      <c r="D306" s="144"/>
      <c r="E306" s="141" t="s">
        <v>740</v>
      </c>
      <c r="F306" s="174">
        <f t="shared" si="18"/>
        <v>0</v>
      </c>
      <c r="G306" s="264">
        <v>0</v>
      </c>
      <c r="H306" s="264">
        <v>0</v>
      </c>
    </row>
    <row r="307" spans="1:8" x14ac:dyDescent="0.2">
      <c r="A307" s="377">
        <v>2450</v>
      </c>
      <c r="B307" s="43" t="s">
        <v>74</v>
      </c>
      <c r="C307" s="137">
        <v>5</v>
      </c>
      <c r="D307" s="137">
        <v>0</v>
      </c>
      <c r="E307" s="142" t="s">
        <v>397</v>
      </c>
      <c r="F307" s="179">
        <f t="shared" si="13"/>
        <v>179325.7</v>
      </c>
      <c r="G307" s="179">
        <f>G309+G320+G326+G332+G338</f>
        <v>90000</v>
      </c>
      <c r="H307" s="179">
        <f>H309+H320+H326+H332+H338</f>
        <v>89325.7</v>
      </c>
    </row>
    <row r="308" spans="1:8" s="143" customFormat="1" ht="16.5" customHeight="1" x14ac:dyDescent="0.25">
      <c r="A308" s="140"/>
      <c r="B308" s="43"/>
      <c r="C308" s="137"/>
      <c r="D308" s="137"/>
      <c r="E308" s="141" t="s">
        <v>233</v>
      </c>
      <c r="F308" s="174"/>
      <c r="G308" s="176"/>
      <c r="H308" s="176"/>
    </row>
    <row r="309" spans="1:8" ht="18" customHeight="1" x14ac:dyDescent="0.2">
      <c r="A309" s="140">
        <v>2451</v>
      </c>
      <c r="B309" s="44" t="s">
        <v>74</v>
      </c>
      <c r="C309" s="144">
        <v>5</v>
      </c>
      <c r="D309" s="144">
        <v>1</v>
      </c>
      <c r="E309" s="141" t="s">
        <v>398</v>
      </c>
      <c r="F309" s="174">
        <f t="shared" si="13"/>
        <v>179325.7</v>
      </c>
      <c r="G309" s="174">
        <f>SUM(G310:G319)</f>
        <v>90000</v>
      </c>
      <c r="H309" s="174">
        <f>SUM(H310:H319)</f>
        <v>89325.7</v>
      </c>
    </row>
    <row r="310" spans="1:8" ht="27" x14ac:dyDescent="0.25">
      <c r="A310" s="140"/>
      <c r="B310" s="44"/>
      <c r="C310" s="144"/>
      <c r="D310" s="144"/>
      <c r="E310" s="141" t="s">
        <v>739</v>
      </c>
      <c r="F310" s="174"/>
      <c r="G310" s="175"/>
      <c r="H310" s="175"/>
    </row>
    <row r="311" spans="1:8" ht="15.75" x14ac:dyDescent="0.25">
      <c r="A311" s="140"/>
      <c r="B311" s="44"/>
      <c r="C311" s="144"/>
      <c r="D311" s="144"/>
      <c r="E311" s="374">
        <v>4251</v>
      </c>
      <c r="F311" s="174">
        <f>G311+H311</f>
        <v>41000</v>
      </c>
      <c r="G311" s="376">
        <v>41000</v>
      </c>
      <c r="H311" s="264">
        <v>0</v>
      </c>
    </row>
    <row r="312" spans="1:8" ht="15.75" x14ac:dyDescent="0.25">
      <c r="A312" s="140"/>
      <c r="B312" s="44"/>
      <c r="C312" s="144"/>
      <c r="D312" s="144"/>
      <c r="E312" s="374" t="s">
        <v>790</v>
      </c>
      <c r="F312" s="174">
        <f t="shared" ref="F312:F320" si="19">G312+H312</f>
        <v>30000</v>
      </c>
      <c r="G312" s="376">
        <v>30000</v>
      </c>
      <c r="H312" s="264">
        <v>0</v>
      </c>
    </row>
    <row r="313" spans="1:8" ht="15.75" x14ac:dyDescent="0.25">
      <c r="A313" s="140"/>
      <c r="B313" s="44"/>
      <c r="C313" s="144"/>
      <c r="D313" s="144"/>
      <c r="E313" s="374">
        <v>4239</v>
      </c>
      <c r="F313" s="174">
        <f t="shared" si="19"/>
        <v>8000</v>
      </c>
      <c r="G313" s="376">
        <v>8000</v>
      </c>
      <c r="H313" s="264">
        <v>0</v>
      </c>
    </row>
    <row r="314" spans="1:8" ht="15.75" x14ac:dyDescent="0.25">
      <c r="A314" s="140"/>
      <c r="B314" s="44"/>
      <c r="C314" s="144"/>
      <c r="D314" s="144"/>
      <c r="E314" s="374">
        <v>4269</v>
      </c>
      <c r="F314" s="174">
        <f t="shared" si="19"/>
        <v>11000</v>
      </c>
      <c r="G314" s="264">
        <v>11000</v>
      </c>
      <c r="H314" s="264">
        <v>0</v>
      </c>
    </row>
    <row r="315" spans="1:8" ht="15.75" x14ac:dyDescent="0.25">
      <c r="A315" s="140"/>
      <c r="B315" s="44"/>
      <c r="C315" s="144"/>
      <c r="D315" s="144"/>
      <c r="E315" s="374" t="s">
        <v>776</v>
      </c>
      <c r="F315" s="174">
        <f t="shared" si="19"/>
        <v>7325.7</v>
      </c>
      <c r="G315" s="264">
        <v>0</v>
      </c>
      <c r="H315" s="264">
        <v>7325.7</v>
      </c>
    </row>
    <row r="316" spans="1:8" ht="15.75" x14ac:dyDescent="0.25">
      <c r="A316" s="140"/>
      <c r="B316" s="44"/>
      <c r="C316" s="144"/>
      <c r="D316" s="144"/>
      <c r="E316" s="374" t="s">
        <v>777</v>
      </c>
      <c r="F316" s="174">
        <f t="shared" si="19"/>
        <v>10000</v>
      </c>
      <c r="G316" s="264">
        <v>0</v>
      </c>
      <c r="H316" s="264">
        <v>10000</v>
      </c>
    </row>
    <row r="317" spans="1:8" ht="15.75" x14ac:dyDescent="0.25">
      <c r="A317" s="140"/>
      <c r="B317" s="44"/>
      <c r="C317" s="144"/>
      <c r="D317" s="144"/>
      <c r="E317" s="374" t="s">
        <v>796</v>
      </c>
      <c r="F317" s="174">
        <f t="shared" si="19"/>
        <v>0</v>
      </c>
      <c r="G317" s="264">
        <v>0</v>
      </c>
      <c r="H317" s="264"/>
    </row>
    <row r="318" spans="1:8" ht="15.75" x14ac:dyDescent="0.25">
      <c r="A318" s="140"/>
      <c r="B318" s="44"/>
      <c r="C318" s="144"/>
      <c r="D318" s="144"/>
      <c r="E318" s="374" t="s">
        <v>797</v>
      </c>
      <c r="F318" s="174">
        <f t="shared" si="19"/>
        <v>59000</v>
      </c>
      <c r="G318" s="264">
        <v>0</v>
      </c>
      <c r="H318" s="264">
        <v>59000</v>
      </c>
    </row>
    <row r="319" spans="1:8" ht="15.75" customHeight="1" x14ac:dyDescent="0.25">
      <c r="A319" s="140"/>
      <c r="B319" s="44"/>
      <c r="C319" s="144"/>
      <c r="D319" s="144"/>
      <c r="E319" s="374" t="s">
        <v>800</v>
      </c>
      <c r="F319" s="174">
        <f t="shared" si="19"/>
        <v>13000</v>
      </c>
      <c r="G319" s="175"/>
      <c r="H319" s="264">
        <v>13000</v>
      </c>
    </row>
    <row r="320" spans="1:8" x14ac:dyDescent="0.2">
      <c r="A320" s="140">
        <v>2452</v>
      </c>
      <c r="B320" s="44" t="s">
        <v>74</v>
      </c>
      <c r="C320" s="144">
        <v>5</v>
      </c>
      <c r="D320" s="144">
        <v>2</v>
      </c>
      <c r="E320" s="141" t="s">
        <v>399</v>
      </c>
      <c r="F320" s="174">
        <f t="shared" si="19"/>
        <v>0</v>
      </c>
      <c r="G320" s="174">
        <f>SUM(G322:G325)</f>
        <v>0</v>
      </c>
      <c r="H320" s="174">
        <f>SUM(H322:H325)</f>
        <v>0</v>
      </c>
    </row>
    <row r="321" spans="1:8" ht="27" x14ac:dyDescent="0.25">
      <c r="A321" s="140"/>
      <c r="B321" s="44"/>
      <c r="C321" s="144"/>
      <c r="D321" s="144"/>
      <c r="E321" s="141" t="s">
        <v>739</v>
      </c>
      <c r="F321" s="174"/>
      <c r="G321" s="175"/>
      <c r="H321" s="175"/>
    </row>
    <row r="322" spans="1:8" ht="15.75" x14ac:dyDescent="0.25">
      <c r="A322" s="140"/>
      <c r="B322" s="44"/>
      <c r="C322" s="144"/>
      <c r="D322" s="144"/>
      <c r="E322" s="141" t="s">
        <v>740</v>
      </c>
      <c r="F322" s="174">
        <f t="shared" ref="F322:F326" si="20">G322+H322</f>
        <v>0</v>
      </c>
      <c r="G322" s="264">
        <v>0</v>
      </c>
      <c r="H322" s="264">
        <v>0</v>
      </c>
    </row>
    <row r="323" spans="1:8" ht="15.75" x14ac:dyDescent="0.25">
      <c r="A323" s="140"/>
      <c r="B323" s="44"/>
      <c r="C323" s="144"/>
      <c r="D323" s="144"/>
      <c r="E323" s="141"/>
      <c r="F323" s="174">
        <f t="shared" si="20"/>
        <v>0</v>
      </c>
      <c r="G323" s="264">
        <v>0</v>
      </c>
      <c r="H323" s="264">
        <v>0</v>
      </c>
    </row>
    <row r="324" spans="1:8" ht="15.75" x14ac:dyDescent="0.25">
      <c r="A324" s="140"/>
      <c r="B324" s="44"/>
      <c r="C324" s="144"/>
      <c r="D324" s="144"/>
      <c r="E324" s="141"/>
      <c r="F324" s="174">
        <f t="shared" si="20"/>
        <v>0</v>
      </c>
      <c r="G324" s="264">
        <v>0</v>
      </c>
      <c r="H324" s="264">
        <v>0</v>
      </c>
    </row>
    <row r="325" spans="1:8" ht="15.75" x14ac:dyDescent="0.25">
      <c r="A325" s="140"/>
      <c r="B325" s="44"/>
      <c r="C325" s="144"/>
      <c r="D325" s="144"/>
      <c r="E325" s="141" t="s">
        <v>740</v>
      </c>
      <c r="F325" s="174">
        <f t="shared" si="20"/>
        <v>0</v>
      </c>
      <c r="G325" s="264">
        <v>0</v>
      </c>
      <c r="H325" s="264">
        <v>0</v>
      </c>
    </row>
    <row r="326" spans="1:8" x14ac:dyDescent="0.2">
      <c r="A326" s="140">
        <v>2453</v>
      </c>
      <c r="B326" s="44" t="s">
        <v>74</v>
      </c>
      <c r="C326" s="144">
        <v>5</v>
      </c>
      <c r="D326" s="144">
        <v>3</v>
      </c>
      <c r="E326" s="141" t="s">
        <v>400</v>
      </c>
      <c r="F326" s="174">
        <f t="shared" si="20"/>
        <v>0</v>
      </c>
      <c r="G326" s="174">
        <f>SUM(G328:G331)</f>
        <v>0</v>
      </c>
      <c r="H326" s="174">
        <f>SUM(H328:H331)</f>
        <v>0</v>
      </c>
    </row>
    <row r="327" spans="1:8" ht="27" x14ac:dyDescent="0.25">
      <c r="A327" s="140"/>
      <c r="B327" s="44"/>
      <c r="C327" s="144"/>
      <c r="D327" s="144"/>
      <c r="E327" s="141" t="s">
        <v>739</v>
      </c>
      <c r="F327" s="174"/>
      <c r="G327" s="175"/>
      <c r="H327" s="175"/>
    </row>
    <row r="328" spans="1:8" ht="15.75" x14ac:dyDescent="0.25">
      <c r="A328" s="140"/>
      <c r="B328" s="44"/>
      <c r="C328" s="144"/>
      <c r="D328" s="144"/>
      <c r="E328" s="141" t="s">
        <v>740</v>
      </c>
      <c r="F328" s="174">
        <f t="shared" ref="F328:F332" si="21">G328+H328</f>
        <v>0</v>
      </c>
      <c r="G328" s="264">
        <v>0</v>
      </c>
      <c r="H328" s="264">
        <v>0</v>
      </c>
    </row>
    <row r="329" spans="1:8" ht="15.75" x14ac:dyDescent="0.25">
      <c r="A329" s="140"/>
      <c r="B329" s="44"/>
      <c r="C329" s="144"/>
      <c r="D329" s="144"/>
      <c r="E329" s="141"/>
      <c r="F329" s="174">
        <f t="shared" si="21"/>
        <v>0</v>
      </c>
      <c r="G329" s="264">
        <v>0</v>
      </c>
      <c r="H329" s="264">
        <v>0</v>
      </c>
    </row>
    <row r="330" spans="1:8" ht="15.75" x14ac:dyDescent="0.25">
      <c r="A330" s="140"/>
      <c r="B330" s="44"/>
      <c r="C330" s="144"/>
      <c r="D330" s="144"/>
      <c r="E330" s="141"/>
      <c r="F330" s="174">
        <f t="shared" si="21"/>
        <v>0</v>
      </c>
      <c r="G330" s="264">
        <v>0</v>
      </c>
      <c r="H330" s="264">
        <v>0</v>
      </c>
    </row>
    <row r="331" spans="1:8" ht="15.75" x14ac:dyDescent="0.25">
      <c r="A331" s="140"/>
      <c r="B331" s="44"/>
      <c r="C331" s="144"/>
      <c r="D331" s="144"/>
      <c r="E331" s="141" t="s">
        <v>740</v>
      </c>
      <c r="F331" s="174">
        <f t="shared" si="21"/>
        <v>0</v>
      </c>
      <c r="G331" s="264">
        <v>0</v>
      </c>
      <c r="H331" s="264">
        <v>0</v>
      </c>
    </row>
    <row r="332" spans="1:8" x14ac:dyDescent="0.2">
      <c r="A332" s="140">
        <v>2454</v>
      </c>
      <c r="B332" s="44" t="s">
        <v>74</v>
      </c>
      <c r="C332" s="144">
        <v>5</v>
      </c>
      <c r="D332" s="144">
        <v>4</v>
      </c>
      <c r="E332" s="141" t="s">
        <v>401</v>
      </c>
      <c r="F332" s="174">
        <f t="shared" si="21"/>
        <v>0</v>
      </c>
      <c r="G332" s="174">
        <f>SUM(G334:G337)</f>
        <v>0</v>
      </c>
      <c r="H332" s="174">
        <f>SUM(H334:H337)</f>
        <v>0</v>
      </c>
    </row>
    <row r="333" spans="1:8" ht="27" x14ac:dyDescent="0.25">
      <c r="A333" s="140"/>
      <c r="B333" s="44"/>
      <c r="C333" s="144"/>
      <c r="D333" s="144"/>
      <c r="E333" s="141" t="s">
        <v>739</v>
      </c>
      <c r="F333" s="174"/>
      <c r="G333" s="175"/>
      <c r="H333" s="175"/>
    </row>
    <row r="334" spans="1:8" ht="15.75" x14ac:dyDescent="0.25">
      <c r="A334" s="140"/>
      <c r="B334" s="44"/>
      <c r="C334" s="144"/>
      <c r="D334" s="144"/>
      <c r="E334" s="141" t="s">
        <v>740</v>
      </c>
      <c r="F334" s="174">
        <f t="shared" ref="F334:F338" si="22">G334+H334</f>
        <v>0</v>
      </c>
      <c r="G334" s="264">
        <v>0</v>
      </c>
      <c r="H334" s="264">
        <v>0</v>
      </c>
    </row>
    <row r="335" spans="1:8" ht="15.75" x14ac:dyDescent="0.25">
      <c r="A335" s="140"/>
      <c r="B335" s="44"/>
      <c r="C335" s="144"/>
      <c r="D335" s="144"/>
      <c r="E335" s="141"/>
      <c r="F335" s="174">
        <f t="shared" si="22"/>
        <v>0</v>
      </c>
      <c r="G335" s="264">
        <v>0</v>
      </c>
      <c r="H335" s="264">
        <v>0</v>
      </c>
    </row>
    <row r="336" spans="1:8" ht="15.75" x14ac:dyDescent="0.25">
      <c r="A336" s="140"/>
      <c r="B336" s="44"/>
      <c r="C336" s="144"/>
      <c r="D336" s="144"/>
      <c r="E336" s="141"/>
      <c r="F336" s="174">
        <f t="shared" si="22"/>
        <v>0</v>
      </c>
      <c r="G336" s="264">
        <v>0</v>
      </c>
      <c r="H336" s="264">
        <v>0</v>
      </c>
    </row>
    <row r="337" spans="1:8" ht="15.75" x14ac:dyDescent="0.25">
      <c r="A337" s="140"/>
      <c r="B337" s="44"/>
      <c r="C337" s="144"/>
      <c r="D337" s="144"/>
      <c r="E337" s="141" t="s">
        <v>740</v>
      </c>
      <c r="F337" s="174">
        <f t="shared" si="22"/>
        <v>0</v>
      </c>
      <c r="G337" s="264">
        <v>0</v>
      </c>
      <c r="H337" s="264">
        <v>0</v>
      </c>
    </row>
    <row r="338" spans="1:8" x14ac:dyDescent="0.2">
      <c r="A338" s="140">
        <v>2455</v>
      </c>
      <c r="B338" s="44" t="s">
        <v>74</v>
      </c>
      <c r="C338" s="144">
        <v>5</v>
      </c>
      <c r="D338" s="144">
        <v>5</v>
      </c>
      <c r="E338" s="141" t="s">
        <v>402</v>
      </c>
      <c r="F338" s="174">
        <f t="shared" si="22"/>
        <v>0</v>
      </c>
      <c r="G338" s="174">
        <f>SUM(G340:G343)</f>
        <v>0</v>
      </c>
      <c r="H338" s="174">
        <f>SUM(H340:H343)</f>
        <v>0</v>
      </c>
    </row>
    <row r="339" spans="1:8" ht="27" x14ac:dyDescent="0.25">
      <c r="A339" s="140"/>
      <c r="B339" s="44"/>
      <c r="C339" s="144"/>
      <c r="D339" s="144"/>
      <c r="E339" s="141" t="s">
        <v>739</v>
      </c>
      <c r="F339" s="174"/>
      <c r="G339" s="175"/>
      <c r="H339" s="175"/>
    </row>
    <row r="340" spans="1:8" ht="15.75" x14ac:dyDescent="0.25">
      <c r="A340" s="140"/>
      <c r="B340" s="44"/>
      <c r="C340" s="144"/>
      <c r="D340" s="144"/>
      <c r="E340" s="141" t="s">
        <v>740</v>
      </c>
      <c r="F340" s="174">
        <f t="shared" ref="F340:F354" si="23">G340+H340</f>
        <v>0</v>
      </c>
      <c r="G340" s="264">
        <v>0</v>
      </c>
      <c r="H340" s="264">
        <v>0</v>
      </c>
    </row>
    <row r="341" spans="1:8" ht="15.75" x14ac:dyDescent="0.25">
      <c r="A341" s="140"/>
      <c r="B341" s="44"/>
      <c r="C341" s="144"/>
      <c r="D341" s="144"/>
      <c r="E341" s="141"/>
      <c r="F341" s="174">
        <f t="shared" si="23"/>
        <v>0</v>
      </c>
      <c r="G341" s="264">
        <v>0</v>
      </c>
      <c r="H341" s="264">
        <v>0</v>
      </c>
    </row>
    <row r="342" spans="1:8" ht="15.75" x14ac:dyDescent="0.25">
      <c r="A342" s="140"/>
      <c r="B342" s="44"/>
      <c r="C342" s="144"/>
      <c r="D342" s="144"/>
      <c r="E342" s="141"/>
      <c r="F342" s="174">
        <f t="shared" si="23"/>
        <v>0</v>
      </c>
      <c r="G342" s="264">
        <v>0</v>
      </c>
      <c r="H342" s="264">
        <v>0</v>
      </c>
    </row>
    <row r="343" spans="1:8" ht="15.75" x14ac:dyDescent="0.25">
      <c r="A343" s="140"/>
      <c r="B343" s="44"/>
      <c r="C343" s="144"/>
      <c r="D343" s="144"/>
      <c r="E343" s="141" t="s">
        <v>740</v>
      </c>
      <c r="F343" s="174">
        <f t="shared" si="23"/>
        <v>0</v>
      </c>
      <c r="G343" s="264">
        <v>0</v>
      </c>
      <c r="H343" s="264">
        <v>0</v>
      </c>
    </row>
    <row r="344" spans="1:8" x14ac:dyDescent="0.2">
      <c r="A344" s="140">
        <v>2460</v>
      </c>
      <c r="B344" s="43" t="s">
        <v>74</v>
      </c>
      <c r="C344" s="137">
        <v>6</v>
      </c>
      <c r="D344" s="137">
        <v>0</v>
      </c>
      <c r="E344" s="142" t="s">
        <v>403</v>
      </c>
      <c r="F344" s="174">
        <f t="shared" si="23"/>
        <v>0</v>
      </c>
      <c r="G344" s="174">
        <f>G346</f>
        <v>0</v>
      </c>
      <c r="H344" s="174">
        <f>H346</f>
        <v>0</v>
      </c>
    </row>
    <row r="345" spans="1:8" s="143" customFormat="1" ht="12.75" customHeight="1" x14ac:dyDescent="0.25">
      <c r="A345" s="140"/>
      <c r="B345" s="43"/>
      <c r="C345" s="137"/>
      <c r="D345" s="137"/>
      <c r="E345" s="141" t="s">
        <v>233</v>
      </c>
      <c r="F345" s="174"/>
      <c r="G345" s="176"/>
      <c r="H345" s="176"/>
    </row>
    <row r="346" spans="1:8" x14ac:dyDescent="0.2">
      <c r="A346" s="140">
        <v>2461</v>
      </c>
      <c r="B346" s="44" t="s">
        <v>74</v>
      </c>
      <c r="C346" s="144">
        <v>6</v>
      </c>
      <c r="D346" s="144">
        <v>1</v>
      </c>
      <c r="E346" s="141" t="s">
        <v>404</v>
      </c>
      <c r="F346" s="174">
        <f t="shared" si="23"/>
        <v>0</v>
      </c>
      <c r="G346" s="174">
        <f>SUM(G348:G351)</f>
        <v>0</v>
      </c>
      <c r="H346" s="174">
        <f>SUM(H348:H351)</f>
        <v>0</v>
      </c>
    </row>
    <row r="347" spans="1:8" ht="27" x14ac:dyDescent="0.25">
      <c r="A347" s="140"/>
      <c r="B347" s="44"/>
      <c r="C347" s="144"/>
      <c r="D347" s="144"/>
      <c r="E347" s="141" t="s">
        <v>739</v>
      </c>
      <c r="F347" s="174"/>
      <c r="G347" s="175"/>
      <c r="H347" s="175"/>
    </row>
    <row r="348" spans="1:8" ht="15.75" x14ac:dyDescent="0.25">
      <c r="A348" s="140"/>
      <c r="B348" s="44"/>
      <c r="C348" s="144"/>
      <c r="D348" s="144"/>
      <c r="E348" s="141" t="s">
        <v>740</v>
      </c>
      <c r="F348" s="174">
        <f t="shared" ref="F348:F351" si="24">G348+H348</f>
        <v>0</v>
      </c>
      <c r="G348" s="264">
        <v>0</v>
      </c>
      <c r="H348" s="264">
        <v>0</v>
      </c>
    </row>
    <row r="349" spans="1:8" ht="15.75" x14ac:dyDescent="0.25">
      <c r="A349" s="140"/>
      <c r="B349" s="44"/>
      <c r="C349" s="144"/>
      <c r="D349" s="144"/>
      <c r="E349" s="141"/>
      <c r="F349" s="174">
        <f t="shared" si="24"/>
        <v>0</v>
      </c>
      <c r="G349" s="264">
        <v>0</v>
      </c>
      <c r="H349" s="264">
        <v>0</v>
      </c>
    </row>
    <row r="350" spans="1:8" ht="15.75" x14ac:dyDescent="0.25">
      <c r="A350" s="140"/>
      <c r="B350" s="44"/>
      <c r="C350" s="144"/>
      <c r="D350" s="144"/>
      <c r="E350" s="141"/>
      <c r="F350" s="174">
        <f t="shared" si="24"/>
        <v>0</v>
      </c>
      <c r="G350" s="264">
        <v>0</v>
      </c>
      <c r="H350" s="264">
        <v>0</v>
      </c>
    </row>
    <row r="351" spans="1:8" ht="15.75" x14ac:dyDescent="0.25">
      <c r="A351" s="140"/>
      <c r="B351" s="44"/>
      <c r="C351" s="144"/>
      <c r="D351" s="144"/>
      <c r="E351" s="141" t="s">
        <v>740</v>
      </c>
      <c r="F351" s="174">
        <f t="shared" si="24"/>
        <v>0</v>
      </c>
      <c r="G351" s="264">
        <v>0</v>
      </c>
      <c r="H351" s="264">
        <v>0</v>
      </c>
    </row>
    <row r="352" spans="1:8" x14ac:dyDescent="0.2">
      <c r="A352" s="140">
        <v>2470</v>
      </c>
      <c r="B352" s="43" t="s">
        <v>74</v>
      </c>
      <c r="C352" s="137">
        <v>7</v>
      </c>
      <c r="D352" s="137">
        <v>0</v>
      </c>
      <c r="E352" s="142" t="s">
        <v>405</v>
      </c>
      <c r="F352" s="174">
        <f t="shared" si="23"/>
        <v>0</v>
      </c>
      <c r="G352" s="174">
        <f>G354+G360+G366+G372</f>
        <v>0</v>
      </c>
      <c r="H352" s="174">
        <f>H354+H360+H366+H372</f>
        <v>0</v>
      </c>
    </row>
    <row r="353" spans="1:8" s="143" customFormat="1" ht="12.75" customHeight="1" x14ac:dyDescent="0.25">
      <c r="A353" s="140"/>
      <c r="B353" s="43"/>
      <c r="C353" s="137"/>
      <c r="D353" s="137"/>
      <c r="E353" s="141" t="s">
        <v>233</v>
      </c>
      <c r="F353" s="174"/>
      <c r="G353" s="176"/>
      <c r="H353" s="176"/>
    </row>
    <row r="354" spans="1:8" ht="33.75" customHeight="1" x14ac:dyDescent="0.2">
      <c r="A354" s="140">
        <v>2471</v>
      </c>
      <c r="B354" s="44" t="s">
        <v>74</v>
      </c>
      <c r="C354" s="144">
        <v>7</v>
      </c>
      <c r="D354" s="144">
        <v>1</v>
      </c>
      <c r="E354" s="141" t="s">
        <v>406</v>
      </c>
      <c r="F354" s="174">
        <f t="shared" si="23"/>
        <v>0</v>
      </c>
      <c r="G354" s="174">
        <f>SUM(G356:G359)</f>
        <v>0</v>
      </c>
      <c r="H354" s="174">
        <f>SUM(H356:H359)</f>
        <v>0</v>
      </c>
    </row>
    <row r="355" spans="1:8" ht="27" x14ac:dyDescent="0.25">
      <c r="A355" s="140"/>
      <c r="B355" s="44"/>
      <c r="C355" s="144"/>
      <c r="D355" s="144"/>
      <c r="E355" s="141" t="s">
        <v>739</v>
      </c>
      <c r="F355" s="174"/>
      <c r="G355" s="175"/>
      <c r="H355" s="175"/>
    </row>
    <row r="356" spans="1:8" ht="15.75" x14ac:dyDescent="0.25">
      <c r="A356" s="140"/>
      <c r="B356" s="44"/>
      <c r="C356" s="144"/>
      <c r="D356" s="144"/>
      <c r="E356" s="141" t="s">
        <v>740</v>
      </c>
      <c r="F356" s="174">
        <f t="shared" ref="F356:F360" si="25">G356+H356</f>
        <v>0</v>
      </c>
      <c r="G356" s="264">
        <v>0</v>
      </c>
      <c r="H356" s="264">
        <v>0</v>
      </c>
    </row>
    <row r="357" spans="1:8" ht="15.75" x14ac:dyDescent="0.25">
      <c r="A357" s="140"/>
      <c r="B357" s="44"/>
      <c r="C357" s="144"/>
      <c r="D357" s="144"/>
      <c r="E357" s="141"/>
      <c r="F357" s="174">
        <f t="shared" si="25"/>
        <v>0</v>
      </c>
      <c r="G357" s="264">
        <v>0</v>
      </c>
      <c r="H357" s="264">
        <v>0</v>
      </c>
    </row>
    <row r="358" spans="1:8" ht="15.75" x14ac:dyDescent="0.25">
      <c r="A358" s="140"/>
      <c r="B358" s="44"/>
      <c r="C358" s="144"/>
      <c r="D358" s="144"/>
      <c r="E358" s="141"/>
      <c r="F358" s="174">
        <f t="shared" si="25"/>
        <v>0</v>
      </c>
      <c r="G358" s="264">
        <v>0</v>
      </c>
      <c r="H358" s="264">
        <v>0</v>
      </c>
    </row>
    <row r="359" spans="1:8" ht="15.75" x14ac:dyDescent="0.25">
      <c r="A359" s="140"/>
      <c r="B359" s="44"/>
      <c r="C359" s="144"/>
      <c r="D359" s="144"/>
      <c r="E359" s="141" t="s">
        <v>740</v>
      </c>
      <c r="F359" s="174">
        <f t="shared" si="25"/>
        <v>0</v>
      </c>
      <c r="G359" s="264">
        <v>0</v>
      </c>
      <c r="H359" s="264">
        <v>0</v>
      </c>
    </row>
    <row r="360" spans="1:8" x14ac:dyDescent="0.2">
      <c r="A360" s="140">
        <v>2472</v>
      </c>
      <c r="B360" s="44" t="s">
        <v>74</v>
      </c>
      <c r="C360" s="144">
        <v>7</v>
      </c>
      <c r="D360" s="144">
        <v>2</v>
      </c>
      <c r="E360" s="141" t="s">
        <v>407</v>
      </c>
      <c r="F360" s="174">
        <f t="shared" si="25"/>
        <v>0</v>
      </c>
      <c r="G360" s="174">
        <f>SUM(G362:G365)</f>
        <v>0</v>
      </c>
      <c r="H360" s="174">
        <f>SUM(H362:H365)</f>
        <v>0</v>
      </c>
    </row>
    <row r="361" spans="1:8" ht="27" x14ac:dyDescent="0.25">
      <c r="A361" s="140"/>
      <c r="B361" s="44"/>
      <c r="C361" s="144"/>
      <c r="D361" s="144"/>
      <c r="E361" s="141" t="s">
        <v>739</v>
      </c>
      <c r="F361" s="174"/>
      <c r="G361" s="175"/>
      <c r="H361" s="175"/>
    </row>
    <row r="362" spans="1:8" ht="15.75" x14ac:dyDescent="0.25">
      <c r="A362" s="140"/>
      <c r="B362" s="44"/>
      <c r="C362" s="144"/>
      <c r="D362" s="144"/>
      <c r="E362" s="141" t="s">
        <v>740</v>
      </c>
      <c r="F362" s="174">
        <f t="shared" ref="F362:F366" si="26">G362+H362</f>
        <v>0</v>
      </c>
      <c r="G362" s="264">
        <v>0</v>
      </c>
      <c r="H362" s="264">
        <v>0</v>
      </c>
    </row>
    <row r="363" spans="1:8" ht="15.75" x14ac:dyDescent="0.25">
      <c r="A363" s="140"/>
      <c r="B363" s="44"/>
      <c r="C363" s="144"/>
      <c r="D363" s="144"/>
      <c r="E363" s="141"/>
      <c r="F363" s="174">
        <f t="shared" si="26"/>
        <v>0</v>
      </c>
      <c r="G363" s="264">
        <v>0</v>
      </c>
      <c r="H363" s="264">
        <v>0</v>
      </c>
    </row>
    <row r="364" spans="1:8" ht="15.75" x14ac:dyDescent="0.25">
      <c r="A364" s="140"/>
      <c r="B364" s="44"/>
      <c r="C364" s="144"/>
      <c r="D364" s="144"/>
      <c r="E364" s="141"/>
      <c r="F364" s="174">
        <f t="shared" si="26"/>
        <v>0</v>
      </c>
      <c r="G364" s="264">
        <v>0</v>
      </c>
      <c r="H364" s="264">
        <v>0</v>
      </c>
    </row>
    <row r="365" spans="1:8" ht="15.75" x14ac:dyDescent="0.25">
      <c r="A365" s="140"/>
      <c r="B365" s="44"/>
      <c r="C365" s="144"/>
      <c r="D365" s="144"/>
      <c r="E365" s="141" t="s">
        <v>740</v>
      </c>
      <c r="F365" s="174">
        <f t="shared" si="26"/>
        <v>0</v>
      </c>
      <c r="G365" s="264">
        <v>0</v>
      </c>
      <c r="H365" s="264">
        <v>0</v>
      </c>
    </row>
    <row r="366" spans="1:8" x14ac:dyDescent="0.2">
      <c r="A366" s="140">
        <v>2473</v>
      </c>
      <c r="B366" s="44" t="s">
        <v>74</v>
      </c>
      <c r="C366" s="144">
        <v>7</v>
      </c>
      <c r="D366" s="144">
        <v>3</v>
      </c>
      <c r="E366" s="141" t="s">
        <v>408</v>
      </c>
      <c r="F366" s="174">
        <f t="shared" si="26"/>
        <v>0</v>
      </c>
      <c r="G366" s="174">
        <f>SUM(G368:G371)</f>
        <v>0</v>
      </c>
      <c r="H366" s="174">
        <f>SUM(H368:H371)</f>
        <v>0</v>
      </c>
    </row>
    <row r="367" spans="1:8" ht="27" x14ac:dyDescent="0.25">
      <c r="A367" s="140"/>
      <c r="B367" s="44"/>
      <c r="C367" s="144"/>
      <c r="D367" s="144"/>
      <c r="E367" s="141" t="s">
        <v>739</v>
      </c>
      <c r="F367" s="174"/>
      <c r="G367" s="175"/>
      <c r="H367" s="175"/>
    </row>
    <row r="368" spans="1:8" ht="15.75" x14ac:dyDescent="0.25">
      <c r="A368" s="140"/>
      <c r="B368" s="44"/>
      <c r="C368" s="144"/>
      <c r="D368" s="144"/>
      <c r="E368" s="141" t="s">
        <v>740</v>
      </c>
      <c r="F368" s="174">
        <f t="shared" ref="F368:F372" si="27">G368+H368</f>
        <v>0</v>
      </c>
      <c r="G368" s="264">
        <v>0</v>
      </c>
      <c r="H368" s="264">
        <v>0</v>
      </c>
    </row>
    <row r="369" spans="1:8" ht="15.75" x14ac:dyDescent="0.25">
      <c r="A369" s="140"/>
      <c r="B369" s="44"/>
      <c r="C369" s="144"/>
      <c r="D369" s="144"/>
      <c r="E369" s="141"/>
      <c r="F369" s="174">
        <f t="shared" si="27"/>
        <v>0</v>
      </c>
      <c r="G369" s="264">
        <v>0</v>
      </c>
      <c r="H369" s="264">
        <v>0</v>
      </c>
    </row>
    <row r="370" spans="1:8" ht="15.75" x14ac:dyDescent="0.25">
      <c r="A370" s="140"/>
      <c r="B370" s="44"/>
      <c r="C370" s="144"/>
      <c r="D370" s="144"/>
      <c r="E370" s="141"/>
      <c r="F370" s="174">
        <f t="shared" si="27"/>
        <v>0</v>
      </c>
      <c r="G370" s="264">
        <v>0</v>
      </c>
      <c r="H370" s="264">
        <v>0</v>
      </c>
    </row>
    <row r="371" spans="1:8" ht="15.75" x14ac:dyDescent="0.25">
      <c r="A371" s="140"/>
      <c r="B371" s="44"/>
      <c r="C371" s="144"/>
      <c r="D371" s="144"/>
      <c r="E371" s="141" t="s">
        <v>740</v>
      </c>
      <c r="F371" s="174">
        <f t="shared" si="27"/>
        <v>0</v>
      </c>
      <c r="G371" s="264">
        <v>0</v>
      </c>
      <c r="H371" s="264">
        <v>0</v>
      </c>
    </row>
    <row r="372" spans="1:8" x14ac:dyDescent="0.2">
      <c r="A372" s="140">
        <v>2474</v>
      </c>
      <c r="B372" s="44" t="s">
        <v>74</v>
      </c>
      <c r="C372" s="144">
        <v>7</v>
      </c>
      <c r="D372" s="144">
        <v>4</v>
      </c>
      <c r="E372" s="141" t="s">
        <v>409</v>
      </c>
      <c r="F372" s="174">
        <f t="shared" si="27"/>
        <v>0</v>
      </c>
      <c r="G372" s="174">
        <f>SUM(G374:G377)</f>
        <v>0</v>
      </c>
      <c r="H372" s="174">
        <f>SUM(H374:H377)</f>
        <v>0</v>
      </c>
    </row>
    <row r="373" spans="1:8" ht="27" x14ac:dyDescent="0.25">
      <c r="A373" s="140"/>
      <c r="B373" s="44"/>
      <c r="C373" s="144"/>
      <c r="D373" s="144"/>
      <c r="E373" s="141" t="s">
        <v>739</v>
      </c>
      <c r="F373" s="174"/>
      <c r="G373" s="175"/>
      <c r="H373" s="175"/>
    </row>
    <row r="374" spans="1:8" ht="15.75" x14ac:dyDescent="0.25">
      <c r="A374" s="140"/>
      <c r="B374" s="44"/>
      <c r="C374" s="144"/>
      <c r="D374" s="144"/>
      <c r="E374" s="141" t="s">
        <v>740</v>
      </c>
      <c r="F374" s="174">
        <f t="shared" ref="F374:F432" si="28">G374+H374</f>
        <v>0</v>
      </c>
      <c r="G374" s="264">
        <v>0</v>
      </c>
      <c r="H374" s="264">
        <v>0</v>
      </c>
    </row>
    <row r="375" spans="1:8" ht="15.75" x14ac:dyDescent="0.25">
      <c r="A375" s="140"/>
      <c r="B375" s="44"/>
      <c r="C375" s="144"/>
      <c r="D375" s="144"/>
      <c r="E375" s="141"/>
      <c r="F375" s="174">
        <f t="shared" si="28"/>
        <v>0</v>
      </c>
      <c r="G375" s="264">
        <v>0</v>
      </c>
      <c r="H375" s="264">
        <v>0</v>
      </c>
    </row>
    <row r="376" spans="1:8" ht="15.75" x14ac:dyDescent="0.25">
      <c r="A376" s="140"/>
      <c r="B376" s="44"/>
      <c r="C376" s="144"/>
      <c r="D376" s="144"/>
      <c r="E376" s="141"/>
      <c r="F376" s="174">
        <f t="shared" si="28"/>
        <v>0</v>
      </c>
      <c r="G376" s="264">
        <v>0</v>
      </c>
      <c r="H376" s="264">
        <v>0</v>
      </c>
    </row>
    <row r="377" spans="1:8" ht="15.75" x14ac:dyDescent="0.25">
      <c r="A377" s="140"/>
      <c r="B377" s="44"/>
      <c r="C377" s="144"/>
      <c r="D377" s="144"/>
      <c r="E377" s="141" t="s">
        <v>740</v>
      </c>
      <c r="F377" s="174">
        <f t="shared" si="28"/>
        <v>0</v>
      </c>
      <c r="G377" s="264">
        <v>0</v>
      </c>
      <c r="H377" s="264">
        <v>0</v>
      </c>
    </row>
    <row r="378" spans="1:8" ht="33" customHeight="1" x14ac:dyDescent="0.2">
      <c r="A378" s="140">
        <v>2480</v>
      </c>
      <c r="B378" s="43" t="s">
        <v>74</v>
      </c>
      <c r="C378" s="137">
        <v>8</v>
      </c>
      <c r="D378" s="137">
        <v>0</v>
      </c>
      <c r="E378" s="142" t="s">
        <v>410</v>
      </c>
      <c r="F378" s="174">
        <f t="shared" si="28"/>
        <v>0</v>
      </c>
      <c r="G378" s="174">
        <f>G380+G386+G392+G398</f>
        <v>0</v>
      </c>
      <c r="H378" s="174">
        <f>H380+H386+H392+H398</f>
        <v>0</v>
      </c>
    </row>
    <row r="379" spans="1:8" s="143" customFormat="1" ht="15" customHeight="1" x14ac:dyDescent="0.25">
      <c r="A379" s="140"/>
      <c r="B379" s="43"/>
      <c r="C379" s="137"/>
      <c r="D379" s="137"/>
      <c r="E379" s="141" t="s">
        <v>233</v>
      </c>
      <c r="F379" s="174"/>
      <c r="G379" s="176"/>
      <c r="H379" s="176"/>
    </row>
    <row r="380" spans="1:8" ht="29.25" customHeight="1" x14ac:dyDescent="0.2">
      <c r="A380" s="140">
        <v>2481</v>
      </c>
      <c r="B380" s="44" t="s">
        <v>74</v>
      </c>
      <c r="C380" s="144">
        <v>8</v>
      </c>
      <c r="D380" s="144">
        <v>1</v>
      </c>
      <c r="E380" s="141" t="s">
        <v>411</v>
      </c>
      <c r="F380" s="174">
        <f t="shared" si="28"/>
        <v>0</v>
      </c>
      <c r="G380" s="174">
        <f>SUM(G382:G385)</f>
        <v>0</v>
      </c>
      <c r="H380" s="174">
        <f>SUM(H382:H385)</f>
        <v>0</v>
      </c>
    </row>
    <row r="381" spans="1:8" ht="27" x14ac:dyDescent="0.25">
      <c r="A381" s="140"/>
      <c r="B381" s="44"/>
      <c r="C381" s="144"/>
      <c r="D381" s="144"/>
      <c r="E381" s="141" t="s">
        <v>739</v>
      </c>
      <c r="F381" s="174"/>
      <c r="G381" s="175"/>
      <c r="H381" s="175"/>
    </row>
    <row r="382" spans="1:8" ht="15.75" x14ac:dyDescent="0.25">
      <c r="A382" s="140"/>
      <c r="B382" s="44"/>
      <c r="C382" s="144"/>
      <c r="D382" s="144"/>
      <c r="E382" s="141" t="s">
        <v>740</v>
      </c>
      <c r="F382" s="174">
        <f t="shared" ref="F382:F386" si="29">G382+H382</f>
        <v>0</v>
      </c>
      <c r="G382" s="264">
        <v>0</v>
      </c>
      <c r="H382" s="264">
        <v>0</v>
      </c>
    </row>
    <row r="383" spans="1:8" ht="15.75" x14ac:dyDescent="0.25">
      <c r="A383" s="140"/>
      <c r="B383" s="44"/>
      <c r="C383" s="144"/>
      <c r="D383" s="144"/>
      <c r="E383" s="141"/>
      <c r="F383" s="174">
        <f t="shared" si="29"/>
        <v>0</v>
      </c>
      <c r="G383" s="264">
        <v>0</v>
      </c>
      <c r="H383" s="264">
        <v>0</v>
      </c>
    </row>
    <row r="384" spans="1:8" ht="15.75" x14ac:dyDescent="0.25">
      <c r="A384" s="140"/>
      <c r="B384" s="44"/>
      <c r="C384" s="144"/>
      <c r="D384" s="144"/>
      <c r="E384" s="141"/>
      <c r="F384" s="174">
        <f t="shared" si="29"/>
        <v>0</v>
      </c>
      <c r="G384" s="264">
        <v>0</v>
      </c>
      <c r="H384" s="264">
        <v>0</v>
      </c>
    </row>
    <row r="385" spans="1:8" ht="15.75" x14ac:dyDescent="0.25">
      <c r="A385" s="140"/>
      <c r="B385" s="44"/>
      <c r="C385" s="144"/>
      <c r="D385" s="144"/>
      <c r="E385" s="141" t="s">
        <v>740</v>
      </c>
      <c r="F385" s="174">
        <f t="shared" si="29"/>
        <v>0</v>
      </c>
      <c r="G385" s="264">
        <v>0</v>
      </c>
      <c r="H385" s="264">
        <v>0</v>
      </c>
    </row>
    <row r="386" spans="1:8" ht="47.25" customHeight="1" x14ac:dyDescent="0.2">
      <c r="A386" s="140">
        <v>2482</v>
      </c>
      <c r="B386" s="44" t="s">
        <v>74</v>
      </c>
      <c r="C386" s="144">
        <v>8</v>
      </c>
      <c r="D386" s="144">
        <v>2</v>
      </c>
      <c r="E386" s="141" t="s">
        <v>412</v>
      </c>
      <c r="F386" s="174">
        <f t="shared" si="29"/>
        <v>0</v>
      </c>
      <c r="G386" s="174">
        <f>SUM(G388:G391)</f>
        <v>0</v>
      </c>
      <c r="H386" s="174">
        <f>SUM(H388:H391)</f>
        <v>0</v>
      </c>
    </row>
    <row r="387" spans="1:8" ht="27" x14ac:dyDescent="0.25">
      <c r="A387" s="140"/>
      <c r="B387" s="44"/>
      <c r="C387" s="144"/>
      <c r="D387" s="144"/>
      <c r="E387" s="141" t="s">
        <v>739</v>
      </c>
      <c r="F387" s="174"/>
      <c r="G387" s="175"/>
      <c r="H387" s="175"/>
    </row>
    <row r="388" spans="1:8" ht="15.75" x14ac:dyDescent="0.25">
      <c r="A388" s="140"/>
      <c r="B388" s="44"/>
      <c r="C388" s="144"/>
      <c r="D388" s="144"/>
      <c r="E388" s="141" t="s">
        <v>740</v>
      </c>
      <c r="F388" s="174">
        <f t="shared" ref="F388:F392" si="30">G388+H388</f>
        <v>0</v>
      </c>
      <c r="G388" s="264">
        <v>0</v>
      </c>
      <c r="H388" s="264">
        <v>0</v>
      </c>
    </row>
    <row r="389" spans="1:8" ht="15.75" x14ac:dyDescent="0.25">
      <c r="A389" s="140"/>
      <c r="B389" s="44"/>
      <c r="C389" s="144"/>
      <c r="D389" s="144"/>
      <c r="E389" s="141"/>
      <c r="F389" s="174">
        <f t="shared" si="30"/>
        <v>0</v>
      </c>
      <c r="G389" s="264">
        <v>0</v>
      </c>
      <c r="H389" s="264">
        <v>0</v>
      </c>
    </row>
    <row r="390" spans="1:8" ht="15.75" x14ac:dyDescent="0.25">
      <c r="A390" s="140"/>
      <c r="B390" s="44"/>
      <c r="C390" s="144"/>
      <c r="D390" s="144"/>
      <c r="E390" s="141"/>
      <c r="F390" s="174">
        <f t="shared" si="30"/>
        <v>0</v>
      </c>
      <c r="G390" s="264">
        <v>0</v>
      </c>
      <c r="H390" s="264">
        <v>0</v>
      </c>
    </row>
    <row r="391" spans="1:8" ht="15.75" x14ac:dyDescent="0.25">
      <c r="A391" s="140"/>
      <c r="B391" s="44"/>
      <c r="C391" s="144"/>
      <c r="D391" s="144"/>
      <c r="E391" s="141" t="s">
        <v>740</v>
      </c>
      <c r="F391" s="174">
        <f t="shared" si="30"/>
        <v>0</v>
      </c>
      <c r="G391" s="264">
        <v>0</v>
      </c>
      <c r="H391" s="264">
        <v>0</v>
      </c>
    </row>
    <row r="392" spans="1:8" ht="34.5" customHeight="1" x14ac:dyDescent="0.2">
      <c r="A392" s="140">
        <v>2483</v>
      </c>
      <c r="B392" s="44" t="s">
        <v>74</v>
      </c>
      <c r="C392" s="144">
        <v>8</v>
      </c>
      <c r="D392" s="144">
        <v>3</v>
      </c>
      <c r="E392" s="141" t="s">
        <v>413</v>
      </c>
      <c r="F392" s="174">
        <f t="shared" si="30"/>
        <v>0</v>
      </c>
      <c r="G392" s="174">
        <f>SUM(G394:G397)</f>
        <v>0</v>
      </c>
      <c r="H392" s="174">
        <f>SUM(H394:H397)</f>
        <v>0</v>
      </c>
    </row>
    <row r="393" spans="1:8" ht="27" x14ac:dyDescent="0.25">
      <c r="A393" s="140"/>
      <c r="B393" s="44"/>
      <c r="C393" s="144"/>
      <c r="D393" s="144"/>
      <c r="E393" s="141" t="s">
        <v>739</v>
      </c>
      <c r="F393" s="174"/>
      <c r="G393" s="175"/>
      <c r="H393" s="175"/>
    </row>
    <row r="394" spans="1:8" ht="15.75" x14ac:dyDescent="0.25">
      <c r="A394" s="140"/>
      <c r="B394" s="44"/>
      <c r="C394" s="144"/>
      <c r="D394" s="144"/>
      <c r="E394" s="141" t="s">
        <v>740</v>
      </c>
      <c r="F394" s="174">
        <f t="shared" ref="F394:F398" si="31">G394+H394</f>
        <v>0</v>
      </c>
      <c r="G394" s="264">
        <v>0</v>
      </c>
      <c r="H394" s="264">
        <v>0</v>
      </c>
    </row>
    <row r="395" spans="1:8" ht="15.75" x14ac:dyDescent="0.25">
      <c r="A395" s="140"/>
      <c r="B395" s="44"/>
      <c r="C395" s="144"/>
      <c r="D395" s="144"/>
      <c r="E395" s="141"/>
      <c r="F395" s="174">
        <f t="shared" si="31"/>
        <v>0</v>
      </c>
      <c r="G395" s="264">
        <v>0</v>
      </c>
      <c r="H395" s="264">
        <v>0</v>
      </c>
    </row>
    <row r="396" spans="1:8" ht="15.75" x14ac:dyDescent="0.25">
      <c r="A396" s="140"/>
      <c r="B396" s="44"/>
      <c r="C396" s="144"/>
      <c r="D396" s="144"/>
      <c r="E396" s="141"/>
      <c r="F396" s="174">
        <f t="shared" si="31"/>
        <v>0</v>
      </c>
      <c r="G396" s="264">
        <v>0</v>
      </c>
      <c r="H396" s="264">
        <v>0</v>
      </c>
    </row>
    <row r="397" spans="1:8" ht="15.75" x14ac:dyDescent="0.25">
      <c r="A397" s="140"/>
      <c r="B397" s="44"/>
      <c r="C397" s="144"/>
      <c r="D397" s="144"/>
      <c r="E397" s="141" t="s">
        <v>740</v>
      </c>
      <c r="F397" s="174">
        <f t="shared" si="31"/>
        <v>0</v>
      </c>
      <c r="G397" s="264">
        <v>0</v>
      </c>
      <c r="H397" s="264">
        <v>0</v>
      </c>
    </row>
    <row r="398" spans="1:8" ht="31.5" customHeight="1" x14ac:dyDescent="0.2">
      <c r="A398" s="140">
        <v>2484</v>
      </c>
      <c r="B398" s="44" t="s">
        <v>74</v>
      </c>
      <c r="C398" s="144">
        <v>8</v>
      </c>
      <c r="D398" s="144">
        <v>4</v>
      </c>
      <c r="E398" s="141" t="s">
        <v>414</v>
      </c>
      <c r="F398" s="174">
        <f t="shared" si="31"/>
        <v>0</v>
      </c>
      <c r="G398" s="174">
        <f>SUM(G400:G403)</f>
        <v>0</v>
      </c>
      <c r="H398" s="174">
        <f>SUM(H400:H403)</f>
        <v>0</v>
      </c>
    </row>
    <row r="399" spans="1:8" ht="27" x14ac:dyDescent="0.25">
      <c r="A399" s="140"/>
      <c r="B399" s="44"/>
      <c r="C399" s="144"/>
      <c r="D399" s="144"/>
      <c r="E399" s="141" t="s">
        <v>739</v>
      </c>
      <c r="F399" s="174"/>
      <c r="G399" s="175"/>
      <c r="H399" s="175"/>
    </row>
    <row r="400" spans="1:8" ht="15.75" x14ac:dyDescent="0.25">
      <c r="A400" s="140"/>
      <c r="B400" s="44"/>
      <c r="C400" s="144"/>
      <c r="D400" s="144"/>
      <c r="E400" s="141" t="s">
        <v>740</v>
      </c>
      <c r="F400" s="174">
        <f t="shared" ref="F400:F403" si="32">G400+H400</f>
        <v>0</v>
      </c>
      <c r="G400" s="264">
        <v>0</v>
      </c>
      <c r="H400" s="264">
        <v>0</v>
      </c>
    </row>
    <row r="401" spans="1:8" ht="15.75" x14ac:dyDescent="0.25">
      <c r="A401" s="140"/>
      <c r="B401" s="44"/>
      <c r="C401" s="144"/>
      <c r="D401" s="144"/>
      <c r="E401" s="141"/>
      <c r="F401" s="174">
        <f t="shared" si="32"/>
        <v>0</v>
      </c>
      <c r="G401" s="264">
        <v>0</v>
      </c>
      <c r="H401" s="264">
        <v>0</v>
      </c>
    </row>
    <row r="402" spans="1:8" ht="15.75" x14ac:dyDescent="0.25">
      <c r="A402" s="140"/>
      <c r="B402" s="44"/>
      <c r="C402" s="144"/>
      <c r="D402" s="144"/>
      <c r="E402" s="141"/>
      <c r="F402" s="174">
        <f t="shared" si="32"/>
        <v>0</v>
      </c>
      <c r="G402" s="264">
        <v>0</v>
      </c>
      <c r="H402" s="264">
        <v>0</v>
      </c>
    </row>
    <row r="403" spans="1:8" ht="15.75" x14ac:dyDescent="0.25">
      <c r="A403" s="140"/>
      <c r="B403" s="44"/>
      <c r="C403" s="144"/>
      <c r="D403" s="144"/>
      <c r="E403" s="141" t="s">
        <v>740</v>
      </c>
      <c r="F403" s="174">
        <f t="shared" si="32"/>
        <v>0</v>
      </c>
      <c r="G403" s="264">
        <v>0</v>
      </c>
      <c r="H403" s="264">
        <v>0</v>
      </c>
    </row>
    <row r="404" spans="1:8" ht="27" x14ac:dyDescent="0.2">
      <c r="A404" s="140">
        <v>2490</v>
      </c>
      <c r="B404" s="43" t="s">
        <v>74</v>
      </c>
      <c r="C404" s="137">
        <v>9</v>
      </c>
      <c r="D404" s="137">
        <v>0</v>
      </c>
      <c r="E404" s="142" t="s">
        <v>419</v>
      </c>
      <c r="F404" s="174">
        <f t="shared" si="28"/>
        <v>0</v>
      </c>
      <c r="G404" s="174">
        <f>G406</f>
        <v>0</v>
      </c>
      <c r="H404" s="174">
        <f>H406</f>
        <v>0</v>
      </c>
    </row>
    <row r="405" spans="1:8" s="143" customFormat="1" ht="10.5" customHeight="1" x14ac:dyDescent="0.25">
      <c r="A405" s="140"/>
      <c r="B405" s="43"/>
      <c r="C405" s="137"/>
      <c r="D405" s="137"/>
      <c r="E405" s="141" t="s">
        <v>233</v>
      </c>
      <c r="F405" s="174"/>
      <c r="G405" s="176"/>
      <c r="H405" s="176"/>
    </row>
    <row r="406" spans="1:8" ht="27" x14ac:dyDescent="0.2">
      <c r="A406" s="140">
        <v>2491</v>
      </c>
      <c r="B406" s="44" t="s">
        <v>74</v>
      </c>
      <c r="C406" s="144">
        <v>9</v>
      </c>
      <c r="D406" s="144">
        <v>1</v>
      </c>
      <c r="E406" s="141" t="s">
        <v>419</v>
      </c>
      <c r="F406" s="174">
        <f t="shared" si="28"/>
        <v>0</v>
      </c>
      <c r="G406" s="174">
        <f>SUM(G408:G411)</f>
        <v>0</v>
      </c>
      <c r="H406" s="174">
        <f>SUM(H408:H411)</f>
        <v>0</v>
      </c>
    </row>
    <row r="407" spans="1:8" ht="27" x14ac:dyDescent="0.25">
      <c r="A407" s="140"/>
      <c r="B407" s="44"/>
      <c r="C407" s="144"/>
      <c r="D407" s="144"/>
      <c r="E407" s="141" t="s">
        <v>739</v>
      </c>
      <c r="F407" s="174"/>
      <c r="G407" s="175"/>
      <c r="H407" s="175"/>
    </row>
    <row r="408" spans="1:8" ht="15.75" x14ac:dyDescent="0.25">
      <c r="A408" s="140"/>
      <c r="B408" s="44"/>
      <c r="C408" s="144"/>
      <c r="D408" s="144"/>
      <c r="E408" s="141" t="s">
        <v>740</v>
      </c>
      <c r="F408" s="174">
        <f t="shared" ref="F408:F411" si="33">G408+H408</f>
        <v>0</v>
      </c>
      <c r="G408" s="264">
        <v>0</v>
      </c>
      <c r="H408" s="264">
        <v>0</v>
      </c>
    </row>
    <row r="409" spans="1:8" ht="15.75" x14ac:dyDescent="0.25">
      <c r="A409" s="140"/>
      <c r="B409" s="44"/>
      <c r="C409" s="144"/>
      <c r="D409" s="144"/>
      <c r="E409" s="141"/>
      <c r="F409" s="174">
        <f t="shared" si="33"/>
        <v>0</v>
      </c>
      <c r="G409" s="264">
        <v>0</v>
      </c>
      <c r="H409" s="264">
        <v>0</v>
      </c>
    </row>
    <row r="410" spans="1:8" ht="15.75" x14ac:dyDescent="0.25">
      <c r="A410" s="140"/>
      <c r="B410" s="44"/>
      <c r="C410" s="144"/>
      <c r="D410" s="144"/>
      <c r="E410" s="141"/>
      <c r="F410" s="174">
        <f t="shared" si="33"/>
        <v>0</v>
      </c>
      <c r="G410" s="264">
        <v>0</v>
      </c>
      <c r="H410" s="264">
        <v>0</v>
      </c>
    </row>
    <row r="411" spans="1:8" ht="15.75" x14ac:dyDescent="0.25">
      <c r="A411" s="140"/>
      <c r="B411" s="44"/>
      <c r="C411" s="144"/>
      <c r="D411" s="144"/>
      <c r="E411" s="141" t="s">
        <v>740</v>
      </c>
      <c r="F411" s="174">
        <f t="shared" si="33"/>
        <v>0</v>
      </c>
      <c r="G411" s="264">
        <v>0</v>
      </c>
      <c r="H411" s="264">
        <v>0</v>
      </c>
    </row>
    <row r="412" spans="1:8" s="139" customFormat="1" ht="32.25" customHeight="1" x14ac:dyDescent="0.25">
      <c r="A412" s="136">
        <v>2500</v>
      </c>
      <c r="B412" s="43" t="s">
        <v>75</v>
      </c>
      <c r="C412" s="137">
        <v>0</v>
      </c>
      <c r="D412" s="137">
        <v>0</v>
      </c>
      <c r="E412" s="138" t="s">
        <v>744</v>
      </c>
      <c r="F412" s="179">
        <f t="shared" si="28"/>
        <v>345000</v>
      </c>
      <c r="G412" s="179">
        <f>G414+G422+G430+G438+G446+G454</f>
        <v>345000</v>
      </c>
      <c r="H412" s="179">
        <f>H414+H422+H430+H438+H446+H454</f>
        <v>0</v>
      </c>
    </row>
    <row r="413" spans="1:8" ht="14.25" customHeight="1" x14ac:dyDescent="0.25">
      <c r="A413" s="140"/>
      <c r="B413" s="43"/>
      <c r="C413" s="137"/>
      <c r="D413" s="137"/>
      <c r="E413" s="141" t="s">
        <v>327</v>
      </c>
      <c r="F413" s="174"/>
      <c r="G413" s="175"/>
      <c r="H413" s="175"/>
    </row>
    <row r="414" spans="1:8" x14ac:dyDescent="0.2">
      <c r="A414" s="140">
        <v>2510</v>
      </c>
      <c r="B414" s="43" t="s">
        <v>75</v>
      </c>
      <c r="C414" s="137">
        <v>1</v>
      </c>
      <c r="D414" s="137">
        <v>0</v>
      </c>
      <c r="E414" s="142" t="s">
        <v>421</v>
      </c>
      <c r="F414" s="174">
        <f t="shared" si="28"/>
        <v>345000</v>
      </c>
      <c r="G414" s="174">
        <f>G416</f>
        <v>345000</v>
      </c>
      <c r="H414" s="174">
        <f>H416</f>
        <v>0</v>
      </c>
    </row>
    <row r="415" spans="1:8" s="143" customFormat="1" ht="13.5" customHeight="1" x14ac:dyDescent="0.25">
      <c r="A415" s="140"/>
      <c r="B415" s="43"/>
      <c r="C415" s="137"/>
      <c r="D415" s="137"/>
      <c r="E415" s="141" t="s">
        <v>233</v>
      </c>
      <c r="F415" s="174"/>
      <c r="G415" s="176"/>
      <c r="H415" s="176"/>
    </row>
    <row r="416" spans="1:8" x14ac:dyDescent="0.2">
      <c r="A416" s="140">
        <v>2511</v>
      </c>
      <c r="B416" s="44" t="s">
        <v>75</v>
      </c>
      <c r="C416" s="144">
        <v>1</v>
      </c>
      <c r="D416" s="144">
        <v>1</v>
      </c>
      <c r="E416" s="141" t="s">
        <v>421</v>
      </c>
      <c r="F416" s="174">
        <f t="shared" ref="F416" si="34">G416+H416</f>
        <v>345000</v>
      </c>
      <c r="G416" s="174">
        <f>SUM(G418:G421)</f>
        <v>345000</v>
      </c>
      <c r="H416" s="174">
        <f>SUM(H418:H421)</f>
        <v>0</v>
      </c>
    </row>
    <row r="417" spans="1:10" ht="27" x14ac:dyDescent="0.25">
      <c r="A417" s="140"/>
      <c r="B417" s="44"/>
      <c r="C417" s="144"/>
      <c r="D417" s="144"/>
      <c r="E417" s="141" t="s">
        <v>739</v>
      </c>
      <c r="F417" s="174"/>
      <c r="G417" s="175"/>
      <c r="H417" s="175"/>
    </row>
    <row r="418" spans="1:10" ht="15.75" x14ac:dyDescent="0.25">
      <c r="A418" s="140"/>
      <c r="B418" s="44"/>
      <c r="C418" s="144"/>
      <c r="D418" s="144"/>
      <c r="E418" s="141">
        <v>4511</v>
      </c>
      <c r="F418" s="174">
        <f t="shared" ref="F418:F421" si="35">G418+H418</f>
        <v>123624</v>
      </c>
      <c r="G418" s="380">
        <v>123624</v>
      </c>
      <c r="H418" s="175"/>
      <c r="J418" s="119" t="s">
        <v>789</v>
      </c>
    </row>
    <row r="419" spans="1:10" ht="15.75" x14ac:dyDescent="0.25">
      <c r="A419" s="140"/>
      <c r="B419" s="44"/>
      <c r="C419" s="144"/>
      <c r="D419" s="144"/>
      <c r="E419" s="141">
        <v>4111</v>
      </c>
      <c r="F419" s="174">
        <f t="shared" si="35"/>
        <v>221376</v>
      </c>
      <c r="G419" s="380">
        <v>221376</v>
      </c>
      <c r="H419" s="264">
        <v>0</v>
      </c>
    </row>
    <row r="420" spans="1:10" ht="15.75" x14ac:dyDescent="0.25">
      <c r="A420" s="140"/>
      <c r="B420" s="44"/>
      <c r="C420" s="144"/>
      <c r="D420" s="144"/>
      <c r="E420" s="141"/>
      <c r="F420" s="174">
        <f t="shared" si="35"/>
        <v>0</v>
      </c>
      <c r="G420" s="264">
        <v>0</v>
      </c>
      <c r="H420" s="264">
        <v>0</v>
      </c>
    </row>
    <row r="421" spans="1:10" ht="15.75" x14ac:dyDescent="0.25">
      <c r="A421" s="140"/>
      <c r="B421" s="44"/>
      <c r="C421" s="144"/>
      <c r="D421" s="144"/>
      <c r="E421" s="141" t="s">
        <v>740</v>
      </c>
      <c r="F421" s="174">
        <f t="shared" si="35"/>
        <v>0</v>
      </c>
      <c r="G421" s="264">
        <v>0</v>
      </c>
      <c r="H421" s="264">
        <v>0</v>
      </c>
    </row>
    <row r="422" spans="1:10" x14ac:dyDescent="0.2">
      <c r="A422" s="140">
        <v>2520</v>
      </c>
      <c r="B422" s="43" t="s">
        <v>75</v>
      </c>
      <c r="C422" s="137">
        <v>2</v>
      </c>
      <c r="D422" s="137">
        <v>0</v>
      </c>
      <c r="E422" s="142" t="s">
        <v>422</v>
      </c>
      <c r="F422" s="174">
        <f t="shared" si="28"/>
        <v>0</v>
      </c>
      <c r="G422" s="174">
        <f>G424</f>
        <v>0</v>
      </c>
      <c r="H422" s="174">
        <f>H424</f>
        <v>0</v>
      </c>
    </row>
    <row r="423" spans="1:10" s="143" customFormat="1" ht="10.5" customHeight="1" x14ac:dyDescent="0.25">
      <c r="A423" s="140"/>
      <c r="B423" s="43"/>
      <c r="C423" s="137"/>
      <c r="D423" s="137"/>
      <c r="E423" s="141" t="s">
        <v>233</v>
      </c>
      <c r="F423" s="174"/>
      <c r="G423" s="176"/>
      <c r="H423" s="176"/>
    </row>
    <row r="424" spans="1:10" x14ac:dyDescent="0.2">
      <c r="A424" s="140">
        <v>2521</v>
      </c>
      <c r="B424" s="44" t="s">
        <v>75</v>
      </c>
      <c r="C424" s="144">
        <v>2</v>
      </c>
      <c r="D424" s="144">
        <v>1</v>
      </c>
      <c r="E424" s="141" t="s">
        <v>423</v>
      </c>
      <c r="F424" s="174">
        <f t="shared" ref="F424" si="36">G424+H424</f>
        <v>0</v>
      </c>
      <c r="G424" s="174">
        <f>SUM(G426:G429)</f>
        <v>0</v>
      </c>
      <c r="H424" s="174">
        <f>SUM(H426:H429)</f>
        <v>0</v>
      </c>
    </row>
    <row r="425" spans="1:10" ht="27" x14ac:dyDescent="0.25">
      <c r="A425" s="140"/>
      <c r="B425" s="44"/>
      <c r="C425" s="144"/>
      <c r="D425" s="144"/>
      <c r="E425" s="141" t="s">
        <v>739</v>
      </c>
      <c r="F425" s="174"/>
      <c r="G425" s="175"/>
      <c r="H425" s="175"/>
    </row>
    <row r="426" spans="1:10" ht="15.75" x14ac:dyDescent="0.25">
      <c r="A426" s="140"/>
      <c r="B426" s="44"/>
      <c r="C426" s="144"/>
      <c r="D426" s="144"/>
      <c r="E426" s="141" t="s">
        <v>740</v>
      </c>
      <c r="F426" s="174">
        <f t="shared" ref="F426:F429" si="37">G426+H426</f>
        <v>0</v>
      </c>
      <c r="G426" s="264">
        <v>0</v>
      </c>
      <c r="H426" s="264">
        <v>0</v>
      </c>
    </row>
    <row r="427" spans="1:10" ht="15.75" x14ac:dyDescent="0.25">
      <c r="A427" s="140"/>
      <c r="B427" s="44"/>
      <c r="C427" s="144"/>
      <c r="D427" s="144"/>
      <c r="E427" s="141"/>
      <c r="F427" s="174">
        <f t="shared" si="37"/>
        <v>0</v>
      </c>
      <c r="G427" s="264">
        <v>0</v>
      </c>
      <c r="H427" s="264">
        <v>0</v>
      </c>
    </row>
    <row r="428" spans="1:10" ht="15.75" x14ac:dyDescent="0.25">
      <c r="A428" s="140"/>
      <c r="B428" s="44"/>
      <c r="C428" s="144"/>
      <c r="D428" s="144"/>
      <c r="E428" s="141"/>
      <c r="F428" s="174">
        <f t="shared" si="37"/>
        <v>0</v>
      </c>
      <c r="G428" s="264">
        <v>0</v>
      </c>
      <c r="H428" s="264">
        <v>0</v>
      </c>
    </row>
    <row r="429" spans="1:10" ht="15.75" x14ac:dyDescent="0.25">
      <c r="A429" s="140"/>
      <c r="B429" s="44"/>
      <c r="C429" s="144"/>
      <c r="D429" s="144"/>
      <c r="E429" s="141" t="s">
        <v>740</v>
      </c>
      <c r="F429" s="174">
        <f t="shared" si="37"/>
        <v>0</v>
      </c>
      <c r="G429" s="264">
        <v>0</v>
      </c>
      <c r="H429" s="264">
        <v>0</v>
      </c>
    </row>
    <row r="430" spans="1:10" x14ac:dyDescent="0.2">
      <c r="A430" s="140">
        <v>2530</v>
      </c>
      <c r="B430" s="43" t="s">
        <v>75</v>
      </c>
      <c r="C430" s="137">
        <v>3</v>
      </c>
      <c r="D430" s="137">
        <v>0</v>
      </c>
      <c r="E430" s="142" t="s">
        <v>424</v>
      </c>
      <c r="F430" s="174">
        <f t="shared" si="28"/>
        <v>0</v>
      </c>
      <c r="G430" s="174">
        <f>G432</f>
        <v>0</v>
      </c>
      <c r="H430" s="174">
        <f>H432</f>
        <v>0</v>
      </c>
    </row>
    <row r="431" spans="1:10" s="143" customFormat="1" ht="10.5" customHeight="1" x14ac:dyDescent="0.25">
      <c r="A431" s="140"/>
      <c r="B431" s="43"/>
      <c r="C431" s="137"/>
      <c r="D431" s="137"/>
      <c r="E431" s="141" t="s">
        <v>233</v>
      </c>
      <c r="F431" s="174">
        <f t="shared" si="28"/>
        <v>0</v>
      </c>
      <c r="G431" s="176"/>
      <c r="H431" s="176"/>
    </row>
    <row r="432" spans="1:10" x14ac:dyDescent="0.2">
      <c r="A432" s="140">
        <v>3531</v>
      </c>
      <c r="B432" s="44" t="s">
        <v>75</v>
      </c>
      <c r="C432" s="144">
        <v>3</v>
      </c>
      <c r="D432" s="144">
        <v>1</v>
      </c>
      <c r="E432" s="141" t="s">
        <v>424</v>
      </c>
      <c r="F432" s="174">
        <f t="shared" si="28"/>
        <v>0</v>
      </c>
      <c r="G432" s="174">
        <f>SUM(G434:G437)</f>
        <v>0</v>
      </c>
      <c r="H432" s="174">
        <f>SUM(H434:H437)</f>
        <v>0</v>
      </c>
    </row>
    <row r="433" spans="1:8" ht="27" x14ac:dyDescent="0.25">
      <c r="A433" s="140"/>
      <c r="B433" s="44"/>
      <c r="C433" s="144"/>
      <c r="D433" s="144"/>
      <c r="E433" s="141" t="s">
        <v>739</v>
      </c>
      <c r="F433" s="174"/>
      <c r="G433" s="175"/>
      <c r="H433" s="175"/>
    </row>
    <row r="434" spans="1:8" ht="15.75" x14ac:dyDescent="0.25">
      <c r="A434" s="140"/>
      <c r="B434" s="44"/>
      <c r="C434" s="144"/>
      <c r="D434" s="144"/>
      <c r="E434" s="141" t="s">
        <v>740</v>
      </c>
      <c r="F434" s="174">
        <f t="shared" ref="F434:F446" si="38">G434+H434</f>
        <v>0</v>
      </c>
      <c r="G434" s="264">
        <v>0</v>
      </c>
      <c r="H434" s="264">
        <v>0</v>
      </c>
    </row>
    <row r="435" spans="1:8" ht="15.75" x14ac:dyDescent="0.25">
      <c r="A435" s="140"/>
      <c r="B435" s="44"/>
      <c r="C435" s="144"/>
      <c r="D435" s="144"/>
      <c r="E435" s="141"/>
      <c r="F435" s="174">
        <f t="shared" si="38"/>
        <v>0</v>
      </c>
      <c r="G435" s="264">
        <v>0</v>
      </c>
      <c r="H435" s="264">
        <v>0</v>
      </c>
    </row>
    <row r="436" spans="1:8" ht="15.75" x14ac:dyDescent="0.25">
      <c r="A436" s="140"/>
      <c r="B436" s="44"/>
      <c r="C436" s="144"/>
      <c r="D436" s="144"/>
      <c r="E436" s="141"/>
      <c r="F436" s="174">
        <f t="shared" si="38"/>
        <v>0</v>
      </c>
      <c r="G436" s="264">
        <v>0</v>
      </c>
      <c r="H436" s="264">
        <v>0</v>
      </c>
    </row>
    <row r="437" spans="1:8" ht="15.75" x14ac:dyDescent="0.25">
      <c r="A437" s="140"/>
      <c r="B437" s="44"/>
      <c r="C437" s="144"/>
      <c r="D437" s="144"/>
      <c r="E437" s="141" t="s">
        <v>740</v>
      </c>
      <c r="F437" s="174">
        <f t="shared" si="38"/>
        <v>0</v>
      </c>
      <c r="G437" s="264">
        <v>0</v>
      </c>
      <c r="H437" s="264">
        <v>0</v>
      </c>
    </row>
    <row r="438" spans="1:8" ht="19.5" customHeight="1" x14ac:dyDescent="0.2">
      <c r="A438" s="140">
        <v>2540</v>
      </c>
      <c r="B438" s="43" t="s">
        <v>75</v>
      </c>
      <c r="C438" s="137">
        <v>4</v>
      </c>
      <c r="D438" s="137">
        <v>0</v>
      </c>
      <c r="E438" s="142" t="s">
        <v>425</v>
      </c>
      <c r="F438" s="174">
        <f t="shared" si="38"/>
        <v>0</v>
      </c>
      <c r="G438" s="174">
        <f>G440</f>
        <v>0</v>
      </c>
      <c r="H438" s="174">
        <f>H440</f>
        <v>0</v>
      </c>
    </row>
    <row r="439" spans="1:8" s="143" customFormat="1" ht="10.5" customHeight="1" x14ac:dyDescent="0.25">
      <c r="A439" s="140"/>
      <c r="B439" s="43"/>
      <c r="C439" s="137"/>
      <c r="D439" s="137"/>
      <c r="E439" s="141" t="s">
        <v>233</v>
      </c>
      <c r="F439" s="174"/>
      <c r="G439" s="176"/>
      <c r="H439" s="176"/>
    </row>
    <row r="440" spans="1:8" ht="17.25" customHeight="1" x14ac:dyDescent="0.2">
      <c r="A440" s="140">
        <v>2541</v>
      </c>
      <c r="B440" s="44" t="s">
        <v>75</v>
      </c>
      <c r="C440" s="144">
        <v>4</v>
      </c>
      <c r="D440" s="144">
        <v>1</v>
      </c>
      <c r="E440" s="141" t="s">
        <v>425</v>
      </c>
      <c r="F440" s="174">
        <f t="shared" ref="F440" si="39">G440+H440</f>
        <v>0</v>
      </c>
      <c r="G440" s="174">
        <f>SUM(G442:G445)</f>
        <v>0</v>
      </c>
      <c r="H440" s="174">
        <f>SUM(H442:H445)</f>
        <v>0</v>
      </c>
    </row>
    <row r="441" spans="1:8" ht="27" x14ac:dyDescent="0.25">
      <c r="A441" s="140"/>
      <c r="B441" s="44"/>
      <c r="C441" s="144"/>
      <c r="D441" s="144"/>
      <c r="E441" s="141" t="s">
        <v>739</v>
      </c>
      <c r="F441" s="174"/>
      <c r="G441" s="175"/>
      <c r="H441" s="175"/>
    </row>
    <row r="442" spans="1:8" ht="15.75" x14ac:dyDescent="0.25">
      <c r="A442" s="140"/>
      <c r="B442" s="44"/>
      <c r="C442" s="144"/>
      <c r="D442" s="144"/>
      <c r="E442" s="141" t="s">
        <v>740</v>
      </c>
      <c r="F442" s="174">
        <f t="shared" ref="F442:F445" si="40">G442+H442</f>
        <v>0</v>
      </c>
      <c r="G442" s="264">
        <v>0</v>
      </c>
      <c r="H442" s="264">
        <v>0</v>
      </c>
    </row>
    <row r="443" spans="1:8" ht="15.75" x14ac:dyDescent="0.25">
      <c r="A443" s="140"/>
      <c r="B443" s="44"/>
      <c r="C443" s="144"/>
      <c r="D443" s="144"/>
      <c r="E443" s="141"/>
      <c r="F443" s="174">
        <f t="shared" si="40"/>
        <v>0</v>
      </c>
      <c r="G443" s="264">
        <v>0</v>
      </c>
      <c r="H443" s="264">
        <v>0</v>
      </c>
    </row>
    <row r="444" spans="1:8" ht="15.75" x14ac:dyDescent="0.25">
      <c r="A444" s="140"/>
      <c r="B444" s="44"/>
      <c r="C444" s="144"/>
      <c r="D444" s="144"/>
      <c r="E444" s="141"/>
      <c r="F444" s="174">
        <f t="shared" si="40"/>
        <v>0</v>
      </c>
      <c r="G444" s="264">
        <v>0</v>
      </c>
      <c r="H444" s="264">
        <v>0</v>
      </c>
    </row>
    <row r="445" spans="1:8" ht="15.75" x14ac:dyDescent="0.25">
      <c r="A445" s="140"/>
      <c r="B445" s="44"/>
      <c r="C445" s="144"/>
      <c r="D445" s="144"/>
      <c r="E445" s="141" t="s">
        <v>740</v>
      </c>
      <c r="F445" s="174">
        <f t="shared" si="40"/>
        <v>0</v>
      </c>
      <c r="G445" s="264">
        <v>0</v>
      </c>
      <c r="H445" s="264">
        <v>0</v>
      </c>
    </row>
    <row r="446" spans="1:8" ht="32.25" customHeight="1" x14ac:dyDescent="0.2">
      <c r="A446" s="140">
        <v>2550</v>
      </c>
      <c r="B446" s="43" t="s">
        <v>75</v>
      </c>
      <c r="C446" s="137">
        <v>5</v>
      </c>
      <c r="D446" s="137">
        <v>0</v>
      </c>
      <c r="E446" s="142" t="s">
        <v>426</v>
      </c>
      <c r="F446" s="174">
        <f t="shared" si="38"/>
        <v>0</v>
      </c>
      <c r="G446" s="174">
        <f>G448</f>
        <v>0</v>
      </c>
      <c r="H446" s="174">
        <f>H448</f>
        <v>0</v>
      </c>
    </row>
    <row r="447" spans="1:8" s="143" customFormat="1" ht="10.5" customHeight="1" x14ac:dyDescent="0.25">
      <c r="A447" s="140"/>
      <c r="B447" s="43"/>
      <c r="C447" s="137"/>
      <c r="D447" s="137"/>
      <c r="E447" s="141" t="s">
        <v>233</v>
      </c>
      <c r="F447" s="174"/>
      <c r="G447" s="176"/>
      <c r="H447" s="176"/>
    </row>
    <row r="448" spans="1:8" ht="27" x14ac:dyDescent="0.2">
      <c r="A448" s="140">
        <v>2551</v>
      </c>
      <c r="B448" s="44" t="s">
        <v>75</v>
      </c>
      <c r="C448" s="144">
        <v>5</v>
      </c>
      <c r="D448" s="144">
        <v>1</v>
      </c>
      <c r="E448" s="141" t="s">
        <v>426</v>
      </c>
      <c r="F448" s="174">
        <f t="shared" ref="F448" si="41">G448+H448</f>
        <v>0</v>
      </c>
      <c r="G448" s="174">
        <f>SUM(G450:G453)</f>
        <v>0</v>
      </c>
      <c r="H448" s="174">
        <f>SUM(H450:H453)</f>
        <v>0</v>
      </c>
    </row>
    <row r="449" spans="1:8" ht="27" x14ac:dyDescent="0.25">
      <c r="A449" s="140"/>
      <c r="B449" s="44"/>
      <c r="C449" s="144"/>
      <c r="D449" s="144"/>
      <c r="E449" s="141" t="s">
        <v>739</v>
      </c>
      <c r="F449" s="174"/>
      <c r="G449" s="175"/>
      <c r="H449" s="175"/>
    </row>
    <row r="450" spans="1:8" ht="15.75" x14ac:dyDescent="0.25">
      <c r="A450" s="140"/>
      <c r="B450" s="44"/>
      <c r="C450" s="144"/>
      <c r="D450" s="144"/>
      <c r="E450" s="141" t="s">
        <v>740</v>
      </c>
      <c r="F450" s="174">
        <f t="shared" ref="F450:F464" si="42">G450+H450</f>
        <v>0</v>
      </c>
      <c r="G450" s="264">
        <v>0</v>
      </c>
      <c r="H450" s="264">
        <v>0</v>
      </c>
    </row>
    <row r="451" spans="1:8" ht="15.75" x14ac:dyDescent="0.25">
      <c r="A451" s="140"/>
      <c r="B451" s="44"/>
      <c r="C451" s="144"/>
      <c r="D451" s="144"/>
      <c r="E451" s="141"/>
      <c r="F451" s="174">
        <f t="shared" si="42"/>
        <v>0</v>
      </c>
      <c r="G451" s="264">
        <v>0</v>
      </c>
      <c r="H451" s="264">
        <v>0</v>
      </c>
    </row>
    <row r="452" spans="1:8" ht="15.75" x14ac:dyDescent="0.25">
      <c r="A452" s="140"/>
      <c r="B452" s="44"/>
      <c r="C452" s="144"/>
      <c r="D452" s="144"/>
      <c r="E452" s="141"/>
      <c r="F452" s="174">
        <f t="shared" si="42"/>
        <v>0</v>
      </c>
      <c r="G452" s="264">
        <v>0</v>
      </c>
      <c r="H452" s="264">
        <v>0</v>
      </c>
    </row>
    <row r="453" spans="1:8" ht="15.75" x14ac:dyDescent="0.25">
      <c r="A453" s="140"/>
      <c r="B453" s="44"/>
      <c r="C453" s="144"/>
      <c r="D453" s="144"/>
      <c r="E453" s="141" t="s">
        <v>740</v>
      </c>
      <c r="F453" s="174">
        <f t="shared" si="42"/>
        <v>0</v>
      </c>
      <c r="G453" s="264">
        <v>0</v>
      </c>
      <c r="H453" s="264">
        <v>0</v>
      </c>
    </row>
    <row r="454" spans="1:8" ht="27" x14ac:dyDescent="0.2">
      <c r="A454" s="140">
        <v>2560</v>
      </c>
      <c r="B454" s="43" t="s">
        <v>75</v>
      </c>
      <c r="C454" s="137">
        <v>6</v>
      </c>
      <c r="D454" s="137">
        <v>0</v>
      </c>
      <c r="E454" s="142" t="s">
        <v>427</v>
      </c>
      <c r="F454" s="174">
        <f t="shared" si="42"/>
        <v>0</v>
      </c>
      <c r="G454" s="174">
        <f>G456</f>
        <v>0</v>
      </c>
      <c r="H454" s="174">
        <f>H456</f>
        <v>0</v>
      </c>
    </row>
    <row r="455" spans="1:8" s="143" customFormat="1" ht="10.5" customHeight="1" x14ac:dyDescent="0.25">
      <c r="A455" s="140"/>
      <c r="B455" s="43"/>
      <c r="C455" s="137"/>
      <c r="D455" s="137"/>
      <c r="E455" s="141" t="s">
        <v>233</v>
      </c>
      <c r="F455" s="174"/>
      <c r="G455" s="176"/>
      <c r="H455" s="176"/>
    </row>
    <row r="456" spans="1:8" ht="27" x14ac:dyDescent="0.2">
      <c r="A456" s="140">
        <v>2561</v>
      </c>
      <c r="B456" s="44" t="s">
        <v>75</v>
      </c>
      <c r="C456" s="144">
        <v>6</v>
      </c>
      <c r="D456" s="144">
        <v>1</v>
      </c>
      <c r="E456" s="141" t="s">
        <v>427</v>
      </c>
      <c r="F456" s="174">
        <f t="shared" si="42"/>
        <v>0</v>
      </c>
      <c r="G456" s="174">
        <f>SUM(G458:G461)</f>
        <v>0</v>
      </c>
      <c r="H456" s="174">
        <f>SUM(H458:H461)</f>
        <v>0</v>
      </c>
    </row>
    <row r="457" spans="1:8" ht="27" x14ac:dyDescent="0.25">
      <c r="A457" s="140"/>
      <c r="B457" s="44"/>
      <c r="C457" s="144"/>
      <c r="D457" s="144"/>
      <c r="E457" s="141" t="s">
        <v>739</v>
      </c>
      <c r="F457" s="174"/>
      <c r="G457" s="175"/>
      <c r="H457" s="175"/>
    </row>
    <row r="458" spans="1:8" ht="15.75" x14ac:dyDescent="0.25">
      <c r="A458" s="140"/>
      <c r="B458" s="44"/>
      <c r="C458" s="144"/>
      <c r="D458" s="144"/>
      <c r="E458" s="141" t="s">
        <v>740</v>
      </c>
      <c r="F458" s="174">
        <f t="shared" ref="F458:F461" si="43">G458+H458</f>
        <v>0</v>
      </c>
      <c r="G458" s="264">
        <v>0</v>
      </c>
      <c r="H458" s="264">
        <v>0</v>
      </c>
    </row>
    <row r="459" spans="1:8" ht="15.75" x14ac:dyDescent="0.25">
      <c r="A459" s="140"/>
      <c r="B459" s="44"/>
      <c r="C459" s="144"/>
      <c r="D459" s="144"/>
      <c r="E459" s="141"/>
      <c r="F459" s="174">
        <f t="shared" si="43"/>
        <v>0</v>
      </c>
      <c r="G459" s="264">
        <v>0</v>
      </c>
      <c r="H459" s="264">
        <v>0</v>
      </c>
    </row>
    <row r="460" spans="1:8" ht="15.75" x14ac:dyDescent="0.25">
      <c r="A460" s="140"/>
      <c r="B460" s="44"/>
      <c r="C460" s="144"/>
      <c r="D460" s="144"/>
      <c r="E460" s="141"/>
      <c r="F460" s="174">
        <f t="shared" si="43"/>
        <v>0</v>
      </c>
      <c r="G460" s="264">
        <v>0</v>
      </c>
      <c r="H460" s="264">
        <v>0</v>
      </c>
    </row>
    <row r="461" spans="1:8" ht="15.75" x14ac:dyDescent="0.25">
      <c r="A461" s="140"/>
      <c r="B461" s="44"/>
      <c r="C461" s="144"/>
      <c r="D461" s="144"/>
      <c r="E461" s="141" t="s">
        <v>740</v>
      </c>
      <c r="F461" s="174">
        <f t="shared" si="43"/>
        <v>0</v>
      </c>
      <c r="G461" s="264">
        <v>0</v>
      </c>
      <c r="H461" s="264">
        <v>0</v>
      </c>
    </row>
    <row r="462" spans="1:8" s="139" customFormat="1" ht="64.5" customHeight="1" x14ac:dyDescent="0.25">
      <c r="A462" s="136">
        <v>2600</v>
      </c>
      <c r="B462" s="43" t="s">
        <v>76</v>
      </c>
      <c r="C462" s="137">
        <v>0</v>
      </c>
      <c r="D462" s="137">
        <v>0</v>
      </c>
      <c r="E462" s="138" t="s">
        <v>745</v>
      </c>
      <c r="F462" s="179">
        <f t="shared" si="42"/>
        <v>174900</v>
      </c>
      <c r="G462" s="179">
        <f>G464+G472+G480+G492+G500+G508</f>
        <v>90000</v>
      </c>
      <c r="H462" s="179">
        <f>H464+H472+H480+H492+H500+H508</f>
        <v>84900</v>
      </c>
    </row>
    <row r="463" spans="1:8" ht="15.75" customHeight="1" x14ac:dyDescent="0.25">
      <c r="A463" s="140"/>
      <c r="B463" s="43"/>
      <c r="C463" s="137"/>
      <c r="D463" s="137"/>
      <c r="E463" s="141" t="s">
        <v>327</v>
      </c>
      <c r="F463" s="174">
        <f t="shared" si="42"/>
        <v>0</v>
      </c>
      <c r="G463" s="175"/>
      <c r="H463" s="175"/>
    </row>
    <row r="464" spans="1:8" x14ac:dyDescent="0.2">
      <c r="A464" s="140">
        <v>2610</v>
      </c>
      <c r="B464" s="43" t="s">
        <v>76</v>
      </c>
      <c r="C464" s="137">
        <v>1</v>
      </c>
      <c r="D464" s="137">
        <v>0</v>
      </c>
      <c r="E464" s="142" t="s">
        <v>429</v>
      </c>
      <c r="F464" s="174">
        <f t="shared" si="42"/>
        <v>5000</v>
      </c>
      <c r="G464" s="174">
        <f>G466</f>
        <v>0</v>
      </c>
      <c r="H464" s="174">
        <f>H466</f>
        <v>5000</v>
      </c>
    </row>
    <row r="465" spans="1:8" s="143" customFormat="1" ht="13.5" customHeight="1" x14ac:dyDescent="0.25">
      <c r="A465" s="140"/>
      <c r="B465" s="43"/>
      <c r="C465" s="137"/>
      <c r="D465" s="137"/>
      <c r="E465" s="141" t="s">
        <v>233</v>
      </c>
      <c r="F465" s="174"/>
      <c r="G465" s="176"/>
      <c r="H465" s="176"/>
    </row>
    <row r="466" spans="1:8" x14ac:dyDescent="0.2">
      <c r="A466" s="140">
        <v>2611</v>
      </c>
      <c r="B466" s="44" t="s">
        <v>76</v>
      </c>
      <c r="C466" s="144">
        <v>1</v>
      </c>
      <c r="D466" s="144">
        <v>1</v>
      </c>
      <c r="E466" s="141" t="s">
        <v>430</v>
      </c>
      <c r="F466" s="174">
        <f t="shared" ref="F466" si="44">G466+H466</f>
        <v>5000</v>
      </c>
      <c r="G466" s="174">
        <f>SUM(G468:G471)</f>
        <v>0</v>
      </c>
      <c r="H466" s="174">
        <f>SUM(H468:H471)</f>
        <v>5000</v>
      </c>
    </row>
    <row r="467" spans="1:8" ht="27" x14ac:dyDescent="0.25">
      <c r="A467" s="140"/>
      <c r="B467" s="44"/>
      <c r="C467" s="144"/>
      <c r="D467" s="144"/>
      <c r="E467" s="141" t="s">
        <v>739</v>
      </c>
      <c r="F467" s="174"/>
      <c r="G467" s="175"/>
      <c r="H467" s="175"/>
    </row>
    <row r="468" spans="1:8" ht="15.75" x14ac:dyDescent="0.25">
      <c r="A468" s="140"/>
      <c r="B468" s="44"/>
      <c r="C468" s="144"/>
      <c r="D468" s="144"/>
      <c r="E468" s="141">
        <v>5121</v>
      </c>
      <c r="F468" s="174">
        <f t="shared" ref="F468:F472" si="45">G468+H468</f>
        <v>5000</v>
      </c>
      <c r="G468" s="264">
        <v>0</v>
      </c>
      <c r="H468" s="264">
        <v>5000</v>
      </c>
    </row>
    <row r="469" spans="1:8" ht="15.75" x14ac:dyDescent="0.25">
      <c r="A469" s="140"/>
      <c r="B469" s="44"/>
      <c r="C469" s="144"/>
      <c r="D469" s="144"/>
      <c r="E469" s="141"/>
      <c r="F469" s="174">
        <f t="shared" si="45"/>
        <v>0</v>
      </c>
      <c r="G469" s="264">
        <v>0</v>
      </c>
      <c r="H469" s="264">
        <v>0</v>
      </c>
    </row>
    <row r="470" spans="1:8" ht="15.75" x14ac:dyDescent="0.25">
      <c r="A470" s="140"/>
      <c r="B470" s="44"/>
      <c r="C470" s="144"/>
      <c r="D470" s="144"/>
      <c r="E470" s="141"/>
      <c r="F470" s="174">
        <f t="shared" si="45"/>
        <v>0</v>
      </c>
      <c r="G470" s="264">
        <v>0</v>
      </c>
      <c r="H470" s="264">
        <v>0</v>
      </c>
    </row>
    <row r="471" spans="1:8" ht="15.75" x14ac:dyDescent="0.25">
      <c r="A471" s="140"/>
      <c r="B471" s="44"/>
      <c r="C471" s="144"/>
      <c r="D471" s="144"/>
      <c r="E471" s="141" t="s">
        <v>740</v>
      </c>
      <c r="F471" s="174">
        <f t="shared" si="45"/>
        <v>0</v>
      </c>
      <c r="G471" s="264">
        <v>0</v>
      </c>
      <c r="H471" s="264">
        <v>0</v>
      </c>
    </row>
    <row r="472" spans="1:8" x14ac:dyDescent="0.2">
      <c r="A472" s="140">
        <v>2620</v>
      </c>
      <c r="B472" s="43" t="s">
        <v>76</v>
      </c>
      <c r="C472" s="137">
        <v>2</v>
      </c>
      <c r="D472" s="137">
        <v>0</v>
      </c>
      <c r="E472" s="142" t="s">
        <v>431</v>
      </c>
      <c r="F472" s="174">
        <f t="shared" si="45"/>
        <v>0</v>
      </c>
      <c r="G472" s="174">
        <f>G474</f>
        <v>0</v>
      </c>
      <c r="H472" s="174">
        <f>H474</f>
        <v>0</v>
      </c>
    </row>
    <row r="473" spans="1:8" s="143" customFormat="1" ht="15" customHeight="1" x14ac:dyDescent="0.25">
      <c r="A473" s="140"/>
      <c r="B473" s="43"/>
      <c r="C473" s="137"/>
      <c r="D473" s="137"/>
      <c r="E473" s="141" t="s">
        <v>233</v>
      </c>
      <c r="F473" s="174"/>
      <c r="G473" s="176"/>
      <c r="H473" s="176"/>
    </row>
    <row r="474" spans="1:8" x14ac:dyDescent="0.2">
      <c r="A474" s="140">
        <v>2621</v>
      </c>
      <c r="B474" s="44" t="s">
        <v>76</v>
      </c>
      <c r="C474" s="144">
        <v>2</v>
      </c>
      <c r="D474" s="144">
        <v>1</v>
      </c>
      <c r="E474" s="141" t="s">
        <v>431</v>
      </c>
      <c r="F474" s="174">
        <f t="shared" ref="F474" si="46">G474+H474</f>
        <v>0</v>
      </c>
      <c r="G474" s="174">
        <f>H475</f>
        <v>0</v>
      </c>
      <c r="H474" s="174">
        <f>SUM(H476:H479)</f>
        <v>0</v>
      </c>
    </row>
    <row r="475" spans="1:8" ht="27" x14ac:dyDescent="0.25">
      <c r="A475" s="140"/>
      <c r="B475" s="44"/>
      <c r="C475" s="144"/>
      <c r="D475" s="144"/>
      <c r="E475" s="141" t="s">
        <v>739</v>
      </c>
      <c r="F475" s="174"/>
      <c r="G475" s="175"/>
      <c r="H475" s="175"/>
    </row>
    <row r="476" spans="1:8" ht="15.75" x14ac:dyDescent="0.25">
      <c r="A476" s="140"/>
      <c r="B476" s="44"/>
      <c r="C476" s="144"/>
      <c r="D476" s="144"/>
      <c r="E476" s="374"/>
      <c r="F476" s="174">
        <f t="shared" ref="F476:F480" si="47">G476+H476</f>
        <v>30000</v>
      </c>
      <c r="G476" s="174">
        <f>SUM(G478:G481)</f>
        <v>30000</v>
      </c>
      <c r="H476" s="264"/>
    </row>
    <row r="477" spans="1:8" ht="15.75" x14ac:dyDescent="0.25">
      <c r="A477" s="140"/>
      <c r="B477" s="44"/>
      <c r="C477" s="144"/>
      <c r="D477" s="144"/>
      <c r="E477" s="141"/>
      <c r="F477" s="174">
        <f t="shared" si="47"/>
        <v>0</v>
      </c>
      <c r="G477" s="175"/>
      <c r="H477" s="175"/>
    </row>
    <row r="478" spans="1:8" ht="15.75" x14ac:dyDescent="0.25">
      <c r="A478" s="140"/>
      <c r="B478" s="44"/>
      <c r="C478" s="144"/>
      <c r="D478" s="144"/>
      <c r="E478" s="141"/>
      <c r="F478" s="174">
        <f t="shared" si="47"/>
        <v>0</v>
      </c>
      <c r="G478" s="175"/>
      <c r="H478" s="175"/>
    </row>
    <row r="479" spans="1:8" ht="15.75" x14ac:dyDescent="0.25">
      <c r="A479" s="140"/>
      <c r="B479" s="44"/>
      <c r="C479" s="144"/>
      <c r="D479" s="144"/>
      <c r="E479" s="141" t="s">
        <v>740</v>
      </c>
      <c r="F479" s="174">
        <f t="shared" si="47"/>
        <v>0</v>
      </c>
      <c r="G479" s="175"/>
      <c r="H479" s="175"/>
    </row>
    <row r="480" spans="1:8" x14ac:dyDescent="0.2">
      <c r="A480" s="140">
        <v>2630</v>
      </c>
      <c r="B480" s="43" t="s">
        <v>76</v>
      </c>
      <c r="C480" s="137">
        <v>3</v>
      </c>
      <c r="D480" s="137">
        <v>0</v>
      </c>
      <c r="E480" s="142" t="s">
        <v>432</v>
      </c>
      <c r="F480" s="174">
        <f t="shared" si="47"/>
        <v>109900</v>
      </c>
      <c r="G480" s="174">
        <f>G482</f>
        <v>30000</v>
      </c>
      <c r="H480" s="174">
        <f>H482</f>
        <v>79900</v>
      </c>
    </row>
    <row r="481" spans="1:9" s="143" customFormat="1" ht="15" customHeight="1" x14ac:dyDescent="0.25">
      <c r="A481" s="140"/>
      <c r="B481" s="43"/>
      <c r="C481" s="137"/>
      <c r="D481" s="137"/>
      <c r="E481" s="141" t="s">
        <v>233</v>
      </c>
      <c r="F481" s="174"/>
      <c r="G481" s="176"/>
      <c r="H481" s="176"/>
    </row>
    <row r="482" spans="1:9" x14ac:dyDescent="0.2">
      <c r="A482" s="140">
        <v>2631</v>
      </c>
      <c r="B482" s="44" t="s">
        <v>76</v>
      </c>
      <c r="C482" s="144">
        <v>3</v>
      </c>
      <c r="D482" s="144">
        <v>1</v>
      </c>
      <c r="E482" s="141" t="s">
        <v>433</v>
      </c>
      <c r="F482" s="174">
        <f t="shared" ref="F482" si="48">G482+H482</f>
        <v>109900</v>
      </c>
      <c r="G482" s="179">
        <f>SUM(G484:G491)</f>
        <v>30000</v>
      </c>
      <c r="H482" s="179">
        <f t="shared" ref="H482:I482" si="49">SUM(H484:H491)</f>
        <v>79900</v>
      </c>
      <c r="I482" s="179">
        <f t="shared" si="49"/>
        <v>0</v>
      </c>
    </row>
    <row r="483" spans="1:9" ht="27" x14ac:dyDescent="0.25">
      <c r="A483" s="140"/>
      <c r="B483" s="44"/>
      <c r="C483" s="144"/>
      <c r="D483" s="144"/>
      <c r="E483" s="141" t="s">
        <v>739</v>
      </c>
      <c r="F483" s="174"/>
      <c r="G483" s="175"/>
      <c r="H483" s="175"/>
    </row>
    <row r="484" spans="1:9" ht="15.75" x14ac:dyDescent="0.25">
      <c r="A484" s="140"/>
      <c r="B484" s="44"/>
      <c r="C484" s="144"/>
      <c r="D484" s="144"/>
      <c r="E484" s="374">
        <v>4239</v>
      </c>
      <c r="F484" s="174">
        <f>G484+H484</f>
        <v>5000</v>
      </c>
      <c r="G484" s="376">
        <v>5000</v>
      </c>
      <c r="H484" s="264">
        <v>0</v>
      </c>
      <c r="I484" s="264">
        <v>0</v>
      </c>
    </row>
    <row r="485" spans="1:9" ht="15.75" x14ac:dyDescent="0.25">
      <c r="A485" s="140"/>
      <c r="B485" s="44"/>
      <c r="C485" s="144"/>
      <c r="D485" s="144"/>
      <c r="E485" s="374">
        <v>4251</v>
      </c>
      <c r="F485" s="174">
        <f>G485+H485</f>
        <v>17000</v>
      </c>
      <c r="G485" s="381">
        <v>17000</v>
      </c>
      <c r="H485" s="264">
        <v>0</v>
      </c>
      <c r="I485" s="264">
        <v>0</v>
      </c>
    </row>
    <row r="486" spans="1:9" ht="15.75" x14ac:dyDescent="0.25">
      <c r="A486" s="140"/>
      <c r="B486" s="44"/>
      <c r="C486" s="144"/>
      <c r="D486" s="144"/>
      <c r="E486" s="374">
        <v>4269</v>
      </c>
      <c r="F486" s="174">
        <f>G486+H486</f>
        <v>5000</v>
      </c>
      <c r="G486" s="381">
        <v>5000</v>
      </c>
      <c r="H486" s="264">
        <v>0</v>
      </c>
      <c r="I486" s="264">
        <v>0</v>
      </c>
    </row>
    <row r="487" spans="1:9" ht="15.75" x14ac:dyDescent="0.25">
      <c r="A487" s="140"/>
      <c r="B487" s="44"/>
      <c r="C487" s="144"/>
      <c r="D487" s="144"/>
      <c r="E487" s="141">
        <v>4241</v>
      </c>
      <c r="F487" s="174">
        <f>G487+H487</f>
        <v>3000</v>
      </c>
      <c r="G487" s="264">
        <v>3000</v>
      </c>
      <c r="H487" s="264">
        <v>0</v>
      </c>
      <c r="I487" s="264">
        <v>0</v>
      </c>
    </row>
    <row r="488" spans="1:9" ht="15.75" x14ac:dyDescent="0.25">
      <c r="A488" s="140"/>
      <c r="B488" s="44"/>
      <c r="C488" s="144"/>
      <c r="D488" s="144"/>
      <c r="E488" s="374" t="s">
        <v>795</v>
      </c>
      <c r="F488" s="174">
        <f t="shared" ref="F488:F492" si="50">G488+H488</f>
        <v>79900</v>
      </c>
      <c r="G488" s="264">
        <v>0</v>
      </c>
      <c r="H488" s="264">
        <v>79900</v>
      </c>
    </row>
    <row r="489" spans="1:9" ht="15.75" x14ac:dyDescent="0.25">
      <c r="A489" s="140"/>
      <c r="B489" s="44"/>
      <c r="C489" s="144"/>
      <c r="D489" s="144"/>
      <c r="E489" s="374" t="s">
        <v>778</v>
      </c>
      <c r="F489" s="174">
        <f t="shared" si="50"/>
        <v>0</v>
      </c>
      <c r="G489" s="264">
        <v>0</v>
      </c>
      <c r="H489" s="264"/>
    </row>
    <row r="490" spans="1:9" ht="15.75" x14ac:dyDescent="0.25">
      <c r="A490" s="140"/>
      <c r="B490" s="44"/>
      <c r="C490" s="144"/>
      <c r="D490" s="144"/>
      <c r="E490" s="141"/>
      <c r="F490" s="174">
        <f t="shared" si="50"/>
        <v>0</v>
      </c>
      <c r="G490" s="264">
        <v>0</v>
      </c>
      <c r="H490" s="264">
        <v>0</v>
      </c>
      <c r="I490" s="264">
        <v>0</v>
      </c>
    </row>
    <row r="491" spans="1:9" ht="15.75" x14ac:dyDescent="0.25">
      <c r="A491" s="140"/>
      <c r="B491" s="44"/>
      <c r="C491" s="144"/>
      <c r="D491" s="144"/>
      <c r="E491" s="141" t="s">
        <v>740</v>
      </c>
      <c r="F491" s="174">
        <f t="shared" si="50"/>
        <v>0</v>
      </c>
      <c r="G491" s="264">
        <v>0</v>
      </c>
      <c r="H491" s="264">
        <v>0</v>
      </c>
      <c r="I491" s="264">
        <v>0</v>
      </c>
    </row>
    <row r="492" spans="1:9" x14ac:dyDescent="0.2">
      <c r="A492" s="140">
        <v>2640</v>
      </c>
      <c r="B492" s="43" t="s">
        <v>76</v>
      </c>
      <c r="C492" s="137">
        <v>4</v>
      </c>
      <c r="D492" s="137">
        <v>0</v>
      </c>
      <c r="E492" s="142" t="s">
        <v>434</v>
      </c>
      <c r="F492" s="174">
        <f t="shared" si="50"/>
        <v>60000</v>
      </c>
      <c r="G492" s="174">
        <f>G494</f>
        <v>60000</v>
      </c>
      <c r="H492" s="174">
        <f>H494</f>
        <v>0</v>
      </c>
    </row>
    <row r="493" spans="1:9" s="143" customFormat="1" ht="20.25" customHeight="1" x14ac:dyDescent="0.25">
      <c r="A493" s="140"/>
      <c r="B493" s="43"/>
      <c r="C493" s="137"/>
      <c r="D493" s="137"/>
      <c r="E493" s="141" t="s">
        <v>233</v>
      </c>
      <c r="F493" s="174"/>
      <c r="G493" s="176"/>
      <c r="H493" s="176"/>
    </row>
    <row r="494" spans="1:9" x14ac:dyDescent="0.2">
      <c r="A494" s="140">
        <v>2641</v>
      </c>
      <c r="B494" s="44" t="s">
        <v>76</v>
      </c>
      <c r="C494" s="144">
        <v>4</v>
      </c>
      <c r="D494" s="144">
        <v>1</v>
      </c>
      <c r="E494" s="141" t="s">
        <v>435</v>
      </c>
      <c r="F494" s="174">
        <f t="shared" ref="F494" si="51">G494+H494</f>
        <v>60000</v>
      </c>
      <c r="G494" s="179">
        <f>SUM(G496:G499)</f>
        <v>60000</v>
      </c>
      <c r="H494" s="174">
        <f>SUM(H496:H499)</f>
        <v>0</v>
      </c>
    </row>
    <row r="495" spans="1:9" ht="27" x14ac:dyDescent="0.25">
      <c r="A495" s="140"/>
      <c r="B495" s="44"/>
      <c r="C495" s="144"/>
      <c r="D495" s="144"/>
      <c r="E495" s="141" t="s">
        <v>739</v>
      </c>
      <c r="F495" s="174"/>
      <c r="G495" s="175"/>
      <c r="H495" s="175"/>
    </row>
    <row r="496" spans="1:9" ht="15.75" x14ac:dyDescent="0.25">
      <c r="A496" s="140"/>
      <c r="B496" s="44"/>
      <c r="C496" s="144"/>
      <c r="D496" s="144"/>
      <c r="E496" s="374">
        <v>4239</v>
      </c>
      <c r="F496" s="174">
        <f t="shared" ref="F496:F500" si="52">G496+H496</f>
        <v>2000</v>
      </c>
      <c r="G496" s="376">
        <v>2000</v>
      </c>
      <c r="H496" s="264">
        <v>0</v>
      </c>
      <c r="I496" s="264">
        <v>0</v>
      </c>
    </row>
    <row r="497" spans="1:9" ht="15.75" x14ac:dyDescent="0.25">
      <c r="A497" s="140"/>
      <c r="B497" s="44"/>
      <c r="C497" s="144"/>
      <c r="D497" s="144"/>
      <c r="E497" s="374">
        <v>4241</v>
      </c>
      <c r="F497" s="174">
        <f t="shared" si="52"/>
        <v>3000</v>
      </c>
      <c r="G497" s="381">
        <v>3000</v>
      </c>
      <c r="H497" s="264">
        <v>0</v>
      </c>
      <c r="I497" s="264">
        <v>0</v>
      </c>
    </row>
    <row r="498" spans="1:9" ht="15.75" x14ac:dyDescent="0.25">
      <c r="A498" s="140"/>
      <c r="B498" s="44"/>
      <c r="C498" s="144"/>
      <c r="D498" s="144"/>
      <c r="E498" s="374">
        <v>4269</v>
      </c>
      <c r="F498" s="174">
        <f t="shared" si="52"/>
        <v>8000</v>
      </c>
      <c r="G498" s="376">
        <v>8000</v>
      </c>
      <c r="H498" s="264">
        <v>0</v>
      </c>
      <c r="I498" s="264">
        <v>0</v>
      </c>
    </row>
    <row r="499" spans="1:9" ht="15.75" x14ac:dyDescent="0.25">
      <c r="A499" s="140"/>
      <c r="B499" s="44"/>
      <c r="C499" s="144"/>
      <c r="D499" s="144"/>
      <c r="E499" s="374">
        <v>4251</v>
      </c>
      <c r="F499" s="174">
        <f t="shared" si="52"/>
        <v>47000</v>
      </c>
      <c r="G499" s="381">
        <v>47000</v>
      </c>
      <c r="H499" s="264">
        <v>0</v>
      </c>
      <c r="I499" s="264">
        <v>0</v>
      </c>
    </row>
    <row r="500" spans="1:9" ht="40.5" x14ac:dyDescent="0.2">
      <c r="A500" s="140">
        <v>2650</v>
      </c>
      <c r="B500" s="43" t="s">
        <v>76</v>
      </c>
      <c r="C500" s="137">
        <v>5</v>
      </c>
      <c r="D500" s="137">
        <v>0</v>
      </c>
      <c r="E500" s="142" t="s">
        <v>436</v>
      </c>
      <c r="F500" s="174">
        <f t="shared" si="52"/>
        <v>0</v>
      </c>
      <c r="G500" s="174">
        <f>G502</f>
        <v>0</v>
      </c>
      <c r="H500" s="174">
        <f>H502</f>
        <v>0</v>
      </c>
    </row>
    <row r="501" spans="1:9" s="143" customFormat="1" ht="15.75" customHeight="1" x14ac:dyDescent="0.25">
      <c r="A501" s="140"/>
      <c r="B501" s="43"/>
      <c r="C501" s="137"/>
      <c r="D501" s="137"/>
      <c r="E501" s="141" t="s">
        <v>233</v>
      </c>
      <c r="F501" s="174"/>
      <c r="G501" s="176"/>
      <c r="H501" s="176"/>
    </row>
    <row r="502" spans="1:9" ht="44.25" customHeight="1" x14ac:dyDescent="0.2">
      <c r="A502" s="140">
        <v>2651</v>
      </c>
      <c r="B502" s="44" t="s">
        <v>76</v>
      </c>
      <c r="C502" s="144">
        <v>5</v>
      </c>
      <c r="D502" s="144">
        <v>1</v>
      </c>
      <c r="E502" s="141" t="s">
        <v>436</v>
      </c>
      <c r="F502" s="174">
        <f t="shared" ref="F502" si="53">G502+H502</f>
        <v>0</v>
      </c>
      <c r="G502" s="174">
        <f>SUM(G504:G507)</f>
        <v>0</v>
      </c>
      <c r="H502" s="174">
        <f>SUM(H504:H507)</f>
        <v>0</v>
      </c>
    </row>
    <row r="503" spans="1:9" ht="27" x14ac:dyDescent="0.25">
      <c r="A503" s="140"/>
      <c r="B503" s="44"/>
      <c r="C503" s="144"/>
      <c r="D503" s="144"/>
      <c r="E503" s="141" t="s">
        <v>739</v>
      </c>
      <c r="F503" s="174"/>
      <c r="G503" s="175"/>
      <c r="H503" s="175"/>
    </row>
    <row r="504" spans="1:9" ht="15.75" x14ac:dyDescent="0.25">
      <c r="A504" s="140"/>
      <c r="B504" s="44"/>
      <c r="C504" s="144"/>
      <c r="D504" s="144"/>
      <c r="E504" s="141" t="s">
        <v>740</v>
      </c>
      <c r="F504" s="174">
        <f t="shared" ref="F504:F508" si="54">G504+H504</f>
        <v>0</v>
      </c>
      <c r="G504" s="264">
        <v>0</v>
      </c>
      <c r="H504" s="264">
        <v>0</v>
      </c>
    </row>
    <row r="505" spans="1:9" ht="15.75" x14ac:dyDescent="0.25">
      <c r="A505" s="140"/>
      <c r="B505" s="44"/>
      <c r="C505" s="144"/>
      <c r="D505" s="144"/>
      <c r="E505" s="141"/>
      <c r="F505" s="174">
        <f t="shared" si="54"/>
        <v>0</v>
      </c>
      <c r="G505" s="264">
        <v>0</v>
      </c>
      <c r="H505" s="264">
        <v>0</v>
      </c>
    </row>
    <row r="506" spans="1:9" ht="15.75" x14ac:dyDescent="0.25">
      <c r="A506" s="140"/>
      <c r="B506" s="44"/>
      <c r="C506" s="144"/>
      <c r="D506" s="144"/>
      <c r="E506" s="141"/>
      <c r="F506" s="174">
        <f t="shared" si="54"/>
        <v>0</v>
      </c>
      <c r="G506" s="264">
        <v>0</v>
      </c>
      <c r="H506" s="264">
        <v>0</v>
      </c>
    </row>
    <row r="507" spans="1:9" ht="15.75" x14ac:dyDescent="0.25">
      <c r="A507" s="140"/>
      <c r="B507" s="44"/>
      <c r="C507" s="144"/>
      <c r="D507" s="144"/>
      <c r="E507" s="141" t="s">
        <v>740</v>
      </c>
      <c r="F507" s="174">
        <f t="shared" si="54"/>
        <v>0</v>
      </c>
      <c r="G507" s="264">
        <v>0</v>
      </c>
      <c r="H507" s="264">
        <v>0</v>
      </c>
    </row>
    <row r="508" spans="1:9" ht="27" x14ac:dyDescent="0.2">
      <c r="A508" s="140">
        <v>2660</v>
      </c>
      <c r="B508" s="43" t="s">
        <v>76</v>
      </c>
      <c r="C508" s="137">
        <v>6</v>
      </c>
      <c r="D508" s="137">
        <v>0</v>
      </c>
      <c r="E508" s="142" t="s">
        <v>437</v>
      </c>
      <c r="F508" s="174">
        <f t="shared" si="54"/>
        <v>0</v>
      </c>
      <c r="G508" s="174">
        <f>G510</f>
        <v>0</v>
      </c>
      <c r="H508" s="174">
        <f>H510</f>
        <v>0</v>
      </c>
    </row>
    <row r="509" spans="1:9" s="143" customFormat="1" ht="15" customHeight="1" x14ac:dyDescent="0.25">
      <c r="A509" s="140"/>
      <c r="B509" s="43"/>
      <c r="C509" s="137"/>
      <c r="D509" s="137"/>
      <c r="E509" s="141" t="s">
        <v>233</v>
      </c>
      <c r="F509" s="174"/>
      <c r="G509" s="176"/>
      <c r="H509" s="176"/>
    </row>
    <row r="510" spans="1:9" ht="31.5" customHeight="1" x14ac:dyDescent="0.2">
      <c r="A510" s="140">
        <v>2661</v>
      </c>
      <c r="B510" s="44" t="s">
        <v>76</v>
      </c>
      <c r="C510" s="144">
        <v>6</v>
      </c>
      <c r="D510" s="144">
        <v>1</v>
      </c>
      <c r="E510" s="141" t="s">
        <v>437</v>
      </c>
      <c r="F510" s="174">
        <f t="shared" ref="F510" si="55">G510+H510</f>
        <v>0</v>
      </c>
      <c r="G510" s="174">
        <f>SUM(G512:G515)</f>
        <v>0</v>
      </c>
      <c r="H510" s="174">
        <f>SUM(H512:H515)</f>
        <v>0</v>
      </c>
    </row>
    <row r="511" spans="1:9" ht="27" x14ac:dyDescent="0.25">
      <c r="A511" s="140"/>
      <c r="B511" s="44"/>
      <c r="C511" s="144"/>
      <c r="D511" s="144"/>
      <c r="E511" s="141" t="s">
        <v>739</v>
      </c>
      <c r="F511" s="174"/>
      <c r="G511" s="175"/>
      <c r="H511" s="175"/>
    </row>
    <row r="512" spans="1:9" ht="15.75" x14ac:dyDescent="0.25">
      <c r="A512" s="140"/>
      <c r="B512" s="44"/>
      <c r="C512" s="144"/>
      <c r="D512" s="144"/>
      <c r="E512" s="141" t="s">
        <v>740</v>
      </c>
      <c r="F512" s="174">
        <f t="shared" ref="F512:F575" si="56">G512+H512</f>
        <v>0</v>
      </c>
      <c r="G512" s="264">
        <v>0</v>
      </c>
      <c r="H512" s="264">
        <v>0</v>
      </c>
    </row>
    <row r="513" spans="1:8" ht="15.75" x14ac:dyDescent="0.25">
      <c r="A513" s="140"/>
      <c r="B513" s="44"/>
      <c r="C513" s="144"/>
      <c r="D513" s="144"/>
      <c r="E513" s="141"/>
      <c r="F513" s="174">
        <f t="shared" si="56"/>
        <v>0</v>
      </c>
      <c r="G513" s="264">
        <v>0</v>
      </c>
      <c r="H513" s="264">
        <v>0</v>
      </c>
    </row>
    <row r="514" spans="1:8" ht="15.75" x14ac:dyDescent="0.25">
      <c r="A514" s="140"/>
      <c r="B514" s="44"/>
      <c r="C514" s="144"/>
      <c r="D514" s="144"/>
      <c r="E514" s="141"/>
      <c r="F514" s="174">
        <f t="shared" si="56"/>
        <v>0</v>
      </c>
      <c r="G514" s="264">
        <v>0</v>
      </c>
      <c r="H514" s="264">
        <v>0</v>
      </c>
    </row>
    <row r="515" spans="1:8" ht="15.75" x14ac:dyDescent="0.25">
      <c r="A515" s="140"/>
      <c r="B515" s="44"/>
      <c r="C515" s="144"/>
      <c r="D515" s="144"/>
      <c r="E515" s="141" t="s">
        <v>740</v>
      </c>
      <c r="F515" s="174">
        <f t="shared" si="56"/>
        <v>0</v>
      </c>
      <c r="G515" s="264">
        <v>0</v>
      </c>
      <c r="H515" s="264">
        <v>0</v>
      </c>
    </row>
    <row r="516" spans="1:8" s="139" customFormat="1" ht="36" customHeight="1" x14ac:dyDescent="0.25">
      <c r="A516" s="136">
        <v>2700</v>
      </c>
      <c r="B516" s="43" t="s">
        <v>77</v>
      </c>
      <c r="C516" s="137">
        <v>0</v>
      </c>
      <c r="D516" s="137">
        <v>0</v>
      </c>
      <c r="E516" s="138" t="s">
        <v>746</v>
      </c>
      <c r="F516" s="174">
        <f t="shared" si="56"/>
        <v>1000</v>
      </c>
      <c r="G516" s="174">
        <f>G517+G518+G532+G550+G568</f>
        <v>1000</v>
      </c>
      <c r="H516" s="174">
        <f>H517+H518+H532+H550+H568</f>
        <v>0</v>
      </c>
    </row>
    <row r="517" spans="1:8" ht="11.25" customHeight="1" x14ac:dyDescent="0.25">
      <c r="A517" s="140"/>
      <c r="B517" s="43"/>
      <c r="C517" s="137"/>
      <c r="D517" s="137"/>
      <c r="E517" s="141" t="s">
        <v>327</v>
      </c>
      <c r="F517" s="174">
        <f t="shared" si="56"/>
        <v>0</v>
      </c>
      <c r="G517" s="264">
        <v>0</v>
      </c>
      <c r="H517" s="264">
        <v>0</v>
      </c>
    </row>
    <row r="518" spans="1:8" ht="14.25" customHeight="1" x14ac:dyDescent="0.25">
      <c r="A518" s="140">
        <v>2710</v>
      </c>
      <c r="B518" s="43" t="s">
        <v>77</v>
      </c>
      <c r="C518" s="137">
        <v>1</v>
      </c>
      <c r="D518" s="137">
        <v>0</v>
      </c>
      <c r="E518" s="142" t="s">
        <v>439</v>
      </c>
      <c r="F518" s="174">
        <f t="shared" si="56"/>
        <v>0</v>
      </c>
      <c r="G518" s="264">
        <v>0</v>
      </c>
      <c r="H518" s="264">
        <v>0</v>
      </c>
    </row>
    <row r="519" spans="1:8" s="143" customFormat="1" ht="0.75" hidden="1" customHeight="1" x14ac:dyDescent="0.25">
      <c r="A519" s="140"/>
      <c r="B519" s="43"/>
      <c r="C519" s="137"/>
      <c r="D519" s="137"/>
      <c r="E519" s="141" t="s">
        <v>233</v>
      </c>
      <c r="F519" s="174">
        <f t="shared" si="56"/>
        <v>0</v>
      </c>
      <c r="G519" s="264">
        <v>0</v>
      </c>
      <c r="H519" s="264">
        <v>0</v>
      </c>
    </row>
    <row r="520" spans="1:8" ht="15.75" hidden="1" x14ac:dyDescent="0.25">
      <c r="A520" s="140">
        <v>2711</v>
      </c>
      <c r="B520" s="44" t="s">
        <v>77</v>
      </c>
      <c r="C520" s="144">
        <v>1</v>
      </c>
      <c r="D520" s="144">
        <v>1</v>
      </c>
      <c r="E520" s="141" t="s">
        <v>440</v>
      </c>
      <c r="F520" s="174">
        <f t="shared" si="56"/>
        <v>0</v>
      </c>
      <c r="G520" s="264">
        <v>0</v>
      </c>
      <c r="H520" s="264">
        <v>0</v>
      </c>
    </row>
    <row r="521" spans="1:8" ht="27" hidden="1" x14ac:dyDescent="0.25">
      <c r="A521" s="140"/>
      <c r="B521" s="44"/>
      <c r="C521" s="144"/>
      <c r="D521" s="144"/>
      <c r="E521" s="141" t="s">
        <v>739</v>
      </c>
      <c r="F521" s="174">
        <f t="shared" si="56"/>
        <v>0</v>
      </c>
      <c r="G521" s="264">
        <v>0</v>
      </c>
      <c r="H521" s="264">
        <v>0</v>
      </c>
    </row>
    <row r="522" spans="1:8" ht="15.75" hidden="1" x14ac:dyDescent="0.25">
      <c r="A522" s="140"/>
      <c r="B522" s="44"/>
      <c r="C522" s="144"/>
      <c r="D522" s="144"/>
      <c r="E522" s="141" t="s">
        <v>740</v>
      </c>
      <c r="F522" s="174">
        <f t="shared" si="56"/>
        <v>0</v>
      </c>
      <c r="G522" s="264">
        <v>0</v>
      </c>
      <c r="H522" s="264">
        <v>0</v>
      </c>
    </row>
    <row r="523" spans="1:8" ht="15.75" hidden="1" x14ac:dyDescent="0.25">
      <c r="A523" s="140"/>
      <c r="B523" s="44"/>
      <c r="C523" s="144"/>
      <c r="D523" s="144"/>
      <c r="E523" s="141" t="s">
        <v>740</v>
      </c>
      <c r="F523" s="174">
        <f t="shared" si="56"/>
        <v>0</v>
      </c>
      <c r="G523" s="264">
        <v>0</v>
      </c>
      <c r="H523" s="264">
        <v>0</v>
      </c>
    </row>
    <row r="524" spans="1:8" ht="15.75" hidden="1" x14ac:dyDescent="0.25">
      <c r="A524" s="140">
        <v>2712</v>
      </c>
      <c r="B524" s="44" t="s">
        <v>77</v>
      </c>
      <c r="C524" s="144">
        <v>1</v>
      </c>
      <c r="D524" s="144">
        <v>2</v>
      </c>
      <c r="E524" s="141" t="s">
        <v>441</v>
      </c>
      <c r="F524" s="174">
        <f t="shared" si="56"/>
        <v>0</v>
      </c>
      <c r="G524" s="264">
        <v>0</v>
      </c>
      <c r="H524" s="264">
        <v>0</v>
      </c>
    </row>
    <row r="525" spans="1:8" ht="27" hidden="1" x14ac:dyDescent="0.25">
      <c r="A525" s="140"/>
      <c r="B525" s="44"/>
      <c r="C525" s="144"/>
      <c r="D525" s="144"/>
      <c r="E525" s="141" t="s">
        <v>739</v>
      </c>
      <c r="F525" s="174">
        <f t="shared" si="56"/>
        <v>0</v>
      </c>
      <c r="G525" s="264">
        <v>0</v>
      </c>
      <c r="H525" s="264">
        <v>0</v>
      </c>
    </row>
    <row r="526" spans="1:8" ht="15.75" hidden="1" x14ac:dyDescent="0.25">
      <c r="A526" s="140"/>
      <c r="B526" s="44"/>
      <c r="C526" s="144"/>
      <c r="D526" s="144"/>
      <c r="E526" s="141" t="s">
        <v>740</v>
      </c>
      <c r="F526" s="174">
        <f t="shared" si="56"/>
        <v>0</v>
      </c>
      <c r="G526" s="264">
        <v>0</v>
      </c>
      <c r="H526" s="264">
        <v>0</v>
      </c>
    </row>
    <row r="527" spans="1:8" ht="15.75" hidden="1" x14ac:dyDescent="0.25">
      <c r="A527" s="140"/>
      <c r="B527" s="44"/>
      <c r="C527" s="144"/>
      <c r="D527" s="144"/>
      <c r="E527" s="141" t="s">
        <v>740</v>
      </c>
      <c r="F527" s="174">
        <f t="shared" si="56"/>
        <v>0</v>
      </c>
      <c r="G527" s="264">
        <v>0</v>
      </c>
      <c r="H527" s="264">
        <v>0</v>
      </c>
    </row>
    <row r="528" spans="1:8" ht="15.75" hidden="1" x14ac:dyDescent="0.25">
      <c r="A528" s="140">
        <v>2713</v>
      </c>
      <c r="B528" s="44" t="s">
        <v>77</v>
      </c>
      <c r="C528" s="144">
        <v>1</v>
      </c>
      <c r="D528" s="144">
        <v>3</v>
      </c>
      <c r="E528" s="141" t="s">
        <v>442</v>
      </c>
      <c r="F528" s="174">
        <f t="shared" si="56"/>
        <v>0</v>
      </c>
      <c r="G528" s="264">
        <v>0</v>
      </c>
      <c r="H528" s="264">
        <v>0</v>
      </c>
    </row>
    <row r="529" spans="1:8" ht="27" hidden="1" x14ac:dyDescent="0.25">
      <c r="A529" s="140"/>
      <c r="B529" s="44"/>
      <c r="C529" s="144"/>
      <c r="D529" s="144"/>
      <c r="E529" s="141" t="s">
        <v>739</v>
      </c>
      <c r="F529" s="174">
        <f t="shared" si="56"/>
        <v>0</v>
      </c>
      <c r="G529" s="264">
        <v>0</v>
      </c>
      <c r="H529" s="264">
        <v>0</v>
      </c>
    </row>
    <row r="530" spans="1:8" ht="15.75" hidden="1" x14ac:dyDescent="0.25">
      <c r="A530" s="140"/>
      <c r="B530" s="44"/>
      <c r="C530" s="144"/>
      <c r="D530" s="144"/>
      <c r="E530" s="141" t="s">
        <v>740</v>
      </c>
      <c r="F530" s="174">
        <f t="shared" si="56"/>
        <v>0</v>
      </c>
      <c r="G530" s="264">
        <v>0</v>
      </c>
      <c r="H530" s="264">
        <v>0</v>
      </c>
    </row>
    <row r="531" spans="1:8" ht="15.75" hidden="1" x14ac:dyDescent="0.25">
      <c r="A531" s="140"/>
      <c r="B531" s="44"/>
      <c r="C531" s="144"/>
      <c r="D531" s="144"/>
      <c r="E531" s="141" t="s">
        <v>740</v>
      </c>
      <c r="F531" s="174">
        <f t="shared" si="56"/>
        <v>0</v>
      </c>
      <c r="G531" s="264">
        <v>0</v>
      </c>
      <c r="H531" s="264">
        <v>0</v>
      </c>
    </row>
    <row r="532" spans="1:8" ht="15" customHeight="1" x14ac:dyDescent="0.25">
      <c r="A532" s="140">
        <v>2720</v>
      </c>
      <c r="B532" s="43" t="s">
        <v>77</v>
      </c>
      <c r="C532" s="137">
        <v>2</v>
      </c>
      <c r="D532" s="137">
        <v>0</v>
      </c>
      <c r="E532" s="142" t="s">
        <v>443</v>
      </c>
      <c r="F532" s="174">
        <f t="shared" si="56"/>
        <v>0</v>
      </c>
      <c r="G532" s="264">
        <v>0</v>
      </c>
      <c r="H532" s="264">
        <v>0</v>
      </c>
    </row>
    <row r="533" spans="1:8" s="143" customFormat="1" ht="10.5" hidden="1" customHeight="1" x14ac:dyDescent="0.25">
      <c r="A533" s="140"/>
      <c r="B533" s="43"/>
      <c r="C533" s="137"/>
      <c r="D533" s="137"/>
      <c r="E533" s="141" t="s">
        <v>233</v>
      </c>
      <c r="F533" s="174">
        <f t="shared" si="56"/>
        <v>0</v>
      </c>
      <c r="G533" s="264">
        <v>0</v>
      </c>
      <c r="H533" s="264">
        <v>0</v>
      </c>
    </row>
    <row r="534" spans="1:8" ht="15.75" hidden="1" x14ac:dyDescent="0.25">
      <c r="A534" s="140">
        <v>2721</v>
      </c>
      <c r="B534" s="44" t="s">
        <v>77</v>
      </c>
      <c r="C534" s="144">
        <v>2</v>
      </c>
      <c r="D534" s="144">
        <v>1</v>
      </c>
      <c r="E534" s="141" t="s">
        <v>444</v>
      </c>
      <c r="F534" s="174">
        <f t="shared" si="56"/>
        <v>0</v>
      </c>
      <c r="G534" s="264">
        <v>0</v>
      </c>
      <c r="H534" s="264">
        <v>0</v>
      </c>
    </row>
    <row r="535" spans="1:8" ht="27" hidden="1" x14ac:dyDescent="0.25">
      <c r="A535" s="140"/>
      <c r="B535" s="44"/>
      <c r="C535" s="144"/>
      <c r="D535" s="144"/>
      <c r="E535" s="141" t="s">
        <v>739</v>
      </c>
      <c r="F535" s="174">
        <f t="shared" si="56"/>
        <v>0</v>
      </c>
      <c r="G535" s="264">
        <v>0</v>
      </c>
      <c r="H535" s="264">
        <v>0</v>
      </c>
    </row>
    <row r="536" spans="1:8" ht="15.75" hidden="1" x14ac:dyDescent="0.25">
      <c r="A536" s="140"/>
      <c r="B536" s="44"/>
      <c r="C536" s="144"/>
      <c r="D536" s="144"/>
      <c r="E536" s="141" t="s">
        <v>740</v>
      </c>
      <c r="F536" s="174">
        <f t="shared" si="56"/>
        <v>0</v>
      </c>
      <c r="G536" s="264">
        <v>0</v>
      </c>
      <c r="H536" s="264">
        <v>0</v>
      </c>
    </row>
    <row r="537" spans="1:8" ht="15.75" hidden="1" x14ac:dyDescent="0.25">
      <c r="A537" s="140"/>
      <c r="B537" s="44"/>
      <c r="C537" s="144"/>
      <c r="D537" s="144"/>
      <c r="E537" s="141" t="s">
        <v>740</v>
      </c>
      <c r="F537" s="174">
        <f t="shared" si="56"/>
        <v>0</v>
      </c>
      <c r="G537" s="264">
        <v>0</v>
      </c>
      <c r="H537" s="264">
        <v>0</v>
      </c>
    </row>
    <row r="538" spans="1:8" ht="20.25" hidden="1" customHeight="1" x14ac:dyDescent="0.25">
      <c r="A538" s="140">
        <v>2722</v>
      </c>
      <c r="B538" s="44" t="s">
        <v>77</v>
      </c>
      <c r="C538" s="144">
        <v>2</v>
      </c>
      <c r="D538" s="144">
        <v>2</v>
      </c>
      <c r="E538" s="141" t="s">
        <v>445</v>
      </c>
      <c r="F538" s="174">
        <f t="shared" si="56"/>
        <v>0</v>
      </c>
      <c r="G538" s="264">
        <v>0</v>
      </c>
      <c r="H538" s="264">
        <v>0</v>
      </c>
    </row>
    <row r="539" spans="1:8" ht="27" hidden="1" x14ac:dyDescent="0.25">
      <c r="A539" s="140"/>
      <c r="B539" s="44"/>
      <c r="C539" s="144"/>
      <c r="D539" s="144"/>
      <c r="E539" s="141" t="s">
        <v>739</v>
      </c>
      <c r="F539" s="174">
        <f t="shared" si="56"/>
        <v>0</v>
      </c>
      <c r="G539" s="264">
        <v>0</v>
      </c>
      <c r="H539" s="264">
        <v>0</v>
      </c>
    </row>
    <row r="540" spans="1:8" ht="15.75" hidden="1" x14ac:dyDescent="0.25">
      <c r="A540" s="140"/>
      <c r="B540" s="44"/>
      <c r="C540" s="144"/>
      <c r="D540" s="144"/>
      <c r="E540" s="141" t="s">
        <v>740</v>
      </c>
      <c r="F540" s="174">
        <f t="shared" si="56"/>
        <v>0</v>
      </c>
      <c r="G540" s="264">
        <v>0</v>
      </c>
      <c r="H540" s="264">
        <v>0</v>
      </c>
    </row>
    <row r="541" spans="1:8" ht="15.75" hidden="1" x14ac:dyDescent="0.25">
      <c r="A541" s="140"/>
      <c r="B541" s="44"/>
      <c r="C541" s="144"/>
      <c r="D541" s="144"/>
      <c r="E541" s="141" t="s">
        <v>740</v>
      </c>
      <c r="F541" s="174">
        <f t="shared" si="56"/>
        <v>0</v>
      </c>
      <c r="G541" s="264">
        <v>0</v>
      </c>
      <c r="H541" s="264">
        <v>0</v>
      </c>
    </row>
    <row r="542" spans="1:8" ht="15.75" hidden="1" x14ac:dyDescent="0.25">
      <c r="A542" s="140">
        <v>2723</v>
      </c>
      <c r="B542" s="44" t="s">
        <v>77</v>
      </c>
      <c r="C542" s="144">
        <v>2</v>
      </c>
      <c r="D542" s="144">
        <v>3</v>
      </c>
      <c r="E542" s="141" t="s">
        <v>446</v>
      </c>
      <c r="F542" s="174">
        <f t="shared" si="56"/>
        <v>0</v>
      </c>
      <c r="G542" s="264">
        <v>0</v>
      </c>
      <c r="H542" s="264">
        <v>0</v>
      </c>
    </row>
    <row r="543" spans="1:8" ht="27" hidden="1" x14ac:dyDescent="0.25">
      <c r="A543" s="140"/>
      <c r="B543" s="44"/>
      <c r="C543" s="144"/>
      <c r="D543" s="144"/>
      <c r="E543" s="141" t="s">
        <v>739</v>
      </c>
      <c r="F543" s="174">
        <f t="shared" si="56"/>
        <v>0</v>
      </c>
      <c r="G543" s="264">
        <v>0</v>
      </c>
      <c r="H543" s="264">
        <v>0</v>
      </c>
    </row>
    <row r="544" spans="1:8" ht="15.75" hidden="1" x14ac:dyDescent="0.25">
      <c r="A544" s="140"/>
      <c r="B544" s="44"/>
      <c r="C544" s="144"/>
      <c r="D544" s="144"/>
      <c r="E544" s="141" t="s">
        <v>740</v>
      </c>
      <c r="F544" s="174">
        <f t="shared" si="56"/>
        <v>0</v>
      </c>
      <c r="G544" s="264">
        <v>0</v>
      </c>
      <c r="H544" s="264">
        <v>0</v>
      </c>
    </row>
    <row r="545" spans="1:8" ht="15.75" hidden="1" x14ac:dyDescent="0.25">
      <c r="A545" s="140"/>
      <c r="B545" s="44"/>
      <c r="C545" s="144"/>
      <c r="D545" s="144"/>
      <c r="E545" s="141" t="s">
        <v>740</v>
      </c>
      <c r="F545" s="174">
        <f t="shared" si="56"/>
        <v>0</v>
      </c>
      <c r="G545" s="264">
        <v>0</v>
      </c>
      <c r="H545" s="264">
        <v>0</v>
      </c>
    </row>
    <row r="546" spans="1:8" ht="15.75" hidden="1" x14ac:dyDescent="0.25">
      <c r="A546" s="140">
        <v>2724</v>
      </c>
      <c r="B546" s="44" t="s">
        <v>77</v>
      </c>
      <c r="C546" s="144">
        <v>2</v>
      </c>
      <c r="D546" s="144">
        <v>4</v>
      </c>
      <c r="E546" s="141" t="s">
        <v>447</v>
      </c>
      <c r="F546" s="174">
        <f t="shared" si="56"/>
        <v>0</v>
      </c>
      <c r="G546" s="264">
        <v>0</v>
      </c>
      <c r="H546" s="264">
        <v>0</v>
      </c>
    </row>
    <row r="547" spans="1:8" ht="27" hidden="1" x14ac:dyDescent="0.25">
      <c r="A547" s="140"/>
      <c r="B547" s="44"/>
      <c r="C547" s="144"/>
      <c r="D547" s="144"/>
      <c r="E547" s="141" t="s">
        <v>739</v>
      </c>
      <c r="F547" s="174">
        <f t="shared" si="56"/>
        <v>0</v>
      </c>
      <c r="G547" s="264">
        <v>0</v>
      </c>
      <c r="H547" s="264">
        <v>0</v>
      </c>
    </row>
    <row r="548" spans="1:8" ht="15.75" hidden="1" x14ac:dyDescent="0.25">
      <c r="A548" s="140"/>
      <c r="B548" s="44"/>
      <c r="C548" s="144"/>
      <c r="D548" s="144"/>
      <c r="E548" s="141" t="s">
        <v>740</v>
      </c>
      <c r="F548" s="174">
        <f t="shared" si="56"/>
        <v>0</v>
      </c>
      <c r="G548" s="264">
        <v>0</v>
      </c>
      <c r="H548" s="264">
        <v>0</v>
      </c>
    </row>
    <row r="549" spans="1:8" ht="15.75" hidden="1" x14ac:dyDescent="0.25">
      <c r="A549" s="140"/>
      <c r="B549" s="44"/>
      <c r="C549" s="144"/>
      <c r="D549" s="144"/>
      <c r="E549" s="141" t="s">
        <v>740</v>
      </c>
      <c r="F549" s="174">
        <f t="shared" si="56"/>
        <v>0</v>
      </c>
      <c r="G549" s="264">
        <v>0</v>
      </c>
      <c r="H549" s="264">
        <v>0</v>
      </c>
    </row>
    <row r="550" spans="1:8" ht="15" customHeight="1" x14ac:dyDescent="0.25">
      <c r="A550" s="140">
        <v>2730</v>
      </c>
      <c r="B550" s="43" t="s">
        <v>77</v>
      </c>
      <c r="C550" s="137">
        <v>3</v>
      </c>
      <c r="D550" s="137">
        <v>0</v>
      </c>
      <c r="E550" s="142" t="s">
        <v>448</v>
      </c>
      <c r="F550" s="174">
        <f t="shared" si="56"/>
        <v>0</v>
      </c>
      <c r="G550" s="264">
        <v>0</v>
      </c>
      <c r="H550" s="264">
        <v>0</v>
      </c>
    </row>
    <row r="551" spans="1:8" s="143" customFormat="1" ht="10.5" hidden="1" customHeight="1" x14ac:dyDescent="0.25">
      <c r="A551" s="140"/>
      <c r="B551" s="43"/>
      <c r="C551" s="137"/>
      <c r="D551" s="137"/>
      <c r="E551" s="141" t="s">
        <v>233</v>
      </c>
      <c r="F551" s="174">
        <f t="shared" si="56"/>
        <v>0</v>
      </c>
      <c r="G551" s="267"/>
      <c r="H551" s="264">
        <v>0</v>
      </c>
    </row>
    <row r="552" spans="1:8" ht="15" hidden="1" customHeight="1" x14ac:dyDescent="0.25">
      <c r="A552" s="140">
        <v>2731</v>
      </c>
      <c r="B552" s="44" t="s">
        <v>77</v>
      </c>
      <c r="C552" s="144">
        <v>3</v>
      </c>
      <c r="D552" s="144">
        <v>1</v>
      </c>
      <c r="E552" s="141" t="s">
        <v>449</v>
      </c>
      <c r="F552" s="174">
        <f t="shared" si="56"/>
        <v>0</v>
      </c>
      <c r="G552" s="264"/>
      <c r="H552" s="264">
        <v>0</v>
      </c>
    </row>
    <row r="553" spans="1:8" ht="27" hidden="1" x14ac:dyDescent="0.25">
      <c r="A553" s="140"/>
      <c r="B553" s="44"/>
      <c r="C553" s="144"/>
      <c r="D553" s="144"/>
      <c r="E553" s="141" t="s">
        <v>739</v>
      </c>
      <c r="F553" s="174">
        <f t="shared" si="56"/>
        <v>0</v>
      </c>
      <c r="G553" s="264"/>
      <c r="H553" s="264">
        <v>0</v>
      </c>
    </row>
    <row r="554" spans="1:8" ht="15.75" hidden="1" x14ac:dyDescent="0.25">
      <c r="A554" s="140"/>
      <c r="B554" s="44"/>
      <c r="C554" s="144"/>
      <c r="D554" s="144"/>
      <c r="E554" s="141" t="s">
        <v>740</v>
      </c>
      <c r="F554" s="174">
        <f t="shared" si="56"/>
        <v>0</v>
      </c>
      <c r="G554" s="264"/>
      <c r="H554" s="264">
        <v>0</v>
      </c>
    </row>
    <row r="555" spans="1:8" ht="15.75" hidden="1" x14ac:dyDescent="0.25">
      <c r="A555" s="140"/>
      <c r="B555" s="44"/>
      <c r="C555" s="144"/>
      <c r="D555" s="144"/>
      <c r="E555" s="141" t="s">
        <v>740</v>
      </c>
      <c r="F555" s="174">
        <f t="shared" si="56"/>
        <v>0</v>
      </c>
      <c r="G555" s="264"/>
      <c r="H555" s="264">
        <v>0</v>
      </c>
    </row>
    <row r="556" spans="1:8" ht="18" hidden="1" customHeight="1" x14ac:dyDescent="0.25">
      <c r="A556" s="140">
        <v>2732</v>
      </c>
      <c r="B556" s="44" t="s">
        <v>77</v>
      </c>
      <c r="C556" s="144">
        <v>3</v>
      </c>
      <c r="D556" s="144">
        <v>2</v>
      </c>
      <c r="E556" s="141" t="s">
        <v>450</v>
      </c>
      <c r="F556" s="174">
        <f t="shared" si="56"/>
        <v>0</v>
      </c>
      <c r="G556" s="264"/>
      <c r="H556" s="264">
        <v>0</v>
      </c>
    </row>
    <row r="557" spans="1:8" ht="27" hidden="1" x14ac:dyDescent="0.25">
      <c r="A557" s="140"/>
      <c r="B557" s="44"/>
      <c r="C557" s="144"/>
      <c r="D557" s="144"/>
      <c r="E557" s="141" t="s">
        <v>739</v>
      </c>
      <c r="F557" s="174">
        <f t="shared" si="56"/>
        <v>0</v>
      </c>
      <c r="G557" s="264"/>
      <c r="H557" s="264">
        <v>0</v>
      </c>
    </row>
    <row r="558" spans="1:8" ht="15.75" hidden="1" x14ac:dyDescent="0.25">
      <c r="A558" s="140"/>
      <c r="B558" s="44"/>
      <c r="C558" s="144"/>
      <c r="D558" s="144"/>
      <c r="E558" s="141" t="s">
        <v>740</v>
      </c>
      <c r="F558" s="174">
        <f t="shared" si="56"/>
        <v>0</v>
      </c>
      <c r="G558" s="264"/>
      <c r="H558" s="264">
        <v>0</v>
      </c>
    </row>
    <row r="559" spans="1:8" ht="15.75" hidden="1" x14ac:dyDescent="0.25">
      <c r="A559" s="140"/>
      <c r="B559" s="44"/>
      <c r="C559" s="144"/>
      <c r="D559" s="144"/>
      <c r="E559" s="141" t="s">
        <v>740</v>
      </c>
      <c r="F559" s="174">
        <f t="shared" si="56"/>
        <v>0</v>
      </c>
      <c r="G559" s="264"/>
      <c r="H559" s="264">
        <v>0</v>
      </c>
    </row>
    <row r="560" spans="1:8" ht="21.75" hidden="1" customHeight="1" x14ac:dyDescent="0.25">
      <c r="A560" s="140">
        <v>2733</v>
      </c>
      <c r="B560" s="44" t="s">
        <v>77</v>
      </c>
      <c r="C560" s="144">
        <v>3</v>
      </c>
      <c r="D560" s="144">
        <v>3</v>
      </c>
      <c r="E560" s="141" t="s">
        <v>451</v>
      </c>
      <c r="F560" s="174">
        <f t="shared" si="56"/>
        <v>0</v>
      </c>
      <c r="G560" s="264"/>
      <c r="H560" s="264">
        <v>0</v>
      </c>
    </row>
    <row r="561" spans="1:8" ht="27" hidden="1" x14ac:dyDescent="0.25">
      <c r="A561" s="140"/>
      <c r="B561" s="44"/>
      <c r="C561" s="144"/>
      <c r="D561" s="144"/>
      <c r="E561" s="141" t="s">
        <v>739</v>
      </c>
      <c r="F561" s="174">
        <f t="shared" si="56"/>
        <v>0</v>
      </c>
      <c r="G561" s="264"/>
      <c r="H561" s="264">
        <v>0</v>
      </c>
    </row>
    <row r="562" spans="1:8" ht="15.75" hidden="1" x14ac:dyDescent="0.25">
      <c r="A562" s="140"/>
      <c r="B562" s="44"/>
      <c r="C562" s="144"/>
      <c r="D562" s="144"/>
      <c r="E562" s="141" t="s">
        <v>740</v>
      </c>
      <c r="F562" s="174">
        <f t="shared" si="56"/>
        <v>0</v>
      </c>
      <c r="G562" s="264"/>
      <c r="H562" s="264">
        <v>0</v>
      </c>
    </row>
    <row r="563" spans="1:8" ht="15.75" hidden="1" x14ac:dyDescent="0.25">
      <c r="A563" s="140"/>
      <c r="B563" s="44"/>
      <c r="C563" s="144"/>
      <c r="D563" s="144"/>
      <c r="E563" s="141" t="s">
        <v>740</v>
      </c>
      <c r="F563" s="174">
        <f t="shared" si="56"/>
        <v>0</v>
      </c>
      <c r="G563" s="264"/>
      <c r="H563" s="264">
        <v>0</v>
      </c>
    </row>
    <row r="564" spans="1:8" ht="29.25" hidden="1" customHeight="1" x14ac:dyDescent="0.25">
      <c r="A564" s="140">
        <v>2734</v>
      </c>
      <c r="B564" s="44" t="s">
        <v>77</v>
      </c>
      <c r="C564" s="144">
        <v>3</v>
      </c>
      <c r="D564" s="144">
        <v>4</v>
      </c>
      <c r="E564" s="141" t="s">
        <v>452</v>
      </c>
      <c r="F564" s="174">
        <f t="shared" si="56"/>
        <v>0</v>
      </c>
      <c r="G564" s="264"/>
      <c r="H564" s="264">
        <v>0</v>
      </c>
    </row>
    <row r="565" spans="1:8" ht="27" hidden="1" x14ac:dyDescent="0.25">
      <c r="A565" s="140"/>
      <c r="B565" s="44"/>
      <c r="C565" s="144"/>
      <c r="D565" s="144"/>
      <c r="E565" s="141" t="s">
        <v>739</v>
      </c>
      <c r="F565" s="174">
        <f t="shared" si="56"/>
        <v>0</v>
      </c>
      <c r="G565" s="264"/>
      <c r="H565" s="264">
        <v>0</v>
      </c>
    </row>
    <row r="566" spans="1:8" ht="15.75" hidden="1" x14ac:dyDescent="0.25">
      <c r="A566" s="140"/>
      <c r="B566" s="44"/>
      <c r="C566" s="144"/>
      <c r="D566" s="144"/>
      <c r="E566" s="141" t="s">
        <v>740</v>
      </c>
      <c r="F566" s="174">
        <f t="shared" si="56"/>
        <v>0</v>
      </c>
      <c r="G566" s="264"/>
      <c r="H566" s="264">
        <v>0</v>
      </c>
    </row>
    <row r="567" spans="1:8" ht="15.75" hidden="1" x14ac:dyDescent="0.25">
      <c r="A567" s="140"/>
      <c r="B567" s="44"/>
      <c r="C567" s="144"/>
      <c r="D567" s="144"/>
      <c r="E567" s="141" t="s">
        <v>740</v>
      </c>
      <c r="F567" s="174">
        <f t="shared" si="56"/>
        <v>0</v>
      </c>
      <c r="G567" s="264"/>
      <c r="H567" s="264">
        <v>0</v>
      </c>
    </row>
    <row r="568" spans="1:8" ht="15.75" x14ac:dyDescent="0.25">
      <c r="A568" s="140">
        <v>2740</v>
      </c>
      <c r="B568" s="43" t="s">
        <v>77</v>
      </c>
      <c r="C568" s="137">
        <v>4</v>
      </c>
      <c r="D568" s="137">
        <v>0</v>
      </c>
      <c r="E568" s="142" t="s">
        <v>453</v>
      </c>
      <c r="F568" s="174">
        <f t="shared" si="56"/>
        <v>1000</v>
      </c>
      <c r="G568" s="264">
        <v>1000</v>
      </c>
      <c r="H568" s="264">
        <v>0</v>
      </c>
    </row>
    <row r="569" spans="1:8" s="143" customFormat="1" ht="10.5" hidden="1" customHeight="1" x14ac:dyDescent="0.25">
      <c r="A569" s="140"/>
      <c r="B569" s="43"/>
      <c r="C569" s="137"/>
      <c r="D569" s="137"/>
      <c r="E569" s="141" t="s">
        <v>233</v>
      </c>
      <c r="F569" s="174">
        <f t="shared" si="56"/>
        <v>0</v>
      </c>
      <c r="G569" s="176"/>
      <c r="H569" s="176"/>
    </row>
    <row r="570" spans="1:8" ht="15.75" hidden="1" x14ac:dyDescent="0.25">
      <c r="A570" s="140">
        <v>2741</v>
      </c>
      <c r="B570" s="44" t="s">
        <v>77</v>
      </c>
      <c r="C570" s="144">
        <v>4</v>
      </c>
      <c r="D570" s="144">
        <v>1</v>
      </c>
      <c r="E570" s="141" t="s">
        <v>453</v>
      </c>
      <c r="F570" s="174">
        <f t="shared" si="56"/>
        <v>0</v>
      </c>
      <c r="G570" s="175"/>
      <c r="H570" s="175"/>
    </row>
    <row r="571" spans="1:8" ht="27" hidden="1" x14ac:dyDescent="0.25">
      <c r="A571" s="140"/>
      <c r="B571" s="44"/>
      <c r="C571" s="144"/>
      <c r="D571" s="144"/>
      <c r="E571" s="141" t="s">
        <v>739</v>
      </c>
      <c r="F571" s="174">
        <f t="shared" si="56"/>
        <v>0</v>
      </c>
      <c r="G571" s="175"/>
      <c r="H571" s="175"/>
    </row>
    <row r="572" spans="1:8" ht="15.75" hidden="1" x14ac:dyDescent="0.25">
      <c r="A572" s="140"/>
      <c r="B572" s="44"/>
      <c r="C572" s="144"/>
      <c r="D572" s="144"/>
      <c r="E572" s="141" t="s">
        <v>740</v>
      </c>
      <c r="F572" s="174">
        <f t="shared" si="56"/>
        <v>0</v>
      </c>
      <c r="G572" s="175"/>
      <c r="H572" s="175"/>
    </row>
    <row r="573" spans="1:8" ht="15.75" hidden="1" x14ac:dyDescent="0.25">
      <c r="A573" s="140"/>
      <c r="B573" s="44"/>
      <c r="C573" s="144"/>
      <c r="D573" s="144"/>
      <c r="E573" s="141" t="s">
        <v>740</v>
      </c>
      <c r="F573" s="174">
        <f t="shared" si="56"/>
        <v>0</v>
      </c>
      <c r="G573" s="175"/>
      <c r="H573" s="175"/>
    </row>
    <row r="574" spans="1:8" ht="30.75" customHeight="1" x14ac:dyDescent="0.25">
      <c r="A574" s="140">
        <v>2750</v>
      </c>
      <c r="B574" s="43" t="s">
        <v>77</v>
      </c>
      <c r="C574" s="137">
        <v>5</v>
      </c>
      <c r="D574" s="137">
        <v>0</v>
      </c>
      <c r="E574" s="142" t="s">
        <v>454</v>
      </c>
      <c r="F574" s="174">
        <f t="shared" si="56"/>
        <v>0</v>
      </c>
      <c r="G574" s="175"/>
      <c r="H574" s="175"/>
    </row>
    <row r="575" spans="1:8" s="143" customFormat="1" ht="10.5" hidden="1" customHeight="1" x14ac:dyDescent="0.25">
      <c r="A575" s="140"/>
      <c r="B575" s="43"/>
      <c r="C575" s="137"/>
      <c r="D575" s="137"/>
      <c r="E575" s="141" t="s">
        <v>233</v>
      </c>
      <c r="F575" s="174">
        <f t="shared" si="56"/>
        <v>0</v>
      </c>
      <c r="G575" s="176"/>
      <c r="H575" s="176"/>
    </row>
    <row r="576" spans="1:8" ht="27" hidden="1" x14ac:dyDescent="0.25">
      <c r="A576" s="140">
        <v>2751</v>
      </c>
      <c r="B576" s="44" t="s">
        <v>77</v>
      </c>
      <c r="C576" s="144">
        <v>5</v>
      </c>
      <c r="D576" s="144">
        <v>1</v>
      </c>
      <c r="E576" s="141" t="s">
        <v>454</v>
      </c>
      <c r="F576" s="174">
        <f t="shared" ref="F576:F604" si="57">G576+H576</f>
        <v>0</v>
      </c>
      <c r="G576" s="175"/>
      <c r="H576" s="175"/>
    </row>
    <row r="577" spans="1:8" ht="27" hidden="1" x14ac:dyDescent="0.25">
      <c r="A577" s="140"/>
      <c r="B577" s="44"/>
      <c r="C577" s="144"/>
      <c r="D577" s="144"/>
      <c r="E577" s="141" t="s">
        <v>739</v>
      </c>
      <c r="F577" s="174">
        <f t="shared" si="57"/>
        <v>0</v>
      </c>
      <c r="G577" s="175"/>
      <c r="H577" s="175"/>
    </row>
    <row r="578" spans="1:8" ht="15.75" hidden="1" x14ac:dyDescent="0.25">
      <c r="A578" s="140"/>
      <c r="B578" s="44"/>
      <c r="C578" s="144"/>
      <c r="D578" s="144"/>
      <c r="E578" s="141" t="s">
        <v>740</v>
      </c>
      <c r="F578" s="174">
        <f t="shared" si="57"/>
        <v>0</v>
      </c>
      <c r="G578" s="175"/>
      <c r="H578" s="175"/>
    </row>
    <row r="579" spans="1:8" ht="15.75" hidden="1" x14ac:dyDescent="0.25">
      <c r="A579" s="140"/>
      <c r="B579" s="44"/>
      <c r="C579" s="144"/>
      <c r="D579" s="144"/>
      <c r="E579" s="141" t="s">
        <v>740</v>
      </c>
      <c r="F579" s="174">
        <f t="shared" si="57"/>
        <v>0</v>
      </c>
      <c r="G579" s="175"/>
      <c r="H579" s="175"/>
    </row>
    <row r="580" spans="1:8" ht="15" customHeight="1" x14ac:dyDescent="0.25">
      <c r="A580" s="140">
        <v>2760</v>
      </c>
      <c r="B580" s="43" t="s">
        <v>77</v>
      </c>
      <c r="C580" s="137">
        <v>6</v>
      </c>
      <c r="D580" s="137">
        <v>0</v>
      </c>
      <c r="E580" s="142" t="s">
        <v>455</v>
      </c>
      <c r="F580" s="174">
        <f t="shared" si="57"/>
        <v>0</v>
      </c>
      <c r="G580" s="175"/>
      <c r="H580" s="175"/>
    </row>
    <row r="581" spans="1:8" s="143" customFormat="1" ht="10.5" hidden="1" customHeight="1" x14ac:dyDescent="0.25">
      <c r="A581" s="140"/>
      <c r="B581" s="43"/>
      <c r="C581" s="137"/>
      <c r="D581" s="137"/>
      <c r="E581" s="141" t="s">
        <v>233</v>
      </c>
      <c r="F581" s="174">
        <f t="shared" si="57"/>
        <v>0</v>
      </c>
      <c r="G581" s="176"/>
      <c r="H581" s="176"/>
    </row>
    <row r="582" spans="1:8" ht="15.75" hidden="1" x14ac:dyDescent="0.25">
      <c r="A582" s="140">
        <v>2761</v>
      </c>
      <c r="B582" s="44" t="s">
        <v>77</v>
      </c>
      <c r="C582" s="144">
        <v>6</v>
      </c>
      <c r="D582" s="144">
        <v>1</v>
      </c>
      <c r="E582" s="141" t="s">
        <v>456</v>
      </c>
      <c r="F582" s="174">
        <f t="shared" si="57"/>
        <v>0</v>
      </c>
      <c r="G582" s="175"/>
      <c r="H582" s="175"/>
    </row>
    <row r="583" spans="1:8" ht="27" hidden="1" x14ac:dyDescent="0.25">
      <c r="A583" s="140"/>
      <c r="B583" s="44"/>
      <c r="C583" s="144"/>
      <c r="D583" s="144"/>
      <c r="E583" s="141" t="s">
        <v>739</v>
      </c>
      <c r="F583" s="174">
        <f t="shared" si="57"/>
        <v>0</v>
      </c>
      <c r="G583" s="175"/>
      <c r="H583" s="175"/>
    </row>
    <row r="584" spans="1:8" ht="15.75" hidden="1" x14ac:dyDescent="0.25">
      <c r="A584" s="140"/>
      <c r="B584" s="44"/>
      <c r="C584" s="144"/>
      <c r="D584" s="144"/>
      <c r="E584" s="141" t="s">
        <v>740</v>
      </c>
      <c r="F584" s="174">
        <f t="shared" si="57"/>
        <v>0</v>
      </c>
      <c r="G584" s="175"/>
      <c r="H584" s="175"/>
    </row>
    <row r="585" spans="1:8" ht="15.75" hidden="1" x14ac:dyDescent="0.25">
      <c r="A585" s="140"/>
      <c r="B585" s="44"/>
      <c r="C585" s="144"/>
      <c r="D585" s="144"/>
      <c r="E585" s="141" t="s">
        <v>740</v>
      </c>
      <c r="F585" s="174">
        <f t="shared" si="57"/>
        <v>0</v>
      </c>
      <c r="G585" s="175"/>
      <c r="H585" s="175"/>
    </row>
    <row r="586" spans="1:8" ht="15.75" hidden="1" x14ac:dyDescent="0.25">
      <c r="A586" s="140">
        <v>2762</v>
      </c>
      <c r="B586" s="44" t="s">
        <v>77</v>
      </c>
      <c r="C586" s="144">
        <v>6</v>
      </c>
      <c r="D586" s="144">
        <v>2</v>
      </c>
      <c r="E586" s="141" t="s">
        <v>455</v>
      </c>
      <c r="F586" s="174">
        <f t="shared" si="57"/>
        <v>0</v>
      </c>
      <c r="G586" s="175"/>
      <c r="H586" s="175"/>
    </row>
    <row r="587" spans="1:8" ht="27" hidden="1" x14ac:dyDescent="0.25">
      <c r="A587" s="140"/>
      <c r="B587" s="44"/>
      <c r="C587" s="144"/>
      <c r="D587" s="144"/>
      <c r="E587" s="141" t="s">
        <v>739</v>
      </c>
      <c r="F587" s="174">
        <f t="shared" si="57"/>
        <v>0</v>
      </c>
      <c r="G587" s="175"/>
      <c r="H587" s="175"/>
    </row>
    <row r="588" spans="1:8" ht="0.75" hidden="1" customHeight="1" x14ac:dyDescent="0.25">
      <c r="A588" s="140"/>
      <c r="B588" s="44"/>
      <c r="C588" s="144"/>
      <c r="D588" s="144"/>
      <c r="E588" s="141" t="s">
        <v>740</v>
      </c>
      <c r="F588" s="174">
        <f t="shared" si="57"/>
        <v>0</v>
      </c>
      <c r="G588" s="175"/>
      <c r="H588" s="175"/>
    </row>
    <row r="589" spans="1:8" ht="15.75" hidden="1" x14ac:dyDescent="0.25">
      <c r="A589" s="140"/>
      <c r="B589" s="44"/>
      <c r="C589" s="144"/>
      <c r="D589" s="144"/>
      <c r="E589" s="141" t="s">
        <v>740</v>
      </c>
      <c r="F589" s="174">
        <f t="shared" si="57"/>
        <v>0</v>
      </c>
      <c r="G589" s="175"/>
      <c r="H589" s="175"/>
    </row>
    <row r="590" spans="1:8" s="139" customFormat="1" ht="46.5" customHeight="1" x14ac:dyDescent="0.25">
      <c r="A590" s="136">
        <v>2800</v>
      </c>
      <c r="B590" s="43" t="s">
        <v>78</v>
      </c>
      <c r="C590" s="137">
        <v>0</v>
      </c>
      <c r="D590" s="137">
        <v>0</v>
      </c>
      <c r="E590" s="138" t="s">
        <v>747</v>
      </c>
      <c r="F590" s="179">
        <f t="shared" si="57"/>
        <v>110906</v>
      </c>
      <c r="G590" s="179">
        <f>G592+G604+G657+G677+G697+G705</f>
        <v>70906</v>
      </c>
      <c r="H590" s="179">
        <f>H592+H604+H657+H677+H697+H705</f>
        <v>40000</v>
      </c>
    </row>
    <row r="591" spans="1:8" ht="15" customHeight="1" x14ac:dyDescent="0.25">
      <c r="A591" s="140"/>
      <c r="B591" s="43"/>
      <c r="C591" s="137"/>
      <c r="D591" s="137"/>
      <c r="E591" s="141" t="s">
        <v>327</v>
      </c>
      <c r="F591" s="174"/>
      <c r="G591" s="175"/>
      <c r="H591" s="175"/>
    </row>
    <row r="592" spans="1:8" x14ac:dyDescent="0.2">
      <c r="A592" s="140">
        <v>2810</v>
      </c>
      <c r="B592" s="44" t="s">
        <v>78</v>
      </c>
      <c r="C592" s="144">
        <v>1</v>
      </c>
      <c r="D592" s="144">
        <v>0</v>
      </c>
      <c r="E592" s="142" t="s">
        <v>458</v>
      </c>
      <c r="F592" s="174">
        <f t="shared" si="57"/>
        <v>5000</v>
      </c>
      <c r="G592" s="174">
        <f>G594</f>
        <v>5000</v>
      </c>
      <c r="H592" s="174">
        <f>H594</f>
        <v>0</v>
      </c>
    </row>
    <row r="593" spans="1:10" s="143" customFormat="1" ht="10.5" customHeight="1" x14ac:dyDescent="0.25">
      <c r="A593" s="140"/>
      <c r="B593" s="43"/>
      <c r="C593" s="137"/>
      <c r="D593" s="137"/>
      <c r="E593" s="141" t="s">
        <v>233</v>
      </c>
      <c r="F593" s="174"/>
      <c r="G593" s="176"/>
      <c r="H593" s="176"/>
    </row>
    <row r="594" spans="1:10" x14ac:dyDescent="0.2">
      <c r="A594" s="140">
        <v>2811</v>
      </c>
      <c r="B594" s="44" t="s">
        <v>78</v>
      </c>
      <c r="C594" s="144">
        <v>1</v>
      </c>
      <c r="D594" s="144">
        <v>1</v>
      </c>
      <c r="E594" s="141" t="s">
        <v>458</v>
      </c>
      <c r="F594" s="174">
        <f t="shared" si="57"/>
        <v>5000</v>
      </c>
      <c r="G594" s="174">
        <f>SUM(G596:G603)</f>
        <v>5000</v>
      </c>
      <c r="H594" s="174">
        <f>SUM(H600:H603)</f>
        <v>0</v>
      </c>
    </row>
    <row r="595" spans="1:10" ht="27" x14ac:dyDescent="0.25">
      <c r="A595" s="140"/>
      <c r="B595" s="44"/>
      <c r="C595" s="144"/>
      <c r="D595" s="144"/>
      <c r="E595" s="141" t="s">
        <v>739</v>
      </c>
      <c r="F595" s="174"/>
      <c r="G595" s="175"/>
      <c r="H595" s="175"/>
    </row>
    <row r="596" spans="1:10" ht="15.75" x14ac:dyDescent="0.25">
      <c r="A596" s="140"/>
      <c r="B596" s="44"/>
      <c r="C596" s="144"/>
      <c r="D596" s="144"/>
      <c r="E596" s="374">
        <v>4251</v>
      </c>
      <c r="F596" s="174">
        <f t="shared" ref="F596:F601" si="58">G596+H596</f>
        <v>2000</v>
      </c>
      <c r="G596" s="376">
        <v>2000</v>
      </c>
      <c r="H596" s="264">
        <v>0</v>
      </c>
    </row>
    <row r="597" spans="1:10" ht="15.75" x14ac:dyDescent="0.25">
      <c r="A597" s="140"/>
      <c r="B597" s="44"/>
      <c r="C597" s="144"/>
      <c r="D597" s="144"/>
      <c r="E597" s="374">
        <v>4727</v>
      </c>
      <c r="F597" s="174">
        <f t="shared" si="58"/>
        <v>600</v>
      </c>
      <c r="G597" s="381">
        <v>600</v>
      </c>
      <c r="H597" s="264">
        <v>0</v>
      </c>
    </row>
    <row r="598" spans="1:10" ht="15.75" x14ac:dyDescent="0.25">
      <c r="A598" s="140"/>
      <c r="B598" s="44"/>
      <c r="C598" s="144"/>
      <c r="D598" s="144"/>
      <c r="E598" s="374">
        <v>4269</v>
      </c>
      <c r="F598" s="174">
        <f t="shared" si="58"/>
        <v>500</v>
      </c>
      <c r="G598" s="376">
        <v>500</v>
      </c>
      <c r="H598" s="264">
        <v>0</v>
      </c>
    </row>
    <row r="599" spans="1:10" ht="15.75" x14ac:dyDescent="0.25">
      <c r="A599" s="140"/>
      <c r="B599" s="44"/>
      <c r="C599" s="144"/>
      <c r="D599" s="144"/>
      <c r="E599" s="374">
        <v>4236</v>
      </c>
      <c r="F599" s="174">
        <f t="shared" si="58"/>
        <v>1000</v>
      </c>
      <c r="G599" s="376">
        <v>1000</v>
      </c>
      <c r="H599" s="264">
        <v>0</v>
      </c>
    </row>
    <row r="600" spans="1:10" ht="15.75" x14ac:dyDescent="0.25">
      <c r="A600" s="140"/>
      <c r="B600" s="44"/>
      <c r="C600" s="144"/>
      <c r="D600" s="144"/>
      <c r="E600" s="374">
        <v>4269</v>
      </c>
      <c r="F600" s="174">
        <f t="shared" si="58"/>
        <v>900</v>
      </c>
      <c r="G600" s="376">
        <v>900</v>
      </c>
      <c r="H600" s="264">
        <v>0</v>
      </c>
    </row>
    <row r="601" spans="1:10" ht="15.75" x14ac:dyDescent="0.25">
      <c r="A601" s="140"/>
      <c r="B601" s="44"/>
      <c r="C601" s="144"/>
      <c r="D601" s="144"/>
      <c r="E601" s="141" t="s">
        <v>781</v>
      </c>
      <c r="F601" s="174">
        <f t="shared" si="58"/>
        <v>0</v>
      </c>
      <c r="G601" s="264">
        <v>0</v>
      </c>
      <c r="H601" s="264"/>
    </row>
    <row r="602" spans="1:10" ht="15.75" x14ac:dyDescent="0.25">
      <c r="A602" s="140"/>
      <c r="B602" s="44"/>
      <c r="C602" s="144"/>
      <c r="D602" s="144"/>
      <c r="E602" s="141"/>
      <c r="F602" s="174"/>
      <c r="G602" s="175"/>
      <c r="H602" s="175"/>
    </row>
    <row r="603" spans="1:10" ht="15.75" x14ac:dyDescent="0.25">
      <c r="A603" s="140"/>
      <c r="B603" s="44"/>
      <c r="C603" s="144"/>
      <c r="D603" s="144"/>
      <c r="E603" s="141" t="s">
        <v>740</v>
      </c>
      <c r="F603" s="174"/>
      <c r="G603" s="175"/>
      <c r="H603" s="175"/>
    </row>
    <row r="604" spans="1:10" x14ac:dyDescent="0.2">
      <c r="A604" s="140">
        <v>2820</v>
      </c>
      <c r="B604" s="43" t="s">
        <v>78</v>
      </c>
      <c r="C604" s="137">
        <v>2</v>
      </c>
      <c r="D604" s="137">
        <v>0</v>
      </c>
      <c r="E604" s="142" t="s">
        <v>459</v>
      </c>
      <c r="F604" s="174">
        <f t="shared" si="57"/>
        <v>105906</v>
      </c>
      <c r="G604" s="174">
        <f>G606+G616+G622+G633+G639+G645+G651</f>
        <v>65906</v>
      </c>
      <c r="H604" s="174">
        <f>H606+H616+H622+H633+H639+H645+H651</f>
        <v>40000</v>
      </c>
    </row>
    <row r="605" spans="1:10" s="143" customFormat="1" ht="13.5" customHeight="1" x14ac:dyDescent="0.25">
      <c r="A605" s="140"/>
      <c r="B605" s="43"/>
      <c r="C605" s="137"/>
      <c r="D605" s="137"/>
      <c r="E605" s="141" t="s">
        <v>233</v>
      </c>
      <c r="F605" s="174"/>
      <c r="G605" s="176"/>
      <c r="H605" s="176"/>
    </row>
    <row r="606" spans="1:10" x14ac:dyDescent="0.2">
      <c r="A606" s="140">
        <v>2821</v>
      </c>
      <c r="B606" s="44" t="s">
        <v>78</v>
      </c>
      <c r="C606" s="144">
        <v>2</v>
      </c>
      <c r="D606" s="144">
        <v>1</v>
      </c>
      <c r="E606" s="141" t="s">
        <v>460</v>
      </c>
      <c r="F606" s="174">
        <f t="shared" ref="F606" si="59">G606+H606</f>
        <v>21324</v>
      </c>
      <c r="G606" s="179">
        <f>SUM(G608:G615)</f>
        <v>21324</v>
      </c>
      <c r="H606" s="174">
        <f>SUM(H612:H615)</f>
        <v>0</v>
      </c>
    </row>
    <row r="607" spans="1:10" ht="27" x14ac:dyDescent="0.25">
      <c r="A607" s="140"/>
      <c r="B607" s="44"/>
      <c r="C607" s="144"/>
      <c r="D607" s="144"/>
      <c r="E607" s="141" t="s">
        <v>739</v>
      </c>
      <c r="F607" s="174"/>
      <c r="G607" s="175"/>
      <c r="H607" s="175"/>
    </row>
    <row r="608" spans="1:10" ht="15.75" x14ac:dyDescent="0.25">
      <c r="A608" s="140"/>
      <c r="B608" s="44"/>
      <c r="C608" s="144"/>
      <c r="D608" s="144"/>
      <c r="E608" s="374">
        <v>4111</v>
      </c>
      <c r="F608" s="174">
        <f t="shared" ref="F608:F616" si="60">G608+H608</f>
        <v>20964</v>
      </c>
      <c r="G608" s="375">
        <v>20964</v>
      </c>
      <c r="H608" s="264">
        <v>0</v>
      </c>
      <c r="J608" s="286">
        <v>20964</v>
      </c>
    </row>
    <row r="609" spans="1:10" ht="15.75" x14ac:dyDescent="0.25">
      <c r="A609" s="140"/>
      <c r="B609" s="44"/>
      <c r="C609" s="144"/>
      <c r="D609" s="144"/>
      <c r="E609" s="374">
        <v>4221</v>
      </c>
      <c r="F609" s="174">
        <f t="shared" si="60"/>
        <v>60</v>
      </c>
      <c r="G609" s="264">
        <v>60</v>
      </c>
      <c r="H609" s="264">
        <v>0</v>
      </c>
    </row>
    <row r="610" spans="1:10" ht="15.75" x14ac:dyDescent="0.25">
      <c r="A610" s="140"/>
      <c r="B610" s="44"/>
      <c r="C610" s="144"/>
      <c r="D610" s="144"/>
      <c r="E610" s="374">
        <v>4261</v>
      </c>
      <c r="F610" s="174">
        <f t="shared" si="60"/>
        <v>80</v>
      </c>
      <c r="G610" s="264">
        <v>80</v>
      </c>
      <c r="H610" s="264">
        <v>0</v>
      </c>
    </row>
    <row r="611" spans="1:10" ht="15.75" x14ac:dyDescent="0.25">
      <c r="A611" s="140"/>
      <c r="B611" s="44"/>
      <c r="C611" s="144"/>
      <c r="D611" s="144"/>
      <c r="E611" s="374">
        <v>4267</v>
      </c>
      <c r="F611" s="174">
        <f t="shared" si="60"/>
        <v>50</v>
      </c>
      <c r="G611" s="264">
        <v>50</v>
      </c>
      <c r="H611" s="264">
        <v>0</v>
      </c>
    </row>
    <row r="612" spans="1:10" ht="15.75" x14ac:dyDescent="0.25">
      <c r="A612" s="140"/>
      <c r="B612" s="44"/>
      <c r="C612" s="144"/>
      <c r="D612" s="144"/>
      <c r="E612" s="374">
        <v>4269</v>
      </c>
      <c r="F612" s="174">
        <f t="shared" si="60"/>
        <v>50</v>
      </c>
      <c r="G612" s="264">
        <v>50</v>
      </c>
      <c r="H612" s="264">
        <v>0</v>
      </c>
    </row>
    <row r="613" spans="1:10" ht="15.75" x14ac:dyDescent="0.25">
      <c r="A613" s="140"/>
      <c r="B613" s="44"/>
      <c r="C613" s="144"/>
      <c r="D613" s="144"/>
      <c r="E613" s="141" t="s">
        <v>791</v>
      </c>
      <c r="F613" s="174">
        <f t="shared" si="60"/>
        <v>0</v>
      </c>
      <c r="G613" s="380">
        <v>0</v>
      </c>
      <c r="H613" s="264">
        <v>0</v>
      </c>
    </row>
    <row r="614" spans="1:10" ht="15.75" x14ac:dyDescent="0.25">
      <c r="A614" s="140"/>
      <c r="B614" s="44"/>
      <c r="C614" s="144"/>
      <c r="D614" s="144"/>
      <c r="E614" s="141">
        <v>4214</v>
      </c>
      <c r="F614" s="174">
        <f t="shared" si="60"/>
        <v>120</v>
      </c>
      <c r="G614" s="264">
        <v>120</v>
      </c>
      <c r="H614" s="264">
        <v>0</v>
      </c>
    </row>
    <row r="615" spans="1:10" ht="15.75" x14ac:dyDescent="0.25">
      <c r="A615" s="140"/>
      <c r="B615" s="44"/>
      <c r="C615" s="144"/>
      <c r="D615" s="144"/>
      <c r="E615" s="141" t="s">
        <v>740</v>
      </c>
      <c r="F615" s="174">
        <f t="shared" si="60"/>
        <v>0</v>
      </c>
      <c r="G615" s="264">
        <v>0</v>
      </c>
      <c r="H615" s="264">
        <v>0</v>
      </c>
    </row>
    <row r="616" spans="1:10" x14ac:dyDescent="0.2">
      <c r="A616" s="140">
        <v>2822</v>
      </c>
      <c r="B616" s="44" t="s">
        <v>78</v>
      </c>
      <c r="C616" s="144">
        <v>2</v>
      </c>
      <c r="D616" s="144">
        <v>2</v>
      </c>
      <c r="E616" s="141" t="s">
        <v>461</v>
      </c>
      <c r="F616" s="174">
        <f t="shared" si="60"/>
        <v>0</v>
      </c>
      <c r="G616" s="174">
        <f>SUM(G618:G621)</f>
        <v>0</v>
      </c>
      <c r="H616" s="174">
        <f>SUM(H618:H621)</f>
        <v>0</v>
      </c>
    </row>
    <row r="617" spans="1:10" ht="27" x14ac:dyDescent="0.25">
      <c r="A617" s="140"/>
      <c r="B617" s="44"/>
      <c r="C617" s="144"/>
      <c r="D617" s="144"/>
      <c r="E617" s="141" t="s">
        <v>739</v>
      </c>
      <c r="F617" s="174"/>
      <c r="G617" s="175"/>
      <c r="H617" s="175"/>
    </row>
    <row r="618" spans="1:10" ht="15.75" x14ac:dyDescent="0.25">
      <c r="A618" s="140"/>
      <c r="B618" s="44"/>
      <c r="C618" s="144"/>
      <c r="D618" s="144"/>
      <c r="E618" s="141" t="s">
        <v>740</v>
      </c>
      <c r="F618" s="174">
        <f t="shared" ref="F618:F622" si="61">G618+H618</f>
        <v>0</v>
      </c>
      <c r="G618" s="264">
        <v>0</v>
      </c>
      <c r="H618" s="264">
        <v>0</v>
      </c>
    </row>
    <row r="619" spans="1:10" ht="15.75" x14ac:dyDescent="0.25">
      <c r="A619" s="140"/>
      <c r="B619" s="44"/>
      <c r="C619" s="144"/>
      <c r="D619" s="144"/>
      <c r="E619" s="141"/>
      <c r="F619" s="174">
        <f t="shared" si="61"/>
        <v>0</v>
      </c>
      <c r="G619" s="264">
        <v>0</v>
      </c>
      <c r="H619" s="264">
        <v>0</v>
      </c>
    </row>
    <row r="620" spans="1:10" ht="15.75" x14ac:dyDescent="0.25">
      <c r="A620" s="140"/>
      <c r="B620" s="44"/>
      <c r="C620" s="144"/>
      <c r="D620" s="144"/>
      <c r="E620" s="141"/>
      <c r="F620" s="174">
        <f t="shared" si="61"/>
        <v>0</v>
      </c>
      <c r="G620" s="264">
        <v>0</v>
      </c>
      <c r="H620" s="264">
        <v>0</v>
      </c>
    </row>
    <row r="621" spans="1:10" ht="15.75" x14ac:dyDescent="0.25">
      <c r="A621" s="140"/>
      <c r="B621" s="44"/>
      <c r="C621" s="144"/>
      <c r="D621" s="144"/>
      <c r="E621" s="141" t="s">
        <v>740</v>
      </c>
      <c r="F621" s="174">
        <f t="shared" si="61"/>
        <v>0</v>
      </c>
      <c r="G621" s="264">
        <v>0</v>
      </c>
      <c r="H621" s="264">
        <v>0</v>
      </c>
    </row>
    <row r="622" spans="1:10" x14ac:dyDescent="0.2">
      <c r="A622" s="140">
        <v>2823</v>
      </c>
      <c r="B622" s="44" t="s">
        <v>78</v>
      </c>
      <c r="C622" s="144">
        <v>2</v>
      </c>
      <c r="D622" s="144">
        <v>3</v>
      </c>
      <c r="E622" s="141" t="s">
        <v>462</v>
      </c>
      <c r="F622" s="174">
        <f t="shared" si="61"/>
        <v>74582</v>
      </c>
      <c r="G622" s="179">
        <f>SUM(G624:G632)</f>
        <v>34582</v>
      </c>
      <c r="H622" s="174">
        <f>SUM(H632:H632)</f>
        <v>40000</v>
      </c>
    </row>
    <row r="623" spans="1:10" ht="27" x14ac:dyDescent="0.25">
      <c r="A623" s="140"/>
      <c r="B623" s="44"/>
      <c r="C623" s="144"/>
      <c r="D623" s="144"/>
      <c r="E623" s="141" t="s">
        <v>739</v>
      </c>
      <c r="F623" s="174"/>
      <c r="G623" s="175"/>
      <c r="H623" s="175"/>
    </row>
    <row r="624" spans="1:10" ht="15.75" x14ac:dyDescent="0.25">
      <c r="A624" s="140"/>
      <c r="B624" s="44"/>
      <c r="C624" s="144"/>
      <c r="D624" s="144"/>
      <c r="E624" s="374">
        <v>4111</v>
      </c>
      <c r="F624" s="174">
        <f t="shared" ref="F624:F633" si="62">G624+H624</f>
        <v>31992</v>
      </c>
      <c r="G624" s="375">
        <v>31992</v>
      </c>
      <c r="H624" s="264">
        <v>0</v>
      </c>
      <c r="J624" s="286">
        <v>31992</v>
      </c>
    </row>
    <row r="625" spans="1:8" ht="15.75" x14ac:dyDescent="0.25">
      <c r="A625" s="140"/>
      <c r="B625" s="44"/>
      <c r="C625" s="144"/>
      <c r="D625" s="144"/>
      <c r="E625" s="374">
        <v>4213</v>
      </c>
      <c r="F625" s="174">
        <f t="shared" si="62"/>
        <v>100</v>
      </c>
      <c r="G625" s="264">
        <v>100</v>
      </c>
      <c r="H625" s="264">
        <v>0</v>
      </c>
    </row>
    <row r="626" spans="1:8" ht="15.75" x14ac:dyDescent="0.25">
      <c r="A626" s="140"/>
      <c r="B626" s="44"/>
      <c r="C626" s="144"/>
      <c r="D626" s="144"/>
      <c r="E626" s="374">
        <v>4261</v>
      </c>
      <c r="F626" s="174">
        <f t="shared" si="62"/>
        <v>500</v>
      </c>
      <c r="G626" s="264">
        <v>500</v>
      </c>
      <c r="H626" s="264">
        <v>0</v>
      </c>
    </row>
    <row r="627" spans="1:8" ht="15.75" x14ac:dyDescent="0.25">
      <c r="A627" s="140"/>
      <c r="B627" s="44"/>
      <c r="C627" s="144"/>
      <c r="D627" s="144"/>
      <c r="E627" s="374">
        <v>4267</v>
      </c>
      <c r="F627" s="174">
        <f t="shared" si="62"/>
        <v>600</v>
      </c>
      <c r="G627" s="264">
        <v>600</v>
      </c>
      <c r="H627" s="264">
        <v>0</v>
      </c>
    </row>
    <row r="628" spans="1:8" ht="15.75" x14ac:dyDescent="0.25">
      <c r="A628" s="140"/>
      <c r="B628" s="44"/>
      <c r="C628" s="144"/>
      <c r="D628" s="144"/>
      <c r="E628" s="374">
        <v>4269</v>
      </c>
      <c r="F628" s="174">
        <f t="shared" si="62"/>
        <v>910</v>
      </c>
      <c r="G628" s="264">
        <v>910</v>
      </c>
      <c r="H628" s="264">
        <v>0</v>
      </c>
    </row>
    <row r="629" spans="1:8" ht="15.75" x14ac:dyDescent="0.25">
      <c r="A629" s="140"/>
      <c r="B629" s="44"/>
      <c r="C629" s="144"/>
      <c r="D629" s="144"/>
      <c r="E629" s="374">
        <v>4239</v>
      </c>
      <c r="F629" s="174">
        <f t="shared" si="62"/>
        <v>200</v>
      </c>
      <c r="G629" s="264">
        <v>200</v>
      </c>
      <c r="H629" s="264">
        <v>0</v>
      </c>
    </row>
    <row r="630" spans="1:8" ht="15.75" x14ac:dyDescent="0.25">
      <c r="A630" s="140"/>
      <c r="B630" s="44"/>
      <c r="C630" s="144"/>
      <c r="D630" s="144"/>
      <c r="E630" s="374">
        <v>4221</v>
      </c>
      <c r="F630" s="174">
        <f t="shared" si="62"/>
        <v>100</v>
      </c>
      <c r="G630" s="264">
        <v>100</v>
      </c>
      <c r="H630" s="264">
        <v>0</v>
      </c>
    </row>
    <row r="631" spans="1:8" ht="15.75" x14ac:dyDescent="0.25">
      <c r="A631" s="140"/>
      <c r="B631" s="44"/>
      <c r="C631" s="144"/>
      <c r="D631" s="144"/>
      <c r="E631" s="141">
        <v>4214</v>
      </c>
      <c r="F631" s="174">
        <f t="shared" si="62"/>
        <v>180</v>
      </c>
      <c r="G631" s="380">
        <v>180</v>
      </c>
      <c r="H631" s="264">
        <v>0</v>
      </c>
    </row>
    <row r="632" spans="1:8" ht="15.75" x14ac:dyDescent="0.25">
      <c r="A632" s="140"/>
      <c r="B632" s="44"/>
      <c r="C632" s="144"/>
      <c r="D632" s="144"/>
      <c r="E632" s="141">
        <v>5113</v>
      </c>
      <c r="F632" s="174">
        <f t="shared" si="62"/>
        <v>40000</v>
      </c>
      <c r="G632" s="264">
        <v>0</v>
      </c>
      <c r="H632" s="264">
        <v>40000</v>
      </c>
    </row>
    <row r="633" spans="1:8" x14ac:dyDescent="0.2">
      <c r="A633" s="140">
        <v>2824</v>
      </c>
      <c r="B633" s="44" t="s">
        <v>78</v>
      </c>
      <c r="C633" s="144">
        <v>2</v>
      </c>
      <c r="D633" s="144">
        <v>4</v>
      </c>
      <c r="E633" s="141" t="s">
        <v>463</v>
      </c>
      <c r="F633" s="174">
        <f t="shared" si="62"/>
        <v>10000</v>
      </c>
      <c r="G633" s="174">
        <f>SUM(G635:G638)</f>
        <v>10000</v>
      </c>
      <c r="H633" s="174">
        <f>SUM(H635:H638)</f>
        <v>0</v>
      </c>
    </row>
    <row r="634" spans="1:8" ht="27" x14ac:dyDescent="0.25">
      <c r="A634" s="140"/>
      <c r="B634" s="44"/>
      <c r="C634" s="144"/>
      <c r="D634" s="144"/>
      <c r="E634" s="141" t="s">
        <v>739</v>
      </c>
      <c r="F634" s="174"/>
      <c r="G634" s="175"/>
      <c r="H634" s="175"/>
    </row>
    <row r="635" spans="1:8" ht="15.75" x14ac:dyDescent="0.25">
      <c r="A635" s="140"/>
      <c r="B635" s="44"/>
      <c r="C635" s="144"/>
      <c r="D635" s="144"/>
      <c r="E635" s="141">
        <v>4269</v>
      </c>
      <c r="F635" s="174">
        <f t="shared" ref="F635:F639" si="63">G635+H635</f>
        <v>10000</v>
      </c>
      <c r="G635" s="264">
        <v>10000</v>
      </c>
      <c r="H635" s="264">
        <v>0</v>
      </c>
    </row>
    <row r="636" spans="1:8" ht="15.75" x14ac:dyDescent="0.25">
      <c r="A636" s="140"/>
      <c r="B636" s="44"/>
      <c r="C636" s="144"/>
      <c r="D636" s="144"/>
      <c r="E636" s="141"/>
      <c r="F636" s="174">
        <f t="shared" si="63"/>
        <v>0</v>
      </c>
      <c r="G636" s="264">
        <v>0</v>
      </c>
      <c r="H636" s="264">
        <v>0</v>
      </c>
    </row>
    <row r="637" spans="1:8" ht="15.75" x14ac:dyDescent="0.25">
      <c r="A637" s="140"/>
      <c r="B637" s="44"/>
      <c r="C637" s="144"/>
      <c r="D637" s="144"/>
      <c r="E637" s="141"/>
      <c r="F637" s="174">
        <f t="shared" si="63"/>
        <v>0</v>
      </c>
      <c r="G637" s="264">
        <v>0</v>
      </c>
      <c r="H637" s="264">
        <v>0</v>
      </c>
    </row>
    <row r="638" spans="1:8" ht="15.75" x14ac:dyDescent="0.25">
      <c r="A638" s="140"/>
      <c r="B638" s="44"/>
      <c r="C638" s="144"/>
      <c r="D638" s="144"/>
      <c r="E638" s="141" t="s">
        <v>740</v>
      </c>
      <c r="F638" s="174">
        <f t="shared" si="63"/>
        <v>0</v>
      </c>
      <c r="G638" s="264">
        <v>0</v>
      </c>
      <c r="H638" s="264">
        <v>0</v>
      </c>
    </row>
    <row r="639" spans="1:8" ht="15.75" x14ac:dyDescent="0.25">
      <c r="A639" s="140">
        <v>2825</v>
      </c>
      <c r="B639" s="44" t="s">
        <v>78</v>
      </c>
      <c r="C639" s="144">
        <v>2</v>
      </c>
      <c r="D639" s="144">
        <v>5</v>
      </c>
      <c r="E639" s="141" t="s">
        <v>464</v>
      </c>
      <c r="F639" s="174">
        <f t="shared" si="63"/>
        <v>0</v>
      </c>
      <c r="G639" s="174">
        <f>SUM(G641:G644)</f>
        <v>0</v>
      </c>
      <c r="H639" s="264">
        <v>0</v>
      </c>
    </row>
    <row r="640" spans="1:8" ht="27" x14ac:dyDescent="0.25">
      <c r="A640" s="140"/>
      <c r="B640" s="44"/>
      <c r="C640" s="144"/>
      <c r="D640" s="144"/>
      <c r="E640" s="141" t="s">
        <v>739</v>
      </c>
      <c r="F640" s="174"/>
      <c r="G640" s="175"/>
      <c r="H640" s="175"/>
    </row>
    <row r="641" spans="1:8" ht="15.75" x14ac:dyDescent="0.25">
      <c r="A641" s="140"/>
      <c r="B641" s="44"/>
      <c r="C641" s="144"/>
      <c r="D641" s="144"/>
      <c r="E641" s="141" t="s">
        <v>740</v>
      </c>
      <c r="F641" s="174">
        <f t="shared" ref="F641:F699" si="64">G641+H641</f>
        <v>0</v>
      </c>
      <c r="G641" s="264">
        <v>0</v>
      </c>
      <c r="H641" s="264">
        <v>0</v>
      </c>
    </row>
    <row r="642" spans="1:8" ht="15.75" x14ac:dyDescent="0.25">
      <c r="A642" s="140"/>
      <c r="B642" s="44"/>
      <c r="C642" s="144"/>
      <c r="D642" s="144"/>
      <c r="E642" s="141"/>
      <c r="F642" s="174">
        <f t="shared" si="64"/>
        <v>0</v>
      </c>
      <c r="G642" s="264">
        <v>0</v>
      </c>
      <c r="H642" s="264">
        <v>0</v>
      </c>
    </row>
    <row r="643" spans="1:8" ht="15.75" x14ac:dyDescent="0.25">
      <c r="A643" s="140"/>
      <c r="B643" s="44"/>
      <c r="C643" s="144"/>
      <c r="D643" s="144"/>
      <c r="E643" s="141"/>
      <c r="F643" s="174">
        <f t="shared" si="64"/>
        <v>0</v>
      </c>
      <c r="G643" s="264">
        <v>0</v>
      </c>
      <c r="H643" s="264">
        <v>0</v>
      </c>
    </row>
    <row r="644" spans="1:8" ht="15.75" x14ac:dyDescent="0.25">
      <c r="A644" s="140"/>
      <c r="B644" s="44"/>
      <c r="C644" s="144"/>
      <c r="D644" s="144"/>
      <c r="E644" s="141" t="s">
        <v>740</v>
      </c>
      <c r="F644" s="174">
        <f t="shared" si="64"/>
        <v>0</v>
      </c>
      <c r="G644" s="264">
        <v>0</v>
      </c>
      <c r="H644" s="264">
        <v>0</v>
      </c>
    </row>
    <row r="645" spans="1:8" x14ac:dyDescent="0.2">
      <c r="A645" s="140">
        <v>2826</v>
      </c>
      <c r="B645" s="44" t="s">
        <v>78</v>
      </c>
      <c r="C645" s="144">
        <v>2</v>
      </c>
      <c r="D645" s="144">
        <v>6</v>
      </c>
      <c r="E645" s="141" t="s">
        <v>465</v>
      </c>
      <c r="F645" s="174">
        <f t="shared" si="64"/>
        <v>0</v>
      </c>
      <c r="G645" s="174">
        <f>SUM(G647:G650)</f>
        <v>0</v>
      </c>
      <c r="H645" s="174">
        <f>SUM(H647:H650)</f>
        <v>0</v>
      </c>
    </row>
    <row r="646" spans="1:8" ht="27" x14ac:dyDescent="0.25">
      <c r="A646" s="140"/>
      <c r="B646" s="44"/>
      <c r="C646" s="144"/>
      <c r="D646" s="144"/>
      <c r="E646" s="141" t="s">
        <v>739</v>
      </c>
      <c r="F646" s="174"/>
      <c r="G646" s="175"/>
      <c r="H646" s="175"/>
    </row>
    <row r="647" spans="1:8" ht="15.75" x14ac:dyDescent="0.25">
      <c r="A647" s="140"/>
      <c r="B647" s="44"/>
      <c r="C647" s="144"/>
      <c r="D647" s="144"/>
      <c r="E647" s="141" t="s">
        <v>740</v>
      </c>
      <c r="F647" s="174">
        <f t="shared" ref="F647:F651" si="65">G647+H647</f>
        <v>0</v>
      </c>
      <c r="G647" s="264">
        <v>0</v>
      </c>
      <c r="H647" s="264">
        <v>0</v>
      </c>
    </row>
    <row r="648" spans="1:8" ht="15.75" x14ac:dyDescent="0.25">
      <c r="A648" s="140"/>
      <c r="B648" s="44"/>
      <c r="C648" s="144"/>
      <c r="D648" s="144"/>
      <c r="E648" s="141"/>
      <c r="F648" s="174">
        <f t="shared" si="65"/>
        <v>0</v>
      </c>
      <c r="G648" s="264">
        <v>0</v>
      </c>
      <c r="H648" s="264">
        <v>0</v>
      </c>
    </row>
    <row r="649" spans="1:8" ht="15.75" x14ac:dyDescent="0.25">
      <c r="A649" s="140"/>
      <c r="B649" s="44"/>
      <c r="C649" s="144"/>
      <c r="D649" s="144"/>
      <c r="E649" s="141"/>
      <c r="F649" s="174">
        <f t="shared" si="65"/>
        <v>0</v>
      </c>
      <c r="G649" s="264">
        <v>0</v>
      </c>
      <c r="H649" s="264">
        <v>0</v>
      </c>
    </row>
    <row r="650" spans="1:8" ht="15.75" x14ac:dyDescent="0.25">
      <c r="A650" s="140"/>
      <c r="B650" s="44"/>
      <c r="C650" s="144"/>
      <c r="D650" s="144"/>
      <c r="E650" s="141" t="s">
        <v>740</v>
      </c>
      <c r="F650" s="174">
        <f t="shared" si="65"/>
        <v>0</v>
      </c>
      <c r="G650" s="264">
        <v>0</v>
      </c>
      <c r="H650" s="264">
        <v>0</v>
      </c>
    </row>
    <row r="651" spans="1:8" ht="33.75" customHeight="1" x14ac:dyDescent="0.2">
      <c r="A651" s="140">
        <v>2827</v>
      </c>
      <c r="B651" s="44" t="s">
        <v>78</v>
      </c>
      <c r="C651" s="144">
        <v>2</v>
      </c>
      <c r="D651" s="144">
        <v>7</v>
      </c>
      <c r="E651" s="141" t="s">
        <v>466</v>
      </c>
      <c r="F651" s="174">
        <f t="shared" si="65"/>
        <v>0</v>
      </c>
      <c r="G651" s="174">
        <f>SUM(G653:G656)</f>
        <v>0</v>
      </c>
      <c r="H651" s="174">
        <f>SUM(H653:H656)</f>
        <v>0</v>
      </c>
    </row>
    <row r="652" spans="1:8" ht="27" x14ac:dyDescent="0.25">
      <c r="A652" s="140"/>
      <c r="B652" s="44"/>
      <c r="C652" s="144"/>
      <c r="D652" s="144"/>
      <c r="E652" s="141" t="s">
        <v>739</v>
      </c>
      <c r="F652" s="174"/>
      <c r="G652" s="175"/>
      <c r="H652" s="175"/>
    </row>
    <row r="653" spans="1:8" ht="15.75" x14ac:dyDescent="0.25">
      <c r="A653" s="140"/>
      <c r="B653" s="44"/>
      <c r="C653" s="144"/>
      <c r="D653" s="144"/>
      <c r="E653" s="141" t="s">
        <v>740</v>
      </c>
      <c r="F653" s="174">
        <f t="shared" ref="F653:F656" si="66">G653+H653</f>
        <v>0</v>
      </c>
      <c r="G653" s="264">
        <v>0</v>
      </c>
      <c r="H653" s="264">
        <v>0</v>
      </c>
    </row>
    <row r="654" spans="1:8" ht="15.75" x14ac:dyDescent="0.25">
      <c r="A654" s="140"/>
      <c r="B654" s="44"/>
      <c r="C654" s="144"/>
      <c r="D654" s="144"/>
      <c r="E654" s="141"/>
      <c r="F654" s="174">
        <f t="shared" si="66"/>
        <v>0</v>
      </c>
      <c r="G654" s="264">
        <v>0</v>
      </c>
      <c r="H654" s="264">
        <v>0</v>
      </c>
    </row>
    <row r="655" spans="1:8" ht="15.75" x14ac:dyDescent="0.25">
      <c r="A655" s="140"/>
      <c r="B655" s="44"/>
      <c r="C655" s="144"/>
      <c r="D655" s="144"/>
      <c r="E655" s="141"/>
      <c r="F655" s="174">
        <f t="shared" si="66"/>
        <v>0</v>
      </c>
      <c r="G655" s="264">
        <v>0</v>
      </c>
      <c r="H655" s="264">
        <v>0</v>
      </c>
    </row>
    <row r="656" spans="1:8" ht="15.75" x14ac:dyDescent="0.25">
      <c r="A656" s="140"/>
      <c r="B656" s="44"/>
      <c r="C656" s="144"/>
      <c r="D656" s="144"/>
      <c r="E656" s="141" t="s">
        <v>740</v>
      </c>
      <c r="F656" s="174">
        <f t="shared" si="66"/>
        <v>0</v>
      </c>
      <c r="G656" s="264">
        <v>0</v>
      </c>
      <c r="H656" s="264">
        <v>0</v>
      </c>
    </row>
    <row r="657" spans="1:8" ht="29.25" customHeight="1" x14ac:dyDescent="0.2">
      <c r="A657" s="140">
        <v>2830</v>
      </c>
      <c r="B657" s="43" t="s">
        <v>78</v>
      </c>
      <c r="C657" s="137">
        <v>3</v>
      </c>
      <c r="D657" s="137">
        <v>0</v>
      </c>
      <c r="E657" s="142" t="s">
        <v>467</v>
      </c>
      <c r="F657" s="174">
        <f t="shared" si="64"/>
        <v>0</v>
      </c>
      <c r="G657" s="174">
        <f>G659+G665+G671</f>
        <v>0</v>
      </c>
      <c r="H657" s="174">
        <f>H659+H665+H671</f>
        <v>0</v>
      </c>
    </row>
    <row r="658" spans="1:8" s="143" customFormat="1" ht="10.5" customHeight="1" x14ac:dyDescent="0.25">
      <c r="A658" s="140"/>
      <c r="B658" s="43"/>
      <c r="C658" s="137"/>
      <c r="D658" s="137"/>
      <c r="E658" s="141" t="s">
        <v>233</v>
      </c>
      <c r="F658" s="174"/>
      <c r="G658" s="176"/>
      <c r="H658" s="176"/>
    </row>
    <row r="659" spans="1:8" x14ac:dyDescent="0.2">
      <c r="A659" s="140">
        <v>2831</v>
      </c>
      <c r="B659" s="44" t="s">
        <v>78</v>
      </c>
      <c r="C659" s="144">
        <v>3</v>
      </c>
      <c r="D659" s="144">
        <v>1</v>
      </c>
      <c r="E659" s="141" t="s">
        <v>468</v>
      </c>
      <c r="F659" s="174">
        <f t="shared" si="64"/>
        <v>0</v>
      </c>
      <c r="G659" s="174">
        <f>SUM(G661:G664)</f>
        <v>0</v>
      </c>
      <c r="H659" s="174">
        <f>SUM(H661:H664)</f>
        <v>0</v>
      </c>
    </row>
    <row r="660" spans="1:8" ht="27" x14ac:dyDescent="0.25">
      <c r="A660" s="140"/>
      <c r="B660" s="44"/>
      <c r="C660" s="144"/>
      <c r="D660" s="144"/>
      <c r="E660" s="141" t="s">
        <v>739</v>
      </c>
      <c r="F660" s="174"/>
      <c r="G660" s="175"/>
      <c r="H660" s="175"/>
    </row>
    <row r="661" spans="1:8" ht="15.75" x14ac:dyDescent="0.25">
      <c r="A661" s="140"/>
      <c r="B661" s="44"/>
      <c r="C661" s="144"/>
      <c r="D661" s="144"/>
      <c r="E661" s="141" t="s">
        <v>740</v>
      </c>
      <c r="F661" s="174">
        <f t="shared" ref="F661:F665" si="67">G661+H661</f>
        <v>0</v>
      </c>
      <c r="G661" s="264">
        <v>0</v>
      </c>
      <c r="H661" s="264">
        <v>0</v>
      </c>
    </row>
    <row r="662" spans="1:8" ht="15.75" x14ac:dyDescent="0.25">
      <c r="A662" s="140"/>
      <c r="B662" s="44"/>
      <c r="C662" s="144"/>
      <c r="D662" s="144"/>
      <c r="E662" s="141"/>
      <c r="F662" s="174">
        <f t="shared" si="67"/>
        <v>0</v>
      </c>
      <c r="G662" s="264">
        <v>0</v>
      </c>
      <c r="H662" s="264">
        <v>0</v>
      </c>
    </row>
    <row r="663" spans="1:8" ht="15.75" x14ac:dyDescent="0.25">
      <c r="A663" s="140"/>
      <c r="B663" s="44"/>
      <c r="C663" s="144"/>
      <c r="D663" s="144"/>
      <c r="E663" s="141"/>
      <c r="F663" s="174">
        <f t="shared" si="67"/>
        <v>0</v>
      </c>
      <c r="G663" s="264">
        <v>0</v>
      </c>
      <c r="H663" s="264">
        <v>0</v>
      </c>
    </row>
    <row r="664" spans="1:8" ht="15.75" x14ac:dyDescent="0.25">
      <c r="A664" s="140"/>
      <c r="B664" s="44"/>
      <c r="C664" s="144"/>
      <c r="D664" s="144"/>
      <c r="E664" s="141" t="s">
        <v>740</v>
      </c>
      <c r="F664" s="174">
        <f t="shared" si="67"/>
        <v>0</v>
      </c>
      <c r="G664" s="264">
        <v>0</v>
      </c>
      <c r="H664" s="264">
        <v>0</v>
      </c>
    </row>
    <row r="665" spans="1:8" x14ac:dyDescent="0.2">
      <c r="A665" s="140">
        <v>2832</v>
      </c>
      <c r="B665" s="44" t="s">
        <v>78</v>
      </c>
      <c r="C665" s="144">
        <v>3</v>
      </c>
      <c r="D665" s="144">
        <v>2</v>
      </c>
      <c r="E665" s="141" t="s">
        <v>469</v>
      </c>
      <c r="F665" s="174">
        <f t="shared" si="67"/>
        <v>0</v>
      </c>
      <c r="G665" s="174">
        <f>SUM(G667:G670)</f>
        <v>0</v>
      </c>
      <c r="H665" s="174">
        <f>SUM(H667:H670)</f>
        <v>0</v>
      </c>
    </row>
    <row r="666" spans="1:8" ht="27" x14ac:dyDescent="0.25">
      <c r="A666" s="140"/>
      <c r="B666" s="44"/>
      <c r="C666" s="144"/>
      <c r="D666" s="144"/>
      <c r="E666" s="141" t="s">
        <v>739</v>
      </c>
      <c r="F666" s="174"/>
      <c r="G666" s="175"/>
      <c r="H666" s="175"/>
    </row>
    <row r="667" spans="1:8" ht="15.75" x14ac:dyDescent="0.25">
      <c r="A667" s="140"/>
      <c r="B667" s="44"/>
      <c r="C667" s="144"/>
      <c r="D667" s="144"/>
      <c r="E667" s="141" t="s">
        <v>740</v>
      </c>
      <c r="F667" s="174">
        <f t="shared" ref="F667:F671" si="68">G667+H667</f>
        <v>0</v>
      </c>
      <c r="G667" s="264">
        <v>0</v>
      </c>
      <c r="H667" s="264">
        <v>0</v>
      </c>
    </row>
    <row r="668" spans="1:8" ht="15.75" x14ac:dyDescent="0.25">
      <c r="A668" s="140"/>
      <c r="B668" s="44"/>
      <c r="C668" s="144"/>
      <c r="D668" s="144"/>
      <c r="E668" s="141"/>
      <c r="F668" s="174">
        <f t="shared" si="68"/>
        <v>0</v>
      </c>
      <c r="G668" s="264">
        <v>0</v>
      </c>
      <c r="H668" s="264">
        <v>0</v>
      </c>
    </row>
    <row r="669" spans="1:8" ht="15.75" x14ac:dyDescent="0.25">
      <c r="A669" s="140"/>
      <c r="B669" s="44"/>
      <c r="C669" s="144"/>
      <c r="D669" s="144"/>
      <c r="E669" s="141"/>
      <c r="F669" s="174">
        <f t="shared" si="68"/>
        <v>0</v>
      </c>
      <c r="G669" s="264">
        <v>0</v>
      </c>
      <c r="H669" s="264">
        <v>0</v>
      </c>
    </row>
    <row r="670" spans="1:8" ht="15.75" x14ac:dyDescent="0.25">
      <c r="A670" s="140"/>
      <c r="B670" s="44"/>
      <c r="C670" s="144"/>
      <c r="D670" s="144"/>
      <c r="E670" s="141" t="s">
        <v>740</v>
      </c>
      <c r="F670" s="174">
        <f t="shared" si="68"/>
        <v>0</v>
      </c>
      <c r="G670" s="264">
        <v>0</v>
      </c>
      <c r="H670" s="264">
        <v>0</v>
      </c>
    </row>
    <row r="671" spans="1:8" x14ac:dyDescent="0.2">
      <c r="A671" s="140">
        <v>2833</v>
      </c>
      <c r="B671" s="44" t="s">
        <v>78</v>
      </c>
      <c r="C671" s="144">
        <v>3</v>
      </c>
      <c r="D671" s="144">
        <v>3</v>
      </c>
      <c r="E671" s="141" t="s">
        <v>470</v>
      </c>
      <c r="F671" s="174">
        <f t="shared" si="68"/>
        <v>0</v>
      </c>
      <c r="G671" s="174">
        <f>SUM(G673:G676)</f>
        <v>0</v>
      </c>
      <c r="H671" s="174">
        <f>SUM(H673:H676)</f>
        <v>0</v>
      </c>
    </row>
    <row r="672" spans="1:8" ht="27" x14ac:dyDescent="0.25">
      <c r="A672" s="140"/>
      <c r="B672" s="44"/>
      <c r="C672" s="144"/>
      <c r="D672" s="144"/>
      <c r="E672" s="141" t="s">
        <v>739</v>
      </c>
      <c r="F672" s="174"/>
      <c r="G672" s="175"/>
      <c r="H672" s="175"/>
    </row>
    <row r="673" spans="1:8" ht="15.75" x14ac:dyDescent="0.25">
      <c r="A673" s="140"/>
      <c r="B673" s="44"/>
      <c r="C673" s="144"/>
      <c r="D673" s="144"/>
      <c r="E673" s="141" t="s">
        <v>740</v>
      </c>
      <c r="F673" s="174">
        <f t="shared" ref="F673:F676" si="69">G673+H673</f>
        <v>0</v>
      </c>
      <c r="G673" s="264">
        <v>0</v>
      </c>
      <c r="H673" s="264">
        <v>0</v>
      </c>
    </row>
    <row r="674" spans="1:8" ht="15.75" x14ac:dyDescent="0.25">
      <c r="A674" s="140"/>
      <c r="B674" s="44"/>
      <c r="C674" s="144"/>
      <c r="D674" s="144"/>
      <c r="E674" s="141"/>
      <c r="F674" s="174">
        <f t="shared" si="69"/>
        <v>0</v>
      </c>
      <c r="G674" s="264">
        <v>0</v>
      </c>
      <c r="H674" s="264">
        <v>0</v>
      </c>
    </row>
    <row r="675" spans="1:8" ht="15.75" x14ac:dyDescent="0.25">
      <c r="A675" s="140"/>
      <c r="B675" s="44"/>
      <c r="C675" s="144"/>
      <c r="D675" s="144"/>
      <c r="E675" s="141"/>
      <c r="F675" s="174">
        <f t="shared" si="69"/>
        <v>0</v>
      </c>
      <c r="G675" s="264">
        <v>0</v>
      </c>
      <c r="H675" s="264">
        <v>0</v>
      </c>
    </row>
    <row r="676" spans="1:8" ht="15.75" x14ac:dyDescent="0.25">
      <c r="A676" s="140"/>
      <c r="B676" s="44"/>
      <c r="C676" s="144"/>
      <c r="D676" s="144"/>
      <c r="E676" s="141" t="s">
        <v>740</v>
      </c>
      <c r="F676" s="174">
        <f t="shared" si="69"/>
        <v>0</v>
      </c>
      <c r="G676" s="264">
        <v>0</v>
      </c>
      <c r="H676" s="264">
        <v>0</v>
      </c>
    </row>
    <row r="677" spans="1:8" ht="14.25" customHeight="1" x14ac:dyDescent="0.2">
      <c r="A677" s="140">
        <v>2840</v>
      </c>
      <c r="B677" s="43" t="s">
        <v>78</v>
      </c>
      <c r="C677" s="137">
        <v>4</v>
      </c>
      <c r="D677" s="137">
        <v>0</v>
      </c>
      <c r="E677" s="142" t="s">
        <v>471</v>
      </c>
      <c r="F677" s="174">
        <f t="shared" si="64"/>
        <v>0</v>
      </c>
      <c r="G677" s="174">
        <f>G679+G685+G691</f>
        <v>0</v>
      </c>
      <c r="H677" s="174">
        <f>H679+H685+H691</f>
        <v>0</v>
      </c>
    </row>
    <row r="678" spans="1:8" s="143" customFormat="1" ht="10.5" customHeight="1" x14ac:dyDescent="0.25">
      <c r="A678" s="140"/>
      <c r="B678" s="43"/>
      <c r="C678" s="137"/>
      <c r="D678" s="137"/>
      <c r="E678" s="141" t="s">
        <v>233</v>
      </c>
      <c r="F678" s="174"/>
      <c r="G678" s="176"/>
      <c r="H678" s="176"/>
    </row>
    <row r="679" spans="1:8" ht="14.25" customHeight="1" x14ac:dyDescent="0.2">
      <c r="A679" s="140">
        <v>2841</v>
      </c>
      <c r="B679" s="44" t="s">
        <v>78</v>
      </c>
      <c r="C679" s="144">
        <v>4</v>
      </c>
      <c r="D679" s="144">
        <v>1</v>
      </c>
      <c r="E679" s="141" t="s">
        <v>472</v>
      </c>
      <c r="F679" s="174">
        <f t="shared" si="64"/>
        <v>0</v>
      </c>
      <c r="G679" s="174">
        <f>SUM(G681:G684)</f>
        <v>0</v>
      </c>
      <c r="H679" s="174">
        <f>SUM(H681:H684)</f>
        <v>0</v>
      </c>
    </row>
    <row r="680" spans="1:8" ht="27" x14ac:dyDescent="0.25">
      <c r="A680" s="140"/>
      <c r="B680" s="44"/>
      <c r="C680" s="144"/>
      <c r="D680" s="144"/>
      <c r="E680" s="141" t="s">
        <v>739</v>
      </c>
      <c r="F680" s="174"/>
      <c r="G680" s="175"/>
      <c r="H680" s="175"/>
    </row>
    <row r="681" spans="1:8" ht="15.75" x14ac:dyDescent="0.25">
      <c r="A681" s="140"/>
      <c r="B681" s="44"/>
      <c r="C681" s="144"/>
      <c r="D681" s="144"/>
      <c r="E681" s="141" t="s">
        <v>740</v>
      </c>
      <c r="F681" s="174">
        <f t="shared" ref="F681:F685" si="70">G681+H681</f>
        <v>0</v>
      </c>
      <c r="G681" s="264">
        <v>0</v>
      </c>
      <c r="H681" s="264">
        <v>0</v>
      </c>
    </row>
    <row r="682" spans="1:8" ht="15.75" x14ac:dyDescent="0.25">
      <c r="A682" s="140"/>
      <c r="B682" s="44"/>
      <c r="C682" s="144"/>
      <c r="D682" s="144"/>
      <c r="E682" s="141"/>
      <c r="F682" s="174">
        <f t="shared" si="70"/>
        <v>0</v>
      </c>
      <c r="G682" s="264">
        <v>0</v>
      </c>
      <c r="H682" s="264">
        <v>0</v>
      </c>
    </row>
    <row r="683" spans="1:8" ht="15.75" x14ac:dyDescent="0.25">
      <c r="A683" s="140"/>
      <c r="B683" s="44"/>
      <c r="C683" s="144"/>
      <c r="D683" s="144"/>
      <c r="E683" s="141"/>
      <c r="F683" s="174">
        <f t="shared" si="70"/>
        <v>0</v>
      </c>
      <c r="G683" s="264">
        <v>0</v>
      </c>
      <c r="H683" s="264">
        <v>0</v>
      </c>
    </row>
    <row r="684" spans="1:8" ht="15.75" x14ac:dyDescent="0.25">
      <c r="A684" s="140"/>
      <c r="B684" s="44"/>
      <c r="C684" s="144"/>
      <c r="D684" s="144"/>
      <c r="E684" s="141" t="s">
        <v>740</v>
      </c>
      <c r="F684" s="174">
        <f t="shared" si="70"/>
        <v>0</v>
      </c>
      <c r="G684" s="264">
        <v>0</v>
      </c>
      <c r="H684" s="264">
        <v>0</v>
      </c>
    </row>
    <row r="685" spans="1:8" ht="32.25" customHeight="1" x14ac:dyDescent="0.2">
      <c r="A685" s="140">
        <v>2842</v>
      </c>
      <c r="B685" s="44" t="s">
        <v>78</v>
      </c>
      <c r="C685" s="144">
        <v>4</v>
      </c>
      <c r="D685" s="144">
        <v>2</v>
      </c>
      <c r="E685" s="141" t="s">
        <v>473</v>
      </c>
      <c r="F685" s="174">
        <f t="shared" si="70"/>
        <v>0</v>
      </c>
      <c r="G685" s="174">
        <f>SUM(G687:G690)</f>
        <v>0</v>
      </c>
      <c r="H685" s="174">
        <f>SUM(H687:H690)</f>
        <v>0</v>
      </c>
    </row>
    <row r="686" spans="1:8" ht="27" x14ac:dyDescent="0.25">
      <c r="A686" s="140"/>
      <c r="B686" s="44"/>
      <c r="C686" s="144"/>
      <c r="D686" s="144"/>
      <c r="E686" s="141" t="s">
        <v>739</v>
      </c>
      <c r="F686" s="174"/>
      <c r="G686" s="175"/>
      <c r="H686" s="175"/>
    </row>
    <row r="687" spans="1:8" ht="15.75" x14ac:dyDescent="0.25">
      <c r="A687" s="140"/>
      <c r="B687" s="44"/>
      <c r="C687" s="144"/>
      <c r="D687" s="144"/>
      <c r="E687" s="141" t="s">
        <v>740</v>
      </c>
      <c r="F687" s="174">
        <f t="shared" ref="F687:F691" si="71">G687+H687</f>
        <v>0</v>
      </c>
      <c r="G687" s="264">
        <v>0</v>
      </c>
      <c r="H687" s="264">
        <v>0</v>
      </c>
    </row>
    <row r="688" spans="1:8" ht="15.75" x14ac:dyDescent="0.25">
      <c r="A688" s="140"/>
      <c r="B688" s="44"/>
      <c r="C688" s="144"/>
      <c r="D688" s="144"/>
      <c r="E688" s="141"/>
      <c r="F688" s="174">
        <f t="shared" si="71"/>
        <v>0</v>
      </c>
      <c r="G688" s="264">
        <v>0</v>
      </c>
      <c r="H688" s="264">
        <v>0</v>
      </c>
    </row>
    <row r="689" spans="1:8" ht="15.75" x14ac:dyDescent="0.25">
      <c r="A689" s="140"/>
      <c r="B689" s="44"/>
      <c r="C689" s="144"/>
      <c r="D689" s="144"/>
      <c r="E689" s="141"/>
      <c r="F689" s="174">
        <f t="shared" si="71"/>
        <v>0</v>
      </c>
      <c r="G689" s="264">
        <v>0</v>
      </c>
      <c r="H689" s="264">
        <v>0</v>
      </c>
    </row>
    <row r="690" spans="1:8" ht="15.75" x14ac:dyDescent="0.25">
      <c r="A690" s="140"/>
      <c r="B690" s="44"/>
      <c r="C690" s="144"/>
      <c r="D690" s="144"/>
      <c r="E690" s="141" t="s">
        <v>740</v>
      </c>
      <c r="F690" s="174">
        <f t="shared" si="71"/>
        <v>0</v>
      </c>
      <c r="G690" s="264">
        <v>0</v>
      </c>
      <c r="H690" s="264">
        <v>0</v>
      </c>
    </row>
    <row r="691" spans="1:8" x14ac:dyDescent="0.2">
      <c r="A691" s="140">
        <v>2843</v>
      </c>
      <c r="B691" s="44" t="s">
        <v>78</v>
      </c>
      <c r="C691" s="144">
        <v>4</v>
      </c>
      <c r="D691" s="144">
        <v>3</v>
      </c>
      <c r="E691" s="141" t="s">
        <v>471</v>
      </c>
      <c r="F691" s="174">
        <f t="shared" si="71"/>
        <v>0</v>
      </c>
      <c r="G691" s="174">
        <f>SUM(G693:G696)</f>
        <v>0</v>
      </c>
      <c r="H691" s="174">
        <f>SUM(H693:H696)</f>
        <v>0</v>
      </c>
    </row>
    <row r="692" spans="1:8" ht="27" x14ac:dyDescent="0.25">
      <c r="A692" s="140"/>
      <c r="B692" s="44"/>
      <c r="C692" s="144"/>
      <c r="D692" s="144"/>
      <c r="E692" s="141" t="s">
        <v>739</v>
      </c>
      <c r="F692" s="174"/>
      <c r="G692" s="175"/>
      <c r="H692" s="175"/>
    </row>
    <row r="693" spans="1:8" ht="15.75" x14ac:dyDescent="0.25">
      <c r="A693" s="140"/>
      <c r="B693" s="44"/>
      <c r="C693" s="144"/>
      <c r="D693" s="144"/>
      <c r="E693" s="141" t="s">
        <v>740</v>
      </c>
      <c r="F693" s="174">
        <f t="shared" ref="F693:F696" si="72">G693+H693</f>
        <v>0</v>
      </c>
      <c r="G693" s="264">
        <v>0</v>
      </c>
      <c r="H693" s="264">
        <v>0</v>
      </c>
    </row>
    <row r="694" spans="1:8" ht="15.75" x14ac:dyDescent="0.25">
      <c r="A694" s="140"/>
      <c r="B694" s="44"/>
      <c r="C694" s="144"/>
      <c r="D694" s="144"/>
      <c r="E694" s="141"/>
      <c r="F694" s="174">
        <f t="shared" si="72"/>
        <v>0</v>
      </c>
      <c r="G694" s="264">
        <v>0</v>
      </c>
      <c r="H694" s="264">
        <v>0</v>
      </c>
    </row>
    <row r="695" spans="1:8" ht="15.75" x14ac:dyDescent="0.25">
      <c r="A695" s="140"/>
      <c r="B695" s="44"/>
      <c r="C695" s="144"/>
      <c r="D695" s="144"/>
      <c r="E695" s="141"/>
      <c r="F695" s="174">
        <f t="shared" si="72"/>
        <v>0</v>
      </c>
      <c r="G695" s="264">
        <v>0</v>
      </c>
      <c r="H695" s="264">
        <v>0</v>
      </c>
    </row>
    <row r="696" spans="1:8" ht="15.75" x14ac:dyDescent="0.25">
      <c r="A696" s="140"/>
      <c r="B696" s="44"/>
      <c r="C696" s="144"/>
      <c r="D696" s="144"/>
      <c r="E696" s="141" t="s">
        <v>740</v>
      </c>
      <c r="F696" s="174">
        <f t="shared" si="72"/>
        <v>0</v>
      </c>
      <c r="G696" s="264">
        <v>0</v>
      </c>
      <c r="H696" s="264">
        <v>0</v>
      </c>
    </row>
    <row r="697" spans="1:8" ht="26.25" customHeight="1" x14ac:dyDescent="0.2">
      <c r="A697" s="140">
        <v>2850</v>
      </c>
      <c r="B697" s="43" t="s">
        <v>78</v>
      </c>
      <c r="C697" s="137">
        <v>5</v>
      </c>
      <c r="D697" s="137">
        <v>0</v>
      </c>
      <c r="E697" s="146" t="s">
        <v>474</v>
      </c>
      <c r="F697" s="174">
        <f t="shared" si="64"/>
        <v>0</v>
      </c>
      <c r="G697" s="174">
        <f>G699</f>
        <v>0</v>
      </c>
      <c r="H697" s="174">
        <f>H699</f>
        <v>0</v>
      </c>
    </row>
    <row r="698" spans="1:8" s="143" customFormat="1" ht="10.5" customHeight="1" x14ac:dyDescent="0.25">
      <c r="A698" s="140"/>
      <c r="B698" s="43"/>
      <c r="C698" s="137"/>
      <c r="D698" s="137"/>
      <c r="E698" s="141" t="s">
        <v>233</v>
      </c>
      <c r="F698" s="174">
        <f t="shared" si="64"/>
        <v>0</v>
      </c>
      <c r="G698" s="176"/>
      <c r="H698" s="176"/>
    </row>
    <row r="699" spans="1:8" ht="30" customHeight="1" x14ac:dyDescent="0.2">
      <c r="A699" s="140">
        <v>2851</v>
      </c>
      <c r="B699" s="43" t="s">
        <v>78</v>
      </c>
      <c r="C699" s="137">
        <v>5</v>
      </c>
      <c r="D699" s="137">
        <v>1</v>
      </c>
      <c r="E699" s="147" t="s">
        <v>474</v>
      </c>
      <c r="F699" s="174">
        <f t="shared" si="64"/>
        <v>0</v>
      </c>
      <c r="G699" s="174">
        <f>SUM(G701:G704)</f>
        <v>0</v>
      </c>
      <c r="H699" s="174">
        <f>SUM(H701:H704)</f>
        <v>0</v>
      </c>
    </row>
    <row r="700" spans="1:8" ht="27" x14ac:dyDescent="0.25">
      <c r="A700" s="140"/>
      <c r="B700" s="44"/>
      <c r="C700" s="144"/>
      <c r="D700" s="144"/>
      <c r="E700" s="141" t="s">
        <v>739</v>
      </c>
      <c r="F700" s="174"/>
      <c r="G700" s="175"/>
      <c r="H700" s="175"/>
    </row>
    <row r="701" spans="1:8" ht="15.75" x14ac:dyDescent="0.25">
      <c r="A701" s="140"/>
      <c r="B701" s="44"/>
      <c r="C701" s="144"/>
      <c r="D701" s="144"/>
      <c r="E701" s="141" t="s">
        <v>740</v>
      </c>
      <c r="F701" s="174">
        <f t="shared" ref="F701:F707" si="73">G701+H701</f>
        <v>0</v>
      </c>
      <c r="G701" s="264">
        <v>0</v>
      </c>
      <c r="H701" s="264">
        <v>0</v>
      </c>
    </row>
    <row r="702" spans="1:8" ht="15.75" x14ac:dyDescent="0.25">
      <c r="A702" s="140"/>
      <c r="B702" s="44"/>
      <c r="C702" s="144"/>
      <c r="D702" s="144"/>
      <c r="E702" s="141"/>
      <c r="F702" s="174">
        <f t="shared" si="73"/>
        <v>0</v>
      </c>
      <c r="G702" s="264">
        <v>0</v>
      </c>
      <c r="H702" s="264">
        <v>0</v>
      </c>
    </row>
    <row r="703" spans="1:8" ht="15.75" x14ac:dyDescent="0.25">
      <c r="A703" s="140"/>
      <c r="B703" s="44"/>
      <c r="C703" s="144"/>
      <c r="D703" s="144"/>
      <c r="E703" s="141"/>
      <c r="F703" s="174">
        <f t="shared" si="73"/>
        <v>0</v>
      </c>
      <c r="G703" s="264">
        <v>0</v>
      </c>
      <c r="H703" s="264">
        <v>0</v>
      </c>
    </row>
    <row r="704" spans="1:8" ht="15.75" x14ac:dyDescent="0.25">
      <c r="A704" s="140"/>
      <c r="B704" s="44"/>
      <c r="C704" s="144"/>
      <c r="D704" s="144"/>
      <c r="E704" s="141" t="s">
        <v>740</v>
      </c>
      <c r="F704" s="174">
        <f t="shared" si="73"/>
        <v>0</v>
      </c>
      <c r="G704" s="264">
        <v>0</v>
      </c>
      <c r="H704" s="264">
        <v>0</v>
      </c>
    </row>
    <row r="705" spans="1:9" ht="27" customHeight="1" x14ac:dyDescent="0.2">
      <c r="A705" s="140">
        <v>2860</v>
      </c>
      <c r="B705" s="43" t="s">
        <v>78</v>
      </c>
      <c r="C705" s="137">
        <v>6</v>
      </c>
      <c r="D705" s="137">
        <v>0</v>
      </c>
      <c r="E705" s="146" t="s">
        <v>475</v>
      </c>
      <c r="F705" s="174">
        <f t="shared" si="73"/>
        <v>0</v>
      </c>
      <c r="G705" s="174">
        <f>G707</f>
        <v>0</v>
      </c>
      <c r="H705" s="174">
        <f>H707</f>
        <v>0</v>
      </c>
    </row>
    <row r="706" spans="1:9" s="143" customFormat="1" ht="10.5" customHeight="1" x14ac:dyDescent="0.25">
      <c r="A706" s="140"/>
      <c r="B706" s="43"/>
      <c r="C706" s="137"/>
      <c r="D706" s="137"/>
      <c r="E706" s="141" t="s">
        <v>233</v>
      </c>
      <c r="F706" s="174">
        <f t="shared" si="73"/>
        <v>0</v>
      </c>
      <c r="G706" s="176"/>
      <c r="H706" s="176"/>
    </row>
    <row r="707" spans="1:9" ht="12" customHeight="1" x14ac:dyDescent="0.2">
      <c r="A707" s="140">
        <v>2861</v>
      </c>
      <c r="B707" s="44" t="s">
        <v>78</v>
      </c>
      <c r="C707" s="144">
        <v>6</v>
      </c>
      <c r="D707" s="144">
        <v>1</v>
      </c>
      <c r="E707" s="147" t="s">
        <v>475</v>
      </c>
      <c r="F707" s="174">
        <f t="shared" si="73"/>
        <v>0</v>
      </c>
      <c r="G707" s="174">
        <f>SUM(G709:G712)</f>
        <v>0</v>
      </c>
      <c r="H707" s="174">
        <f>SUM(H709:H712)</f>
        <v>0</v>
      </c>
    </row>
    <row r="708" spans="1:9" ht="27" x14ac:dyDescent="0.25">
      <c r="A708" s="140"/>
      <c r="B708" s="44"/>
      <c r="C708" s="144"/>
      <c r="D708" s="144"/>
      <c r="E708" s="141" t="s">
        <v>739</v>
      </c>
      <c r="F708" s="174"/>
      <c r="G708" s="175"/>
      <c r="H708" s="175"/>
    </row>
    <row r="709" spans="1:9" ht="15.75" x14ac:dyDescent="0.25">
      <c r="A709" s="140"/>
      <c r="B709" s="44"/>
      <c r="C709" s="144"/>
      <c r="D709" s="144"/>
      <c r="E709" s="141" t="s">
        <v>740</v>
      </c>
      <c r="F709" s="174">
        <f t="shared" ref="F709:F772" si="74">G709+H709</f>
        <v>0</v>
      </c>
      <c r="G709" s="264">
        <v>0</v>
      </c>
      <c r="H709" s="264">
        <v>0</v>
      </c>
    </row>
    <row r="710" spans="1:9" ht="15.75" x14ac:dyDescent="0.25">
      <c r="A710" s="140"/>
      <c r="B710" s="44"/>
      <c r="C710" s="144"/>
      <c r="D710" s="144"/>
      <c r="E710" s="141"/>
      <c r="F710" s="174">
        <f t="shared" si="74"/>
        <v>0</v>
      </c>
      <c r="G710" s="264">
        <v>0</v>
      </c>
      <c r="H710" s="264">
        <v>0</v>
      </c>
    </row>
    <row r="711" spans="1:9" ht="15.75" x14ac:dyDescent="0.25">
      <c r="A711" s="140"/>
      <c r="B711" s="44"/>
      <c r="C711" s="144"/>
      <c r="D711" s="144"/>
      <c r="E711" s="141"/>
      <c r="F711" s="174">
        <f t="shared" si="74"/>
        <v>0</v>
      </c>
      <c r="G711" s="264">
        <v>0</v>
      </c>
      <c r="H711" s="264">
        <v>0</v>
      </c>
    </row>
    <row r="712" spans="1:9" ht="15.75" x14ac:dyDescent="0.25">
      <c r="A712" s="140"/>
      <c r="B712" s="44"/>
      <c r="C712" s="144"/>
      <c r="D712" s="144"/>
      <c r="E712" s="141" t="s">
        <v>740</v>
      </c>
      <c r="F712" s="174">
        <f t="shared" si="74"/>
        <v>0</v>
      </c>
      <c r="G712" s="264">
        <v>0</v>
      </c>
      <c r="H712" s="264">
        <v>0</v>
      </c>
    </row>
    <row r="713" spans="1:9" s="139" customFormat="1" ht="44.25" customHeight="1" x14ac:dyDescent="0.25">
      <c r="A713" s="136">
        <v>2900</v>
      </c>
      <c r="B713" s="43" t="s">
        <v>79</v>
      </c>
      <c r="C713" s="137">
        <v>0</v>
      </c>
      <c r="D713" s="137">
        <v>0</v>
      </c>
      <c r="E713" s="138" t="s">
        <v>748</v>
      </c>
      <c r="F713" s="179">
        <f t="shared" si="74"/>
        <v>389000</v>
      </c>
      <c r="G713" s="179">
        <f>G715+G729+G743+G757+G771+G802+G810+G818</f>
        <v>380000</v>
      </c>
      <c r="H713" s="179">
        <f>H715+H729+H743+H757+H771+H802+H810+H818</f>
        <v>9000</v>
      </c>
    </row>
    <row r="714" spans="1:9" ht="11.25" customHeight="1" x14ac:dyDescent="0.25">
      <c r="A714" s="140"/>
      <c r="B714" s="43"/>
      <c r="C714" s="137"/>
      <c r="D714" s="137"/>
      <c r="E714" s="141" t="s">
        <v>327</v>
      </c>
      <c r="F714" s="174"/>
      <c r="G714" s="175"/>
      <c r="H714" s="175"/>
    </row>
    <row r="715" spans="1:9" x14ac:dyDescent="0.2">
      <c r="A715" s="140">
        <v>2910</v>
      </c>
      <c r="B715" s="43" t="s">
        <v>79</v>
      </c>
      <c r="C715" s="137">
        <v>1</v>
      </c>
      <c r="D715" s="137">
        <v>0</v>
      </c>
      <c r="E715" s="142" t="s">
        <v>477</v>
      </c>
      <c r="F715" s="174">
        <f t="shared" si="74"/>
        <v>331000</v>
      </c>
      <c r="G715" s="174">
        <f>G717+G723</f>
        <v>322000</v>
      </c>
      <c r="H715" s="174">
        <f>H717+H723</f>
        <v>9000</v>
      </c>
    </row>
    <row r="716" spans="1:9" s="143" customFormat="1" ht="10.5" customHeight="1" x14ac:dyDescent="0.25">
      <c r="A716" s="140"/>
      <c r="B716" s="43"/>
      <c r="C716" s="137"/>
      <c r="D716" s="137"/>
      <c r="E716" s="141" t="s">
        <v>233</v>
      </c>
      <c r="F716" s="174"/>
      <c r="G716" s="176"/>
      <c r="H716" s="176"/>
    </row>
    <row r="717" spans="1:9" x14ac:dyDescent="0.2">
      <c r="A717" s="140">
        <v>2911</v>
      </c>
      <c r="B717" s="44" t="s">
        <v>79</v>
      </c>
      <c r="C717" s="144">
        <v>1</v>
      </c>
      <c r="D717" s="144">
        <v>1</v>
      </c>
      <c r="E717" s="141" t="s">
        <v>478</v>
      </c>
      <c r="F717" s="174">
        <f t="shared" si="74"/>
        <v>331000</v>
      </c>
      <c r="G717" s="174">
        <f>SUM(G719:G722)</f>
        <v>322000</v>
      </c>
      <c r="H717" s="174">
        <f>SUM(H719:H722)</f>
        <v>9000</v>
      </c>
    </row>
    <row r="718" spans="1:9" ht="27" x14ac:dyDescent="0.25">
      <c r="A718" s="140"/>
      <c r="B718" s="44"/>
      <c r="C718" s="144"/>
      <c r="D718" s="144"/>
      <c r="E718" s="141" t="s">
        <v>739</v>
      </c>
      <c r="F718" s="174"/>
      <c r="G718" s="175"/>
      <c r="H718" s="175"/>
    </row>
    <row r="719" spans="1:9" ht="15.75" x14ac:dyDescent="0.25">
      <c r="A719" s="140"/>
      <c r="B719" s="44"/>
      <c r="C719" s="144"/>
      <c r="D719" s="144"/>
      <c r="E719" s="141">
        <v>4511</v>
      </c>
      <c r="F719" s="174">
        <f t="shared" ref="F719:F723" si="75">G719+H719</f>
        <v>85945</v>
      </c>
      <c r="G719" s="380">
        <v>85945</v>
      </c>
      <c r="H719" s="264">
        <v>0</v>
      </c>
      <c r="I719" s="264">
        <v>0</v>
      </c>
    </row>
    <row r="720" spans="1:9" ht="15.75" x14ac:dyDescent="0.25">
      <c r="A720" s="140"/>
      <c r="B720" s="44"/>
      <c r="C720" s="144"/>
      <c r="D720" s="144"/>
      <c r="E720" s="374" t="s">
        <v>233</v>
      </c>
      <c r="F720" s="174">
        <f t="shared" si="75"/>
        <v>236055</v>
      </c>
      <c r="G720" s="380">
        <v>236055</v>
      </c>
      <c r="H720" s="264"/>
    </row>
    <row r="721" spans="1:8" ht="15.75" x14ac:dyDescent="0.25">
      <c r="A721" s="140"/>
      <c r="B721" s="44"/>
      <c r="C721" s="144"/>
      <c r="D721" s="144"/>
      <c r="E721" s="141">
        <v>5113</v>
      </c>
      <c r="F721" s="174">
        <f t="shared" si="75"/>
        <v>9000</v>
      </c>
      <c r="G721" s="264">
        <v>0</v>
      </c>
      <c r="H721" s="264">
        <v>9000</v>
      </c>
    </row>
    <row r="722" spans="1:8" ht="15.75" x14ac:dyDescent="0.25">
      <c r="A722" s="140"/>
      <c r="B722" s="44"/>
      <c r="C722" s="144"/>
      <c r="D722" s="144"/>
      <c r="E722" s="141" t="s">
        <v>740</v>
      </c>
      <c r="F722" s="174">
        <f t="shared" si="75"/>
        <v>0</v>
      </c>
      <c r="G722" s="264">
        <v>0</v>
      </c>
      <c r="H722" s="264">
        <v>0</v>
      </c>
    </row>
    <row r="723" spans="1:8" x14ac:dyDescent="0.2">
      <c r="A723" s="140">
        <v>2912</v>
      </c>
      <c r="B723" s="44" t="s">
        <v>79</v>
      </c>
      <c r="C723" s="144">
        <v>1</v>
      </c>
      <c r="D723" s="144">
        <v>2</v>
      </c>
      <c r="E723" s="141" t="s">
        <v>479</v>
      </c>
      <c r="F723" s="174">
        <f t="shared" si="75"/>
        <v>0</v>
      </c>
      <c r="G723" s="174">
        <f>SUM(G725:G728)</f>
        <v>0</v>
      </c>
      <c r="H723" s="174">
        <f>SUM(H725:H728)</f>
        <v>0</v>
      </c>
    </row>
    <row r="724" spans="1:8" ht="27" x14ac:dyDescent="0.25">
      <c r="A724" s="140"/>
      <c r="B724" s="44"/>
      <c r="C724" s="144"/>
      <c r="D724" s="144"/>
      <c r="E724" s="141" t="s">
        <v>739</v>
      </c>
      <c r="F724" s="174"/>
      <c r="G724" s="175"/>
      <c r="H724" s="175"/>
    </row>
    <row r="725" spans="1:8" ht="15.75" x14ac:dyDescent="0.25">
      <c r="A725" s="140"/>
      <c r="B725" s="44"/>
      <c r="C725" s="144"/>
      <c r="D725" s="144"/>
      <c r="E725" s="141" t="s">
        <v>740</v>
      </c>
      <c r="F725" s="174">
        <f t="shared" ref="F725:F728" si="76">G725+H725</f>
        <v>0</v>
      </c>
      <c r="G725" s="264">
        <v>0</v>
      </c>
      <c r="H725" s="264">
        <v>0</v>
      </c>
    </row>
    <row r="726" spans="1:8" ht="15.75" x14ac:dyDescent="0.25">
      <c r="A726" s="140"/>
      <c r="B726" s="44"/>
      <c r="C726" s="144"/>
      <c r="D726" s="144"/>
      <c r="E726" s="141"/>
      <c r="F726" s="174">
        <f t="shared" si="76"/>
        <v>0</v>
      </c>
      <c r="G726" s="264">
        <v>0</v>
      </c>
      <c r="H726" s="264">
        <v>0</v>
      </c>
    </row>
    <row r="727" spans="1:8" ht="15.75" x14ac:dyDescent="0.25">
      <c r="A727" s="140"/>
      <c r="B727" s="44"/>
      <c r="C727" s="144"/>
      <c r="D727" s="144"/>
      <c r="E727" s="141"/>
      <c r="F727" s="174">
        <f t="shared" si="76"/>
        <v>0</v>
      </c>
      <c r="G727" s="264">
        <v>0</v>
      </c>
      <c r="H727" s="264">
        <v>0</v>
      </c>
    </row>
    <row r="728" spans="1:8" ht="15.75" x14ac:dyDescent="0.25">
      <c r="A728" s="140"/>
      <c r="B728" s="44"/>
      <c r="C728" s="144"/>
      <c r="D728" s="144"/>
      <c r="E728" s="141" t="s">
        <v>740</v>
      </c>
      <c r="F728" s="174">
        <f t="shared" si="76"/>
        <v>0</v>
      </c>
      <c r="G728" s="264">
        <v>0</v>
      </c>
      <c r="H728" s="264">
        <v>0</v>
      </c>
    </row>
    <row r="729" spans="1:8" x14ac:dyDescent="0.2">
      <c r="A729" s="140">
        <v>2920</v>
      </c>
      <c r="B729" s="43" t="s">
        <v>79</v>
      </c>
      <c r="C729" s="137">
        <v>2</v>
      </c>
      <c r="D729" s="137">
        <v>0</v>
      </c>
      <c r="E729" s="142" t="s">
        <v>480</v>
      </c>
      <c r="F729" s="174">
        <f t="shared" si="74"/>
        <v>0</v>
      </c>
      <c r="G729" s="174">
        <f>G731+G737</f>
        <v>0</v>
      </c>
      <c r="H729" s="174">
        <f>H731+H737</f>
        <v>0</v>
      </c>
    </row>
    <row r="730" spans="1:8" s="143" customFormat="1" ht="10.5" customHeight="1" x14ac:dyDescent="0.25">
      <c r="A730" s="140"/>
      <c r="B730" s="43"/>
      <c r="C730" s="137"/>
      <c r="D730" s="137"/>
      <c r="E730" s="141" t="s">
        <v>233</v>
      </c>
      <c r="F730" s="174">
        <f t="shared" si="74"/>
        <v>0</v>
      </c>
      <c r="G730" s="176"/>
      <c r="H730" s="176"/>
    </row>
    <row r="731" spans="1:8" x14ac:dyDescent="0.2">
      <c r="A731" s="140">
        <v>2921</v>
      </c>
      <c r="B731" s="44" t="s">
        <v>79</v>
      </c>
      <c r="C731" s="144">
        <v>2</v>
      </c>
      <c r="D731" s="144">
        <v>1</v>
      </c>
      <c r="E731" s="141" t="s">
        <v>481</v>
      </c>
      <c r="F731" s="174">
        <f t="shared" si="74"/>
        <v>0</v>
      </c>
      <c r="G731" s="174">
        <f>SUM(G733:G736)</f>
        <v>0</v>
      </c>
      <c r="H731" s="174">
        <f>SUM(H733:H736)</f>
        <v>0</v>
      </c>
    </row>
    <row r="732" spans="1:8" ht="27" x14ac:dyDescent="0.25">
      <c r="A732" s="140"/>
      <c r="B732" s="44"/>
      <c r="C732" s="144"/>
      <c r="D732" s="144"/>
      <c r="E732" s="141" t="s">
        <v>739</v>
      </c>
      <c r="F732" s="174"/>
      <c r="G732" s="175"/>
      <c r="H732" s="175"/>
    </row>
    <row r="733" spans="1:8" ht="15.75" x14ac:dyDescent="0.25">
      <c r="A733" s="140"/>
      <c r="B733" s="44"/>
      <c r="C733" s="144"/>
      <c r="D733" s="144"/>
      <c r="E733" s="141" t="s">
        <v>740</v>
      </c>
      <c r="F733" s="174">
        <f t="shared" ref="F733:F737" si="77">G733+H733</f>
        <v>0</v>
      </c>
      <c r="G733" s="264">
        <v>0</v>
      </c>
      <c r="H733" s="264">
        <v>0</v>
      </c>
    </row>
    <row r="734" spans="1:8" ht="15.75" x14ac:dyDescent="0.25">
      <c r="A734" s="140"/>
      <c r="B734" s="44"/>
      <c r="C734" s="144"/>
      <c r="D734" s="144"/>
      <c r="E734" s="141"/>
      <c r="F734" s="174">
        <f t="shared" si="77"/>
        <v>0</v>
      </c>
      <c r="G734" s="264">
        <v>0</v>
      </c>
      <c r="H734" s="264">
        <v>0</v>
      </c>
    </row>
    <row r="735" spans="1:8" ht="15.75" x14ac:dyDescent="0.25">
      <c r="A735" s="140"/>
      <c r="B735" s="44"/>
      <c r="C735" s="144"/>
      <c r="D735" s="144"/>
      <c r="E735" s="141"/>
      <c r="F735" s="174">
        <f t="shared" si="77"/>
        <v>0</v>
      </c>
      <c r="G735" s="264">
        <v>0</v>
      </c>
      <c r="H735" s="264">
        <v>0</v>
      </c>
    </row>
    <row r="736" spans="1:8" ht="15.75" x14ac:dyDescent="0.25">
      <c r="A736" s="140"/>
      <c r="B736" s="44"/>
      <c r="C736" s="144"/>
      <c r="D736" s="144"/>
      <c r="E736" s="141" t="s">
        <v>740</v>
      </c>
      <c r="F736" s="174">
        <f t="shared" si="77"/>
        <v>0</v>
      </c>
      <c r="G736" s="264">
        <v>0</v>
      </c>
      <c r="H736" s="264">
        <v>0</v>
      </c>
    </row>
    <row r="737" spans="1:8" x14ac:dyDescent="0.2">
      <c r="A737" s="140">
        <v>2922</v>
      </c>
      <c r="B737" s="44" t="s">
        <v>79</v>
      </c>
      <c r="C737" s="144">
        <v>2</v>
      </c>
      <c r="D737" s="144">
        <v>2</v>
      </c>
      <c r="E737" s="141" t="s">
        <v>482</v>
      </c>
      <c r="F737" s="174">
        <f t="shared" si="77"/>
        <v>0</v>
      </c>
      <c r="G737" s="174">
        <f>SUM(G739:G742)</f>
        <v>0</v>
      </c>
      <c r="H737" s="174">
        <f>SUM(H739:H742)</f>
        <v>0</v>
      </c>
    </row>
    <row r="738" spans="1:8" ht="27" x14ac:dyDescent="0.25">
      <c r="A738" s="140"/>
      <c r="B738" s="44"/>
      <c r="C738" s="144"/>
      <c r="D738" s="144"/>
      <c r="E738" s="141" t="s">
        <v>739</v>
      </c>
      <c r="F738" s="174"/>
      <c r="G738" s="175"/>
      <c r="H738" s="175"/>
    </row>
    <row r="739" spans="1:8" ht="15.75" x14ac:dyDescent="0.25">
      <c r="A739" s="140"/>
      <c r="B739" s="44"/>
      <c r="C739" s="144"/>
      <c r="D739" s="144"/>
      <c r="E739" s="141" t="s">
        <v>740</v>
      </c>
      <c r="F739" s="174">
        <f t="shared" ref="F739:F742" si="78">G739+H739</f>
        <v>0</v>
      </c>
      <c r="G739" s="264">
        <v>0</v>
      </c>
      <c r="H739" s="264">
        <v>0</v>
      </c>
    </row>
    <row r="740" spans="1:8" ht="15.75" x14ac:dyDescent="0.25">
      <c r="A740" s="140"/>
      <c r="B740" s="44"/>
      <c r="C740" s="144"/>
      <c r="D740" s="144"/>
      <c r="E740" s="141"/>
      <c r="F740" s="174">
        <f t="shared" si="78"/>
        <v>0</v>
      </c>
      <c r="G740" s="264">
        <v>0</v>
      </c>
      <c r="H740" s="264">
        <v>0</v>
      </c>
    </row>
    <row r="741" spans="1:8" ht="15.75" x14ac:dyDescent="0.25">
      <c r="A741" s="140"/>
      <c r="B741" s="44"/>
      <c r="C741" s="144"/>
      <c r="D741" s="144"/>
      <c r="E741" s="141"/>
      <c r="F741" s="174">
        <f t="shared" si="78"/>
        <v>0</v>
      </c>
      <c r="G741" s="264">
        <v>0</v>
      </c>
      <c r="H741" s="264">
        <v>0</v>
      </c>
    </row>
    <row r="742" spans="1:8" ht="15.75" x14ac:dyDescent="0.25">
      <c r="A742" s="140"/>
      <c r="B742" s="44"/>
      <c r="C742" s="144"/>
      <c r="D742" s="144"/>
      <c r="E742" s="141" t="s">
        <v>740</v>
      </c>
      <c r="F742" s="174">
        <f t="shared" si="78"/>
        <v>0</v>
      </c>
      <c r="G742" s="264">
        <v>0</v>
      </c>
      <c r="H742" s="264">
        <v>0</v>
      </c>
    </row>
    <row r="743" spans="1:8" ht="27" x14ac:dyDescent="0.2">
      <c r="A743" s="140">
        <v>2930</v>
      </c>
      <c r="B743" s="43" t="s">
        <v>79</v>
      </c>
      <c r="C743" s="137">
        <v>3</v>
      </c>
      <c r="D743" s="137">
        <v>0</v>
      </c>
      <c r="E743" s="142" t="s">
        <v>483</v>
      </c>
      <c r="F743" s="174">
        <f t="shared" si="74"/>
        <v>0</v>
      </c>
      <c r="G743" s="174">
        <f>G745+G751</f>
        <v>0</v>
      </c>
      <c r="H743" s="174">
        <f>H745+H751</f>
        <v>0</v>
      </c>
    </row>
    <row r="744" spans="1:8" s="143" customFormat="1" ht="10.5" customHeight="1" x14ac:dyDescent="0.25">
      <c r="A744" s="140"/>
      <c r="B744" s="43"/>
      <c r="C744" s="137"/>
      <c r="D744" s="137"/>
      <c r="E744" s="141" t="s">
        <v>233</v>
      </c>
      <c r="F744" s="174">
        <f t="shared" si="74"/>
        <v>0</v>
      </c>
      <c r="G744" s="176"/>
      <c r="H744" s="176"/>
    </row>
    <row r="745" spans="1:8" ht="27" x14ac:dyDescent="0.2">
      <c r="A745" s="140">
        <v>2931</v>
      </c>
      <c r="B745" s="44" t="s">
        <v>79</v>
      </c>
      <c r="C745" s="144">
        <v>3</v>
      </c>
      <c r="D745" s="144">
        <v>1</v>
      </c>
      <c r="E745" s="141" t="s">
        <v>484</v>
      </c>
      <c r="F745" s="174">
        <f t="shared" si="74"/>
        <v>0</v>
      </c>
      <c r="G745" s="174">
        <f>SUM(G747:G750)</f>
        <v>0</v>
      </c>
      <c r="H745" s="174">
        <f>SUM(H747:H750)</f>
        <v>0</v>
      </c>
    </row>
    <row r="746" spans="1:8" ht="27" x14ac:dyDescent="0.25">
      <c r="A746" s="140"/>
      <c r="B746" s="44"/>
      <c r="C746" s="144"/>
      <c r="D746" s="144"/>
      <c r="E746" s="141" t="s">
        <v>739</v>
      </c>
      <c r="F746" s="174"/>
      <c r="G746" s="175"/>
      <c r="H746" s="175"/>
    </row>
    <row r="747" spans="1:8" ht="15.75" x14ac:dyDescent="0.25">
      <c r="A747" s="140"/>
      <c r="B747" s="44"/>
      <c r="C747" s="144"/>
      <c r="D747" s="144"/>
      <c r="E747" s="141" t="s">
        <v>740</v>
      </c>
      <c r="F747" s="174">
        <f t="shared" ref="F747:F751" si="79">G747+H747</f>
        <v>0</v>
      </c>
      <c r="G747" s="264">
        <v>0</v>
      </c>
      <c r="H747" s="264">
        <v>0</v>
      </c>
    </row>
    <row r="748" spans="1:8" ht="15.75" x14ac:dyDescent="0.25">
      <c r="A748" s="140"/>
      <c r="B748" s="44"/>
      <c r="C748" s="144"/>
      <c r="D748" s="144"/>
      <c r="E748" s="141"/>
      <c r="F748" s="174">
        <f t="shared" si="79"/>
        <v>0</v>
      </c>
      <c r="G748" s="264">
        <v>0</v>
      </c>
      <c r="H748" s="264">
        <v>0</v>
      </c>
    </row>
    <row r="749" spans="1:8" ht="15.75" x14ac:dyDescent="0.25">
      <c r="A749" s="140"/>
      <c r="B749" s="44"/>
      <c r="C749" s="144"/>
      <c r="D749" s="144"/>
      <c r="E749" s="141"/>
      <c r="F749" s="174">
        <f t="shared" si="79"/>
        <v>0</v>
      </c>
      <c r="G749" s="264">
        <v>0</v>
      </c>
      <c r="H749" s="264">
        <v>0</v>
      </c>
    </row>
    <row r="750" spans="1:8" ht="15.75" x14ac:dyDescent="0.25">
      <c r="A750" s="140"/>
      <c r="B750" s="44"/>
      <c r="C750" s="144"/>
      <c r="D750" s="144"/>
      <c r="E750" s="141" t="s">
        <v>740</v>
      </c>
      <c r="F750" s="174">
        <f t="shared" si="79"/>
        <v>0</v>
      </c>
      <c r="G750" s="264">
        <v>0</v>
      </c>
      <c r="H750" s="264">
        <v>0</v>
      </c>
    </row>
    <row r="751" spans="1:8" x14ac:dyDescent="0.2">
      <c r="A751" s="140">
        <v>2932</v>
      </c>
      <c r="B751" s="44" t="s">
        <v>79</v>
      </c>
      <c r="C751" s="144">
        <v>3</v>
      </c>
      <c r="D751" s="144">
        <v>2</v>
      </c>
      <c r="E751" s="141" t="s">
        <v>485</v>
      </c>
      <c r="F751" s="174">
        <f t="shared" si="79"/>
        <v>0</v>
      </c>
      <c r="G751" s="174">
        <f>SUM(G753:G756)</f>
        <v>0</v>
      </c>
      <c r="H751" s="174">
        <f>SUM(H753:H756)</f>
        <v>0</v>
      </c>
    </row>
    <row r="752" spans="1:8" ht="27" x14ac:dyDescent="0.25">
      <c r="A752" s="140"/>
      <c r="B752" s="44"/>
      <c r="C752" s="144"/>
      <c r="D752" s="144"/>
      <c r="E752" s="141" t="s">
        <v>739</v>
      </c>
      <c r="F752" s="174"/>
      <c r="G752" s="175"/>
      <c r="H752" s="175"/>
    </row>
    <row r="753" spans="1:8" ht="15.75" x14ac:dyDescent="0.25">
      <c r="A753" s="140"/>
      <c r="B753" s="44"/>
      <c r="C753" s="144"/>
      <c r="D753" s="144"/>
      <c r="E753" s="141" t="s">
        <v>740</v>
      </c>
      <c r="F753" s="174">
        <f t="shared" ref="F753:F756" si="80">G753+H753</f>
        <v>0</v>
      </c>
      <c r="G753" s="264">
        <v>0</v>
      </c>
      <c r="H753" s="264">
        <v>0</v>
      </c>
    </row>
    <row r="754" spans="1:8" ht="15.75" x14ac:dyDescent="0.25">
      <c r="A754" s="140"/>
      <c r="B754" s="44"/>
      <c r="C754" s="144"/>
      <c r="D754" s="144"/>
      <c r="E754" s="141"/>
      <c r="F754" s="174">
        <f t="shared" si="80"/>
        <v>0</v>
      </c>
      <c r="G754" s="264">
        <v>0</v>
      </c>
      <c r="H754" s="264">
        <v>0</v>
      </c>
    </row>
    <row r="755" spans="1:8" ht="15.75" x14ac:dyDescent="0.25">
      <c r="A755" s="140"/>
      <c r="B755" s="44"/>
      <c r="C755" s="144"/>
      <c r="D755" s="144"/>
      <c r="E755" s="141"/>
      <c r="F755" s="174">
        <f t="shared" si="80"/>
        <v>0</v>
      </c>
      <c r="G755" s="264">
        <v>0</v>
      </c>
      <c r="H755" s="264">
        <v>0</v>
      </c>
    </row>
    <row r="756" spans="1:8" ht="15.75" x14ac:dyDescent="0.25">
      <c r="A756" s="140"/>
      <c r="B756" s="44"/>
      <c r="C756" s="144"/>
      <c r="D756" s="144"/>
      <c r="E756" s="141" t="s">
        <v>740</v>
      </c>
      <c r="F756" s="174">
        <f t="shared" si="80"/>
        <v>0</v>
      </c>
      <c r="G756" s="264">
        <v>0</v>
      </c>
      <c r="H756" s="264">
        <v>0</v>
      </c>
    </row>
    <row r="757" spans="1:8" x14ac:dyDescent="0.2">
      <c r="A757" s="140">
        <v>2940</v>
      </c>
      <c r="B757" s="43" t="s">
        <v>79</v>
      </c>
      <c r="C757" s="137">
        <v>4</v>
      </c>
      <c r="D757" s="137">
        <v>0</v>
      </c>
      <c r="E757" s="142" t="s">
        <v>486</v>
      </c>
      <c r="F757" s="174">
        <f t="shared" si="74"/>
        <v>0</v>
      </c>
      <c r="G757" s="174">
        <f>G759+G765</f>
        <v>0</v>
      </c>
      <c r="H757" s="174">
        <f>H759+H765</f>
        <v>0</v>
      </c>
    </row>
    <row r="758" spans="1:8" s="143" customFormat="1" ht="10.5" customHeight="1" x14ac:dyDescent="0.25">
      <c r="A758" s="140"/>
      <c r="B758" s="43"/>
      <c r="C758" s="137"/>
      <c r="D758" s="137"/>
      <c r="E758" s="141" t="s">
        <v>233</v>
      </c>
      <c r="F758" s="174">
        <f t="shared" si="74"/>
        <v>0</v>
      </c>
      <c r="G758" s="176"/>
      <c r="H758" s="176"/>
    </row>
    <row r="759" spans="1:8" x14ac:dyDescent="0.2">
      <c r="A759" s="140">
        <v>2941</v>
      </c>
      <c r="B759" s="44" t="s">
        <v>79</v>
      </c>
      <c r="C759" s="144">
        <v>4</v>
      </c>
      <c r="D759" s="144">
        <v>1</v>
      </c>
      <c r="E759" s="141" t="s">
        <v>487</v>
      </c>
      <c r="F759" s="174">
        <f t="shared" si="74"/>
        <v>0</v>
      </c>
      <c r="G759" s="174">
        <f>SUM(G761:G764)</f>
        <v>0</v>
      </c>
      <c r="H759" s="174">
        <f>SUM(H761:H764)</f>
        <v>0</v>
      </c>
    </row>
    <row r="760" spans="1:8" ht="27" x14ac:dyDescent="0.25">
      <c r="A760" s="140"/>
      <c r="B760" s="44"/>
      <c r="C760" s="144"/>
      <c r="D760" s="144"/>
      <c r="E760" s="141" t="s">
        <v>739</v>
      </c>
      <c r="F760" s="174"/>
      <c r="G760" s="175"/>
      <c r="H760" s="175"/>
    </row>
    <row r="761" spans="1:8" ht="15.75" x14ac:dyDescent="0.25">
      <c r="A761" s="140"/>
      <c r="B761" s="44"/>
      <c r="C761" s="144"/>
      <c r="D761" s="144"/>
      <c r="E761" s="141" t="s">
        <v>740</v>
      </c>
      <c r="F761" s="174">
        <f t="shared" ref="F761:F765" si="81">G761+H761</f>
        <v>0</v>
      </c>
      <c r="G761" s="264">
        <v>0</v>
      </c>
      <c r="H761" s="264">
        <v>0</v>
      </c>
    </row>
    <row r="762" spans="1:8" ht="15.75" x14ac:dyDescent="0.25">
      <c r="A762" s="140"/>
      <c r="B762" s="44"/>
      <c r="C762" s="144"/>
      <c r="D762" s="144"/>
      <c r="E762" s="141"/>
      <c r="F762" s="174">
        <f t="shared" si="81"/>
        <v>0</v>
      </c>
      <c r="G762" s="264">
        <v>0</v>
      </c>
      <c r="H762" s="264">
        <v>0</v>
      </c>
    </row>
    <row r="763" spans="1:8" ht="15.75" x14ac:dyDescent="0.25">
      <c r="A763" s="140"/>
      <c r="B763" s="44"/>
      <c r="C763" s="144"/>
      <c r="D763" s="144"/>
      <c r="E763" s="141"/>
      <c r="F763" s="174">
        <f t="shared" si="81"/>
        <v>0</v>
      </c>
      <c r="G763" s="264">
        <v>0</v>
      </c>
      <c r="H763" s="264">
        <v>0</v>
      </c>
    </row>
    <row r="764" spans="1:8" ht="15.75" x14ac:dyDescent="0.25">
      <c r="A764" s="140"/>
      <c r="B764" s="44"/>
      <c r="C764" s="144"/>
      <c r="D764" s="144"/>
      <c r="E764" s="141" t="s">
        <v>740</v>
      </c>
      <c r="F764" s="174">
        <f t="shared" si="81"/>
        <v>0</v>
      </c>
      <c r="G764" s="264">
        <v>0</v>
      </c>
      <c r="H764" s="264">
        <v>0</v>
      </c>
    </row>
    <row r="765" spans="1:8" x14ac:dyDescent="0.2">
      <c r="A765" s="140">
        <v>2942</v>
      </c>
      <c r="B765" s="44" t="s">
        <v>79</v>
      </c>
      <c r="C765" s="144">
        <v>4</v>
      </c>
      <c r="D765" s="144">
        <v>2</v>
      </c>
      <c r="E765" s="141" t="s">
        <v>488</v>
      </c>
      <c r="F765" s="174">
        <f t="shared" si="81"/>
        <v>0</v>
      </c>
      <c r="G765" s="174">
        <f>SUM(G767:G770)</f>
        <v>0</v>
      </c>
      <c r="H765" s="174">
        <f>SUM(H767:H770)</f>
        <v>0</v>
      </c>
    </row>
    <row r="766" spans="1:8" ht="27" x14ac:dyDescent="0.25">
      <c r="A766" s="140"/>
      <c r="B766" s="44"/>
      <c r="C766" s="144"/>
      <c r="D766" s="144"/>
      <c r="E766" s="141" t="s">
        <v>739</v>
      </c>
      <c r="F766" s="174"/>
      <c r="G766" s="175"/>
      <c r="H766" s="175"/>
    </row>
    <row r="767" spans="1:8" ht="15.75" x14ac:dyDescent="0.25">
      <c r="A767" s="140"/>
      <c r="B767" s="44"/>
      <c r="C767" s="144"/>
      <c r="D767" s="144"/>
      <c r="E767" s="141" t="s">
        <v>740</v>
      </c>
      <c r="F767" s="174">
        <f t="shared" ref="F767:F770" si="82">G767+H767</f>
        <v>0</v>
      </c>
      <c r="G767" s="264">
        <v>0</v>
      </c>
      <c r="H767" s="264">
        <v>0</v>
      </c>
    </row>
    <row r="768" spans="1:8" ht="15.75" x14ac:dyDescent="0.25">
      <c r="A768" s="140"/>
      <c r="B768" s="44"/>
      <c r="C768" s="144"/>
      <c r="D768" s="144"/>
      <c r="E768" s="141"/>
      <c r="F768" s="174">
        <f t="shared" si="82"/>
        <v>0</v>
      </c>
      <c r="G768" s="264">
        <v>0</v>
      </c>
      <c r="H768" s="264">
        <v>0</v>
      </c>
    </row>
    <row r="769" spans="1:10" ht="15.75" x14ac:dyDescent="0.25">
      <c r="A769" s="140"/>
      <c r="B769" s="44"/>
      <c r="C769" s="144"/>
      <c r="D769" s="144"/>
      <c r="E769" s="141"/>
      <c r="F769" s="174">
        <f t="shared" si="82"/>
        <v>0</v>
      </c>
      <c r="G769" s="264">
        <v>0</v>
      </c>
      <c r="H769" s="264">
        <v>0</v>
      </c>
    </row>
    <row r="770" spans="1:10" ht="15.75" x14ac:dyDescent="0.25">
      <c r="A770" s="140"/>
      <c r="B770" s="44"/>
      <c r="C770" s="144"/>
      <c r="D770" s="144"/>
      <c r="E770" s="141" t="s">
        <v>740</v>
      </c>
      <c r="F770" s="174">
        <f t="shared" si="82"/>
        <v>0</v>
      </c>
      <c r="G770" s="264">
        <v>0</v>
      </c>
      <c r="H770" s="264">
        <v>0</v>
      </c>
    </row>
    <row r="771" spans="1:10" x14ac:dyDescent="0.2">
      <c r="A771" s="140">
        <v>2950</v>
      </c>
      <c r="B771" s="43" t="s">
        <v>79</v>
      </c>
      <c r="C771" s="137">
        <v>5</v>
      </c>
      <c r="D771" s="137">
        <v>0</v>
      </c>
      <c r="E771" s="142" t="s">
        <v>489</v>
      </c>
      <c r="F771" s="174">
        <f t="shared" si="74"/>
        <v>58000</v>
      </c>
      <c r="G771" s="179">
        <f>G773+G788</f>
        <v>58000</v>
      </c>
      <c r="H771" s="174">
        <f>H773+H788</f>
        <v>0</v>
      </c>
    </row>
    <row r="772" spans="1:10" s="143" customFormat="1" ht="10.5" customHeight="1" x14ac:dyDescent="0.25">
      <c r="A772" s="140"/>
      <c r="B772" s="43"/>
      <c r="C772" s="137"/>
      <c r="D772" s="137"/>
      <c r="E772" s="141" t="s">
        <v>233</v>
      </c>
      <c r="F772" s="174">
        <f t="shared" si="74"/>
        <v>0</v>
      </c>
      <c r="G772" s="176"/>
      <c r="H772" s="176"/>
    </row>
    <row r="773" spans="1:10" x14ac:dyDescent="0.2">
      <c r="A773" s="140">
        <v>2951</v>
      </c>
      <c r="B773" s="44" t="s">
        <v>79</v>
      </c>
      <c r="C773" s="144">
        <v>5</v>
      </c>
      <c r="D773" s="144">
        <v>1</v>
      </c>
      <c r="E773" s="141" t="s">
        <v>490</v>
      </c>
      <c r="F773" s="174">
        <f t="shared" ref="F773:F812" si="83">G773+H773</f>
        <v>27300.400000000001</v>
      </c>
      <c r="G773" s="174">
        <f>SUM(G776:G787)</f>
        <v>27300.400000000001</v>
      </c>
      <c r="H773" s="174">
        <f>SUM(H784:H787)</f>
        <v>0</v>
      </c>
    </row>
    <row r="774" spans="1:10" ht="27" x14ac:dyDescent="0.25">
      <c r="A774" s="140"/>
      <c r="B774" s="44"/>
      <c r="C774" s="144"/>
      <c r="D774" s="144"/>
      <c r="E774" s="141" t="s">
        <v>739</v>
      </c>
      <c r="F774" s="174"/>
      <c r="G774" s="175"/>
      <c r="H774" s="175"/>
    </row>
    <row r="775" spans="1:10" ht="15.75" x14ac:dyDescent="0.25">
      <c r="A775" s="140"/>
      <c r="B775" s="44"/>
      <c r="C775" s="144"/>
      <c r="D775" s="144"/>
      <c r="E775" s="262" t="s">
        <v>779</v>
      </c>
      <c r="F775" s="174"/>
      <c r="G775" s="175"/>
      <c r="H775" s="175"/>
    </row>
    <row r="776" spans="1:10" ht="15.75" x14ac:dyDescent="0.25">
      <c r="A776" s="140"/>
      <c r="B776" s="44"/>
      <c r="C776" s="144"/>
      <c r="D776" s="144"/>
      <c r="E776" s="374">
        <v>4111</v>
      </c>
      <c r="F776" s="174">
        <f t="shared" ref="F776:F788" si="84">G776+H776</f>
        <v>25512</v>
      </c>
      <c r="G776" s="375">
        <v>25512</v>
      </c>
      <c r="H776" s="264">
        <v>0</v>
      </c>
      <c r="J776" s="286">
        <v>25512</v>
      </c>
    </row>
    <row r="777" spans="1:10" ht="15.75" x14ac:dyDescent="0.25">
      <c r="A777" s="140"/>
      <c r="B777" s="44"/>
      <c r="C777" s="144"/>
      <c r="D777" s="144"/>
      <c r="E777" s="374">
        <v>4212</v>
      </c>
      <c r="F777" s="174">
        <f t="shared" si="84"/>
        <v>500</v>
      </c>
      <c r="G777" s="264">
        <v>500</v>
      </c>
      <c r="H777" s="264">
        <v>0</v>
      </c>
    </row>
    <row r="778" spans="1:10" ht="15.75" x14ac:dyDescent="0.25">
      <c r="A778" s="140"/>
      <c r="B778" s="44"/>
      <c r="C778" s="144"/>
      <c r="D778" s="144"/>
      <c r="E778" s="374">
        <v>4213</v>
      </c>
      <c r="F778" s="174">
        <f t="shared" si="84"/>
        <v>20</v>
      </c>
      <c r="G778" s="264">
        <v>20</v>
      </c>
      <c r="H778" s="264">
        <v>0</v>
      </c>
    </row>
    <row r="779" spans="1:10" ht="15.75" x14ac:dyDescent="0.25">
      <c r="A779" s="140"/>
      <c r="B779" s="44"/>
      <c r="C779" s="144"/>
      <c r="D779" s="144"/>
      <c r="E779" s="374">
        <v>4221</v>
      </c>
      <c r="F779" s="174">
        <f t="shared" si="84"/>
        <v>100</v>
      </c>
      <c r="G779" s="264">
        <v>100</v>
      </c>
      <c r="H779" s="264">
        <v>0</v>
      </c>
    </row>
    <row r="780" spans="1:10" ht="15.75" x14ac:dyDescent="0.25">
      <c r="A780" s="140"/>
      <c r="B780" s="44"/>
      <c r="C780" s="144"/>
      <c r="D780" s="144"/>
      <c r="E780" s="374">
        <v>4241</v>
      </c>
      <c r="F780" s="174">
        <f t="shared" si="84"/>
        <v>80</v>
      </c>
      <c r="G780" s="264">
        <v>80</v>
      </c>
      <c r="H780" s="264">
        <v>0</v>
      </c>
    </row>
    <row r="781" spans="1:10" ht="15.75" x14ac:dyDescent="0.25">
      <c r="A781" s="140"/>
      <c r="B781" s="44"/>
      <c r="C781" s="144"/>
      <c r="D781" s="144"/>
      <c r="E781" s="374">
        <v>4261</v>
      </c>
      <c r="F781" s="174">
        <f t="shared" si="84"/>
        <v>80</v>
      </c>
      <c r="G781" s="264">
        <v>80</v>
      </c>
      <c r="H781" s="264">
        <v>0</v>
      </c>
    </row>
    <row r="782" spans="1:10" ht="15.75" x14ac:dyDescent="0.25">
      <c r="A782" s="140"/>
      <c r="B782" s="44"/>
      <c r="C782" s="144"/>
      <c r="D782" s="144"/>
      <c r="E782" s="374">
        <v>4267</v>
      </c>
      <c r="F782" s="174">
        <f t="shared" si="84"/>
        <v>100</v>
      </c>
      <c r="G782" s="264">
        <v>100</v>
      </c>
      <c r="H782" s="264">
        <v>0</v>
      </c>
    </row>
    <row r="783" spans="1:10" ht="15.75" x14ac:dyDescent="0.25">
      <c r="A783" s="140"/>
      <c r="B783" s="44"/>
      <c r="C783" s="144"/>
      <c r="D783" s="144"/>
      <c r="E783" s="374">
        <v>4657</v>
      </c>
      <c r="F783" s="174">
        <f t="shared" si="84"/>
        <v>0</v>
      </c>
      <c r="G783" s="264">
        <v>0</v>
      </c>
      <c r="H783" s="264">
        <v>0</v>
      </c>
    </row>
    <row r="784" spans="1:10" ht="15.75" x14ac:dyDescent="0.25">
      <c r="A784" s="140"/>
      <c r="B784" s="44"/>
      <c r="C784" s="144"/>
      <c r="D784" s="144"/>
      <c r="E784" s="374">
        <v>4269</v>
      </c>
      <c r="F784" s="174">
        <f t="shared" si="84"/>
        <v>908.4</v>
      </c>
      <c r="G784" s="264">
        <v>908.4</v>
      </c>
      <c r="H784" s="264">
        <v>0</v>
      </c>
    </row>
    <row r="785" spans="1:10" ht="15.75" x14ac:dyDescent="0.25">
      <c r="A785" s="140"/>
      <c r="B785" s="44"/>
      <c r="C785" s="144"/>
      <c r="D785" s="144"/>
      <c r="E785" s="374"/>
      <c r="F785" s="174">
        <f t="shared" si="84"/>
        <v>0</v>
      </c>
      <c r="G785" s="380"/>
      <c r="H785" s="264">
        <v>0</v>
      </c>
    </row>
    <row r="786" spans="1:10" ht="15.75" x14ac:dyDescent="0.25">
      <c r="A786" s="140"/>
      <c r="B786" s="44"/>
      <c r="C786" s="144"/>
      <c r="D786" s="144"/>
      <c r="E786" s="141"/>
      <c r="F786" s="174">
        <f t="shared" si="84"/>
        <v>0</v>
      </c>
      <c r="G786" s="264">
        <v>0</v>
      </c>
      <c r="H786" s="264">
        <v>0</v>
      </c>
    </row>
    <row r="787" spans="1:10" ht="15.75" x14ac:dyDescent="0.25">
      <c r="A787" s="140"/>
      <c r="B787" s="44"/>
      <c r="C787" s="144"/>
      <c r="D787" s="144"/>
      <c r="E787" s="141" t="s">
        <v>740</v>
      </c>
      <c r="F787" s="174">
        <f t="shared" si="84"/>
        <v>0</v>
      </c>
      <c r="G787" s="175"/>
      <c r="H787" s="175"/>
    </row>
    <row r="788" spans="1:10" x14ac:dyDescent="0.2">
      <c r="A788" s="140">
        <v>2952</v>
      </c>
      <c r="B788" s="44" t="s">
        <v>79</v>
      </c>
      <c r="C788" s="144">
        <v>5</v>
      </c>
      <c r="D788" s="144">
        <v>2</v>
      </c>
      <c r="E788" s="141" t="s">
        <v>491</v>
      </c>
      <c r="F788" s="174">
        <f t="shared" si="84"/>
        <v>30699.599999999999</v>
      </c>
      <c r="G788" s="174">
        <f>SUM(G791:G801)</f>
        <v>30699.599999999999</v>
      </c>
      <c r="H788" s="174">
        <f>SUM(H795:H801)</f>
        <v>0</v>
      </c>
    </row>
    <row r="789" spans="1:10" ht="27" x14ac:dyDescent="0.25">
      <c r="A789" s="140"/>
      <c r="B789" s="44"/>
      <c r="C789" s="144"/>
      <c r="D789" s="144"/>
      <c r="E789" s="141" t="s">
        <v>739</v>
      </c>
      <c r="F789" s="174"/>
      <c r="G789" s="175"/>
      <c r="H789" s="175"/>
    </row>
    <row r="790" spans="1:10" ht="15.75" x14ac:dyDescent="0.25">
      <c r="A790" s="140"/>
      <c r="B790" s="44"/>
      <c r="C790" s="144"/>
      <c r="D790" s="144"/>
      <c r="E790" s="262" t="s">
        <v>780</v>
      </c>
      <c r="F790" s="174"/>
      <c r="G790" s="175"/>
      <c r="H790" s="175"/>
    </row>
    <row r="791" spans="1:10" ht="15.75" x14ac:dyDescent="0.25">
      <c r="A791" s="140"/>
      <c r="B791" s="44"/>
      <c r="C791" s="144"/>
      <c r="D791" s="144"/>
      <c r="E791" s="374">
        <v>4111</v>
      </c>
      <c r="F791" s="174">
        <f t="shared" ref="F791:F801" si="85">G791+H791</f>
        <v>28320</v>
      </c>
      <c r="G791" s="375">
        <v>28320</v>
      </c>
      <c r="H791" s="264">
        <v>0</v>
      </c>
      <c r="J791" s="286">
        <v>28320</v>
      </c>
    </row>
    <row r="792" spans="1:10" ht="15.75" x14ac:dyDescent="0.25">
      <c r="A792" s="140"/>
      <c r="B792" s="44"/>
      <c r="C792" s="144"/>
      <c r="D792" s="144"/>
      <c r="E792" s="374">
        <v>4212</v>
      </c>
      <c r="F792" s="174">
        <f t="shared" si="85"/>
        <v>1500</v>
      </c>
      <c r="G792" s="376">
        <v>1500</v>
      </c>
      <c r="H792" s="264">
        <v>0</v>
      </c>
    </row>
    <row r="793" spans="1:10" ht="15.75" x14ac:dyDescent="0.25">
      <c r="A793" s="140"/>
      <c r="B793" s="44"/>
      <c r="C793" s="144"/>
      <c r="D793" s="144"/>
      <c r="E793" s="374">
        <v>4213</v>
      </c>
      <c r="F793" s="174">
        <f t="shared" si="85"/>
        <v>20</v>
      </c>
      <c r="G793" s="376">
        <v>20</v>
      </c>
      <c r="H793" s="264">
        <v>0</v>
      </c>
    </row>
    <row r="794" spans="1:10" ht="15.75" x14ac:dyDescent="0.25">
      <c r="A794" s="140"/>
      <c r="B794" s="44"/>
      <c r="C794" s="144"/>
      <c r="D794" s="144"/>
      <c r="E794" s="374">
        <v>4214</v>
      </c>
      <c r="F794" s="174">
        <f t="shared" si="85"/>
        <v>129.6</v>
      </c>
      <c r="G794" s="376">
        <v>129.6</v>
      </c>
      <c r="H794" s="264">
        <v>0</v>
      </c>
    </row>
    <row r="795" spans="1:10" ht="15.75" x14ac:dyDescent="0.25">
      <c r="A795" s="140"/>
      <c r="B795" s="44"/>
      <c r="C795" s="144"/>
      <c r="D795" s="144"/>
      <c r="E795" s="374">
        <v>4239</v>
      </c>
      <c r="F795" s="174">
        <f t="shared" si="85"/>
        <v>100</v>
      </c>
      <c r="G795" s="376">
        <v>100</v>
      </c>
      <c r="H795" s="264">
        <v>0</v>
      </c>
    </row>
    <row r="796" spans="1:10" ht="15.75" x14ac:dyDescent="0.25">
      <c r="A796" s="140"/>
      <c r="B796" s="44"/>
      <c r="C796" s="144"/>
      <c r="D796" s="144"/>
      <c r="E796" s="374">
        <v>4241</v>
      </c>
      <c r="F796" s="174">
        <f t="shared" si="85"/>
        <v>100</v>
      </c>
      <c r="G796" s="376">
        <v>100</v>
      </c>
      <c r="H796" s="264">
        <v>0</v>
      </c>
    </row>
    <row r="797" spans="1:10" ht="15.75" x14ac:dyDescent="0.25">
      <c r="A797" s="140"/>
      <c r="B797" s="44"/>
      <c r="C797" s="144"/>
      <c r="D797" s="144"/>
      <c r="E797" s="374">
        <v>4261</v>
      </c>
      <c r="F797" s="174">
        <f t="shared" si="85"/>
        <v>120</v>
      </c>
      <c r="G797" s="376">
        <v>120</v>
      </c>
      <c r="H797" s="264">
        <v>0</v>
      </c>
    </row>
    <row r="798" spans="1:10" ht="15.75" x14ac:dyDescent="0.25">
      <c r="A798" s="140"/>
      <c r="B798" s="44"/>
      <c r="C798" s="144"/>
      <c r="D798" s="144"/>
      <c r="E798" s="374">
        <v>4267</v>
      </c>
      <c r="F798" s="174">
        <f t="shared" si="85"/>
        <v>150</v>
      </c>
      <c r="G798" s="376">
        <v>150</v>
      </c>
      <c r="H798" s="264">
        <v>0</v>
      </c>
    </row>
    <row r="799" spans="1:10" ht="15.75" x14ac:dyDescent="0.25">
      <c r="A799" s="140"/>
      <c r="B799" s="44"/>
      <c r="C799" s="144"/>
      <c r="D799" s="144"/>
      <c r="E799" s="374">
        <v>4269</v>
      </c>
      <c r="F799" s="174">
        <f t="shared" si="85"/>
        <v>200</v>
      </c>
      <c r="G799" s="376">
        <v>200</v>
      </c>
      <c r="H799" s="264">
        <v>0</v>
      </c>
    </row>
    <row r="800" spans="1:10" ht="15.75" x14ac:dyDescent="0.25">
      <c r="A800" s="140"/>
      <c r="B800" s="44"/>
      <c r="C800" s="144"/>
      <c r="D800" s="144"/>
      <c r="E800" s="374">
        <v>4221</v>
      </c>
      <c r="F800" s="174">
        <f t="shared" si="85"/>
        <v>60</v>
      </c>
      <c r="G800" s="376">
        <v>60</v>
      </c>
      <c r="H800" s="264">
        <v>0</v>
      </c>
    </row>
    <row r="801" spans="1:15" ht="15.75" x14ac:dyDescent="0.25">
      <c r="A801" s="140"/>
      <c r="B801" s="44"/>
      <c r="C801" s="144"/>
      <c r="D801" s="144"/>
      <c r="E801" s="141" t="s">
        <v>740</v>
      </c>
      <c r="F801" s="174">
        <f t="shared" si="85"/>
        <v>0</v>
      </c>
      <c r="G801" s="175"/>
      <c r="H801" s="175"/>
    </row>
    <row r="802" spans="1:15" x14ac:dyDescent="0.2">
      <c r="A802" s="140">
        <v>2960</v>
      </c>
      <c r="B802" s="43" t="s">
        <v>79</v>
      </c>
      <c r="C802" s="137">
        <v>6</v>
      </c>
      <c r="D802" s="137">
        <v>0</v>
      </c>
      <c r="E802" s="142" t="s">
        <v>492</v>
      </c>
      <c r="F802" s="174">
        <f t="shared" si="83"/>
        <v>0</v>
      </c>
      <c r="G802" s="174">
        <f>G804</f>
        <v>0</v>
      </c>
      <c r="H802" s="174">
        <f>H804</f>
        <v>0</v>
      </c>
      <c r="O802" s="378"/>
    </row>
    <row r="803" spans="1:15" s="143" customFormat="1" ht="10.5" customHeight="1" x14ac:dyDescent="0.25">
      <c r="A803" s="140"/>
      <c r="B803" s="43"/>
      <c r="C803" s="137"/>
      <c r="D803" s="137"/>
      <c r="E803" s="141" t="s">
        <v>233</v>
      </c>
      <c r="F803" s="174">
        <f t="shared" si="83"/>
        <v>0</v>
      </c>
      <c r="G803" s="176"/>
      <c r="H803" s="176"/>
      <c r="O803" s="378"/>
    </row>
    <row r="804" spans="1:15" x14ac:dyDescent="0.2">
      <c r="A804" s="140">
        <v>2961</v>
      </c>
      <c r="B804" s="44" t="s">
        <v>79</v>
      </c>
      <c r="C804" s="144">
        <v>6</v>
      </c>
      <c r="D804" s="144">
        <v>1</v>
      </c>
      <c r="E804" s="141" t="s">
        <v>492</v>
      </c>
      <c r="F804" s="174">
        <f t="shared" si="83"/>
        <v>0</v>
      </c>
      <c r="G804" s="174">
        <f>SUM(G806:G809)</f>
        <v>0</v>
      </c>
      <c r="H804" s="174">
        <f>SUM(H806:H809)</f>
        <v>0</v>
      </c>
      <c r="O804" s="378"/>
    </row>
    <row r="805" spans="1:15" ht="27" x14ac:dyDescent="0.25">
      <c r="A805" s="140"/>
      <c r="B805" s="44"/>
      <c r="C805" s="144"/>
      <c r="D805" s="144"/>
      <c r="E805" s="141" t="s">
        <v>739</v>
      </c>
      <c r="F805" s="174"/>
      <c r="G805" s="175"/>
      <c r="H805" s="175"/>
      <c r="O805" s="378"/>
    </row>
    <row r="806" spans="1:15" ht="15.75" x14ac:dyDescent="0.25">
      <c r="A806" s="140"/>
      <c r="B806" s="44"/>
      <c r="C806" s="144"/>
      <c r="D806" s="144"/>
      <c r="E806" s="141" t="s">
        <v>740</v>
      </c>
      <c r="F806" s="174">
        <f t="shared" ref="F806:F809" si="86">G806+H806</f>
        <v>0</v>
      </c>
      <c r="G806" s="264">
        <v>0</v>
      </c>
      <c r="H806" s="264">
        <v>0</v>
      </c>
      <c r="O806" s="378"/>
    </row>
    <row r="807" spans="1:15" ht="15.75" x14ac:dyDescent="0.25">
      <c r="A807" s="140"/>
      <c r="B807" s="44"/>
      <c r="C807" s="144"/>
      <c r="D807" s="144"/>
      <c r="E807" s="141"/>
      <c r="F807" s="174">
        <f t="shared" si="86"/>
        <v>0</v>
      </c>
      <c r="G807" s="264">
        <v>0</v>
      </c>
      <c r="H807" s="264">
        <v>0</v>
      </c>
      <c r="O807" s="378"/>
    </row>
    <row r="808" spans="1:15" ht="15.75" x14ac:dyDescent="0.25">
      <c r="A808" s="140"/>
      <c r="B808" s="44"/>
      <c r="C808" s="144"/>
      <c r="D808" s="144"/>
      <c r="E808" s="141"/>
      <c r="F808" s="174">
        <f t="shared" si="86"/>
        <v>0</v>
      </c>
      <c r="G808" s="264">
        <v>0</v>
      </c>
      <c r="H808" s="264">
        <v>0</v>
      </c>
      <c r="O808" s="378"/>
    </row>
    <row r="809" spans="1:15" ht="15.75" x14ac:dyDescent="0.25">
      <c r="A809" s="140"/>
      <c r="B809" s="44"/>
      <c r="C809" s="144"/>
      <c r="D809" s="144"/>
      <c r="E809" s="141" t="s">
        <v>740</v>
      </c>
      <c r="F809" s="174">
        <f t="shared" si="86"/>
        <v>0</v>
      </c>
      <c r="G809" s="264">
        <v>0</v>
      </c>
      <c r="H809" s="264">
        <v>0</v>
      </c>
      <c r="O809" s="378"/>
    </row>
    <row r="810" spans="1:15" ht="27" x14ac:dyDescent="0.2">
      <c r="A810" s="140">
        <v>2970</v>
      </c>
      <c r="B810" s="43" t="s">
        <v>79</v>
      </c>
      <c r="C810" s="137">
        <v>7</v>
      </c>
      <c r="D810" s="137">
        <v>0</v>
      </c>
      <c r="E810" s="142" t="s">
        <v>493</v>
      </c>
      <c r="F810" s="174">
        <f t="shared" si="83"/>
        <v>0</v>
      </c>
      <c r="G810" s="174">
        <f>G812</f>
        <v>0</v>
      </c>
      <c r="H810" s="174">
        <f>H812</f>
        <v>0</v>
      </c>
      <c r="O810" s="378"/>
    </row>
    <row r="811" spans="1:15" s="143" customFormat="1" ht="10.5" customHeight="1" x14ac:dyDescent="0.25">
      <c r="A811" s="140"/>
      <c r="B811" s="43"/>
      <c r="C811" s="137"/>
      <c r="D811" s="137"/>
      <c r="E811" s="141" t="s">
        <v>233</v>
      </c>
      <c r="F811" s="174">
        <f t="shared" si="83"/>
        <v>0</v>
      </c>
      <c r="G811" s="176"/>
      <c r="H811" s="176"/>
      <c r="O811" s="378"/>
    </row>
    <row r="812" spans="1:15" ht="27" x14ac:dyDescent="0.2">
      <c r="A812" s="140">
        <v>2971</v>
      </c>
      <c r="B812" s="44" t="s">
        <v>79</v>
      </c>
      <c r="C812" s="144">
        <v>7</v>
      </c>
      <c r="D812" s="144">
        <v>1</v>
      </c>
      <c r="E812" s="141" t="s">
        <v>493</v>
      </c>
      <c r="F812" s="174">
        <f t="shared" si="83"/>
        <v>0</v>
      </c>
      <c r="G812" s="174">
        <f>SUM(G814:G817)</f>
        <v>0</v>
      </c>
      <c r="H812" s="174">
        <f>SUM(H814:H817)</f>
        <v>0</v>
      </c>
    </row>
    <row r="813" spans="1:15" ht="27" x14ac:dyDescent="0.25">
      <c r="A813" s="140"/>
      <c r="B813" s="44"/>
      <c r="C813" s="144"/>
      <c r="D813" s="144"/>
      <c r="E813" s="141" t="s">
        <v>739</v>
      </c>
      <c r="F813" s="174"/>
      <c r="G813" s="175"/>
      <c r="H813" s="175"/>
    </row>
    <row r="814" spans="1:15" ht="15.75" x14ac:dyDescent="0.25">
      <c r="A814" s="140"/>
      <c r="B814" s="44"/>
      <c r="C814" s="144"/>
      <c r="D814" s="144"/>
      <c r="E814" s="141" t="s">
        <v>740</v>
      </c>
      <c r="F814" s="174">
        <f t="shared" ref="F814:F860" si="87">G814+H814</f>
        <v>0</v>
      </c>
      <c r="G814" s="264">
        <v>0</v>
      </c>
      <c r="H814" s="264">
        <v>0</v>
      </c>
    </row>
    <row r="815" spans="1:15" ht="15.75" x14ac:dyDescent="0.25">
      <c r="A815" s="140"/>
      <c r="B815" s="44"/>
      <c r="C815" s="144"/>
      <c r="D815" s="144"/>
      <c r="E815" s="141"/>
      <c r="F815" s="174">
        <f t="shared" si="87"/>
        <v>0</v>
      </c>
      <c r="G815" s="264">
        <v>0</v>
      </c>
      <c r="H815" s="264">
        <v>0</v>
      </c>
    </row>
    <row r="816" spans="1:15" ht="15.75" x14ac:dyDescent="0.25">
      <c r="A816" s="140"/>
      <c r="B816" s="44"/>
      <c r="C816" s="144"/>
      <c r="D816" s="144"/>
      <c r="E816" s="141"/>
      <c r="F816" s="174">
        <f t="shared" si="87"/>
        <v>0</v>
      </c>
      <c r="G816" s="264">
        <v>0</v>
      </c>
      <c r="H816" s="264">
        <v>0</v>
      </c>
    </row>
    <row r="817" spans="1:8" ht="15.75" x14ac:dyDescent="0.25">
      <c r="A817" s="140"/>
      <c r="B817" s="44"/>
      <c r="C817" s="144"/>
      <c r="D817" s="144"/>
      <c r="E817" s="141" t="s">
        <v>740</v>
      </c>
      <c r="F817" s="174">
        <f t="shared" si="87"/>
        <v>0</v>
      </c>
      <c r="G817" s="264">
        <v>0</v>
      </c>
      <c r="H817" s="264">
        <v>0</v>
      </c>
    </row>
    <row r="818" spans="1:8" x14ac:dyDescent="0.2">
      <c r="A818" s="140">
        <v>2980</v>
      </c>
      <c r="B818" s="43" t="s">
        <v>79</v>
      </c>
      <c r="C818" s="137">
        <v>8</v>
      </c>
      <c r="D818" s="137">
        <v>0</v>
      </c>
      <c r="E818" s="142" t="s">
        <v>494</v>
      </c>
      <c r="F818" s="174">
        <f t="shared" si="87"/>
        <v>0</v>
      </c>
      <c r="G818" s="174">
        <f>G820</f>
        <v>0</v>
      </c>
      <c r="H818" s="174">
        <f>H820</f>
        <v>0</v>
      </c>
    </row>
    <row r="819" spans="1:8" s="143" customFormat="1" ht="10.5" customHeight="1" x14ac:dyDescent="0.25">
      <c r="A819" s="140"/>
      <c r="B819" s="43"/>
      <c r="C819" s="137"/>
      <c r="D819" s="137"/>
      <c r="E819" s="141" t="s">
        <v>233</v>
      </c>
      <c r="F819" s="174"/>
      <c r="G819" s="176"/>
      <c r="H819" s="176"/>
    </row>
    <row r="820" spans="1:8" x14ac:dyDescent="0.2">
      <c r="A820" s="140">
        <v>2981</v>
      </c>
      <c r="B820" s="44" t="s">
        <v>79</v>
      </c>
      <c r="C820" s="144">
        <v>8</v>
      </c>
      <c r="D820" s="144">
        <v>1</v>
      </c>
      <c r="E820" s="141" t="s">
        <v>494</v>
      </c>
      <c r="F820" s="174">
        <f t="shared" si="87"/>
        <v>0</v>
      </c>
      <c r="G820" s="174">
        <f>SUM(G822:G825)</f>
        <v>0</v>
      </c>
      <c r="H820" s="174">
        <f>SUM(H822:H825)</f>
        <v>0</v>
      </c>
    </row>
    <row r="821" spans="1:8" ht="27" x14ac:dyDescent="0.25">
      <c r="A821" s="140"/>
      <c r="B821" s="44"/>
      <c r="C821" s="144"/>
      <c r="D821" s="144"/>
      <c r="E821" s="141" t="s">
        <v>739</v>
      </c>
      <c r="F821" s="174"/>
      <c r="G821" s="175"/>
      <c r="H821" s="175"/>
    </row>
    <row r="822" spans="1:8" ht="15.75" x14ac:dyDescent="0.25">
      <c r="A822" s="140"/>
      <c r="B822" s="44"/>
      <c r="C822" s="144"/>
      <c r="D822" s="144"/>
      <c r="E822" s="141" t="s">
        <v>740</v>
      </c>
      <c r="F822" s="174">
        <f t="shared" ref="F822:F825" si="88">G822+H822</f>
        <v>0</v>
      </c>
      <c r="G822" s="264">
        <v>0</v>
      </c>
      <c r="H822" s="264">
        <v>0</v>
      </c>
    </row>
    <row r="823" spans="1:8" ht="15.75" x14ac:dyDescent="0.25">
      <c r="A823" s="140"/>
      <c r="B823" s="44"/>
      <c r="C823" s="144"/>
      <c r="D823" s="144"/>
      <c r="E823" s="141"/>
      <c r="F823" s="174">
        <f t="shared" si="88"/>
        <v>0</v>
      </c>
      <c r="G823" s="264">
        <v>0</v>
      </c>
      <c r="H823" s="264">
        <v>0</v>
      </c>
    </row>
    <row r="824" spans="1:8" ht="15.75" x14ac:dyDescent="0.25">
      <c r="A824" s="140"/>
      <c r="B824" s="44"/>
      <c r="C824" s="144"/>
      <c r="D824" s="144"/>
      <c r="E824" s="141"/>
      <c r="F824" s="174">
        <f t="shared" si="88"/>
        <v>0</v>
      </c>
      <c r="G824" s="264">
        <v>0</v>
      </c>
      <c r="H824" s="264">
        <v>0</v>
      </c>
    </row>
    <row r="825" spans="1:8" ht="15.75" x14ac:dyDescent="0.25">
      <c r="A825" s="140"/>
      <c r="B825" s="44"/>
      <c r="C825" s="144"/>
      <c r="D825" s="144"/>
      <c r="E825" s="141" t="s">
        <v>740</v>
      </c>
      <c r="F825" s="174">
        <f t="shared" si="88"/>
        <v>0</v>
      </c>
      <c r="G825" s="264">
        <v>0</v>
      </c>
      <c r="H825" s="264">
        <v>0</v>
      </c>
    </row>
    <row r="826" spans="1:8" s="139" customFormat="1" ht="42" customHeight="1" x14ac:dyDescent="0.25">
      <c r="A826" s="136">
        <v>3000</v>
      </c>
      <c r="B826" s="43" t="s">
        <v>80</v>
      </c>
      <c r="C826" s="137">
        <v>0</v>
      </c>
      <c r="D826" s="137">
        <v>0</v>
      </c>
      <c r="E826" s="138" t="s">
        <v>749</v>
      </c>
      <c r="F826" s="179">
        <f t="shared" si="87"/>
        <v>6000</v>
      </c>
      <c r="G826" s="179">
        <f>G828+G842+G850+G858+G866+G874+G882+G890+G898</f>
        <v>6000</v>
      </c>
      <c r="H826" s="179">
        <f>H828+H842+H850+H858+H866+H874+H882+H890+H898</f>
        <v>0</v>
      </c>
    </row>
    <row r="827" spans="1:8" ht="11.25" customHeight="1" x14ac:dyDescent="0.25">
      <c r="A827" s="140"/>
      <c r="B827" s="43"/>
      <c r="C827" s="137"/>
      <c r="D827" s="137"/>
      <c r="E827" s="141" t="s">
        <v>327</v>
      </c>
      <c r="F827" s="174"/>
      <c r="G827" s="175"/>
      <c r="H827" s="175"/>
    </row>
    <row r="828" spans="1:8" x14ac:dyDescent="0.2">
      <c r="A828" s="140">
        <v>3010</v>
      </c>
      <c r="B828" s="43" t="s">
        <v>80</v>
      </c>
      <c r="C828" s="137">
        <v>1</v>
      </c>
      <c r="D828" s="137">
        <v>0</v>
      </c>
      <c r="E828" s="142" t="s">
        <v>496</v>
      </c>
      <c r="F828" s="174">
        <f t="shared" si="87"/>
        <v>0</v>
      </c>
      <c r="G828" s="174">
        <f>G830+G836</f>
        <v>0</v>
      </c>
      <c r="H828" s="174">
        <f>H830+H836</f>
        <v>0</v>
      </c>
    </row>
    <row r="829" spans="1:8" s="143" customFormat="1" ht="13.5" customHeight="1" x14ac:dyDescent="0.25">
      <c r="A829" s="140"/>
      <c r="B829" s="43"/>
      <c r="C829" s="137"/>
      <c r="D829" s="137"/>
      <c r="E829" s="141" t="s">
        <v>233</v>
      </c>
      <c r="F829" s="174"/>
      <c r="G829" s="176"/>
      <c r="H829" s="176"/>
    </row>
    <row r="830" spans="1:8" x14ac:dyDescent="0.2">
      <c r="A830" s="140">
        <v>3011</v>
      </c>
      <c r="B830" s="44" t="s">
        <v>80</v>
      </c>
      <c r="C830" s="144">
        <v>1</v>
      </c>
      <c r="D830" s="144">
        <v>1</v>
      </c>
      <c r="E830" s="141" t="s">
        <v>497</v>
      </c>
      <c r="F830" s="174">
        <f t="shared" si="87"/>
        <v>0</v>
      </c>
      <c r="G830" s="174">
        <f>SUM(G832:G835)</f>
        <v>0</v>
      </c>
      <c r="H830" s="174">
        <f>SUM(H832:H835)</f>
        <v>0</v>
      </c>
    </row>
    <row r="831" spans="1:8" ht="27" x14ac:dyDescent="0.25">
      <c r="A831" s="140"/>
      <c r="B831" s="44"/>
      <c r="C831" s="144"/>
      <c r="D831" s="144"/>
      <c r="E831" s="141" t="s">
        <v>739</v>
      </c>
      <c r="F831" s="174"/>
      <c r="G831" s="175"/>
      <c r="H831" s="175"/>
    </row>
    <row r="832" spans="1:8" ht="15.75" x14ac:dyDescent="0.25">
      <c r="A832" s="140"/>
      <c r="B832" s="44"/>
      <c r="C832" s="144"/>
      <c r="D832" s="144"/>
      <c r="E832" s="141" t="s">
        <v>740</v>
      </c>
      <c r="F832" s="174">
        <f t="shared" ref="F832:F836" si="89">G832+H832</f>
        <v>0</v>
      </c>
      <c r="G832" s="264">
        <v>0</v>
      </c>
      <c r="H832" s="264">
        <v>0</v>
      </c>
    </row>
    <row r="833" spans="1:8" ht="15.75" x14ac:dyDescent="0.25">
      <c r="A833" s="140"/>
      <c r="B833" s="44"/>
      <c r="C833" s="144"/>
      <c r="D833" s="144"/>
      <c r="E833" s="141"/>
      <c r="F833" s="174">
        <f t="shared" si="89"/>
        <v>0</v>
      </c>
      <c r="G833" s="264">
        <v>0</v>
      </c>
      <c r="H833" s="264">
        <v>0</v>
      </c>
    </row>
    <row r="834" spans="1:8" ht="15.75" x14ac:dyDescent="0.25">
      <c r="A834" s="140"/>
      <c r="B834" s="44"/>
      <c r="C834" s="144"/>
      <c r="D834" s="144"/>
      <c r="E834" s="141"/>
      <c r="F834" s="174">
        <f t="shared" si="89"/>
        <v>0</v>
      </c>
      <c r="G834" s="264">
        <v>0</v>
      </c>
      <c r="H834" s="264">
        <v>0</v>
      </c>
    </row>
    <row r="835" spans="1:8" ht="15.75" x14ac:dyDescent="0.25">
      <c r="A835" s="140"/>
      <c r="B835" s="44"/>
      <c r="C835" s="144"/>
      <c r="D835" s="144"/>
      <c r="E835" s="141" t="s">
        <v>740</v>
      </c>
      <c r="F835" s="174">
        <f t="shared" si="89"/>
        <v>0</v>
      </c>
      <c r="G835" s="264">
        <v>0</v>
      </c>
      <c r="H835" s="264">
        <v>0</v>
      </c>
    </row>
    <row r="836" spans="1:8" x14ac:dyDescent="0.2">
      <c r="A836" s="140">
        <v>3012</v>
      </c>
      <c r="B836" s="44" t="s">
        <v>80</v>
      </c>
      <c r="C836" s="144">
        <v>1</v>
      </c>
      <c r="D836" s="144">
        <v>2</v>
      </c>
      <c r="E836" s="141" t="s">
        <v>498</v>
      </c>
      <c r="F836" s="174">
        <f t="shared" si="89"/>
        <v>0</v>
      </c>
      <c r="G836" s="174">
        <f>SUM(G838:G841)</f>
        <v>0</v>
      </c>
      <c r="H836" s="174">
        <f>SUM(H838:H841)</f>
        <v>0</v>
      </c>
    </row>
    <row r="837" spans="1:8" ht="27" x14ac:dyDescent="0.25">
      <c r="A837" s="140"/>
      <c r="B837" s="44"/>
      <c r="C837" s="144"/>
      <c r="D837" s="144"/>
      <c r="E837" s="141" t="s">
        <v>739</v>
      </c>
      <c r="F837" s="174"/>
      <c r="G837" s="175"/>
      <c r="H837" s="175"/>
    </row>
    <row r="838" spans="1:8" x14ac:dyDescent="0.2">
      <c r="A838" s="140"/>
      <c r="B838" s="44"/>
      <c r="C838" s="144"/>
      <c r="D838" s="144"/>
      <c r="E838" s="141" t="s">
        <v>740</v>
      </c>
      <c r="F838" s="174">
        <f t="shared" si="87"/>
        <v>0</v>
      </c>
      <c r="G838" s="174">
        <f t="shared" ref="G838:H841" si="90">SUM(G840:G843)</f>
        <v>0</v>
      </c>
      <c r="H838" s="174">
        <f t="shared" si="90"/>
        <v>0</v>
      </c>
    </row>
    <row r="839" spans="1:8" x14ac:dyDescent="0.2">
      <c r="A839" s="140"/>
      <c r="B839" s="44"/>
      <c r="C839" s="144"/>
      <c r="D839" s="144"/>
      <c r="E839" s="141"/>
      <c r="F839" s="174">
        <f t="shared" si="87"/>
        <v>0</v>
      </c>
      <c r="G839" s="174">
        <f t="shared" si="90"/>
        <v>0</v>
      </c>
      <c r="H839" s="174">
        <f t="shared" si="90"/>
        <v>0</v>
      </c>
    </row>
    <row r="840" spans="1:8" x14ac:dyDescent="0.2">
      <c r="A840" s="140"/>
      <c r="B840" s="44"/>
      <c r="C840" s="144"/>
      <c r="D840" s="144"/>
      <c r="E840" s="141"/>
      <c r="F840" s="174">
        <f t="shared" si="87"/>
        <v>0</v>
      </c>
      <c r="G840" s="174">
        <f t="shared" si="90"/>
        <v>0</v>
      </c>
      <c r="H840" s="174">
        <f t="shared" si="90"/>
        <v>0</v>
      </c>
    </row>
    <row r="841" spans="1:8" x14ac:dyDescent="0.2">
      <c r="A841" s="140"/>
      <c r="B841" s="44"/>
      <c r="C841" s="144"/>
      <c r="D841" s="144"/>
      <c r="E841" s="141" t="s">
        <v>740</v>
      </c>
      <c r="F841" s="174">
        <f t="shared" si="87"/>
        <v>0</v>
      </c>
      <c r="G841" s="174">
        <f t="shared" si="90"/>
        <v>0</v>
      </c>
      <c r="H841" s="174">
        <f t="shared" si="90"/>
        <v>0</v>
      </c>
    </row>
    <row r="842" spans="1:8" x14ac:dyDescent="0.2">
      <c r="A842" s="140">
        <v>3020</v>
      </c>
      <c r="B842" s="43" t="s">
        <v>80</v>
      </c>
      <c r="C842" s="137">
        <v>2</v>
      </c>
      <c r="D842" s="137">
        <v>0</v>
      </c>
      <c r="E842" s="142" t="s">
        <v>499</v>
      </c>
      <c r="F842" s="174">
        <f t="shared" si="87"/>
        <v>0</v>
      </c>
      <c r="G842" s="174">
        <f>G844</f>
        <v>0</v>
      </c>
      <c r="H842" s="174">
        <f>H844</f>
        <v>0</v>
      </c>
    </row>
    <row r="843" spans="1:8" s="143" customFormat="1" ht="10.5" customHeight="1" x14ac:dyDescent="0.25">
      <c r="A843" s="140"/>
      <c r="B843" s="43"/>
      <c r="C843" s="137"/>
      <c r="D843" s="137"/>
      <c r="E843" s="141" t="s">
        <v>233</v>
      </c>
      <c r="F843" s="174"/>
      <c r="G843" s="176"/>
      <c r="H843" s="176"/>
    </row>
    <row r="844" spans="1:8" x14ac:dyDescent="0.2">
      <c r="A844" s="140">
        <v>3021</v>
      </c>
      <c r="B844" s="44" t="s">
        <v>80</v>
      </c>
      <c r="C844" s="144">
        <v>2</v>
      </c>
      <c r="D844" s="144">
        <v>1</v>
      </c>
      <c r="E844" s="141" t="s">
        <v>499</v>
      </c>
      <c r="F844" s="174">
        <f t="shared" si="87"/>
        <v>0</v>
      </c>
      <c r="G844" s="174">
        <f>SUM(G846:G849)</f>
        <v>0</v>
      </c>
      <c r="H844" s="174">
        <f>SUM(H846:H849)</f>
        <v>0</v>
      </c>
    </row>
    <row r="845" spans="1:8" ht="27" x14ac:dyDescent="0.25">
      <c r="A845" s="140"/>
      <c r="B845" s="44"/>
      <c r="C845" s="144"/>
      <c r="D845" s="144"/>
      <c r="E845" s="141" t="s">
        <v>739</v>
      </c>
      <c r="F845" s="174"/>
      <c r="G845" s="175"/>
      <c r="H845" s="175"/>
    </row>
    <row r="846" spans="1:8" x14ac:dyDescent="0.2">
      <c r="A846" s="140"/>
      <c r="B846" s="44"/>
      <c r="C846" s="144"/>
      <c r="D846" s="144"/>
      <c r="E846" s="141" t="s">
        <v>740</v>
      </c>
      <c r="F846" s="174">
        <f t="shared" ref="F846:F849" si="91">G846+H846</f>
        <v>0</v>
      </c>
      <c r="G846" s="174">
        <f t="shared" ref="G846:H847" si="92">SUM(G848:G851)</f>
        <v>0</v>
      </c>
      <c r="H846" s="174">
        <f t="shared" si="92"/>
        <v>0</v>
      </c>
    </row>
    <row r="847" spans="1:8" x14ac:dyDescent="0.2">
      <c r="A847" s="140"/>
      <c r="B847" s="44"/>
      <c r="C847" s="144"/>
      <c r="D847" s="144"/>
      <c r="E847" s="141"/>
      <c r="F847" s="174">
        <f t="shared" si="91"/>
        <v>0</v>
      </c>
      <c r="G847" s="174">
        <f t="shared" si="92"/>
        <v>0</v>
      </c>
      <c r="H847" s="174">
        <f t="shared" si="92"/>
        <v>0</v>
      </c>
    </row>
    <row r="848" spans="1:8" x14ac:dyDescent="0.2">
      <c r="A848" s="140"/>
      <c r="B848" s="44"/>
      <c r="C848" s="144"/>
      <c r="D848" s="144"/>
      <c r="E848" s="141"/>
      <c r="F848" s="174">
        <f t="shared" si="91"/>
        <v>0</v>
      </c>
      <c r="G848" s="174">
        <f t="shared" ref="G848:H848" si="93">SUM(G850:G853)</f>
        <v>0</v>
      </c>
      <c r="H848" s="174">
        <f t="shared" si="93"/>
        <v>0</v>
      </c>
    </row>
    <row r="849" spans="1:8" x14ac:dyDescent="0.2">
      <c r="A849" s="140"/>
      <c r="B849" s="44"/>
      <c r="C849" s="144"/>
      <c r="D849" s="144"/>
      <c r="E849" s="141" t="s">
        <v>740</v>
      </c>
      <c r="F849" s="174">
        <f t="shared" si="91"/>
        <v>0</v>
      </c>
      <c r="G849" s="174">
        <f t="shared" ref="G849:H849" si="94">SUM(G851:G854)</f>
        <v>0</v>
      </c>
      <c r="H849" s="174">
        <f t="shared" si="94"/>
        <v>0</v>
      </c>
    </row>
    <row r="850" spans="1:8" x14ac:dyDescent="0.2">
      <c r="A850" s="140">
        <v>3030</v>
      </c>
      <c r="B850" s="43" t="s">
        <v>80</v>
      </c>
      <c r="C850" s="137">
        <v>3</v>
      </c>
      <c r="D850" s="137">
        <v>0</v>
      </c>
      <c r="E850" s="142" t="s">
        <v>500</v>
      </c>
      <c r="F850" s="174">
        <f t="shared" si="87"/>
        <v>0</v>
      </c>
      <c r="G850" s="174">
        <f>G852</f>
        <v>0</v>
      </c>
      <c r="H850" s="174">
        <f>H852</f>
        <v>0</v>
      </c>
    </row>
    <row r="851" spans="1:8" s="143" customFormat="1" ht="10.5" customHeight="1" x14ac:dyDescent="0.25">
      <c r="A851" s="140"/>
      <c r="B851" s="43"/>
      <c r="C851" s="137"/>
      <c r="D851" s="137"/>
      <c r="E851" s="141" t="s">
        <v>233</v>
      </c>
      <c r="F851" s="174"/>
      <c r="G851" s="176"/>
      <c r="H851" s="176"/>
    </row>
    <row r="852" spans="1:8" s="143" customFormat="1" ht="16.5" customHeight="1" x14ac:dyDescent="0.2">
      <c r="A852" s="140">
        <v>3031</v>
      </c>
      <c r="B852" s="44" t="s">
        <v>80</v>
      </c>
      <c r="C852" s="144">
        <v>3</v>
      </c>
      <c r="D852" s="144">
        <v>1</v>
      </c>
      <c r="E852" s="141" t="s">
        <v>500</v>
      </c>
      <c r="F852" s="174">
        <f t="shared" ref="F852" si="95">G852+H852</f>
        <v>0</v>
      </c>
      <c r="G852" s="174">
        <f>SUM(G854:G857)</f>
        <v>0</v>
      </c>
      <c r="H852" s="174">
        <f>SUM(H854:H857)</f>
        <v>0</v>
      </c>
    </row>
    <row r="853" spans="1:8" ht="27" x14ac:dyDescent="0.25">
      <c r="A853" s="140"/>
      <c r="B853" s="44"/>
      <c r="C853" s="144"/>
      <c r="D853" s="144"/>
      <c r="E853" s="141" t="s">
        <v>739</v>
      </c>
      <c r="F853" s="174"/>
      <c r="G853" s="175"/>
      <c r="H853" s="175"/>
    </row>
    <row r="854" spans="1:8" x14ac:dyDescent="0.2">
      <c r="A854" s="140"/>
      <c r="B854" s="44"/>
      <c r="C854" s="144"/>
      <c r="D854" s="144"/>
      <c r="E854" s="141" t="s">
        <v>740</v>
      </c>
      <c r="F854" s="174">
        <f t="shared" ref="F854:F857" si="96">G854+H854</f>
        <v>0</v>
      </c>
      <c r="G854" s="174">
        <f t="shared" ref="G854:H857" si="97">SUM(G856:G859)</f>
        <v>0</v>
      </c>
      <c r="H854" s="174">
        <f t="shared" si="97"/>
        <v>0</v>
      </c>
    </row>
    <row r="855" spans="1:8" x14ac:dyDescent="0.2">
      <c r="A855" s="140"/>
      <c r="B855" s="44"/>
      <c r="C855" s="144"/>
      <c r="D855" s="144"/>
      <c r="E855" s="141"/>
      <c r="F855" s="174">
        <f t="shared" si="96"/>
        <v>0</v>
      </c>
      <c r="G855" s="174">
        <f t="shared" si="97"/>
        <v>0</v>
      </c>
      <c r="H855" s="174">
        <f t="shared" si="97"/>
        <v>0</v>
      </c>
    </row>
    <row r="856" spans="1:8" x14ac:dyDescent="0.2">
      <c r="A856" s="140"/>
      <c r="B856" s="44"/>
      <c r="C856" s="144"/>
      <c r="D856" s="144"/>
      <c r="E856" s="141"/>
      <c r="F856" s="174">
        <f t="shared" si="96"/>
        <v>0</v>
      </c>
      <c r="G856" s="174">
        <f t="shared" si="97"/>
        <v>0</v>
      </c>
      <c r="H856" s="174">
        <f t="shared" si="97"/>
        <v>0</v>
      </c>
    </row>
    <row r="857" spans="1:8" x14ac:dyDescent="0.2">
      <c r="A857" s="140"/>
      <c r="B857" s="44"/>
      <c r="C857" s="144"/>
      <c r="D857" s="144"/>
      <c r="E857" s="141" t="s">
        <v>740</v>
      </c>
      <c r="F857" s="174">
        <f t="shared" si="96"/>
        <v>0</v>
      </c>
      <c r="G857" s="174">
        <f t="shared" si="97"/>
        <v>0</v>
      </c>
      <c r="H857" s="174">
        <f t="shared" si="97"/>
        <v>0</v>
      </c>
    </row>
    <row r="858" spans="1:8" x14ac:dyDescent="0.2">
      <c r="A858" s="140">
        <v>3040</v>
      </c>
      <c r="B858" s="43" t="s">
        <v>80</v>
      </c>
      <c r="C858" s="137">
        <v>4</v>
      </c>
      <c r="D858" s="137">
        <v>0</v>
      </c>
      <c r="E858" s="142" t="s">
        <v>501</v>
      </c>
      <c r="F858" s="174">
        <f t="shared" si="87"/>
        <v>0</v>
      </c>
      <c r="G858" s="174">
        <f>G860</f>
        <v>0</v>
      </c>
      <c r="H858" s="174">
        <f>H860</f>
        <v>0</v>
      </c>
    </row>
    <row r="859" spans="1:8" s="143" customFormat="1" ht="10.5" customHeight="1" x14ac:dyDescent="0.25">
      <c r="A859" s="140"/>
      <c r="B859" s="43"/>
      <c r="C859" s="137"/>
      <c r="D859" s="137"/>
      <c r="E859" s="141" t="s">
        <v>233</v>
      </c>
      <c r="F859" s="174"/>
      <c r="G859" s="176"/>
      <c r="H859" s="176"/>
    </row>
    <row r="860" spans="1:8" x14ac:dyDescent="0.2">
      <c r="A860" s="140">
        <v>3041</v>
      </c>
      <c r="B860" s="44" t="s">
        <v>80</v>
      </c>
      <c r="C860" s="144">
        <v>4</v>
      </c>
      <c r="D860" s="144">
        <v>1</v>
      </c>
      <c r="E860" s="141" t="s">
        <v>501</v>
      </c>
      <c r="F860" s="174">
        <f t="shared" si="87"/>
        <v>0</v>
      </c>
      <c r="G860" s="174">
        <f>SUM(G862:G865)</f>
        <v>0</v>
      </c>
      <c r="H860" s="174">
        <f>SUM(H862:H865)</f>
        <v>0</v>
      </c>
    </row>
    <row r="861" spans="1:8" ht="27" x14ac:dyDescent="0.25">
      <c r="A861" s="140"/>
      <c r="B861" s="44"/>
      <c r="C861" s="144"/>
      <c r="D861" s="144"/>
      <c r="E861" s="141" t="s">
        <v>739</v>
      </c>
      <c r="F861" s="174"/>
      <c r="G861" s="175"/>
      <c r="H861" s="175"/>
    </row>
    <row r="862" spans="1:8" x14ac:dyDescent="0.2">
      <c r="A862" s="140"/>
      <c r="B862" s="44"/>
      <c r="C862" s="144"/>
      <c r="D862" s="144"/>
      <c r="E862" s="141" t="s">
        <v>740</v>
      </c>
      <c r="F862" s="174">
        <f t="shared" ref="F862:F868" si="98">G862+H862</f>
        <v>0</v>
      </c>
      <c r="G862" s="174">
        <f t="shared" ref="G862:H865" si="99">SUM(G864:G867)</f>
        <v>0</v>
      </c>
      <c r="H862" s="174">
        <f t="shared" si="99"/>
        <v>0</v>
      </c>
    </row>
    <row r="863" spans="1:8" x14ac:dyDescent="0.2">
      <c r="A863" s="140"/>
      <c r="B863" s="44"/>
      <c r="C863" s="144"/>
      <c r="D863" s="144"/>
      <c r="E863" s="141"/>
      <c r="F863" s="174">
        <f t="shared" si="98"/>
        <v>0</v>
      </c>
      <c r="G863" s="174">
        <f t="shared" si="99"/>
        <v>0</v>
      </c>
      <c r="H863" s="174">
        <f t="shared" si="99"/>
        <v>0</v>
      </c>
    </row>
    <row r="864" spans="1:8" x14ac:dyDescent="0.2">
      <c r="A864" s="140"/>
      <c r="B864" s="44"/>
      <c r="C864" s="144"/>
      <c r="D864" s="144"/>
      <c r="E864" s="141"/>
      <c r="F864" s="174">
        <f t="shared" si="98"/>
        <v>0</v>
      </c>
      <c r="G864" s="174">
        <f t="shared" si="99"/>
        <v>0</v>
      </c>
      <c r="H864" s="174">
        <f t="shared" si="99"/>
        <v>0</v>
      </c>
    </row>
    <row r="865" spans="1:8" x14ac:dyDescent="0.2">
      <c r="A865" s="140"/>
      <c r="B865" s="44"/>
      <c r="C865" s="144"/>
      <c r="D865" s="144"/>
      <c r="E865" s="141" t="s">
        <v>740</v>
      </c>
      <c r="F865" s="174">
        <f t="shared" si="98"/>
        <v>0</v>
      </c>
      <c r="G865" s="174">
        <f t="shared" si="99"/>
        <v>0</v>
      </c>
      <c r="H865" s="174">
        <f t="shared" si="99"/>
        <v>0</v>
      </c>
    </row>
    <row r="866" spans="1:8" x14ac:dyDescent="0.2">
      <c r="A866" s="140">
        <v>3050</v>
      </c>
      <c r="B866" s="43" t="s">
        <v>80</v>
      </c>
      <c r="C866" s="137">
        <v>5</v>
      </c>
      <c r="D866" s="137">
        <v>0</v>
      </c>
      <c r="E866" s="142" t="s">
        <v>502</v>
      </c>
      <c r="F866" s="174">
        <f t="shared" si="98"/>
        <v>0</v>
      </c>
      <c r="G866" s="174">
        <f>G868</f>
        <v>0</v>
      </c>
      <c r="H866" s="174">
        <f>H868</f>
        <v>0</v>
      </c>
    </row>
    <row r="867" spans="1:8" s="143" customFormat="1" ht="10.5" customHeight="1" x14ac:dyDescent="0.25">
      <c r="A867" s="140"/>
      <c r="B867" s="43"/>
      <c r="C867" s="137"/>
      <c r="D867" s="137"/>
      <c r="E867" s="141" t="s">
        <v>233</v>
      </c>
      <c r="F867" s="174"/>
      <c r="G867" s="176"/>
      <c r="H867" s="176"/>
    </row>
    <row r="868" spans="1:8" x14ac:dyDescent="0.2">
      <c r="A868" s="140">
        <v>3051</v>
      </c>
      <c r="B868" s="44" t="s">
        <v>80</v>
      </c>
      <c r="C868" s="144">
        <v>5</v>
      </c>
      <c r="D868" s="144">
        <v>1</v>
      </c>
      <c r="E868" s="141" t="s">
        <v>502</v>
      </c>
      <c r="F868" s="174">
        <f t="shared" si="98"/>
        <v>0</v>
      </c>
      <c r="G868" s="174">
        <f>SUM(G870:G873)</f>
        <v>0</v>
      </c>
      <c r="H868" s="174">
        <f>SUM(H870:H873)</f>
        <v>0</v>
      </c>
    </row>
    <row r="869" spans="1:8" ht="27" x14ac:dyDescent="0.25">
      <c r="A869" s="140"/>
      <c r="B869" s="44"/>
      <c r="C869" s="144"/>
      <c r="D869" s="144"/>
      <c r="E869" s="141" t="s">
        <v>739</v>
      </c>
      <c r="F869" s="174"/>
      <c r="G869" s="175"/>
      <c r="H869" s="175"/>
    </row>
    <row r="870" spans="1:8" x14ac:dyDescent="0.2">
      <c r="A870" s="140"/>
      <c r="B870" s="44"/>
      <c r="C870" s="144"/>
      <c r="D870" s="144"/>
      <c r="E870" s="141" t="s">
        <v>740</v>
      </c>
      <c r="F870" s="174">
        <f t="shared" ref="F870:F876" si="100">G870+H870</f>
        <v>0</v>
      </c>
      <c r="G870" s="174">
        <f t="shared" ref="G870:H873" si="101">SUM(G872:G875)</f>
        <v>0</v>
      </c>
      <c r="H870" s="174">
        <f t="shared" si="101"/>
        <v>0</v>
      </c>
    </row>
    <row r="871" spans="1:8" x14ac:dyDescent="0.2">
      <c r="A871" s="140"/>
      <c r="B871" s="44"/>
      <c r="C871" s="144"/>
      <c r="D871" s="144"/>
      <c r="E871" s="141"/>
      <c r="F871" s="174">
        <f t="shared" si="100"/>
        <v>0</v>
      </c>
      <c r="G871" s="174">
        <f t="shared" si="101"/>
        <v>0</v>
      </c>
      <c r="H871" s="174">
        <f t="shared" si="101"/>
        <v>0</v>
      </c>
    </row>
    <row r="872" spans="1:8" x14ac:dyDescent="0.2">
      <c r="A872" s="140"/>
      <c r="B872" s="44"/>
      <c r="C872" s="144"/>
      <c r="D872" s="144"/>
      <c r="E872" s="141"/>
      <c r="F872" s="174">
        <f t="shared" si="100"/>
        <v>0</v>
      </c>
      <c r="G872" s="174">
        <f t="shared" si="101"/>
        <v>0</v>
      </c>
      <c r="H872" s="174">
        <f t="shared" si="101"/>
        <v>0</v>
      </c>
    </row>
    <row r="873" spans="1:8" x14ac:dyDescent="0.2">
      <c r="A873" s="140"/>
      <c r="B873" s="44"/>
      <c r="C873" s="144"/>
      <c r="D873" s="144"/>
      <c r="E873" s="141" t="s">
        <v>740</v>
      </c>
      <c r="F873" s="174">
        <f t="shared" si="100"/>
        <v>0</v>
      </c>
      <c r="G873" s="174">
        <f t="shared" si="101"/>
        <v>0</v>
      </c>
      <c r="H873" s="174">
        <f t="shared" si="101"/>
        <v>0</v>
      </c>
    </row>
    <row r="874" spans="1:8" x14ac:dyDescent="0.2">
      <c r="A874" s="140">
        <v>3060</v>
      </c>
      <c r="B874" s="43" t="s">
        <v>80</v>
      </c>
      <c r="C874" s="137">
        <v>6</v>
      </c>
      <c r="D874" s="137">
        <v>0</v>
      </c>
      <c r="E874" s="142" t="s">
        <v>503</v>
      </c>
      <c r="F874" s="174">
        <f t="shared" si="100"/>
        <v>0</v>
      </c>
      <c r="G874" s="174">
        <f>G876</f>
        <v>0</v>
      </c>
      <c r="H874" s="174">
        <f>H876</f>
        <v>0</v>
      </c>
    </row>
    <row r="875" spans="1:8" s="143" customFormat="1" ht="14.25" customHeight="1" x14ac:dyDescent="0.25">
      <c r="A875" s="140"/>
      <c r="B875" s="43"/>
      <c r="C875" s="137"/>
      <c r="D875" s="137"/>
      <c r="E875" s="141" t="s">
        <v>233</v>
      </c>
      <c r="F875" s="174"/>
      <c r="G875" s="176"/>
      <c r="H875" s="176"/>
    </row>
    <row r="876" spans="1:8" x14ac:dyDescent="0.2">
      <c r="A876" s="140">
        <v>3061</v>
      </c>
      <c r="B876" s="44" t="s">
        <v>80</v>
      </c>
      <c r="C876" s="144">
        <v>6</v>
      </c>
      <c r="D876" s="144">
        <v>1</v>
      </c>
      <c r="E876" s="141" t="s">
        <v>503</v>
      </c>
      <c r="F876" s="174">
        <f t="shared" si="100"/>
        <v>0</v>
      </c>
      <c r="G876" s="174">
        <f>SUM(G878:G881)</f>
        <v>0</v>
      </c>
      <c r="H876" s="174">
        <f>SUM(H878:H881)</f>
        <v>0</v>
      </c>
    </row>
    <row r="877" spans="1:8" ht="27" x14ac:dyDescent="0.25">
      <c r="A877" s="140"/>
      <c r="B877" s="44"/>
      <c r="C877" s="144"/>
      <c r="D877" s="144"/>
      <c r="E877" s="141" t="s">
        <v>739</v>
      </c>
      <c r="F877" s="174"/>
      <c r="G877" s="175"/>
      <c r="H877" s="175"/>
    </row>
    <row r="878" spans="1:8" ht="15.75" x14ac:dyDescent="0.25">
      <c r="A878" s="140"/>
      <c r="B878" s="44"/>
      <c r="C878" s="144"/>
      <c r="D878" s="144"/>
      <c r="E878" s="141" t="s">
        <v>740</v>
      </c>
      <c r="F878" s="174">
        <f t="shared" ref="F878:F884" si="102">G878+H878</f>
        <v>0</v>
      </c>
      <c r="G878" s="264">
        <v>0</v>
      </c>
      <c r="H878" s="264">
        <v>0</v>
      </c>
    </row>
    <row r="879" spans="1:8" ht="15.75" x14ac:dyDescent="0.25">
      <c r="A879" s="140"/>
      <c r="B879" s="44"/>
      <c r="C879" s="144"/>
      <c r="D879" s="144"/>
      <c r="E879" s="141"/>
      <c r="F879" s="174">
        <f t="shared" si="102"/>
        <v>0</v>
      </c>
      <c r="G879" s="264">
        <v>0</v>
      </c>
      <c r="H879" s="264">
        <v>0</v>
      </c>
    </row>
    <row r="880" spans="1:8" ht="15.75" x14ac:dyDescent="0.25">
      <c r="A880" s="140"/>
      <c r="B880" s="44"/>
      <c r="C880" s="144"/>
      <c r="D880" s="144"/>
      <c r="E880" s="141"/>
      <c r="F880" s="174">
        <f t="shared" si="102"/>
        <v>0</v>
      </c>
      <c r="G880" s="264">
        <v>0</v>
      </c>
      <c r="H880" s="264">
        <v>0</v>
      </c>
    </row>
    <row r="881" spans="1:8" ht="15.75" x14ac:dyDescent="0.25">
      <c r="A881" s="140"/>
      <c r="B881" s="44"/>
      <c r="C881" s="144"/>
      <c r="D881" s="144"/>
      <c r="E881" s="141" t="s">
        <v>740</v>
      </c>
      <c r="F881" s="174">
        <f t="shared" si="102"/>
        <v>0</v>
      </c>
      <c r="G881" s="264">
        <v>0</v>
      </c>
      <c r="H881" s="264">
        <v>0</v>
      </c>
    </row>
    <row r="882" spans="1:8" ht="27" x14ac:dyDescent="0.2">
      <c r="A882" s="140">
        <v>3070</v>
      </c>
      <c r="B882" s="43" t="s">
        <v>80</v>
      </c>
      <c r="C882" s="137">
        <v>7</v>
      </c>
      <c r="D882" s="137">
        <v>0</v>
      </c>
      <c r="E882" s="142" t="s">
        <v>504</v>
      </c>
      <c r="F882" s="174">
        <f t="shared" si="102"/>
        <v>6000</v>
      </c>
      <c r="G882" s="174">
        <f>G884</f>
        <v>6000</v>
      </c>
      <c r="H882" s="174">
        <f>H884</f>
        <v>0</v>
      </c>
    </row>
    <row r="883" spans="1:8" s="143" customFormat="1" ht="14.25" customHeight="1" x14ac:dyDescent="0.25">
      <c r="A883" s="140"/>
      <c r="B883" s="43"/>
      <c r="C883" s="137"/>
      <c r="D883" s="137"/>
      <c r="E883" s="141" t="s">
        <v>233</v>
      </c>
      <c r="F883" s="174"/>
      <c r="G883" s="176"/>
      <c r="H883" s="176"/>
    </row>
    <row r="884" spans="1:8" ht="27" x14ac:dyDescent="0.2">
      <c r="A884" s="140">
        <v>3071</v>
      </c>
      <c r="B884" s="44" t="s">
        <v>80</v>
      </c>
      <c r="C884" s="144">
        <v>7</v>
      </c>
      <c r="D884" s="144">
        <v>1</v>
      </c>
      <c r="E884" s="141" t="s">
        <v>504</v>
      </c>
      <c r="F884" s="174">
        <f t="shared" si="102"/>
        <v>6000</v>
      </c>
      <c r="G884" s="174">
        <f>SUM(G886:G889)</f>
        <v>6000</v>
      </c>
      <c r="H884" s="174">
        <f>SUM(H886:H889)</f>
        <v>0</v>
      </c>
    </row>
    <row r="885" spans="1:8" ht="27" x14ac:dyDescent="0.25">
      <c r="A885" s="140"/>
      <c r="B885" s="44"/>
      <c r="C885" s="144"/>
      <c r="D885" s="144"/>
      <c r="E885" s="141" t="s">
        <v>739</v>
      </c>
      <c r="F885" s="174"/>
      <c r="G885" s="175"/>
      <c r="H885" s="175"/>
    </row>
    <row r="886" spans="1:8" ht="15.75" x14ac:dyDescent="0.25">
      <c r="A886" s="140"/>
      <c r="B886" s="44"/>
      <c r="C886" s="144"/>
      <c r="D886" s="144"/>
      <c r="E886" s="374">
        <v>4729</v>
      </c>
      <c r="F886" s="174">
        <f t="shared" ref="F886:F890" si="103">G886+H886</f>
        <v>5700</v>
      </c>
      <c r="G886" s="264">
        <v>5700</v>
      </c>
      <c r="H886" s="264">
        <v>0</v>
      </c>
    </row>
    <row r="887" spans="1:8" ht="15.75" x14ac:dyDescent="0.25">
      <c r="A887" s="140"/>
      <c r="B887" s="44"/>
      <c r="C887" s="144"/>
      <c r="D887" s="144"/>
      <c r="E887" s="374">
        <v>4726</v>
      </c>
      <c r="F887" s="174">
        <f t="shared" si="103"/>
        <v>300</v>
      </c>
      <c r="G887" s="264">
        <v>300</v>
      </c>
      <c r="H887" s="264">
        <v>0</v>
      </c>
    </row>
    <row r="888" spans="1:8" ht="15.75" x14ac:dyDescent="0.25">
      <c r="A888" s="140"/>
      <c r="B888" s="44"/>
      <c r="C888" s="144"/>
      <c r="D888" s="144"/>
      <c r="E888" s="141"/>
      <c r="F888" s="174">
        <f t="shared" si="103"/>
        <v>0</v>
      </c>
      <c r="G888" s="264">
        <v>0</v>
      </c>
      <c r="H888" s="264">
        <v>0</v>
      </c>
    </row>
    <row r="889" spans="1:8" ht="15.75" x14ac:dyDescent="0.25">
      <c r="A889" s="140"/>
      <c r="B889" s="44"/>
      <c r="C889" s="144"/>
      <c r="D889" s="144"/>
      <c r="E889" s="141" t="s">
        <v>740</v>
      </c>
      <c r="F889" s="174">
        <f t="shared" si="103"/>
        <v>0</v>
      </c>
      <c r="G889" s="264">
        <v>0</v>
      </c>
      <c r="H889" s="264">
        <v>0</v>
      </c>
    </row>
    <row r="890" spans="1:8" ht="28.5" customHeight="1" x14ac:dyDescent="0.2">
      <c r="A890" s="140">
        <v>3080</v>
      </c>
      <c r="B890" s="43" t="s">
        <v>80</v>
      </c>
      <c r="C890" s="137">
        <v>8</v>
      </c>
      <c r="D890" s="137">
        <v>0</v>
      </c>
      <c r="E890" s="142" t="s">
        <v>505</v>
      </c>
      <c r="F890" s="174">
        <f t="shared" si="103"/>
        <v>0</v>
      </c>
      <c r="G890" s="174">
        <f>G892</f>
        <v>0</v>
      </c>
      <c r="H890" s="174">
        <f>H892</f>
        <v>0</v>
      </c>
    </row>
    <row r="891" spans="1:8" s="143" customFormat="1" ht="13.5" customHeight="1" x14ac:dyDescent="0.25">
      <c r="A891" s="140"/>
      <c r="B891" s="43"/>
      <c r="C891" s="137"/>
      <c r="D891" s="137"/>
      <c r="E891" s="141" t="s">
        <v>233</v>
      </c>
      <c r="F891" s="174"/>
      <c r="G891" s="176"/>
      <c r="H891" s="176"/>
    </row>
    <row r="892" spans="1:8" ht="27" x14ac:dyDescent="0.2">
      <c r="A892" s="140">
        <v>3081</v>
      </c>
      <c r="B892" s="44" t="s">
        <v>80</v>
      </c>
      <c r="C892" s="144">
        <v>8</v>
      </c>
      <c r="D892" s="144">
        <v>1</v>
      </c>
      <c r="E892" s="141" t="s">
        <v>505</v>
      </c>
      <c r="F892" s="174">
        <f t="shared" ref="F892" si="104">G892+H892</f>
        <v>0</v>
      </c>
      <c r="G892" s="174">
        <f>SUM(G894:G897)</f>
        <v>0</v>
      </c>
      <c r="H892" s="174">
        <f>SUM(H894:H897)</f>
        <v>0</v>
      </c>
    </row>
    <row r="893" spans="1:8" ht="27" x14ac:dyDescent="0.25">
      <c r="A893" s="140"/>
      <c r="B893" s="44"/>
      <c r="C893" s="144"/>
      <c r="D893" s="144"/>
      <c r="E893" s="141" t="s">
        <v>739</v>
      </c>
      <c r="F893" s="174"/>
      <c r="G893" s="175"/>
      <c r="H893" s="175"/>
    </row>
    <row r="894" spans="1:8" ht="15.75" x14ac:dyDescent="0.25">
      <c r="A894" s="140"/>
      <c r="B894" s="44"/>
      <c r="C894" s="144"/>
      <c r="D894" s="144"/>
      <c r="E894" s="141" t="s">
        <v>740</v>
      </c>
      <c r="F894" s="174">
        <f t="shared" ref="F894:F900" si="105">G894+H894</f>
        <v>0</v>
      </c>
      <c r="G894" s="264">
        <v>0</v>
      </c>
      <c r="H894" s="264">
        <v>0</v>
      </c>
    </row>
    <row r="895" spans="1:8" ht="15.75" x14ac:dyDescent="0.25">
      <c r="A895" s="140"/>
      <c r="B895" s="44"/>
      <c r="C895" s="144"/>
      <c r="D895" s="144"/>
      <c r="E895" s="141"/>
      <c r="F895" s="174">
        <f t="shared" si="105"/>
        <v>0</v>
      </c>
      <c r="G895" s="264">
        <v>0</v>
      </c>
      <c r="H895" s="264">
        <v>0</v>
      </c>
    </row>
    <row r="896" spans="1:8" ht="15.75" x14ac:dyDescent="0.25">
      <c r="A896" s="140"/>
      <c r="B896" s="44"/>
      <c r="C896" s="144"/>
      <c r="D896" s="144"/>
      <c r="E896" s="141"/>
      <c r="F896" s="174">
        <f t="shared" si="105"/>
        <v>0</v>
      </c>
      <c r="G896" s="264">
        <v>0</v>
      </c>
      <c r="H896" s="264">
        <v>0</v>
      </c>
    </row>
    <row r="897" spans="1:8" ht="15.75" x14ac:dyDescent="0.25">
      <c r="A897" s="140"/>
      <c r="B897" s="44"/>
      <c r="C897" s="144"/>
      <c r="D897" s="144"/>
      <c r="E897" s="141" t="s">
        <v>740</v>
      </c>
      <c r="F897" s="174">
        <f t="shared" si="105"/>
        <v>0</v>
      </c>
      <c r="G897" s="264">
        <v>0</v>
      </c>
      <c r="H897" s="264">
        <v>0</v>
      </c>
    </row>
    <row r="898" spans="1:8" x14ac:dyDescent="0.2">
      <c r="A898" s="140">
        <v>3090</v>
      </c>
      <c r="B898" s="43" t="s">
        <v>80</v>
      </c>
      <c r="C898" s="148">
        <v>9</v>
      </c>
      <c r="D898" s="137">
        <v>0</v>
      </c>
      <c r="E898" s="142" t="s">
        <v>506</v>
      </c>
      <c r="F898" s="174">
        <f t="shared" si="105"/>
        <v>0</v>
      </c>
      <c r="G898" s="174">
        <f>G900+G906</f>
        <v>0</v>
      </c>
      <c r="H898" s="174">
        <f>H900+H906</f>
        <v>0</v>
      </c>
    </row>
    <row r="899" spans="1:8" s="143" customFormat="1" ht="15.75" x14ac:dyDescent="0.25">
      <c r="A899" s="140"/>
      <c r="B899" s="43"/>
      <c r="C899" s="137"/>
      <c r="D899" s="137"/>
      <c r="E899" s="141" t="s">
        <v>233</v>
      </c>
      <c r="F899" s="174"/>
      <c r="G899" s="176"/>
      <c r="H899" s="176"/>
    </row>
    <row r="900" spans="1:8" ht="17.25" customHeight="1" x14ac:dyDescent="0.2">
      <c r="A900" s="140">
        <v>3091</v>
      </c>
      <c r="B900" s="44" t="s">
        <v>80</v>
      </c>
      <c r="C900" s="136">
        <v>9</v>
      </c>
      <c r="D900" s="144">
        <v>1</v>
      </c>
      <c r="E900" s="141" t="s">
        <v>506</v>
      </c>
      <c r="F900" s="174">
        <f t="shared" si="105"/>
        <v>0</v>
      </c>
      <c r="G900" s="174">
        <f>SUM(G902:G905)</f>
        <v>0</v>
      </c>
      <c r="H900" s="174">
        <f>SUM(H902:H905)</f>
        <v>0</v>
      </c>
    </row>
    <row r="901" spans="1:8" ht="27" x14ac:dyDescent="0.25">
      <c r="A901" s="140"/>
      <c r="B901" s="44"/>
      <c r="C901" s="144"/>
      <c r="D901" s="144"/>
      <c r="E901" s="141" t="s">
        <v>739</v>
      </c>
      <c r="F901" s="174"/>
      <c r="G901" s="175"/>
      <c r="H901" s="175"/>
    </row>
    <row r="902" spans="1:8" ht="15.75" x14ac:dyDescent="0.25">
      <c r="A902" s="140"/>
      <c r="B902" s="44"/>
      <c r="C902" s="144"/>
      <c r="D902" s="144"/>
      <c r="E902" s="141" t="s">
        <v>740</v>
      </c>
      <c r="F902" s="174">
        <f t="shared" ref="F902:F906" si="106">G902+H902</f>
        <v>0</v>
      </c>
      <c r="G902" s="264">
        <v>0</v>
      </c>
      <c r="H902" s="264">
        <v>0</v>
      </c>
    </row>
    <row r="903" spans="1:8" ht="15.75" x14ac:dyDescent="0.25">
      <c r="A903" s="140"/>
      <c r="B903" s="44"/>
      <c r="C903" s="144"/>
      <c r="D903" s="144"/>
      <c r="E903" s="141"/>
      <c r="F903" s="174">
        <f t="shared" si="106"/>
        <v>0</v>
      </c>
      <c r="G903" s="264">
        <v>0</v>
      </c>
      <c r="H903" s="264">
        <v>0</v>
      </c>
    </row>
    <row r="904" spans="1:8" ht="15.75" x14ac:dyDescent="0.25">
      <c r="A904" s="140"/>
      <c r="B904" s="44"/>
      <c r="C904" s="144"/>
      <c r="D904" s="144"/>
      <c r="E904" s="141"/>
      <c r="F904" s="174">
        <f t="shared" si="106"/>
        <v>0</v>
      </c>
      <c r="G904" s="264">
        <v>0</v>
      </c>
      <c r="H904" s="264">
        <v>0</v>
      </c>
    </row>
    <row r="905" spans="1:8" ht="15.75" x14ac:dyDescent="0.25">
      <c r="A905" s="140"/>
      <c r="B905" s="44"/>
      <c r="C905" s="144"/>
      <c r="D905" s="144"/>
      <c r="E905" s="141" t="s">
        <v>740</v>
      </c>
      <c r="F905" s="174">
        <f t="shared" si="106"/>
        <v>0</v>
      </c>
      <c r="G905" s="264">
        <v>0</v>
      </c>
      <c r="H905" s="264">
        <v>0</v>
      </c>
    </row>
    <row r="906" spans="1:8" ht="30" customHeight="1" x14ac:dyDescent="0.2">
      <c r="A906" s="140">
        <v>3092</v>
      </c>
      <c r="B906" s="44" t="s">
        <v>80</v>
      </c>
      <c r="C906" s="136">
        <v>9</v>
      </c>
      <c r="D906" s="144">
        <v>2</v>
      </c>
      <c r="E906" s="141" t="s">
        <v>507</v>
      </c>
      <c r="F906" s="174">
        <f t="shared" si="106"/>
        <v>0</v>
      </c>
      <c r="G906" s="174">
        <f>SUM(G908:G911)</f>
        <v>0</v>
      </c>
      <c r="H906" s="174">
        <f>SUM(H908:H911)</f>
        <v>0</v>
      </c>
    </row>
    <row r="907" spans="1:8" ht="27" x14ac:dyDescent="0.25">
      <c r="A907" s="140"/>
      <c r="B907" s="44"/>
      <c r="C907" s="144"/>
      <c r="D907" s="144"/>
      <c r="E907" s="141" t="s">
        <v>739</v>
      </c>
      <c r="F907" s="174"/>
      <c r="G907" s="175"/>
      <c r="H907" s="175"/>
    </row>
    <row r="908" spans="1:8" ht="15.75" x14ac:dyDescent="0.25">
      <c r="A908" s="140"/>
      <c r="B908" s="44"/>
      <c r="C908" s="144"/>
      <c r="D908" s="144"/>
      <c r="E908" s="141" t="s">
        <v>740</v>
      </c>
      <c r="F908" s="174">
        <f t="shared" ref="F908:F921" si="107">G908+H908</f>
        <v>0</v>
      </c>
      <c r="G908" s="264">
        <v>0</v>
      </c>
      <c r="H908" s="264">
        <v>0</v>
      </c>
    </row>
    <row r="909" spans="1:8" ht="15.75" x14ac:dyDescent="0.25">
      <c r="A909" s="140"/>
      <c r="B909" s="44"/>
      <c r="C909" s="144"/>
      <c r="D909" s="144"/>
      <c r="E909" s="141"/>
      <c r="F909" s="174">
        <f t="shared" si="107"/>
        <v>0</v>
      </c>
      <c r="G909" s="264">
        <v>0</v>
      </c>
      <c r="H909" s="264">
        <v>0</v>
      </c>
    </row>
    <row r="910" spans="1:8" ht="15.75" x14ac:dyDescent="0.25">
      <c r="A910" s="140"/>
      <c r="B910" s="44"/>
      <c r="C910" s="144"/>
      <c r="D910" s="144"/>
      <c r="E910" s="141"/>
      <c r="F910" s="174">
        <f t="shared" si="107"/>
        <v>0</v>
      </c>
      <c r="G910" s="264">
        <v>0</v>
      </c>
      <c r="H910" s="264">
        <v>0</v>
      </c>
    </row>
    <row r="911" spans="1:8" ht="15.75" x14ac:dyDescent="0.25">
      <c r="A911" s="140"/>
      <c r="B911" s="44"/>
      <c r="C911" s="144"/>
      <c r="D911" s="144"/>
      <c r="E911" s="141" t="s">
        <v>740</v>
      </c>
      <c r="F911" s="174">
        <f t="shared" si="107"/>
        <v>0</v>
      </c>
      <c r="G911" s="264">
        <v>0</v>
      </c>
      <c r="H911" s="264">
        <v>0</v>
      </c>
    </row>
    <row r="912" spans="1:8" s="139" customFormat="1" ht="32.25" customHeight="1" x14ac:dyDescent="0.25">
      <c r="A912" s="136">
        <v>3100</v>
      </c>
      <c r="B912" s="43" t="s">
        <v>81</v>
      </c>
      <c r="C912" s="43" t="s">
        <v>68</v>
      </c>
      <c r="D912" s="43" t="s">
        <v>68</v>
      </c>
      <c r="E912" s="149" t="s">
        <v>750</v>
      </c>
      <c r="F912" s="179">
        <f t="shared" si="107"/>
        <v>449179.5</v>
      </c>
      <c r="G912" s="179">
        <f>G914</f>
        <v>449179.5</v>
      </c>
      <c r="H912" s="179">
        <f>H914</f>
        <v>0</v>
      </c>
    </row>
    <row r="913" spans="1:8" ht="15.75" x14ac:dyDescent="0.25">
      <c r="A913" s="140"/>
      <c r="B913" s="43"/>
      <c r="C913" s="137"/>
      <c r="D913" s="137"/>
      <c r="E913" s="141" t="s">
        <v>327</v>
      </c>
      <c r="F913" s="174"/>
      <c r="G913" s="175"/>
      <c r="H913" s="175"/>
    </row>
    <row r="914" spans="1:8" x14ac:dyDescent="0.2">
      <c r="A914" s="140">
        <v>3110</v>
      </c>
      <c r="B914" s="45" t="s">
        <v>81</v>
      </c>
      <c r="C914" s="45" t="s">
        <v>69</v>
      </c>
      <c r="D914" s="45" t="s">
        <v>68</v>
      </c>
      <c r="E914" s="146" t="s">
        <v>509</v>
      </c>
      <c r="F914" s="174">
        <f t="shared" si="107"/>
        <v>449179.5</v>
      </c>
      <c r="G914" s="174">
        <f>G916</f>
        <v>449179.5</v>
      </c>
      <c r="H914" s="174">
        <f>H916</f>
        <v>0</v>
      </c>
    </row>
    <row r="915" spans="1:8" s="143" customFormat="1" ht="15.75" x14ac:dyDescent="0.25">
      <c r="A915" s="140"/>
      <c r="B915" s="43"/>
      <c r="C915" s="137"/>
      <c r="D915" s="137"/>
      <c r="E915" s="141" t="s">
        <v>233</v>
      </c>
      <c r="F915" s="174"/>
      <c r="G915" s="176"/>
      <c r="H915" s="176"/>
    </row>
    <row r="916" spans="1:8" x14ac:dyDescent="0.2">
      <c r="A916" s="140">
        <v>3112</v>
      </c>
      <c r="B916" s="45" t="s">
        <v>81</v>
      </c>
      <c r="C916" s="45" t="s">
        <v>69</v>
      </c>
      <c r="D916" s="45" t="s">
        <v>70</v>
      </c>
      <c r="E916" s="147" t="s">
        <v>510</v>
      </c>
      <c r="F916" s="174">
        <f t="shared" si="107"/>
        <v>449179.5</v>
      </c>
      <c r="G916" s="174">
        <f>SUM(G918:G921)</f>
        <v>449179.5</v>
      </c>
      <c r="H916" s="174">
        <f>SUM(H918:H921)</f>
        <v>0</v>
      </c>
    </row>
    <row r="917" spans="1:8" ht="27" x14ac:dyDescent="0.25">
      <c r="A917" s="140"/>
      <c r="B917" s="44"/>
      <c r="C917" s="144"/>
      <c r="D917" s="144"/>
      <c r="E917" s="141" t="s">
        <v>739</v>
      </c>
      <c r="F917" s="174"/>
      <c r="G917" s="175"/>
      <c r="H917" s="175"/>
    </row>
    <row r="918" spans="1:8" ht="15.75" x14ac:dyDescent="0.25">
      <c r="A918" s="140"/>
      <c r="B918" s="44"/>
      <c r="C918" s="144"/>
      <c r="D918" s="144"/>
      <c r="E918" s="374">
        <v>4891</v>
      </c>
      <c r="F918" s="174">
        <f t="shared" si="107"/>
        <v>0</v>
      </c>
      <c r="G918" s="264"/>
      <c r="H918" s="264">
        <v>0</v>
      </c>
    </row>
    <row r="919" spans="1:8" ht="15.75" x14ac:dyDescent="0.25">
      <c r="A919" s="140"/>
      <c r="B919" s="44"/>
      <c r="C919" s="144"/>
      <c r="D919" s="144"/>
      <c r="E919" s="141"/>
      <c r="F919" s="174">
        <f t="shared" si="107"/>
        <v>0</v>
      </c>
      <c r="G919" s="264">
        <v>0</v>
      </c>
      <c r="H919" s="264">
        <v>0</v>
      </c>
    </row>
    <row r="920" spans="1:8" ht="15.75" x14ac:dyDescent="0.25">
      <c r="A920" s="140"/>
      <c r="B920" s="44"/>
      <c r="C920" s="144"/>
      <c r="D920" s="144"/>
      <c r="E920" s="141"/>
      <c r="F920" s="174">
        <f t="shared" si="107"/>
        <v>0</v>
      </c>
      <c r="G920" s="264">
        <v>0</v>
      </c>
      <c r="H920" s="264">
        <v>0</v>
      </c>
    </row>
    <row r="921" spans="1:8" ht="15.75" x14ac:dyDescent="0.25">
      <c r="A921" s="140"/>
      <c r="B921" s="44"/>
      <c r="C921" s="144"/>
      <c r="D921" s="144"/>
      <c r="E921" s="141" t="s">
        <v>740</v>
      </c>
      <c r="F921" s="174">
        <f t="shared" si="107"/>
        <v>449179.5</v>
      </c>
      <c r="G921" s="264">
        <v>449179.5</v>
      </c>
      <c r="H921" s="264">
        <v>0</v>
      </c>
    </row>
    <row r="922" spans="1:8" x14ac:dyDescent="0.2">
      <c r="B922" s="151"/>
      <c r="C922" s="152"/>
      <c r="D922" s="153"/>
    </row>
    <row r="923" spans="1:8" x14ac:dyDescent="0.2">
      <c r="B923" s="155"/>
      <c r="C923" s="152"/>
      <c r="D923" s="153"/>
    </row>
    <row r="924" spans="1:8" x14ac:dyDescent="0.2">
      <c r="B924" s="155"/>
      <c r="C924" s="152"/>
      <c r="D924" s="153"/>
      <c r="E924" s="119"/>
    </row>
    <row r="925" spans="1:8" x14ac:dyDescent="0.2">
      <c r="B925" s="155"/>
      <c r="C925" s="156"/>
      <c r="D925" s="157"/>
    </row>
  </sheetData>
  <mergeCells count="9">
    <mergeCell ref="A1:H1"/>
    <mergeCell ref="A2:H2"/>
    <mergeCell ref="A5:A6"/>
    <mergeCell ref="B5:B6"/>
    <mergeCell ref="C5:C6"/>
    <mergeCell ref="D5:D6"/>
    <mergeCell ref="E5:E6"/>
    <mergeCell ref="F5:F6"/>
    <mergeCell ref="G5:H5"/>
  </mergeCells>
  <pageMargins left="0" right="0" top="0" bottom="0" header="0" footer="0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7</vt:i4>
      </vt:variant>
    </vt:vector>
  </HeadingPairs>
  <TitlesOfParts>
    <vt:vector size="7" baseType="lpstr">
      <vt:lpstr>list</vt:lpstr>
      <vt:lpstr>hat1</vt:lpstr>
      <vt:lpstr>hat2</vt:lpstr>
      <vt:lpstr>hat3</vt:lpstr>
      <vt:lpstr>hat4,5</vt:lpstr>
      <vt:lpstr>hat6</vt:lpstr>
      <vt:lpstr>hat6 7)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2025-09-11T08:35:41Z</dcterms:modified>
  <cp:keywords>https://mul2-tavush.gov.am/tasks/429832/oneclick?token=34ba865fb82c73ee1e4574fd83e6fc1d</cp:keywords>
</cp:coreProperties>
</file>