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Arpi-2024\Հաշվետվություններ\Կայքի նյութեր\07\"/>
    </mc:Choice>
  </mc:AlternateContent>
  <xr:revisionPtr revIDLastSave="0" documentId="13_ncr:1_{D2841B3D-058B-44B7-8D21-9CD62E2968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26" l="1"/>
  <c r="J7" i="26"/>
  <c r="L7" i="26"/>
  <c r="G7" i="26"/>
  <c r="H7" i="26"/>
  <c r="I7" i="26"/>
  <c r="F7" i="26"/>
  <c r="G59" i="26"/>
  <c r="H59" i="26"/>
  <c r="I59" i="26"/>
  <c r="F59" i="26"/>
  <c r="J59" i="26"/>
  <c r="K59" i="26"/>
  <c r="L59" i="26"/>
  <c r="J60" i="26"/>
  <c r="K60" i="26"/>
  <c r="L60" i="26"/>
  <c r="J61" i="26"/>
  <c r="K61" i="26"/>
  <c r="L61" i="26"/>
  <c r="H52" i="26"/>
  <c r="L52" i="26" s="1"/>
  <c r="I52" i="26"/>
  <c r="J52" i="26" s="1"/>
  <c r="G52" i="26"/>
  <c r="J51" i="26"/>
  <c r="K51" i="26"/>
  <c r="J53" i="26"/>
  <c r="K53" i="26"/>
  <c r="J54" i="26"/>
  <c r="K54" i="26"/>
  <c r="H54" i="26"/>
  <c r="I54" i="26"/>
  <c r="G54" i="26"/>
  <c r="L54" i="26"/>
  <c r="J55" i="26"/>
  <c r="K55" i="26"/>
  <c r="L55" i="26"/>
  <c r="J56" i="26"/>
  <c r="K56" i="26"/>
  <c r="L56" i="26"/>
  <c r="J57" i="26"/>
  <c r="K57" i="26"/>
  <c r="L57" i="26"/>
  <c r="J58" i="26"/>
  <c r="K58" i="26"/>
  <c r="L58" i="26"/>
  <c r="L53" i="26"/>
  <c r="G47" i="26"/>
  <c r="H47" i="26"/>
  <c r="I47" i="26"/>
  <c r="F47" i="26"/>
  <c r="L51" i="26"/>
  <c r="H34" i="26"/>
  <c r="I34" i="26"/>
  <c r="L16" i="26"/>
  <c r="L17" i="26"/>
  <c r="L18" i="26"/>
  <c r="L19" i="26"/>
  <c r="K16" i="26"/>
  <c r="K17" i="26"/>
  <c r="K18" i="26"/>
  <c r="K19" i="26"/>
  <c r="J16" i="26"/>
  <c r="J17" i="26"/>
  <c r="J18" i="26"/>
  <c r="J19" i="26"/>
  <c r="G15" i="26"/>
  <c r="H15" i="26"/>
  <c r="I15" i="26"/>
  <c r="F15" i="26"/>
  <c r="K52" i="26" l="1"/>
  <c r="I45" i="26"/>
  <c r="G45" i="26"/>
  <c r="G39" i="26"/>
  <c r="H39" i="26"/>
  <c r="I39" i="26"/>
  <c r="F39" i="26"/>
  <c r="H21" i="26"/>
  <c r="I21" i="26"/>
  <c r="F21" i="26"/>
  <c r="K40" i="26"/>
  <c r="K42" i="26"/>
  <c r="K43" i="26"/>
  <c r="J43" i="26"/>
  <c r="L43" i="26"/>
  <c r="J42" i="26"/>
  <c r="L42" i="26"/>
  <c r="J41" i="26"/>
  <c r="L41" i="26"/>
  <c r="J40" i="26"/>
  <c r="L40" i="26"/>
  <c r="J38" i="26"/>
  <c r="L38" i="26"/>
  <c r="J49" i="26"/>
  <c r="K49" i="26"/>
  <c r="L49" i="26"/>
  <c r="J50" i="26"/>
  <c r="K50" i="26"/>
  <c r="L50" i="26"/>
  <c r="J29" i="26"/>
  <c r="K29" i="26"/>
  <c r="L29" i="26"/>
  <c r="L28" i="26"/>
  <c r="K28" i="26"/>
  <c r="J28" i="26"/>
  <c r="L27" i="26"/>
  <c r="K27" i="26"/>
  <c r="J27" i="26"/>
  <c r="G26" i="26"/>
  <c r="K26" i="26" s="1"/>
  <c r="J26" i="26"/>
  <c r="L26" i="26"/>
  <c r="L25" i="26"/>
  <c r="K25" i="26"/>
  <c r="L24" i="26"/>
  <c r="K24" i="26"/>
  <c r="J24" i="26"/>
  <c r="L23" i="26"/>
  <c r="K23" i="26"/>
  <c r="J23" i="26"/>
  <c r="L22" i="26"/>
  <c r="K22" i="26"/>
  <c r="J22" i="26"/>
  <c r="L20" i="26"/>
  <c r="K13" i="26"/>
  <c r="K14" i="26"/>
  <c r="J13" i="26"/>
  <c r="J14" i="26"/>
  <c r="L14" i="26"/>
  <c r="L13" i="26"/>
  <c r="F45" i="26"/>
  <c r="J46" i="26"/>
  <c r="K46" i="26"/>
  <c r="L46" i="26"/>
  <c r="G31" i="26"/>
  <c r="H31" i="26"/>
  <c r="I31" i="26"/>
  <c r="F31" i="26"/>
  <c r="G34" i="26"/>
  <c r="F34" i="26"/>
  <c r="L10" i="26"/>
  <c r="L11" i="26"/>
  <c r="L12" i="26"/>
  <c r="L30" i="26"/>
  <c r="L32" i="26"/>
  <c r="L33" i="26"/>
  <c r="L35" i="26"/>
  <c r="L36" i="26"/>
  <c r="L37" i="26"/>
  <c r="L44" i="26"/>
  <c r="L48" i="26"/>
  <c r="L9" i="26"/>
  <c r="K9" i="26"/>
  <c r="K10" i="26"/>
  <c r="K11" i="26"/>
  <c r="K12" i="26"/>
  <c r="K30" i="26"/>
  <c r="K32" i="26"/>
  <c r="K37" i="26"/>
  <c r="K44" i="26"/>
  <c r="K48" i="26"/>
  <c r="H8" i="26"/>
  <c r="J39" i="26" l="1"/>
  <c r="L21" i="26"/>
  <c r="L39" i="26"/>
  <c r="G21" i="26"/>
  <c r="K39" i="26"/>
  <c r="J15" i="26"/>
  <c r="K31" i="26"/>
  <c r="L15" i="26"/>
  <c r="K15" i="26"/>
  <c r="K47" i="26"/>
  <c r="L34" i="26"/>
  <c r="J45" i="26"/>
  <c r="H45" i="26"/>
  <c r="K45" i="26" s="1"/>
  <c r="L47" i="26"/>
  <c r="L31" i="26"/>
  <c r="L45" i="26" l="1"/>
  <c r="J48" i="26"/>
  <c r="J32" i="26" l="1"/>
  <c r="J44" i="26"/>
  <c r="J37" i="26"/>
  <c r="J10" i="26" l="1"/>
  <c r="J11" i="26"/>
  <c r="J30" i="26"/>
  <c r="J47" i="26" l="1"/>
  <c r="I8" i="26"/>
  <c r="F8" i="26"/>
  <c r="K8" i="26" l="1"/>
  <c r="J35" i="26"/>
  <c r="J12" i="26"/>
  <c r="J36" i="26"/>
  <c r="J9" i="26"/>
  <c r="G8" i="26"/>
  <c r="J8" i="26" l="1"/>
  <c r="L8" i="26"/>
  <c r="J34" i="26"/>
  <c r="J31" i="26"/>
</calcChain>
</file>

<file path=xl/sharedStrings.xml><?xml version="1.0" encoding="utf-8"?>
<sst xmlns="http://schemas.openxmlformats.org/spreadsheetml/2006/main" count="129" uniqueCount="105">
  <si>
    <t>X</t>
  </si>
  <si>
    <t>09-05-01</t>
  </si>
  <si>
    <t>Ը Ն Դ Ա Մ Ե Ն Ը</t>
  </si>
  <si>
    <t>01-01-01-03</t>
  </si>
  <si>
    <t>Հոդվածի համարը</t>
  </si>
  <si>
    <t>Դրամարկղային ծախս</t>
  </si>
  <si>
    <t>Հ Ա Շ Վ Ե Տ Վ ՈՒ Թ Յ ՈՒ Ն</t>
  </si>
  <si>
    <t>Ծախսման ուղղությունները</t>
  </si>
  <si>
    <t>Կատ.    % -ը</t>
  </si>
  <si>
    <t>Ծրագրային դասիչը</t>
  </si>
  <si>
    <t>Ծրագիր</t>
  </si>
  <si>
    <t>Միջոցառում</t>
  </si>
  <si>
    <t>11001</t>
  </si>
  <si>
    <t>ՀՀ Տավուշի մարզպետարանի կողմից տարածքային պետական կառավարման ապահովում</t>
  </si>
  <si>
    <t>11002</t>
  </si>
  <si>
    <t>Մարզային նշանակության ավտոճանապարհների պահպանման և անվտանգ երթևեկության ծառայություններ</t>
  </si>
  <si>
    <t>12001</t>
  </si>
  <si>
    <t>Հանրակրթական ծրագիր - Ընդամենը</t>
  </si>
  <si>
    <t xml:space="preserve"> Տարրական ընդհանուր հանրակրթություն</t>
  </si>
  <si>
    <t>Հիմնական ընդհանուր հանրակրթություն</t>
  </si>
  <si>
    <t xml:space="preserve"> Միջնակարգ ընդհանուր հանրակրթություն</t>
  </si>
  <si>
    <t>11003</t>
  </si>
  <si>
    <t>Նախադպրոցական կրթություն</t>
  </si>
  <si>
    <t>12002</t>
  </si>
  <si>
    <t>12004</t>
  </si>
  <si>
    <t>Հանրակրթական դպրոցների մանկավարժներին և դպրոցահասակ երեխաներին տրանսպորտային ծախսերի փոխհատուցում</t>
  </si>
  <si>
    <t>Կրթության որակի ապահովում - Ընդամենը</t>
  </si>
  <si>
    <t>Ատեստավորման միջոցով որակավորում ստացած ուսուցիչներին հավելավճարների տրամադրում</t>
  </si>
  <si>
    <t>11010</t>
  </si>
  <si>
    <t>Ատեստավորման նոր համակարգի ներդրում՝ ուղղված ուսուցիչների որակի բարձրացմանը</t>
  </si>
  <si>
    <t>11022</t>
  </si>
  <si>
    <t>Մշակութային միջոցառումների իրականացում ՀՀ մարզերում</t>
  </si>
  <si>
    <t>11005</t>
  </si>
  <si>
    <t>Ազգային, փողային և լարային նվագարանների գծով ուսուցում</t>
  </si>
  <si>
    <t xml:space="preserve">Պետական հիմնարկների և կազմակերպությունների  աշխատողների սոցիալական փաթեթով ապահովում         </t>
  </si>
  <si>
    <t>ՀՀ կառավարության որոշումներով հատկացված գումարներ</t>
  </si>
  <si>
    <t>12007</t>
  </si>
  <si>
    <t>Կապիտալ սուբվենցիաների տրամադրում- ընդամենը</t>
  </si>
  <si>
    <t>04-05-01-04</t>
  </si>
  <si>
    <t>09-01-02-01</t>
  </si>
  <si>
    <t>09-02-01-01</t>
  </si>
  <si>
    <t>09-02-02-02</t>
  </si>
  <si>
    <t>09-01-01-01</t>
  </si>
  <si>
    <t>09-06-01-86</t>
  </si>
  <si>
    <t>09-05-01-04</t>
  </si>
  <si>
    <t>10-09-02-02</t>
  </si>
  <si>
    <t>01-08-01-03</t>
  </si>
  <si>
    <t>հազար դրամ</t>
  </si>
  <si>
    <t>Հանրակրթական հիմնական ծրագրեր իրականացնող ուսումն. հաստատությունների հերթական ատեստավորման ենթակա ուսուցչի վերապատրաստում</t>
  </si>
  <si>
    <t>08-02-05-04</t>
  </si>
  <si>
    <t>Բաժին, խումբ, Դաս, Ծրագիր</t>
  </si>
  <si>
    <t>09-01-01-02</t>
  </si>
  <si>
    <t>31001</t>
  </si>
  <si>
    <t>Վարչական սարքավորումներ</t>
  </si>
  <si>
    <t>01-01-01-08</t>
  </si>
  <si>
    <t>5122</t>
  </si>
  <si>
    <t>09-06-01-26</t>
  </si>
  <si>
    <t>Տարբերությունը</t>
  </si>
  <si>
    <t>Աշխատողների աշխատավարձեր և հավելավճարներ</t>
  </si>
  <si>
    <t>Ապրանքների և ծառայությունների գնումներ</t>
  </si>
  <si>
    <t>Այլ ծախսեր</t>
  </si>
  <si>
    <t>12015</t>
  </si>
  <si>
    <t>ԲՏՃՄ ոլորտի դասավանդող ուսուցիչների համար վարձատրության բարձրացված հստակ չափաքանակի սահմանում</t>
  </si>
  <si>
    <t>09-02-01-05</t>
  </si>
  <si>
    <t>12016</t>
  </si>
  <si>
    <t>Գյուղական բնակավայրերում մինչև 100 աշակերտ ունեցող պետ.ուսումն.հաստ-երում դասավանդող ուսուցիչներին հավելավճարի սահմանում</t>
  </si>
  <si>
    <t>09-01-01-06</t>
  </si>
  <si>
    <t>2024թ. պետական բյուջեով նախատեսված</t>
  </si>
  <si>
    <t>2024 թ. պետ. բյուջեով և կառ. որոշումներով փոփոխված (+/-)</t>
  </si>
  <si>
    <t>09-01-01-05</t>
  </si>
  <si>
    <t>ՀՀ սահմանամերձ համայնքների ընտանիքների բնական գազի, էլ.էներգիայի, ոռոգման ջրի սակագնի մասնակի փոխհատ. և անշարժ գույքի հարկի փոխհատուցում /ՀՀ կառ. 29.02.2024թ. թիվ 289-Ն որոշում/</t>
  </si>
  <si>
    <t>1. Նոյեմբերյան համայնքի խմելու ջրի,ոռոգման համակարգի և ընդհանուր օգտագործման տարածքների նորոգման, Դիլիջան համայնքի Հաղարծին, Գոշ և Հովք  բնակավայրերի տուֆապատում /ՀՀ կառ. 01.02.2024թ. թիվ 169-Ն որոշում/</t>
  </si>
  <si>
    <t>Արտասահմանյան պատվիրակությունների ընդունելություն /ՀՀ վարչապետի 21.05.2024թ թիվ 472-Ա որոշում/</t>
  </si>
  <si>
    <t>01-01-01-34</t>
  </si>
  <si>
    <t>Արտասահմանյան պատվիրակությունների ընդունելություն /ՀՀ վարչապետի 20.06.2024թ թիվ587-Ա որոշում/</t>
  </si>
  <si>
    <t>21022</t>
  </si>
  <si>
    <t>Այլ նշանակության ճանապարհների հիմնանորոգում</t>
  </si>
  <si>
    <t>04-05-01-33</t>
  </si>
  <si>
    <t>09-06-01-09</t>
  </si>
  <si>
    <t>09-06-01-18</t>
  </si>
  <si>
    <t>12020</t>
  </si>
  <si>
    <t>09-02-01-18</t>
  </si>
  <si>
    <t>2023թ. Լեռնային Ղարաբաղից բռնի տեղահանված ուսուցիչներին օժանդակության ծրագիր/ ՀՀ կառ. 18.04.2024թ. թիվ 555-Ն որոշում/</t>
  </si>
  <si>
    <r>
      <t xml:space="preserve">Արտադպրոցական դաստիարակության ծրագիր՝ </t>
    </r>
    <r>
      <rPr>
        <sz val="10"/>
        <rFont val="GHEA Grapalat"/>
        <family val="3"/>
      </rPr>
      <t>կամավոր ատեստավորման համակարգի ներդրում՝ ուղղված արտադպրոցական ուսումնական հաստատությունների մանկավարժական աշխատողների որակի բարձրացմանը</t>
    </r>
  </si>
  <si>
    <t>2.Դիլիջան համայնքի Կամարինի և Օրջոնիրկիձե 57 հասցեի ճանապարհահատվածի վերանորոգում, Իջևան համայնքի Իջևան, Ազատամուտ, Աչաջուր, Այգեհովիտ և Գանձաքար բն. ճանապարհների և բակերի հիմնանորոգում, ասֆալտապատում / ՀՀ կառ. 21.03.2024թ. թիվ 414-Ն որոշում/</t>
  </si>
  <si>
    <t>Դիլիջան համայնքի թիվ 11 ԲԲՇ-ների վերանորոգում և էներգաարդյունավետ արդիականացում / Գետափնյա 4,6,8,10,12 շենքեր/, Իջևան համայնքի Սևքար բն. գյուղամիջյան զբոսայգու հիմնանորոգում և բարեկարգում / ՀՀ կառ. 06.06.2024թ. թիվ 851-Ն որոշում/</t>
  </si>
  <si>
    <t>32006</t>
  </si>
  <si>
    <t>Հանրակրփական դպրոցների, մանկապարտեզների և կրթահամալիրների գույքով և տեխնիկայով ապահովում /ՀՀ կառավարության 27.06.2024թ. թիվ 1000-Ն որոշում</t>
  </si>
  <si>
    <t>09-02-01-17</t>
  </si>
  <si>
    <t>Նախադպրոցական ծրագրեր իրականացնող ուս. հաստատությունների մանկավարժների վերապատրաստում</t>
  </si>
  <si>
    <t>Սոցիալական որոշ խմբերի 1,5-5 տարեկան երեխաների նախադպրոցական կրթություն</t>
  </si>
  <si>
    <t>Մասնագիտական զարգացման և վարձատրության փոխկապակցված համակարգի ներդրում՝ նախադպրոցական հաստատ. Մանկավարժների տարակարգի շնորհման գործընթացի միջոցով</t>
  </si>
  <si>
    <t>09-01-01-04</t>
  </si>
  <si>
    <t>2024թ.պետ. բյուջեով 9 ամսվա պլան</t>
  </si>
  <si>
    <t>Իջևան համայնքի Իջևան, Ազատամուտ, Աչաջուր, Այգեհովիտ, Գետահովիտ և Գանձաքար բն.ճանապարհների և բակերի հիմնանորոգում, ասֆալտապատում / Գանձաքար / ՀՀ կառ. 11.07.2024թ. թիվ 1083-Ն որոշում</t>
  </si>
  <si>
    <t>ՀՀ մարզերում առաջնահերթ լուծում պահանջող հիմնախնդիրների լուծում</t>
  </si>
  <si>
    <t>01-08-01-07</t>
  </si>
  <si>
    <t>Փոխհատուցում անշարժ գույքի համար /20.05.2024թ թիվ 724-Ն/</t>
  </si>
  <si>
    <t>ՀՀ կառավարության 21.05.2024թ թիվ 771-Ն որոշում / ջրհեղեղի վնասի փոխհատուցում/</t>
  </si>
  <si>
    <t>ՀՀ մարզերում առաջնահերթ լուծում պահանջող անհետաձգելի ծրագրերի իրականացում</t>
  </si>
  <si>
    <t>01-08-01-09</t>
  </si>
  <si>
    <t>01.08.2024թ. դրությամբ</t>
  </si>
  <si>
    <t>Բերդ համայնքի համար միկրոավտոբուսի ձեռքբերում / ՀՀ կառ. 02.05.2024թ թիվ 648-Ն որոշում</t>
  </si>
  <si>
    <t>Ջուջևան բնակավայրի հուշահամալիրի հիմնանորոգում / ՀՀ կառ. 27.06.2024թ թիվ 993-Ն որոշում</t>
  </si>
  <si>
    <t xml:space="preserve"> 2024թ. ՀՀ պետական բյուջեով և կառավարության որոշումներով ՀՀ Տավուշի մարզպետի աշխատակազմին ու մարզպետի աշխատակազմի ենթակայության կազմակերպություններին նախատեսված ֆինանսական միջոցների ֆինանսավորման մասին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</si>
</sst>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0"/>
      <name val="Arial"/>
    </font>
    <font>
      <sz val="10"/>
      <name val="GHEA Grapalat"/>
      <family val="3"/>
    </font>
    <font>
      <sz val="10"/>
      <name val="Arial"/>
      <family val="2"/>
      <charset val="204"/>
    </font>
    <font>
      <sz val="10"/>
      <name val="GHEA Grapalat"/>
      <family val="3"/>
      <charset val="204"/>
    </font>
    <font>
      <b/>
      <sz val="10"/>
      <name val="GHEA Grapalat"/>
      <family val="3"/>
      <charset val="204"/>
    </font>
    <font>
      <b/>
      <sz val="10"/>
      <color theme="1"/>
      <name val="GHEA Grapalat"/>
      <family val="3"/>
      <charset val="204"/>
    </font>
    <font>
      <b/>
      <sz val="10"/>
      <name val="GHEA Grapalat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/>
    </xf>
    <xf numFmtId="49" fontId="3" fillId="0" borderId="7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Fill="1"/>
    <xf numFmtId="0" fontId="3" fillId="0" borderId="7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/>
    </xf>
    <xf numFmtId="49" fontId="4" fillId="0" borderId="7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49" fontId="3" fillId="0" borderId="7" xfId="0" applyNumberFormat="1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49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165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164" fontId="6" fillId="0" borderId="7" xfId="0" applyNumberFormat="1" applyFont="1" applyBorder="1" applyAlignment="1">
      <alignment horizontal="center" vertical="center"/>
    </xf>
    <xf numFmtId="165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9" fontId="4" fillId="0" borderId="7" xfId="0" applyNumberFormat="1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1"/>
  <sheetViews>
    <sheetView tabSelected="1" workbookViewId="0">
      <selection activeCell="C9" sqref="C9"/>
    </sheetView>
  </sheetViews>
  <sheetFormatPr defaultColWidth="53.28515625" defaultRowHeight="13.5" x14ac:dyDescent="0.25"/>
  <cols>
    <col min="1" max="1" width="6.85546875" style="58" customWidth="1"/>
    <col min="2" max="2" width="6.7109375" style="58" customWidth="1"/>
    <col min="3" max="3" width="53.28515625" style="57"/>
    <col min="4" max="4" width="11.42578125" style="58" customWidth="1"/>
    <col min="5" max="5" width="9.140625" style="58" customWidth="1"/>
    <col min="6" max="8" width="18.140625" style="58" customWidth="1"/>
    <col min="9" max="9" width="15" style="13" customWidth="1"/>
    <col min="10" max="11" width="14.140625" style="58" customWidth="1"/>
    <col min="12" max="12" width="12.42578125" style="58" customWidth="1"/>
    <col min="13" max="13" width="2" style="57" customWidth="1"/>
    <col min="14" max="15" width="23.85546875" style="57" customWidth="1"/>
    <col min="16" max="16384" width="53.28515625" style="57"/>
  </cols>
  <sheetData>
    <row r="1" spans="1:12" s="4" customFormat="1" ht="14.25" x14ac:dyDescent="0.25">
      <c r="A1" s="2"/>
      <c r="B1" s="96" t="s">
        <v>6</v>
      </c>
      <c r="C1" s="96"/>
      <c r="D1" s="96"/>
      <c r="E1" s="96"/>
      <c r="F1" s="96"/>
      <c r="G1" s="96"/>
      <c r="H1" s="96"/>
      <c r="I1" s="96"/>
      <c r="J1" s="96"/>
      <c r="K1" s="3"/>
    </row>
    <row r="2" spans="1:12" s="4" customFormat="1" ht="41.25" customHeight="1" x14ac:dyDescent="0.25">
      <c r="A2" s="2"/>
      <c r="B2" s="97" t="s">
        <v>104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s="4" customFormat="1" ht="14.25" x14ac:dyDescent="0.25">
      <c r="A3" s="2"/>
      <c r="B3" s="81" t="s">
        <v>101</v>
      </c>
      <c r="C3" s="81"/>
      <c r="D3" s="81"/>
      <c r="E3" s="81"/>
      <c r="F3" s="81"/>
      <c r="G3" s="81"/>
      <c r="H3" s="81"/>
      <c r="I3" s="81"/>
      <c r="J3" s="81"/>
      <c r="K3" s="5"/>
    </row>
    <row r="4" spans="1:12" s="4" customFormat="1" ht="14.25" x14ac:dyDescent="0.25">
      <c r="A4" s="2"/>
      <c r="B4" s="6"/>
      <c r="C4" s="6"/>
      <c r="D4" s="7"/>
      <c r="E4" s="8"/>
      <c r="F4" s="8"/>
      <c r="G4" s="8"/>
      <c r="H4" s="8"/>
      <c r="I4" s="8"/>
      <c r="J4" s="98" t="s">
        <v>47</v>
      </c>
      <c r="K4" s="98"/>
      <c r="L4" s="98"/>
    </row>
    <row r="5" spans="1:12" s="9" customFormat="1" ht="28.5" customHeight="1" x14ac:dyDescent="0.2">
      <c r="A5" s="79" t="s">
        <v>9</v>
      </c>
      <c r="B5" s="79"/>
      <c r="C5" s="79" t="s">
        <v>7</v>
      </c>
      <c r="D5" s="82" t="s">
        <v>50</v>
      </c>
      <c r="E5" s="79" t="s">
        <v>4</v>
      </c>
      <c r="F5" s="79" t="s">
        <v>67</v>
      </c>
      <c r="G5" s="79" t="s">
        <v>68</v>
      </c>
      <c r="H5" s="82" t="s">
        <v>93</v>
      </c>
      <c r="I5" s="79" t="s">
        <v>5</v>
      </c>
      <c r="J5" s="79" t="s">
        <v>8</v>
      </c>
      <c r="K5" s="79" t="s">
        <v>8</v>
      </c>
      <c r="L5" s="82" t="s">
        <v>57</v>
      </c>
    </row>
    <row r="6" spans="1:12" s="9" customFormat="1" ht="27" x14ac:dyDescent="0.2">
      <c r="A6" s="10" t="s">
        <v>10</v>
      </c>
      <c r="B6" s="10" t="s">
        <v>11</v>
      </c>
      <c r="C6" s="79"/>
      <c r="D6" s="83"/>
      <c r="E6" s="79"/>
      <c r="F6" s="79"/>
      <c r="G6" s="79"/>
      <c r="H6" s="83"/>
      <c r="I6" s="79"/>
      <c r="J6" s="79"/>
      <c r="K6" s="79"/>
      <c r="L6" s="83"/>
    </row>
    <row r="7" spans="1:12" s="13" customFormat="1" ht="21.75" customHeight="1" x14ac:dyDescent="0.2">
      <c r="A7" s="80" t="s">
        <v>2</v>
      </c>
      <c r="B7" s="80"/>
      <c r="C7" s="80"/>
      <c r="D7" s="10"/>
      <c r="E7" s="11" t="s">
        <v>0</v>
      </c>
      <c r="F7" s="12">
        <f>F8+F12</f>
        <v>570177.69999999995</v>
      </c>
      <c r="G7" s="12">
        <f t="shared" ref="G7:I7" si="0">G8+G12</f>
        <v>570177.69999999995</v>
      </c>
      <c r="H7" s="12">
        <f t="shared" si="0"/>
        <v>396411.5</v>
      </c>
      <c r="I7" s="12">
        <f t="shared" si="0"/>
        <v>283952.3</v>
      </c>
      <c r="J7" s="12">
        <f t="shared" ref="J7:J19" si="1">I7/G7*100</f>
        <v>49.800667405968355</v>
      </c>
      <c r="K7" s="12">
        <f>I7/H7*100</f>
        <v>71.630691844207334</v>
      </c>
      <c r="L7" s="12">
        <f t="shared" ref="L7" si="2">L8+L12</f>
        <v>112459.19999999998</v>
      </c>
    </row>
    <row r="8" spans="1:12" s="4" customFormat="1" ht="36" customHeight="1" x14ac:dyDescent="0.25">
      <c r="A8" s="75">
        <v>1055</v>
      </c>
      <c r="B8" s="93" t="s">
        <v>12</v>
      </c>
      <c r="C8" s="94" t="s">
        <v>13</v>
      </c>
      <c r="D8" s="94"/>
      <c r="E8" s="94"/>
      <c r="F8" s="12">
        <f>SUM(F9:F11)+F12</f>
        <v>567677.69999999995</v>
      </c>
      <c r="G8" s="12">
        <f>SUM(G9:G11)+G12</f>
        <v>567677.69999999995</v>
      </c>
      <c r="H8" s="12">
        <f>SUM(H9:H11)+H12</f>
        <v>393911.5</v>
      </c>
      <c r="I8" s="12">
        <f>SUM(I9:I11)+I12</f>
        <v>281828</v>
      </c>
      <c r="J8" s="12">
        <f t="shared" si="1"/>
        <v>49.645776115566989</v>
      </c>
      <c r="K8" s="12">
        <f>I8/H8*100</f>
        <v>71.546019854713563</v>
      </c>
      <c r="L8" s="12">
        <f>SUM(L9:L11)+L12</f>
        <v>112083.49999999999</v>
      </c>
    </row>
    <row r="9" spans="1:12" s="4" customFormat="1" ht="18" customHeight="1" x14ac:dyDescent="0.25">
      <c r="A9" s="76"/>
      <c r="B9" s="93"/>
      <c r="C9" s="14" t="s">
        <v>58</v>
      </c>
      <c r="D9" s="82" t="s">
        <v>3</v>
      </c>
      <c r="E9" s="11" t="s">
        <v>0</v>
      </c>
      <c r="F9" s="15">
        <v>446066.3</v>
      </c>
      <c r="G9" s="15">
        <v>446066.3</v>
      </c>
      <c r="H9" s="15">
        <v>307259.2</v>
      </c>
      <c r="I9" s="15">
        <v>221096.1</v>
      </c>
      <c r="J9" s="15">
        <f t="shared" si="1"/>
        <v>49.565748410045771</v>
      </c>
      <c r="K9" s="12">
        <f t="shared" ref="K9:K48" si="3">I9/H9*100</f>
        <v>71.957519905018302</v>
      </c>
      <c r="L9" s="15">
        <f>H9-I9</f>
        <v>86163.1</v>
      </c>
    </row>
    <row r="10" spans="1:12" s="4" customFormat="1" ht="18" customHeight="1" x14ac:dyDescent="0.25">
      <c r="A10" s="76"/>
      <c r="B10" s="93"/>
      <c r="C10" s="14" t="s">
        <v>59</v>
      </c>
      <c r="D10" s="95"/>
      <c r="E10" s="11" t="s">
        <v>0</v>
      </c>
      <c r="F10" s="15">
        <v>38830.400000000001</v>
      </c>
      <c r="G10" s="15">
        <v>38830.400000000001</v>
      </c>
      <c r="H10" s="15">
        <v>28016.2</v>
      </c>
      <c r="I10" s="15">
        <v>15009.3</v>
      </c>
      <c r="J10" s="15">
        <f t="shared" si="1"/>
        <v>38.653477687584981</v>
      </c>
      <c r="K10" s="12">
        <f t="shared" si="3"/>
        <v>53.573646675851826</v>
      </c>
      <c r="L10" s="15">
        <f t="shared" ref="L10:L48" si="4">H10-I10</f>
        <v>13006.900000000001</v>
      </c>
    </row>
    <row r="11" spans="1:12" s="4" customFormat="1" ht="18" customHeight="1" x14ac:dyDescent="0.25">
      <c r="A11" s="76"/>
      <c r="B11" s="93"/>
      <c r="C11" s="14" t="s">
        <v>60</v>
      </c>
      <c r="D11" s="95"/>
      <c r="E11" s="11" t="s">
        <v>0</v>
      </c>
      <c r="F11" s="15">
        <v>80281</v>
      </c>
      <c r="G11" s="15">
        <v>80281</v>
      </c>
      <c r="H11" s="15">
        <v>56136.1</v>
      </c>
      <c r="I11" s="15">
        <v>43598.3</v>
      </c>
      <c r="J11" s="15">
        <f t="shared" si="1"/>
        <v>54.307121236656251</v>
      </c>
      <c r="K11" s="12">
        <f t="shared" si="3"/>
        <v>77.665352598417073</v>
      </c>
      <c r="L11" s="15">
        <f t="shared" si="4"/>
        <v>12537.799999999996</v>
      </c>
    </row>
    <row r="12" spans="1:12" s="4" customFormat="1" ht="14.25" x14ac:dyDescent="0.25">
      <c r="A12" s="76"/>
      <c r="B12" s="16" t="s">
        <v>52</v>
      </c>
      <c r="C12" s="17" t="s">
        <v>53</v>
      </c>
      <c r="D12" s="10" t="s">
        <v>54</v>
      </c>
      <c r="E12" s="18" t="s">
        <v>55</v>
      </c>
      <c r="F12" s="15">
        <v>2500</v>
      </c>
      <c r="G12" s="15">
        <v>2500</v>
      </c>
      <c r="H12" s="15">
        <v>2500</v>
      </c>
      <c r="I12" s="15">
        <v>2124.3000000000002</v>
      </c>
      <c r="J12" s="15">
        <f t="shared" si="1"/>
        <v>84.972000000000008</v>
      </c>
      <c r="K12" s="12">
        <f t="shared" si="3"/>
        <v>84.972000000000008</v>
      </c>
      <c r="L12" s="15">
        <f t="shared" si="4"/>
        <v>375.69999999999982</v>
      </c>
    </row>
    <row r="13" spans="1:12" s="1" customFormat="1" ht="42.75" x14ac:dyDescent="0.25">
      <c r="A13" s="76"/>
      <c r="B13" s="107" t="s">
        <v>12</v>
      </c>
      <c r="C13" s="19" t="s">
        <v>72</v>
      </c>
      <c r="D13" s="109" t="s">
        <v>73</v>
      </c>
      <c r="E13" s="20">
        <v>4237</v>
      </c>
      <c r="F13" s="12">
        <v>0</v>
      </c>
      <c r="G13" s="21">
        <v>602</v>
      </c>
      <c r="H13" s="21">
        <v>602</v>
      </c>
      <c r="I13" s="21">
        <v>602</v>
      </c>
      <c r="J13" s="15">
        <f t="shared" si="1"/>
        <v>100</v>
      </c>
      <c r="K13" s="12">
        <f t="shared" si="3"/>
        <v>100</v>
      </c>
      <c r="L13" s="22">
        <f t="shared" si="4"/>
        <v>0</v>
      </c>
    </row>
    <row r="14" spans="1:12" s="1" customFormat="1" ht="28.5" customHeight="1" x14ac:dyDescent="0.25">
      <c r="A14" s="77"/>
      <c r="B14" s="108"/>
      <c r="C14" s="19" t="s">
        <v>74</v>
      </c>
      <c r="D14" s="109"/>
      <c r="E14" s="20">
        <v>4237</v>
      </c>
      <c r="F14" s="12">
        <v>0</v>
      </c>
      <c r="G14" s="21">
        <v>680.5</v>
      </c>
      <c r="H14" s="21">
        <v>680.5</v>
      </c>
      <c r="I14" s="21">
        <v>427.5</v>
      </c>
      <c r="J14" s="15">
        <f t="shared" si="1"/>
        <v>62.821454812637768</v>
      </c>
      <c r="K14" s="12">
        <f t="shared" si="3"/>
        <v>62.821454812637768</v>
      </c>
      <c r="L14" s="22">
        <f t="shared" si="4"/>
        <v>253</v>
      </c>
    </row>
    <row r="15" spans="1:12" s="24" customFormat="1" ht="13.5" customHeight="1" x14ac:dyDescent="0.25">
      <c r="A15" s="75">
        <v>1049</v>
      </c>
      <c r="B15" s="84" t="s">
        <v>14</v>
      </c>
      <c r="C15" s="87" t="s">
        <v>15</v>
      </c>
      <c r="D15" s="90" t="s">
        <v>38</v>
      </c>
      <c r="E15" s="23" t="s">
        <v>0</v>
      </c>
      <c r="F15" s="12">
        <f>F16+F17+F18+F19</f>
        <v>147400</v>
      </c>
      <c r="G15" s="12">
        <f t="shared" ref="G15:I15" si="5">G16+G17+G18+G19</f>
        <v>663025.39999999991</v>
      </c>
      <c r="H15" s="12">
        <f t="shared" si="5"/>
        <v>609417.4</v>
      </c>
      <c r="I15" s="12">
        <f t="shared" si="5"/>
        <v>44660</v>
      </c>
      <c r="J15" s="15">
        <f t="shared" si="1"/>
        <v>6.7357902125619926</v>
      </c>
      <c r="K15" s="12">
        <f t="shared" si="3"/>
        <v>7.3283106127261872</v>
      </c>
      <c r="L15" s="21">
        <f t="shared" si="4"/>
        <v>564757.4</v>
      </c>
    </row>
    <row r="16" spans="1:12" s="24" customFormat="1" ht="13.5" customHeight="1" x14ac:dyDescent="0.25">
      <c r="A16" s="76"/>
      <c r="B16" s="85"/>
      <c r="C16" s="88"/>
      <c r="D16" s="91"/>
      <c r="E16" s="25">
        <v>4239</v>
      </c>
      <c r="F16" s="15">
        <v>0</v>
      </c>
      <c r="G16" s="22">
        <v>2449.8000000000002</v>
      </c>
      <c r="H16" s="22">
        <v>2449.8000000000002</v>
      </c>
      <c r="I16" s="22">
        <v>0</v>
      </c>
      <c r="J16" s="15">
        <f t="shared" si="1"/>
        <v>0</v>
      </c>
      <c r="K16" s="12">
        <f t="shared" si="3"/>
        <v>0</v>
      </c>
      <c r="L16" s="21">
        <f t="shared" si="4"/>
        <v>2449.8000000000002</v>
      </c>
    </row>
    <row r="17" spans="1:12" s="24" customFormat="1" ht="19.5" customHeight="1" x14ac:dyDescent="0.25">
      <c r="A17" s="76"/>
      <c r="B17" s="85"/>
      <c r="C17" s="88"/>
      <c r="D17" s="91"/>
      <c r="E17" s="25">
        <v>4251</v>
      </c>
      <c r="F17" s="15">
        <v>147400</v>
      </c>
      <c r="G17" s="22">
        <v>177230.2</v>
      </c>
      <c r="H17" s="22">
        <v>123622.2</v>
      </c>
      <c r="I17" s="22">
        <v>44660</v>
      </c>
      <c r="J17" s="15">
        <f t="shared" si="1"/>
        <v>25.198865656078929</v>
      </c>
      <c r="K17" s="12">
        <f t="shared" si="3"/>
        <v>36.126197398201946</v>
      </c>
      <c r="L17" s="21">
        <f t="shared" si="4"/>
        <v>78962.2</v>
      </c>
    </row>
    <row r="18" spans="1:12" s="24" customFormat="1" ht="19.5" customHeight="1" x14ac:dyDescent="0.25">
      <c r="A18" s="76"/>
      <c r="B18" s="85"/>
      <c r="C18" s="88"/>
      <c r="D18" s="91"/>
      <c r="E18" s="25">
        <v>5134</v>
      </c>
      <c r="F18" s="15">
        <v>0</v>
      </c>
      <c r="G18" s="22">
        <v>2694.8</v>
      </c>
      <c r="H18" s="22">
        <v>2694.8</v>
      </c>
      <c r="I18" s="22">
        <v>0</v>
      </c>
      <c r="J18" s="15">
        <f t="shared" si="1"/>
        <v>0</v>
      </c>
      <c r="K18" s="12">
        <f t="shared" si="3"/>
        <v>0</v>
      </c>
      <c r="L18" s="21">
        <f t="shared" si="4"/>
        <v>2694.8</v>
      </c>
    </row>
    <row r="19" spans="1:12" s="24" customFormat="1" ht="19.5" customHeight="1" x14ac:dyDescent="0.25">
      <c r="A19" s="76"/>
      <c r="B19" s="86"/>
      <c r="C19" s="89"/>
      <c r="D19" s="92"/>
      <c r="E19" s="25">
        <v>5113</v>
      </c>
      <c r="F19" s="15">
        <v>0</v>
      </c>
      <c r="G19" s="22">
        <v>480650.6</v>
      </c>
      <c r="H19" s="22">
        <v>480650.6</v>
      </c>
      <c r="I19" s="22">
        <v>0</v>
      </c>
      <c r="J19" s="15">
        <f t="shared" si="1"/>
        <v>0</v>
      </c>
      <c r="K19" s="12">
        <f t="shared" si="3"/>
        <v>0</v>
      </c>
      <c r="L19" s="21">
        <f t="shared" si="4"/>
        <v>480650.6</v>
      </c>
    </row>
    <row r="20" spans="1:12" s="1" customFormat="1" ht="28.5" customHeight="1" x14ac:dyDescent="0.2">
      <c r="A20" s="77"/>
      <c r="B20" s="26" t="s">
        <v>75</v>
      </c>
      <c r="C20" s="27" t="s">
        <v>76</v>
      </c>
      <c r="D20" s="20" t="s">
        <v>77</v>
      </c>
      <c r="E20" s="28">
        <v>5134</v>
      </c>
      <c r="F20" s="12">
        <v>0</v>
      </c>
      <c r="G20" s="21">
        <v>0</v>
      </c>
      <c r="H20" s="21">
        <v>5886</v>
      </c>
      <c r="I20" s="21">
        <v>0</v>
      </c>
      <c r="J20" s="21">
        <v>0</v>
      </c>
      <c r="K20" s="21">
        <v>0</v>
      </c>
      <c r="L20" s="21">
        <f t="shared" si="4"/>
        <v>5886</v>
      </c>
    </row>
    <row r="21" spans="1:12" s="9" customFormat="1" ht="21" customHeight="1" x14ac:dyDescent="0.2">
      <c r="A21" s="75">
        <v>1146</v>
      </c>
      <c r="B21" s="99" t="s">
        <v>17</v>
      </c>
      <c r="C21" s="99"/>
      <c r="D21" s="10"/>
      <c r="E21" s="29" t="s">
        <v>0</v>
      </c>
      <c r="F21" s="12">
        <f>F22+F23+F24+F26+F27+F28+F29</f>
        <v>5930708.7999999998</v>
      </c>
      <c r="G21" s="12">
        <f>G22+G23+G24+G26+G27+G28+G29</f>
        <v>5932728.8999999994</v>
      </c>
      <c r="H21" s="12">
        <f>H22+H23+H24+H26+H27+H28+H29</f>
        <v>4495109.2999999989</v>
      </c>
      <c r="I21" s="12">
        <f>I22+I23+I24+I26+I27+I28+I29</f>
        <v>3814971</v>
      </c>
      <c r="J21" s="21">
        <v>0</v>
      </c>
      <c r="K21" s="21">
        <v>0</v>
      </c>
      <c r="L21" s="21">
        <f t="shared" si="4"/>
        <v>680138.29999999888</v>
      </c>
    </row>
    <row r="22" spans="1:12" s="1" customFormat="1" ht="23.25" customHeight="1" x14ac:dyDescent="0.2">
      <c r="A22" s="76"/>
      <c r="B22" s="30" t="s">
        <v>12</v>
      </c>
      <c r="C22" s="31" t="s">
        <v>18</v>
      </c>
      <c r="D22" s="20" t="s">
        <v>39</v>
      </c>
      <c r="E22" s="20">
        <v>4511</v>
      </c>
      <c r="F22" s="15">
        <v>2089229.5</v>
      </c>
      <c r="G22" s="22">
        <v>2089229.5</v>
      </c>
      <c r="H22" s="22">
        <v>1587814.3999999999</v>
      </c>
      <c r="I22" s="32">
        <v>1354656.5</v>
      </c>
      <c r="J22" s="22">
        <f t="shared" ref="J22:J24" si="6">I22/H22*100</f>
        <v>85.315796355039993</v>
      </c>
      <c r="K22" s="22">
        <f t="shared" ref="K22:K26" si="7">I22/G22*100</f>
        <v>64.840004413110194</v>
      </c>
      <c r="L22" s="22">
        <f t="shared" si="4"/>
        <v>233157.89999999991</v>
      </c>
    </row>
    <row r="23" spans="1:12" s="1" customFormat="1" ht="23.25" customHeight="1" x14ac:dyDescent="0.2">
      <c r="A23" s="76"/>
      <c r="B23" s="30" t="s">
        <v>14</v>
      </c>
      <c r="C23" s="31" t="s">
        <v>19</v>
      </c>
      <c r="D23" s="20" t="s">
        <v>40</v>
      </c>
      <c r="E23" s="20">
        <v>4511</v>
      </c>
      <c r="F23" s="15">
        <v>2654961.4</v>
      </c>
      <c r="G23" s="22">
        <v>2654961.4</v>
      </c>
      <c r="H23" s="22">
        <v>2017770.7</v>
      </c>
      <c r="I23" s="32">
        <v>1721477.1</v>
      </c>
      <c r="J23" s="22">
        <f t="shared" si="6"/>
        <v>85.315794307053821</v>
      </c>
      <c r="K23" s="22">
        <f t="shared" si="7"/>
        <v>64.840004830202062</v>
      </c>
      <c r="L23" s="22">
        <f t="shared" si="4"/>
        <v>296293.59999999986</v>
      </c>
    </row>
    <row r="24" spans="1:12" s="1" customFormat="1" ht="23.25" customHeight="1" x14ac:dyDescent="0.2">
      <c r="A24" s="76"/>
      <c r="B24" s="30" t="s">
        <v>21</v>
      </c>
      <c r="C24" s="31" t="s">
        <v>20</v>
      </c>
      <c r="D24" s="20" t="s">
        <v>41</v>
      </c>
      <c r="E24" s="20">
        <v>4511</v>
      </c>
      <c r="F24" s="15">
        <v>987808.7</v>
      </c>
      <c r="G24" s="22">
        <v>987808.7</v>
      </c>
      <c r="H24" s="22">
        <v>750734.6</v>
      </c>
      <c r="I24" s="22">
        <v>640495.5</v>
      </c>
      <c r="J24" s="22">
        <f t="shared" si="6"/>
        <v>85.315835982516333</v>
      </c>
      <c r="K24" s="22">
        <f t="shared" si="7"/>
        <v>64.84003431028701</v>
      </c>
      <c r="L24" s="22">
        <f t="shared" si="4"/>
        <v>110239.09999999998</v>
      </c>
    </row>
    <row r="25" spans="1:12" s="1" customFormat="1" ht="23.25" customHeight="1" x14ac:dyDescent="0.2">
      <c r="A25" s="76"/>
      <c r="B25" s="33" t="s">
        <v>23</v>
      </c>
      <c r="C25" s="34" t="s">
        <v>25</v>
      </c>
      <c r="D25" s="20" t="s">
        <v>78</v>
      </c>
      <c r="E25" s="25">
        <v>4637</v>
      </c>
      <c r="F25" s="15">
        <v>38418.699999999997</v>
      </c>
      <c r="G25" s="22">
        <v>38418.699999999997</v>
      </c>
      <c r="H25" s="22">
        <v>23819.5</v>
      </c>
      <c r="I25" s="22">
        <v>19158.7</v>
      </c>
      <c r="J25" s="22">
        <v>0</v>
      </c>
      <c r="K25" s="22">
        <f t="shared" si="7"/>
        <v>49.868163160127757</v>
      </c>
      <c r="L25" s="22">
        <f t="shared" ref="L25:L28" si="8">H25-I25</f>
        <v>4660.7999999999993</v>
      </c>
    </row>
    <row r="26" spans="1:12" s="9" customFormat="1" ht="30.75" customHeight="1" x14ac:dyDescent="0.2">
      <c r="A26" s="76"/>
      <c r="B26" s="33" t="s">
        <v>24</v>
      </c>
      <c r="C26" s="31" t="s">
        <v>27</v>
      </c>
      <c r="D26" s="20" t="s">
        <v>79</v>
      </c>
      <c r="E26" s="25">
        <v>4729</v>
      </c>
      <c r="F26" s="15">
        <v>7533.8</v>
      </c>
      <c r="G26" s="22">
        <f t="shared" ref="G26" si="9">F26</f>
        <v>7533.8</v>
      </c>
      <c r="H26" s="22">
        <v>5022.5</v>
      </c>
      <c r="I26" s="22">
        <v>3699.3</v>
      </c>
      <c r="J26" s="22">
        <f t="shared" ref="J26" si="10">I26/H26*100</f>
        <v>73.654554504728722</v>
      </c>
      <c r="K26" s="22">
        <f t="shared" si="7"/>
        <v>49.102710451564946</v>
      </c>
      <c r="L26" s="22">
        <f t="shared" si="8"/>
        <v>1323.1999999999998</v>
      </c>
    </row>
    <row r="27" spans="1:12" s="9" customFormat="1" ht="32.25" customHeight="1" x14ac:dyDescent="0.2">
      <c r="A27" s="76"/>
      <c r="B27" s="35" t="s">
        <v>61</v>
      </c>
      <c r="C27" s="14" t="s">
        <v>62</v>
      </c>
      <c r="D27" s="10" t="s">
        <v>63</v>
      </c>
      <c r="E27" s="36">
        <v>4729</v>
      </c>
      <c r="F27" s="15">
        <v>47124.3</v>
      </c>
      <c r="G27" s="15">
        <v>47124.3</v>
      </c>
      <c r="H27" s="15">
        <v>31416.2</v>
      </c>
      <c r="I27" s="15">
        <v>31416.2</v>
      </c>
      <c r="J27" s="15">
        <f t="shared" ref="J27:J28" si="11">I27/G27*100</f>
        <v>66.666666666666657</v>
      </c>
      <c r="K27" s="12">
        <f t="shared" ref="K27:K28" si="12">I27/H27*100</f>
        <v>100</v>
      </c>
      <c r="L27" s="15">
        <f t="shared" si="8"/>
        <v>0</v>
      </c>
    </row>
    <row r="28" spans="1:12" s="1" customFormat="1" ht="39.75" customHeight="1" x14ac:dyDescent="0.2">
      <c r="A28" s="76"/>
      <c r="B28" s="35" t="s">
        <v>64</v>
      </c>
      <c r="C28" s="14" t="s">
        <v>65</v>
      </c>
      <c r="D28" s="10" t="s">
        <v>66</v>
      </c>
      <c r="E28" s="36">
        <v>4729</v>
      </c>
      <c r="F28" s="15">
        <v>144051.1</v>
      </c>
      <c r="G28" s="15">
        <v>144051.1</v>
      </c>
      <c r="H28" s="15">
        <v>100835.8</v>
      </c>
      <c r="I28" s="15">
        <v>62155.6</v>
      </c>
      <c r="J28" s="15">
        <f t="shared" si="11"/>
        <v>43.148299457623025</v>
      </c>
      <c r="K28" s="12">
        <f t="shared" si="12"/>
        <v>61.640409457752114</v>
      </c>
      <c r="L28" s="15">
        <f t="shared" si="8"/>
        <v>38680.200000000004</v>
      </c>
    </row>
    <row r="29" spans="1:12" s="1" customFormat="1" ht="39.75" customHeight="1" x14ac:dyDescent="0.2">
      <c r="A29" s="76"/>
      <c r="B29" s="33" t="s">
        <v>80</v>
      </c>
      <c r="C29" s="31" t="s">
        <v>82</v>
      </c>
      <c r="D29" s="20" t="s">
        <v>81</v>
      </c>
      <c r="E29" s="25">
        <v>4729</v>
      </c>
      <c r="F29" s="15">
        <v>0</v>
      </c>
      <c r="G29" s="22">
        <v>2020.1</v>
      </c>
      <c r="H29" s="22">
        <v>1515.1</v>
      </c>
      <c r="I29" s="22">
        <v>1070.8</v>
      </c>
      <c r="J29" s="15">
        <f t="shared" ref="J29" si="13">I29/G29*100</f>
        <v>53.007276867481814</v>
      </c>
      <c r="K29" s="12">
        <f t="shared" ref="K29" si="14">I29/H29*100</f>
        <v>70.675202956900534</v>
      </c>
      <c r="L29" s="15">
        <f t="shared" ref="L29" si="15">H29-I29</f>
        <v>444.29999999999995</v>
      </c>
    </row>
    <row r="30" spans="1:12" s="40" customFormat="1" ht="64.5" customHeight="1" x14ac:dyDescent="0.25">
      <c r="A30" s="37">
        <v>1148</v>
      </c>
      <c r="B30" s="38" t="s">
        <v>23</v>
      </c>
      <c r="C30" s="39" t="s">
        <v>83</v>
      </c>
      <c r="D30" s="18" t="s">
        <v>1</v>
      </c>
      <c r="E30" s="11">
        <v>4729</v>
      </c>
      <c r="F30" s="12">
        <v>2559</v>
      </c>
      <c r="G30" s="12">
        <v>2559</v>
      </c>
      <c r="H30" s="12">
        <v>1706</v>
      </c>
      <c r="I30" s="12">
        <v>1279.5</v>
      </c>
      <c r="J30" s="12">
        <f t="shared" ref="J30:J32" si="16">I30/G30*100</f>
        <v>50</v>
      </c>
      <c r="K30" s="12">
        <f t="shared" si="3"/>
        <v>75</v>
      </c>
      <c r="L30" s="15">
        <f t="shared" si="4"/>
        <v>426.5</v>
      </c>
    </row>
    <row r="31" spans="1:12" s="24" customFormat="1" ht="21.75" customHeight="1" x14ac:dyDescent="0.25">
      <c r="A31" s="100">
        <v>1192</v>
      </c>
      <c r="B31" s="99" t="s">
        <v>26</v>
      </c>
      <c r="C31" s="99"/>
      <c r="D31" s="10"/>
      <c r="E31" s="29" t="s">
        <v>0</v>
      </c>
      <c r="F31" s="12">
        <f>F32+F33</f>
        <v>202850.9</v>
      </c>
      <c r="G31" s="12">
        <f t="shared" ref="G31:I31" si="17">G32+G33</f>
        <v>202850.9</v>
      </c>
      <c r="H31" s="12">
        <f t="shared" si="17"/>
        <v>116777.7</v>
      </c>
      <c r="I31" s="12">
        <f t="shared" si="17"/>
        <v>100984.6</v>
      </c>
      <c r="J31" s="12">
        <f t="shared" si="16"/>
        <v>49.782672889299484</v>
      </c>
      <c r="K31" s="12">
        <f t="shared" si="3"/>
        <v>86.475928195194811</v>
      </c>
      <c r="L31" s="15">
        <f t="shared" si="4"/>
        <v>15793.099999999991</v>
      </c>
    </row>
    <row r="32" spans="1:12" s="43" customFormat="1" ht="27" x14ac:dyDescent="0.2">
      <c r="A32" s="100"/>
      <c r="B32" s="41" t="s">
        <v>28</v>
      </c>
      <c r="C32" s="42" t="s">
        <v>29</v>
      </c>
      <c r="D32" s="10" t="s">
        <v>56</v>
      </c>
      <c r="E32" s="36">
        <v>4729</v>
      </c>
      <c r="F32" s="15">
        <v>197493.8</v>
      </c>
      <c r="G32" s="15">
        <v>197493.8</v>
      </c>
      <c r="H32" s="15">
        <v>116777.7</v>
      </c>
      <c r="I32" s="15">
        <v>100984.6</v>
      </c>
      <c r="J32" s="15">
        <f t="shared" si="16"/>
        <v>51.133048227336765</v>
      </c>
      <c r="K32" s="12">
        <f t="shared" si="3"/>
        <v>86.475928195194811</v>
      </c>
      <c r="L32" s="15">
        <f t="shared" si="4"/>
        <v>15793.099999999991</v>
      </c>
    </row>
    <row r="33" spans="1:13" s="4" customFormat="1" ht="40.5" x14ac:dyDescent="0.25">
      <c r="A33" s="100"/>
      <c r="B33" s="44" t="s">
        <v>30</v>
      </c>
      <c r="C33" s="45" t="s">
        <v>48</v>
      </c>
      <c r="D33" s="46" t="s">
        <v>43</v>
      </c>
      <c r="E33" s="36">
        <v>4729</v>
      </c>
      <c r="F33" s="15">
        <v>5357.1</v>
      </c>
      <c r="G33" s="15">
        <v>5357.1</v>
      </c>
      <c r="H33" s="15">
        <v>0</v>
      </c>
      <c r="I33" s="15">
        <v>0</v>
      </c>
      <c r="J33" s="15">
        <v>0</v>
      </c>
      <c r="K33" s="12">
        <v>0</v>
      </c>
      <c r="L33" s="15">
        <f t="shared" si="4"/>
        <v>0</v>
      </c>
    </row>
    <row r="34" spans="1:13" s="40" customFormat="1" ht="17.25" customHeight="1" x14ac:dyDescent="0.25">
      <c r="A34" s="75">
        <v>1196</v>
      </c>
      <c r="B34" s="84" t="s">
        <v>12</v>
      </c>
      <c r="C34" s="101" t="s">
        <v>31</v>
      </c>
      <c r="D34" s="82" t="s">
        <v>49</v>
      </c>
      <c r="E34" s="11" t="s">
        <v>0</v>
      </c>
      <c r="F34" s="12">
        <f>F35+F36</f>
        <v>2571.6999999999998</v>
      </c>
      <c r="G34" s="12">
        <f t="shared" ref="G34:I34" si="18">G35+G36</f>
        <v>2571.6999999999998</v>
      </c>
      <c r="H34" s="12">
        <f t="shared" si="18"/>
        <v>1344</v>
      </c>
      <c r="I34" s="12">
        <f t="shared" si="18"/>
        <v>1344</v>
      </c>
      <c r="J34" s="47">
        <f t="shared" ref="J34:J44" si="19">I34/G34*100</f>
        <v>52.261150211922079</v>
      </c>
      <c r="K34" s="12">
        <v>0</v>
      </c>
      <c r="L34" s="15">
        <f t="shared" si="4"/>
        <v>0</v>
      </c>
    </row>
    <row r="35" spans="1:13" s="40" customFormat="1" ht="17.25" customHeight="1" x14ac:dyDescent="0.25">
      <c r="A35" s="76"/>
      <c r="B35" s="85"/>
      <c r="C35" s="102"/>
      <c r="D35" s="95"/>
      <c r="E35" s="36">
        <v>4637</v>
      </c>
      <c r="F35" s="15">
        <v>1344</v>
      </c>
      <c r="G35" s="15">
        <v>1344</v>
      </c>
      <c r="H35" s="15">
        <v>1344</v>
      </c>
      <c r="I35" s="15">
        <v>1344</v>
      </c>
      <c r="J35" s="15">
        <f t="shared" si="19"/>
        <v>100</v>
      </c>
      <c r="K35" s="12">
        <v>0</v>
      </c>
      <c r="L35" s="15">
        <f t="shared" si="4"/>
        <v>0</v>
      </c>
    </row>
    <row r="36" spans="1:13" s="40" customFormat="1" ht="17.25" customHeight="1" x14ac:dyDescent="0.25">
      <c r="A36" s="77"/>
      <c r="B36" s="86"/>
      <c r="C36" s="103"/>
      <c r="D36" s="83"/>
      <c r="E36" s="36">
        <v>4639</v>
      </c>
      <c r="F36" s="15">
        <v>1227.7</v>
      </c>
      <c r="G36" s="15">
        <v>1227.7</v>
      </c>
      <c r="H36" s="15">
        <v>0</v>
      </c>
      <c r="I36" s="15">
        <v>0</v>
      </c>
      <c r="J36" s="15">
        <f t="shared" si="19"/>
        <v>0</v>
      </c>
      <c r="K36" s="12">
        <v>0</v>
      </c>
      <c r="L36" s="15">
        <f t="shared" si="4"/>
        <v>0</v>
      </c>
    </row>
    <row r="37" spans="1:13" s="40" customFormat="1" ht="33" customHeight="1" x14ac:dyDescent="0.25">
      <c r="A37" s="37">
        <v>1198</v>
      </c>
      <c r="B37" s="38" t="s">
        <v>32</v>
      </c>
      <c r="C37" s="39" t="s">
        <v>33</v>
      </c>
      <c r="D37" s="10" t="s">
        <v>44</v>
      </c>
      <c r="E37" s="11">
        <v>4632</v>
      </c>
      <c r="F37" s="12">
        <v>23095.7</v>
      </c>
      <c r="G37" s="12">
        <v>23095.7</v>
      </c>
      <c r="H37" s="12">
        <v>15397.1</v>
      </c>
      <c r="I37" s="48">
        <v>11547.7</v>
      </c>
      <c r="J37" s="12">
        <f t="shared" si="19"/>
        <v>49.999350528453348</v>
      </c>
      <c r="K37" s="12">
        <f t="shared" si="3"/>
        <v>74.999188158809133</v>
      </c>
      <c r="L37" s="15">
        <f t="shared" si="4"/>
        <v>3849.3999999999996</v>
      </c>
    </row>
    <row r="38" spans="1:13" s="40" customFormat="1" ht="51" customHeight="1" x14ac:dyDescent="0.25">
      <c r="A38" s="37">
        <v>1236</v>
      </c>
      <c r="B38" s="38" t="s">
        <v>86</v>
      </c>
      <c r="C38" s="39" t="s">
        <v>87</v>
      </c>
      <c r="D38" s="10" t="s">
        <v>88</v>
      </c>
      <c r="E38" s="11">
        <v>5129</v>
      </c>
      <c r="F38" s="12">
        <v>0</v>
      </c>
      <c r="G38" s="12">
        <v>66319.899999999994</v>
      </c>
      <c r="H38" s="12">
        <v>66319.899999999994</v>
      </c>
      <c r="I38" s="48">
        <v>0</v>
      </c>
      <c r="J38" s="12">
        <f t="shared" si="19"/>
        <v>0</v>
      </c>
      <c r="K38" s="12">
        <v>0</v>
      </c>
      <c r="L38" s="15">
        <f t="shared" si="4"/>
        <v>66319.899999999994</v>
      </c>
    </row>
    <row r="39" spans="1:13" s="40" customFormat="1" ht="24" customHeight="1" x14ac:dyDescent="0.25">
      <c r="A39" s="75">
        <v>1238</v>
      </c>
      <c r="B39" s="37" t="s">
        <v>0</v>
      </c>
      <c r="C39" s="104" t="s">
        <v>22</v>
      </c>
      <c r="D39" s="105"/>
      <c r="E39" s="106"/>
      <c r="F39" s="12">
        <f>F40+F41+F42+F43</f>
        <v>121636.3</v>
      </c>
      <c r="G39" s="12">
        <f t="shared" ref="G39:I39" si="20">G40+G41+G42+G43</f>
        <v>121636.3</v>
      </c>
      <c r="H39" s="12">
        <f t="shared" si="20"/>
        <v>42415.1</v>
      </c>
      <c r="I39" s="12">
        <f t="shared" si="20"/>
        <v>30263.5</v>
      </c>
      <c r="J39" s="12">
        <f t="shared" si="19"/>
        <v>24.880319444113312</v>
      </c>
      <c r="K39" s="12">
        <f t="shared" si="3"/>
        <v>71.350768947851122</v>
      </c>
      <c r="L39" s="15">
        <f t="shared" ref="L39:L43" si="21">H39-I39</f>
        <v>12151.599999999999</v>
      </c>
    </row>
    <row r="40" spans="1:13" s="40" customFormat="1" ht="30.75" customHeight="1" x14ac:dyDescent="0.25">
      <c r="A40" s="76"/>
      <c r="B40" s="38" t="s">
        <v>12</v>
      </c>
      <c r="C40" s="39" t="s">
        <v>22</v>
      </c>
      <c r="D40" s="10" t="s">
        <v>42</v>
      </c>
      <c r="E40" s="11">
        <v>4511</v>
      </c>
      <c r="F40" s="15">
        <v>19708</v>
      </c>
      <c r="G40" s="15">
        <v>19708</v>
      </c>
      <c r="H40" s="15">
        <v>13795.6</v>
      </c>
      <c r="I40" s="49">
        <v>11104.8</v>
      </c>
      <c r="J40" s="15">
        <f t="shared" si="19"/>
        <v>56.34666125431297</v>
      </c>
      <c r="K40" s="15">
        <f t="shared" si="3"/>
        <v>80.495230363304245</v>
      </c>
      <c r="L40" s="15">
        <f t="shared" si="21"/>
        <v>2690.8000000000011</v>
      </c>
    </row>
    <row r="41" spans="1:13" s="40" customFormat="1" ht="42.75" x14ac:dyDescent="0.25">
      <c r="A41" s="76"/>
      <c r="B41" s="38" t="s">
        <v>14</v>
      </c>
      <c r="C41" s="39" t="s">
        <v>89</v>
      </c>
      <c r="D41" s="10" t="s">
        <v>92</v>
      </c>
      <c r="E41" s="11">
        <v>4729</v>
      </c>
      <c r="F41" s="15">
        <v>2749</v>
      </c>
      <c r="G41" s="15">
        <v>2749</v>
      </c>
      <c r="H41" s="15">
        <v>2400</v>
      </c>
      <c r="I41" s="49">
        <v>0</v>
      </c>
      <c r="J41" s="15">
        <f t="shared" si="19"/>
        <v>0</v>
      </c>
      <c r="K41" s="15">
        <v>0</v>
      </c>
      <c r="L41" s="15">
        <f t="shared" si="21"/>
        <v>2400</v>
      </c>
    </row>
    <row r="42" spans="1:13" s="40" customFormat="1" ht="30.75" customHeight="1" x14ac:dyDescent="0.25">
      <c r="A42" s="76"/>
      <c r="B42" s="38" t="s">
        <v>16</v>
      </c>
      <c r="C42" s="39" t="s">
        <v>90</v>
      </c>
      <c r="D42" s="10" t="s">
        <v>51</v>
      </c>
      <c r="E42" s="11">
        <v>4637</v>
      </c>
      <c r="F42" s="15">
        <v>95579.3</v>
      </c>
      <c r="G42" s="15">
        <v>95579.3</v>
      </c>
      <c r="H42" s="15">
        <v>23819.5</v>
      </c>
      <c r="I42" s="49">
        <v>19158.7</v>
      </c>
      <c r="J42" s="15">
        <f t="shared" si="19"/>
        <v>20.044821420537712</v>
      </c>
      <c r="K42" s="15">
        <f t="shared" si="3"/>
        <v>80.432838640609589</v>
      </c>
      <c r="L42" s="15">
        <f t="shared" si="21"/>
        <v>4660.7999999999993</v>
      </c>
    </row>
    <row r="43" spans="1:13" s="40" customFormat="1" ht="57" x14ac:dyDescent="0.25">
      <c r="A43" s="77"/>
      <c r="B43" s="38" t="s">
        <v>23</v>
      </c>
      <c r="C43" s="39" t="s">
        <v>91</v>
      </c>
      <c r="D43" s="10" t="s">
        <v>69</v>
      </c>
      <c r="E43" s="11">
        <v>4729</v>
      </c>
      <c r="F43" s="15">
        <v>3600</v>
      </c>
      <c r="G43" s="15">
        <v>3600</v>
      </c>
      <c r="H43" s="15">
        <v>2400</v>
      </c>
      <c r="I43" s="49">
        <v>0</v>
      </c>
      <c r="J43" s="15">
        <f t="shared" si="19"/>
        <v>0</v>
      </c>
      <c r="K43" s="15">
        <f t="shared" si="3"/>
        <v>0</v>
      </c>
      <c r="L43" s="15">
        <f t="shared" si="21"/>
        <v>2400</v>
      </c>
    </row>
    <row r="44" spans="1:13" s="51" customFormat="1" ht="33.75" customHeight="1" x14ac:dyDescent="0.2">
      <c r="A44" s="37">
        <v>1015</v>
      </c>
      <c r="B44" s="38" t="s">
        <v>16</v>
      </c>
      <c r="C44" s="50" t="s">
        <v>34</v>
      </c>
      <c r="D44" s="10" t="s">
        <v>45</v>
      </c>
      <c r="E44" s="11">
        <v>4729</v>
      </c>
      <c r="F44" s="12">
        <v>0</v>
      </c>
      <c r="G44" s="12">
        <v>186408</v>
      </c>
      <c r="H44" s="12">
        <v>124272</v>
      </c>
      <c r="I44" s="48">
        <v>92297.7</v>
      </c>
      <c r="J44" s="12">
        <f t="shared" si="19"/>
        <v>49.513808420239478</v>
      </c>
      <c r="K44" s="12">
        <f t="shared" si="3"/>
        <v>74.270712630359213</v>
      </c>
      <c r="L44" s="15">
        <f t="shared" si="4"/>
        <v>31974.300000000003</v>
      </c>
    </row>
    <row r="45" spans="1:13" s="43" customFormat="1" ht="29.25" customHeight="1" x14ac:dyDescent="0.2">
      <c r="A45" s="80" t="s">
        <v>35</v>
      </c>
      <c r="B45" s="80"/>
      <c r="C45" s="80"/>
      <c r="D45" s="10"/>
      <c r="E45" s="11" t="s">
        <v>0</v>
      </c>
      <c r="F45" s="12">
        <f>F46+F47</f>
        <v>0</v>
      </c>
      <c r="G45" s="12">
        <f t="shared" ref="G45:I45" si="22">G46+G47</f>
        <v>1323972.5</v>
      </c>
      <c r="H45" s="12">
        <f t="shared" si="22"/>
        <v>1241772.5</v>
      </c>
      <c r="I45" s="12">
        <f t="shared" si="22"/>
        <v>1064646.2</v>
      </c>
      <c r="J45" s="12">
        <f t="shared" ref="J45:J46" si="23">I45/G45*100</f>
        <v>80.413014620771946</v>
      </c>
      <c r="K45" s="12">
        <f t="shared" si="3"/>
        <v>85.7360104205883</v>
      </c>
      <c r="L45" s="15">
        <f t="shared" si="4"/>
        <v>177126.30000000005</v>
      </c>
    </row>
    <row r="46" spans="1:13" s="43" customFormat="1" ht="71.25" x14ac:dyDescent="0.2">
      <c r="A46" s="75">
        <v>1212</v>
      </c>
      <c r="B46" s="11">
        <v>12003</v>
      </c>
      <c r="C46" s="29" t="s">
        <v>70</v>
      </c>
      <c r="D46" s="79" t="s">
        <v>46</v>
      </c>
      <c r="E46" s="11">
        <v>4729</v>
      </c>
      <c r="F46" s="12">
        <v>0</v>
      </c>
      <c r="G46" s="12">
        <v>549200</v>
      </c>
      <c r="H46" s="12">
        <v>467000</v>
      </c>
      <c r="I46" s="12">
        <v>389264.3</v>
      </c>
      <c r="J46" s="12">
        <f t="shared" si="23"/>
        <v>70.878423160961404</v>
      </c>
      <c r="K46" s="12">
        <f t="shared" ref="K46" si="24">I46/H46*100</f>
        <v>83.354239828693792</v>
      </c>
      <c r="L46" s="15">
        <f t="shared" ref="L46" si="25">H46-I46</f>
        <v>77735.700000000012</v>
      </c>
    </row>
    <row r="47" spans="1:13" s="9" customFormat="1" ht="20.25" customHeight="1" x14ac:dyDescent="0.25">
      <c r="A47" s="76"/>
      <c r="B47" s="78" t="s">
        <v>36</v>
      </c>
      <c r="C47" s="50" t="s">
        <v>37</v>
      </c>
      <c r="D47" s="79"/>
      <c r="E47" s="11" t="s">
        <v>0</v>
      </c>
      <c r="F47" s="12">
        <f>F48+F49+F50+F51</f>
        <v>0</v>
      </c>
      <c r="G47" s="12">
        <f t="shared" ref="G47:I47" si="26">G48+G49+G50+G51</f>
        <v>774772.5</v>
      </c>
      <c r="H47" s="12">
        <f t="shared" si="26"/>
        <v>774772.5</v>
      </c>
      <c r="I47" s="12">
        <f t="shared" si="26"/>
        <v>675381.9</v>
      </c>
      <c r="J47" s="12">
        <f>I47/G47*100</f>
        <v>87.171640707433468</v>
      </c>
      <c r="K47" s="12">
        <f t="shared" si="3"/>
        <v>87.171640707433468</v>
      </c>
      <c r="L47" s="15">
        <f t="shared" si="4"/>
        <v>99390.599999999977</v>
      </c>
      <c r="M47" s="4"/>
    </row>
    <row r="48" spans="1:13" s="4" customFormat="1" ht="67.5" x14ac:dyDescent="0.25">
      <c r="A48" s="76"/>
      <c r="B48" s="78"/>
      <c r="C48" s="42" t="s">
        <v>71</v>
      </c>
      <c r="D48" s="79"/>
      <c r="E48" s="80">
        <v>4652</v>
      </c>
      <c r="F48" s="15">
        <v>0</v>
      </c>
      <c r="G48" s="15">
        <v>437686.6</v>
      </c>
      <c r="H48" s="15">
        <v>437686.6</v>
      </c>
      <c r="I48" s="52">
        <v>414462.4</v>
      </c>
      <c r="J48" s="15">
        <f>I48/G48*100</f>
        <v>94.693874566870463</v>
      </c>
      <c r="K48" s="15">
        <f t="shared" si="3"/>
        <v>94.693874566870463</v>
      </c>
      <c r="L48" s="15">
        <f t="shared" si="4"/>
        <v>23224.199999999953</v>
      </c>
    </row>
    <row r="49" spans="1:12" s="4" customFormat="1" ht="71.25" customHeight="1" x14ac:dyDescent="0.25">
      <c r="A49" s="76"/>
      <c r="B49" s="78"/>
      <c r="C49" s="42" t="s">
        <v>84</v>
      </c>
      <c r="D49" s="79"/>
      <c r="E49" s="80"/>
      <c r="F49" s="53">
        <v>0</v>
      </c>
      <c r="G49" s="53">
        <v>115524.9</v>
      </c>
      <c r="H49" s="53">
        <v>115524.9</v>
      </c>
      <c r="I49" s="54">
        <v>115363.2</v>
      </c>
      <c r="J49" s="15">
        <f t="shared" ref="J49:J50" si="27">I49/G49*100</f>
        <v>99.860030175312858</v>
      </c>
      <c r="K49" s="15">
        <f t="shared" ref="K49:K50" si="28">I49/H49*100</f>
        <v>99.860030175312858</v>
      </c>
      <c r="L49" s="15">
        <f t="shared" ref="L49:L51" si="29">H49-I49</f>
        <v>161.69999999999709</v>
      </c>
    </row>
    <row r="50" spans="1:12" ht="64.5" customHeight="1" x14ac:dyDescent="0.25">
      <c r="A50" s="76"/>
      <c r="B50" s="78"/>
      <c r="C50" s="55" t="s">
        <v>85</v>
      </c>
      <c r="D50" s="79"/>
      <c r="E50" s="80"/>
      <c r="F50" s="53">
        <v>0</v>
      </c>
      <c r="G50" s="56">
        <v>167491</v>
      </c>
      <c r="H50" s="56">
        <v>167491</v>
      </c>
      <c r="I50" s="53">
        <v>92069.3</v>
      </c>
      <c r="J50" s="15">
        <f t="shared" si="27"/>
        <v>54.969699864470336</v>
      </c>
      <c r="K50" s="15">
        <f t="shared" si="28"/>
        <v>54.969699864470336</v>
      </c>
      <c r="L50" s="15">
        <f t="shared" si="29"/>
        <v>75421.7</v>
      </c>
    </row>
    <row r="51" spans="1:12" ht="64.5" customHeight="1" x14ac:dyDescent="0.25">
      <c r="A51" s="76"/>
      <c r="B51" s="78"/>
      <c r="C51" s="55" t="s">
        <v>94</v>
      </c>
      <c r="D51" s="79"/>
      <c r="E51" s="80"/>
      <c r="F51" s="53">
        <v>0</v>
      </c>
      <c r="G51" s="56">
        <v>54070</v>
      </c>
      <c r="H51" s="56">
        <v>54070</v>
      </c>
      <c r="I51" s="53">
        <v>53487</v>
      </c>
      <c r="J51" s="15">
        <f t="shared" ref="J51:J54" si="30">I51/G51*100</f>
        <v>98.921768078416875</v>
      </c>
      <c r="K51" s="15">
        <f t="shared" ref="K51:K54" si="31">I51/H51*100</f>
        <v>98.921768078416875</v>
      </c>
      <c r="L51" s="15">
        <f t="shared" si="29"/>
        <v>583</v>
      </c>
    </row>
    <row r="52" spans="1:12" ht="42.75" customHeight="1" x14ac:dyDescent="0.25">
      <c r="A52" s="76"/>
      <c r="B52" s="72">
        <v>12025</v>
      </c>
      <c r="C52" s="59" t="s">
        <v>95</v>
      </c>
      <c r="D52" s="69" t="s">
        <v>96</v>
      </c>
      <c r="E52" s="25" t="s">
        <v>0</v>
      </c>
      <c r="F52" s="62">
        <v>0</v>
      </c>
      <c r="G52" s="62">
        <f>G53+G54</f>
        <v>796651</v>
      </c>
      <c r="H52" s="62">
        <f t="shared" ref="H52:I52" si="32">H53+H54</f>
        <v>796651</v>
      </c>
      <c r="I52" s="62">
        <f t="shared" si="32"/>
        <v>543121.81999999995</v>
      </c>
      <c r="J52" s="63">
        <f t="shared" si="30"/>
        <v>68.175627721549318</v>
      </c>
      <c r="K52" s="63">
        <f t="shared" si="31"/>
        <v>68.175627721549318</v>
      </c>
      <c r="L52" s="63">
        <f t="shared" ref="L52:L53" si="33">H52-I52</f>
        <v>253529.18000000005</v>
      </c>
    </row>
    <row r="53" spans="1:12" ht="33.75" customHeight="1" x14ac:dyDescent="0.25">
      <c r="A53" s="76"/>
      <c r="B53" s="73"/>
      <c r="C53" s="60" t="s">
        <v>97</v>
      </c>
      <c r="D53" s="70"/>
      <c r="E53" s="25">
        <v>4729</v>
      </c>
      <c r="F53" s="56">
        <v>0</v>
      </c>
      <c r="G53" s="56">
        <v>696651</v>
      </c>
      <c r="H53" s="56">
        <v>696651</v>
      </c>
      <c r="I53" s="56">
        <v>542152</v>
      </c>
      <c r="J53" s="15">
        <f t="shared" si="30"/>
        <v>77.822611321881396</v>
      </c>
      <c r="K53" s="15">
        <f t="shared" si="31"/>
        <v>77.822611321881396</v>
      </c>
      <c r="L53" s="15">
        <f t="shared" si="33"/>
        <v>154499</v>
      </c>
    </row>
    <row r="54" spans="1:12" ht="29.25" customHeight="1" x14ac:dyDescent="0.25">
      <c r="A54" s="76"/>
      <c r="B54" s="73"/>
      <c r="C54" s="66" t="s">
        <v>98</v>
      </c>
      <c r="D54" s="70"/>
      <c r="E54" s="64" t="s">
        <v>0</v>
      </c>
      <c r="F54" s="62">
        <v>0</v>
      </c>
      <c r="G54" s="62">
        <f>G55+G56+G57+G58</f>
        <v>100000</v>
      </c>
      <c r="H54" s="62">
        <f t="shared" ref="H54:I54" si="34">H55+H56+H57+H58</f>
        <v>100000</v>
      </c>
      <c r="I54" s="62">
        <f t="shared" si="34"/>
        <v>969.81999999999994</v>
      </c>
      <c r="J54" s="63">
        <f t="shared" si="30"/>
        <v>0.9698199999999999</v>
      </c>
      <c r="K54" s="63">
        <f t="shared" si="31"/>
        <v>0.9698199999999999</v>
      </c>
      <c r="L54" s="63">
        <f t="shared" ref="L54:L58" si="35">H54-I54</f>
        <v>99030.18</v>
      </c>
    </row>
    <row r="55" spans="1:12" ht="25.5" customHeight="1" x14ac:dyDescent="0.25">
      <c r="A55" s="76"/>
      <c r="B55" s="73"/>
      <c r="C55" s="67"/>
      <c r="D55" s="70"/>
      <c r="E55" s="25">
        <v>4239</v>
      </c>
      <c r="F55" s="56">
        <v>0</v>
      </c>
      <c r="G55" s="56">
        <v>50000</v>
      </c>
      <c r="H55" s="56">
        <v>50000</v>
      </c>
      <c r="I55" s="56">
        <v>0</v>
      </c>
      <c r="J55" s="15">
        <f t="shared" ref="J55:J58" si="36">I55/G55*100</f>
        <v>0</v>
      </c>
      <c r="K55" s="15">
        <f t="shared" ref="K55:K58" si="37">I55/H55*100</f>
        <v>0</v>
      </c>
      <c r="L55" s="15">
        <f t="shared" si="35"/>
        <v>50000</v>
      </c>
    </row>
    <row r="56" spans="1:12" ht="25.5" customHeight="1" x14ac:dyDescent="0.25">
      <c r="A56" s="76"/>
      <c r="B56" s="73"/>
      <c r="C56" s="67"/>
      <c r="D56" s="70"/>
      <c r="E56" s="25">
        <v>4264</v>
      </c>
      <c r="F56" s="56">
        <v>0</v>
      </c>
      <c r="G56" s="56">
        <v>729</v>
      </c>
      <c r="H56" s="56">
        <v>729</v>
      </c>
      <c r="I56" s="56">
        <v>729</v>
      </c>
      <c r="J56" s="15">
        <f t="shared" si="36"/>
        <v>100</v>
      </c>
      <c r="K56" s="15">
        <f t="shared" si="37"/>
        <v>100</v>
      </c>
      <c r="L56" s="15">
        <f t="shared" si="35"/>
        <v>0</v>
      </c>
    </row>
    <row r="57" spans="1:12" ht="25.5" customHeight="1" x14ac:dyDescent="0.25">
      <c r="A57" s="76"/>
      <c r="B57" s="73"/>
      <c r="C57" s="67"/>
      <c r="D57" s="70"/>
      <c r="E57" s="25">
        <v>4267</v>
      </c>
      <c r="F57" s="56">
        <v>0</v>
      </c>
      <c r="G57" s="56">
        <v>9271</v>
      </c>
      <c r="H57" s="56">
        <v>9271</v>
      </c>
      <c r="I57" s="56">
        <v>240.82</v>
      </c>
      <c r="J57" s="15">
        <f t="shared" si="36"/>
        <v>2.5975622910149929</v>
      </c>
      <c r="K57" s="15">
        <f t="shared" si="37"/>
        <v>2.5975622910149929</v>
      </c>
      <c r="L57" s="15">
        <f t="shared" si="35"/>
        <v>9030.18</v>
      </c>
    </row>
    <row r="58" spans="1:12" ht="25.5" customHeight="1" x14ac:dyDescent="0.25">
      <c r="A58" s="76"/>
      <c r="B58" s="74"/>
      <c r="C58" s="68"/>
      <c r="D58" s="71"/>
      <c r="E58" s="25">
        <v>4729</v>
      </c>
      <c r="F58" s="56">
        <v>0</v>
      </c>
      <c r="G58" s="56">
        <v>40000</v>
      </c>
      <c r="H58" s="56">
        <v>40000</v>
      </c>
      <c r="I58" s="56">
        <v>0</v>
      </c>
      <c r="J58" s="15">
        <f t="shared" si="36"/>
        <v>0</v>
      </c>
      <c r="K58" s="15">
        <f t="shared" si="37"/>
        <v>0</v>
      </c>
      <c r="L58" s="15">
        <f t="shared" si="35"/>
        <v>40000</v>
      </c>
    </row>
    <row r="59" spans="1:12" ht="33" customHeight="1" x14ac:dyDescent="0.25">
      <c r="A59" s="76"/>
      <c r="B59" s="72">
        <v>32001</v>
      </c>
      <c r="C59" s="65" t="s">
        <v>99</v>
      </c>
      <c r="D59" s="69" t="s">
        <v>100</v>
      </c>
      <c r="E59" s="64" t="s">
        <v>0</v>
      </c>
      <c r="F59" s="62">
        <f>F60+F61</f>
        <v>0</v>
      </c>
      <c r="G59" s="62">
        <f t="shared" ref="G59:I59" si="38">G60+G61</f>
        <v>80617.099999999991</v>
      </c>
      <c r="H59" s="62">
        <f t="shared" si="38"/>
        <v>80617.099999999991</v>
      </c>
      <c r="I59" s="62">
        <f t="shared" si="38"/>
        <v>12500.4</v>
      </c>
      <c r="J59" s="63">
        <f t="shared" ref="J59:J61" si="39">I59/G59*100</f>
        <v>15.505891429981977</v>
      </c>
      <c r="K59" s="63">
        <f t="shared" ref="K59:K61" si="40">I59/H59*100</f>
        <v>15.505891429981977</v>
      </c>
      <c r="L59" s="63">
        <f t="shared" ref="L59:L61" si="41">H59-I59</f>
        <v>68116.7</v>
      </c>
    </row>
    <row r="60" spans="1:12" ht="31.5" customHeight="1" x14ac:dyDescent="0.25">
      <c r="A60" s="76"/>
      <c r="B60" s="73"/>
      <c r="C60" s="61" t="s">
        <v>102</v>
      </c>
      <c r="D60" s="70"/>
      <c r="E60" s="25">
        <v>5129</v>
      </c>
      <c r="F60" s="56">
        <v>0</v>
      </c>
      <c r="G60" s="56">
        <v>12500.4</v>
      </c>
      <c r="H60" s="56">
        <v>12500.4</v>
      </c>
      <c r="I60" s="56">
        <v>12500.4</v>
      </c>
      <c r="J60" s="15">
        <f t="shared" si="39"/>
        <v>100</v>
      </c>
      <c r="K60" s="15">
        <f t="shared" si="40"/>
        <v>100</v>
      </c>
      <c r="L60" s="15">
        <f t="shared" si="41"/>
        <v>0</v>
      </c>
    </row>
    <row r="61" spans="1:12" ht="32.25" customHeight="1" x14ac:dyDescent="0.25">
      <c r="A61" s="77"/>
      <c r="B61" s="74"/>
      <c r="C61" s="61" t="s">
        <v>103</v>
      </c>
      <c r="D61" s="71"/>
      <c r="E61" s="25">
        <v>5113</v>
      </c>
      <c r="F61" s="56">
        <v>0</v>
      </c>
      <c r="G61" s="56">
        <v>68116.7</v>
      </c>
      <c r="H61" s="56">
        <v>68116.7</v>
      </c>
      <c r="I61" s="56">
        <v>0</v>
      </c>
      <c r="J61" s="15">
        <f t="shared" si="39"/>
        <v>0</v>
      </c>
      <c r="K61" s="15">
        <f t="shared" si="40"/>
        <v>0</v>
      </c>
      <c r="L61" s="15">
        <f t="shared" si="41"/>
        <v>68116.7</v>
      </c>
    </row>
  </sheetData>
  <mergeCells count="46">
    <mergeCell ref="A45:C45"/>
    <mergeCell ref="C34:C36"/>
    <mergeCell ref="A21:A29"/>
    <mergeCell ref="A39:A43"/>
    <mergeCell ref="C39:E39"/>
    <mergeCell ref="B13:B14"/>
    <mergeCell ref="D13:D14"/>
    <mergeCell ref="A8:A14"/>
    <mergeCell ref="A15:A20"/>
    <mergeCell ref="D34:D36"/>
    <mergeCell ref="B1:J1"/>
    <mergeCell ref="B2:L2"/>
    <mergeCell ref="J4:L4"/>
    <mergeCell ref="A5:B5"/>
    <mergeCell ref="C5:C6"/>
    <mergeCell ref="D5:D6"/>
    <mergeCell ref="E5:E6"/>
    <mergeCell ref="F5:F6"/>
    <mergeCell ref="G5:G6"/>
    <mergeCell ref="I5:I6"/>
    <mergeCell ref="J5:J6"/>
    <mergeCell ref="L5:L6"/>
    <mergeCell ref="E48:E51"/>
    <mergeCell ref="B3:J3"/>
    <mergeCell ref="H5:H6"/>
    <mergeCell ref="K5:K6"/>
    <mergeCell ref="B15:B19"/>
    <mergeCell ref="C15:C19"/>
    <mergeCell ref="D15:D19"/>
    <mergeCell ref="A7:C7"/>
    <mergeCell ref="B8:B11"/>
    <mergeCell ref="C8:E8"/>
    <mergeCell ref="D9:D11"/>
    <mergeCell ref="B21:C21"/>
    <mergeCell ref="A31:A33"/>
    <mergeCell ref="B31:C31"/>
    <mergeCell ref="A34:A36"/>
    <mergeCell ref="B34:B36"/>
    <mergeCell ref="C54:C58"/>
    <mergeCell ref="D52:D58"/>
    <mergeCell ref="B52:B58"/>
    <mergeCell ref="A46:A61"/>
    <mergeCell ref="B59:B61"/>
    <mergeCell ref="D59:D61"/>
    <mergeCell ref="B47:B51"/>
    <mergeCell ref="D46:D51"/>
  </mergeCells>
  <pageMargins left="0" right="0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Вреж</dc:creator>
  <cp:lastModifiedBy>Admin</cp:lastModifiedBy>
  <cp:lastPrinted>2023-09-06T08:50:59Z</cp:lastPrinted>
  <dcterms:created xsi:type="dcterms:W3CDTF">1996-10-14T23:33:28Z</dcterms:created>
  <dcterms:modified xsi:type="dcterms:W3CDTF">2024-08-14T10:44:48Z</dcterms:modified>
  <cp:keywords>https://mul2-tavush.gov.am/tasks/395189/oneclick/94a33478efd701684affbf329a091b23963870a2d43e6a407a7d59a4874faa0d.xlsx?token=2e1ebd58a6f2f6e55abdccb9ab6d17c1</cp:keywords>
</cp:coreProperties>
</file>