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810" tabRatio="803" activeTab="2"/>
  </bookViews>
  <sheets>
    <sheet name="1-ԱՄՓՈՓ" sheetId="54" r:id="rId1"/>
    <sheet name="2-ԸՆԴԱՄԵՆԸ ԾԱԽՍԵՐ" sheetId="2" r:id="rId2"/>
    <sheet name="17կառուցվածք" sheetId="19" r:id="rId3"/>
  </sheets>
  <definedNames>
    <definedName name="_xlnm.Print_Titles" localSheetId="1">'2-ԸՆԴԱՄԵՆԸ ԾԱԽՍԵՐ'!$6:$8</definedName>
  </definedNames>
  <calcPr calcId="144525"/>
  <customWorkbookViews>
    <customWorkbookView name="marine - Personal View" guid="{D9EA75C0-4948-47E2-929C-5FF812E82023}" mergeInterval="0" personalView="1" maximized="1" windowWidth="1148" windowHeight="727" activeSheetId="7"/>
    <customWorkbookView name="ordyan - Personal View" guid="{EE5C0AFB-B96A-4C3C-885D-9A248AEB532B}" mergeInterval="0" personalView="1" maximized="1" windowWidth="1020" windowHeight="605" activeSheetId="8"/>
  </customWorkbookViews>
</workbook>
</file>

<file path=xl/calcChain.xml><?xml version="1.0" encoding="utf-8"?>
<calcChain xmlns="http://schemas.openxmlformats.org/spreadsheetml/2006/main">
  <c r="K17" i="54" l="1"/>
  <c r="J17" i="54"/>
  <c r="H17" i="54"/>
  <c r="I17" i="54"/>
  <c r="G17" i="54"/>
  <c r="K33" i="2" l="1"/>
  <c r="L33" i="2" s="1"/>
  <c r="K97" i="2"/>
  <c r="L97" i="2" s="1"/>
  <c r="K84" i="2"/>
  <c r="L84" i="2" s="1"/>
  <c r="K83" i="2"/>
  <c r="L83" i="2" s="1"/>
  <c r="K82" i="2"/>
  <c r="L82" i="2" s="1"/>
  <c r="K77" i="2"/>
  <c r="L77" i="2" s="1"/>
  <c r="K63" i="2"/>
  <c r="L63" i="2" s="1"/>
  <c r="K61" i="2"/>
  <c r="L61" i="2" s="1"/>
  <c r="K58" i="2"/>
  <c r="L58" i="2" s="1"/>
  <c r="L55" i="2"/>
  <c r="K55" i="2"/>
  <c r="K54" i="2"/>
  <c r="L54" i="2" s="1"/>
  <c r="K51" i="2"/>
  <c r="L51" i="2" s="1"/>
  <c r="K50" i="2"/>
  <c r="L50" i="2" s="1"/>
  <c r="K49" i="2"/>
  <c r="L49" i="2" s="1"/>
  <c r="K48" i="2"/>
  <c r="L48" i="2" s="1"/>
  <c r="K46" i="2"/>
  <c r="L46" i="2" s="1"/>
  <c r="K44" i="2"/>
  <c r="L44" i="2" s="1"/>
  <c r="K43" i="2"/>
  <c r="L43" i="2" s="1"/>
  <c r="K41" i="2"/>
  <c r="L41" i="2" s="1"/>
  <c r="K40" i="2"/>
  <c r="L40" i="2" s="1"/>
  <c r="K35" i="2"/>
  <c r="L35" i="2" s="1"/>
  <c r="K34" i="2"/>
  <c r="L34" i="2" s="1"/>
  <c r="K29" i="2"/>
  <c r="L29" i="2" s="1"/>
  <c r="K27" i="2"/>
  <c r="L27" i="2" s="1"/>
  <c r="K32" i="2"/>
  <c r="C52" i="19"/>
  <c r="C13" i="19"/>
  <c r="C47" i="19"/>
  <c r="C22" i="19"/>
  <c r="C16" i="19"/>
  <c r="K30" i="2" l="1"/>
  <c r="L32" i="2"/>
  <c r="H66" i="2" l="1"/>
  <c r="H65" i="2"/>
  <c r="H24" i="2"/>
  <c r="L91" i="2" l="1"/>
  <c r="K91" i="2"/>
  <c r="F91" i="2"/>
  <c r="H91" i="2" s="1"/>
  <c r="G91" i="2"/>
  <c r="E91" i="2"/>
  <c r="I102" i="2"/>
  <c r="H102" i="2"/>
  <c r="I101" i="2"/>
  <c r="H101" i="2"/>
  <c r="I100" i="2"/>
  <c r="H100" i="2"/>
  <c r="I99" i="2"/>
  <c r="H99" i="2"/>
  <c r="I98" i="2"/>
  <c r="H98" i="2"/>
  <c r="L18" i="2"/>
  <c r="K18" i="2"/>
  <c r="H22" i="2"/>
  <c r="I22" i="2"/>
  <c r="H23" i="2"/>
  <c r="I23" i="2"/>
  <c r="F18" i="2"/>
  <c r="G18" i="2"/>
  <c r="E18" i="2"/>
  <c r="I87" i="2"/>
  <c r="H87" i="2"/>
  <c r="I86" i="2"/>
  <c r="H86" i="2"/>
  <c r="I75" i="2"/>
  <c r="H75" i="2"/>
  <c r="H96" i="2"/>
  <c r="I96" i="2"/>
  <c r="L80" i="2"/>
  <c r="L56" i="2"/>
  <c r="L52" i="2"/>
  <c r="L38" i="2"/>
  <c r="L30" i="2"/>
  <c r="L25" i="2"/>
  <c r="L16" i="2" s="1"/>
  <c r="K15" i="54" s="1"/>
  <c r="K12" i="54" s="1"/>
  <c r="K80" i="2"/>
  <c r="K56" i="2"/>
  <c r="K52" i="2"/>
  <c r="K38" i="2"/>
  <c r="K25" i="2"/>
  <c r="E25" i="2"/>
  <c r="F25" i="2"/>
  <c r="G25" i="2"/>
  <c r="I25" i="2" s="1"/>
  <c r="E30" i="2"/>
  <c r="F30" i="2"/>
  <c r="G30" i="2"/>
  <c r="E38" i="2"/>
  <c r="F38" i="2"/>
  <c r="G38" i="2"/>
  <c r="E52" i="2"/>
  <c r="F52" i="2"/>
  <c r="G52" i="2"/>
  <c r="H12" i="2"/>
  <c r="H20" i="2"/>
  <c r="H21" i="2"/>
  <c r="H27" i="2"/>
  <c r="H29" i="2"/>
  <c r="H32" i="2"/>
  <c r="H33" i="2"/>
  <c r="H34" i="2"/>
  <c r="H35" i="2"/>
  <c r="H36" i="2"/>
  <c r="H37" i="2"/>
  <c r="H40" i="2"/>
  <c r="H41" i="2"/>
  <c r="H42" i="2"/>
  <c r="H43" i="2"/>
  <c r="H44" i="2"/>
  <c r="H45" i="2"/>
  <c r="H46" i="2"/>
  <c r="H47" i="2"/>
  <c r="H48" i="2"/>
  <c r="H49" i="2"/>
  <c r="H50" i="2"/>
  <c r="H51" i="2"/>
  <c r="H54" i="2"/>
  <c r="H55" i="2"/>
  <c r="H58" i="2"/>
  <c r="H59" i="2"/>
  <c r="H60" i="2"/>
  <c r="H61" i="2"/>
  <c r="H62" i="2"/>
  <c r="H63" i="2"/>
  <c r="H64" i="2"/>
  <c r="H68" i="2"/>
  <c r="H69" i="2"/>
  <c r="H70" i="2"/>
  <c r="H71" i="2"/>
  <c r="H73" i="2"/>
  <c r="H74" i="2"/>
  <c r="H77" i="2"/>
  <c r="H79" i="2"/>
  <c r="H82" i="2"/>
  <c r="H83" i="2"/>
  <c r="H84" i="2"/>
  <c r="H85" i="2"/>
  <c r="H88" i="2"/>
  <c r="H89" i="2"/>
  <c r="H93" i="2"/>
  <c r="H94" i="2"/>
  <c r="H95" i="2"/>
  <c r="H97" i="2"/>
  <c r="H10" i="2"/>
  <c r="I88" i="2"/>
  <c r="I89" i="2"/>
  <c r="I12" i="2"/>
  <c r="I20" i="2"/>
  <c r="I21" i="2"/>
  <c r="I27" i="2"/>
  <c r="I29" i="2"/>
  <c r="I32" i="2"/>
  <c r="I33" i="2"/>
  <c r="I34" i="2"/>
  <c r="I35" i="2"/>
  <c r="I36" i="2"/>
  <c r="I37" i="2"/>
  <c r="I40" i="2"/>
  <c r="I41" i="2"/>
  <c r="I42" i="2"/>
  <c r="I43" i="2"/>
  <c r="I44" i="2"/>
  <c r="I45" i="2"/>
  <c r="I46" i="2"/>
  <c r="I47" i="2"/>
  <c r="I48" i="2"/>
  <c r="I49" i="2"/>
  <c r="I50" i="2"/>
  <c r="I51" i="2"/>
  <c r="I54" i="2"/>
  <c r="I55" i="2"/>
  <c r="I58" i="2"/>
  <c r="I59" i="2"/>
  <c r="I60" i="2"/>
  <c r="I61" i="2"/>
  <c r="I62" i="2"/>
  <c r="I63" i="2"/>
  <c r="I64" i="2"/>
  <c r="I68" i="2"/>
  <c r="I69" i="2"/>
  <c r="I70" i="2"/>
  <c r="I71" i="2"/>
  <c r="I73" i="2"/>
  <c r="I74" i="2"/>
  <c r="I77" i="2"/>
  <c r="I79" i="2"/>
  <c r="I82" i="2"/>
  <c r="I83" i="2"/>
  <c r="I84" i="2"/>
  <c r="I85" i="2"/>
  <c r="I97" i="2"/>
  <c r="I95" i="2"/>
  <c r="I10" i="2"/>
  <c r="G56" i="2"/>
  <c r="G80" i="2"/>
  <c r="F56" i="2"/>
  <c r="H56" i="2" s="1"/>
  <c r="F80" i="2"/>
  <c r="E56" i="2"/>
  <c r="E80" i="2"/>
  <c r="I93" i="2"/>
  <c r="I94" i="2"/>
  <c r="I38" i="2"/>
  <c r="H52" i="2"/>
  <c r="H30" i="2"/>
  <c r="I52" i="2"/>
  <c r="I91" i="2"/>
  <c r="G16" i="2"/>
  <c r="G14" i="2" s="1"/>
  <c r="H18" i="2"/>
  <c r="I56" i="2" l="1"/>
  <c r="H80" i="2"/>
  <c r="H38" i="2"/>
  <c r="K16" i="2"/>
  <c r="J15" i="54" s="1"/>
  <c r="J12" i="54" s="1"/>
  <c r="H25" i="2"/>
  <c r="I18" i="2"/>
  <c r="I30" i="2"/>
  <c r="I80" i="2"/>
  <c r="L14" i="2"/>
  <c r="E16" i="2"/>
  <c r="G15" i="54" s="1"/>
  <c r="G12" i="54" s="1"/>
  <c r="F16" i="2"/>
  <c r="H15" i="54" s="1"/>
  <c r="H12" i="54" s="1"/>
  <c r="I15" i="54"/>
  <c r="I12" i="54" s="1"/>
  <c r="K14" i="2" l="1"/>
  <c r="I16" i="2"/>
  <c r="E14" i="2"/>
  <c r="I14" i="2" s="1"/>
  <c r="H16" i="2"/>
  <c r="F14" i="2"/>
  <c r="H14" i="2" s="1"/>
</calcChain>
</file>

<file path=xl/sharedStrings.xml><?xml version="1.0" encoding="utf-8"?>
<sst xmlns="http://schemas.openxmlformats.org/spreadsheetml/2006/main" count="257" uniqueCount="190">
  <si>
    <t>I</t>
  </si>
  <si>
    <t>II</t>
  </si>
  <si>
    <t>III</t>
  </si>
  <si>
    <t>V</t>
  </si>
  <si>
    <t xml:space="preserve">Ձև N  1 </t>
  </si>
  <si>
    <t>Կառավարման  ապարատ</t>
  </si>
  <si>
    <t xml:space="preserve">Հայտատուի  անվանումը 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</si>
  <si>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</si>
  <si>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</si>
  <si>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</si>
  <si>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</si>
  <si>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</si>
  <si>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</si>
  <si>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</si>
  <si>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</si>
  <si>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</si>
  <si>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</si>
  <si>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</si>
  <si>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</si>
  <si>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</si>
  <si>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</si>
  <si>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</si>
  <si>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</si>
  <si>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</si>
  <si>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</si>
  <si>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</si>
  <si>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</si>
  <si>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</si>
  <si>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</si>
  <si>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</si>
  <si>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</si>
  <si>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</si>
  <si>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</si>
  <si>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</si>
  <si>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</si>
  <si>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</si>
  <si>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</si>
  <si>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</si>
  <si>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</si>
  <si>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</si>
  <si>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</si>
  <si>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</si>
  <si>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</si>
  <si>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</si>
  <si>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</si>
  <si>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</si>
  <si>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</si>
  <si>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</si>
  <si>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</si>
  <si>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</si>
  <si>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</si>
  <si>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</si>
  <si>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</si>
  <si>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</si>
  <si>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</si>
  <si>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հ/հ</t>
  </si>
  <si>
    <t>Տ Ե Ղ Ե Կ Ա Ն Ք</t>
  </si>
  <si>
    <t xml:space="preserve">Այդ թվում` </t>
  </si>
  <si>
    <t>Կառուցվածքային ստորաբաժանումների անվանումը</t>
  </si>
  <si>
    <t>Հաստիքային միավորների թիվը</t>
  </si>
  <si>
    <t xml:space="preserve">Վարչություններ </t>
  </si>
  <si>
    <t>Բաժիններ</t>
  </si>
  <si>
    <t>Ձև N 17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</si>
  <si>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</si>
  <si>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</si>
  <si>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</si>
  <si>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</si>
  <si>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</si>
  <si>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</si>
  <si>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</si>
  <si>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</si>
  <si>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</si>
  <si>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</si>
  <si>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</si>
  <si>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</si>
  <si>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</si>
  <si>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 xml:space="preserve">Հայեցողական պաշտոններ </t>
  </si>
  <si>
    <t>խորհրդական</t>
  </si>
  <si>
    <t>օգնական</t>
  </si>
  <si>
    <t>մամուլի քարտուղար</t>
  </si>
  <si>
    <t>Տեխնիկական սպասարկում իրականացնող և քաղաքացիական աշխատանք կատարող անձնակազմ</t>
  </si>
  <si>
    <t>IV</t>
  </si>
  <si>
    <t xml:space="preserve">Ընդամենը աշխատողների թվաքանակը 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</si>
  <si>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</si>
  <si>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</si>
  <si>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</si>
  <si>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</si>
  <si>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</si>
  <si>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</si>
  <si>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</si>
  <si>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</si>
  <si>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Ծառայողական գործուղումների գծով ծախսեր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</si>
  <si>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</si>
  <si>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</si>
  <si>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</si>
  <si>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</si>
  <si>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</si>
  <si>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</si>
  <si>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</si>
  <si>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</si>
  <si>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</si>
  <si>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>Պետական հատվածի տարբեր մակարդակների կողմից միմյանց նկատմամբ կիրառվող տույժեր</t>
  </si>
  <si>
    <t>Գլխավոր քարտուղար</t>
  </si>
  <si>
    <t xml:space="preserve">Կառուցվածքային ստորաբաժանումներ՝  </t>
  </si>
  <si>
    <t xml:space="preserve">այդ թվում` </t>
  </si>
  <si>
    <t>Հիմնական մասնագիտական կառուցվածքային ստորաբաժանումներ</t>
  </si>
  <si>
    <t>2)</t>
  </si>
  <si>
    <t>1)</t>
  </si>
  <si>
    <t>Աջակցող մասնագիտական կառուցվածքային ստորաբաժանումներ</t>
  </si>
  <si>
    <t>Գրասենյակ, գործակալություն</t>
  </si>
  <si>
    <t xml:space="preserve">Ղեկավար պաշտոններ </t>
  </si>
  <si>
    <t xml:space="preserve"> Բյուջետային հատկացումների ծրագրերի և միջոցառումների անվանումները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</si>
  <si>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</si>
  <si>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Մարմնի ղեկավար</t>
  </si>
  <si>
    <t>Մարմնի ղեկավարի տեղակալ</t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</si>
  <si>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</si>
  <si>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</si>
  <si>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</si>
  <si>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t>3100..</t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</si>
  <si>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</si>
  <si>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</si>
  <si>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</si>
  <si>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</si>
  <si>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2023թ.</t>
  </si>
  <si>
    <t>2024թ.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</si>
  <si>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</si>
  <si>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</si>
  <si>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</si>
  <si>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</si>
  <si>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2025թ. բյուջետային  հայտ</t>
  </si>
  <si>
    <t>2025թ.</t>
  </si>
  <si>
    <t>4115</t>
  </si>
  <si>
    <t>- Այլ վարձատրություն</t>
  </si>
  <si>
    <t>2026թ. բյուջետային  հայտ</t>
  </si>
  <si>
    <t>2026թ.</t>
  </si>
  <si>
    <t>ՀՀ հանրային իշխանության մարմնի կառուցվածքի և աշխատողների թվի վերաբերյալ</t>
  </si>
  <si>
    <t>2023թ.  փաստացի  կատարողական</t>
  </si>
  <si>
    <t xml:space="preserve"> 2024թ. հաստատված բյուջե</t>
  </si>
  <si>
    <t>2027թ. բյուջետային  հայտ</t>
  </si>
  <si>
    <t>2027թ.</t>
  </si>
  <si>
    <t>հայտի տարբերությունը 2024թ. հաստատվածի նկատմամբ</t>
  </si>
  <si>
    <t>հայտի տարբերությունը 2023թ. փաստացի կատարողականի նկատմամբ</t>
  </si>
  <si>
    <t>4211</t>
  </si>
  <si>
    <t>- Գործառնական և բանկային ծառայությունների ծախսեր</t>
  </si>
  <si>
    <t>4411</t>
  </si>
  <si>
    <t>Ներքին արժեթղթերի տոկոսավճարներ</t>
  </si>
  <si>
    <t>4421</t>
  </si>
  <si>
    <t>Արտաքին արժեթղթերի գծով տոկոսավճարներ</t>
  </si>
  <si>
    <t>4422</t>
  </si>
  <si>
    <t>Արտաքին վարկերի գծով տոկոսավճարներ</t>
  </si>
  <si>
    <t>4727</t>
  </si>
  <si>
    <t>Կրթական, մշակութային և սպորտային նպաստներ բյուջեից</t>
  </si>
  <si>
    <t>4819</t>
  </si>
  <si>
    <t>Նվիրատվություններ այլ շահույթ չհետապնդող կազմակերպություններին</t>
  </si>
  <si>
    <t>Շենքերի և շինությունների ձեռք բերում</t>
  </si>
  <si>
    <t>Շենքերի և շինությունների կառուցում</t>
  </si>
  <si>
    <t>Շենքերի և շինությունների կապիտալ վերանորոգում</t>
  </si>
  <si>
    <t>Գեոդեզիական քարտեզագրական ծախսեր</t>
  </si>
  <si>
    <t>Նախագծահետազոտական ծախսեր</t>
  </si>
  <si>
    <t>4221</t>
  </si>
  <si>
    <r>
      <t xml:space="preserve">Հայտատուի  անվանումը     </t>
    </r>
    <r>
      <rPr>
        <b/>
        <u/>
        <sz val="12"/>
        <rFont val="GHEA Grapalat"/>
        <family val="3"/>
      </rPr>
      <t>ՀՀ Տավուշի մարզպետի աշխատակազմ</t>
    </r>
  </si>
  <si>
    <t>1055</t>
  </si>
  <si>
    <t>Կրթության, մշակույթի և սպորտի վարչություն</t>
  </si>
  <si>
    <t>Զորահավաքային նախապատրաստության բաժին</t>
  </si>
  <si>
    <t>ՀՀ Տավուշի մարզպետի աշխատակազմ</t>
  </si>
  <si>
    <t>ՀՀ Տավուշի մարզում տարածքային պետական կառավարում</t>
  </si>
  <si>
    <t>01</t>
  </si>
  <si>
    <t>Միջոցառման վրա կատարվող ծախսը - ոչ ֆինանսական ակտիվների գծով ծախսեր (Վարչական  սարքավորումներ)</t>
  </si>
  <si>
    <t>ՀՀ վարչապետի 29.12.2022թ. թիվ 1550-Լ որոշում</t>
  </si>
  <si>
    <t xml:space="preserve">Քաղաքաշինության, հողաշինության և ենթակառուցվածքների կառավարման վարչության   </t>
  </si>
  <si>
    <r>
      <t xml:space="preserve">Առողջապահության և սոցիալական ոլորտի հարցերի վարչության </t>
    </r>
    <r>
      <rPr>
        <sz val="9"/>
        <color rgb="FF000000"/>
        <rFont val="GHEA Grapalat"/>
        <family val="3"/>
      </rPr>
      <t xml:space="preserve"> </t>
    </r>
  </si>
  <si>
    <t>Տարածքային կառավարման և տեղական ինքնակառավարման հարցերի վարչություն</t>
  </si>
  <si>
    <t>Գյուղատնտեսության և շրջակա միջավայրի պահպանության վարչություն</t>
  </si>
  <si>
    <t>Զարգացման ծրագրերի մշակման և իրականացման բաժին</t>
  </si>
  <si>
    <t>Անձնակազմի կառավարման, փաստաթղթաշրջանառության և հասարակայնության հետ կապերի վարչություն</t>
  </si>
  <si>
    <t xml:space="preserve">Ֆինանսական վարչություն  </t>
  </si>
  <si>
    <t>իրավաբանական բաժին</t>
  </si>
  <si>
    <t>ՀՀ վարչապետի 31.10.2023թ. թիվ 1080-Ա որոշում</t>
  </si>
  <si>
    <t>Պարտադիր ծախս, ՀՀ պետական բյուջե</t>
  </si>
  <si>
    <t>Պարտադիր ծախս, ՀՀ պետական բյուջե, ՀՀ կառավարության 30.12.2004թ. N 1956-Ն որոշմամբ հաստատված նորմերին համապատասխան</t>
  </si>
  <si>
    <t>Պարտադիր ծախս, ՀՀ պետական բյուջե,  Երևան քաղաքի ավագանու 26.12.2023թ թիվ 43-Ա որոշում</t>
  </si>
  <si>
    <t>այլ /կայանատեղի կայանման վճար/</t>
  </si>
  <si>
    <t>Հայեցողական ծախս, ՀՀ պետական բյուջե</t>
  </si>
  <si>
    <t>Պարտադիր ծախս, ՀՀ պետական բյուջե,   ՀՀ կառավարության 28.04.2005 թ թիվ 629-Ն որոշմամբ հաստատված նորմերին համապատասխան</t>
  </si>
  <si>
    <t>Պարտադիր ծախս, ՀՀ պետական բյուջե, Հաշվարկները կատարվել են աշխատավարձի ֆոնդի հաշվարկի Ձև 31-ին համապատասխան</t>
  </si>
  <si>
    <t>ՀՀ Տավուշի մարզպետի աշխատակազմի կողմից տարածքային պետական կառավարման ապահովում</t>
  </si>
  <si>
    <t>ՀՀ Տավուշի մարզպետի աշխատակազմի տեխնիկական հագեցվածության բարելավում</t>
  </si>
  <si>
    <t>Ծրագիր</t>
  </si>
  <si>
    <t>Միջոցառում</t>
  </si>
  <si>
    <t>Պարտադիր ծախս, ՀՀ պետական բյուջե, Առողջապահական ՓԲԸ-ների տնօրենների ընտրու-թյան մրցույթի անցկացման ծրագրի ձեռք բերում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</si>
</sst>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_-"/>
    <numFmt numFmtId="166" formatCode="0.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/>
      <sz val="10"/>
      <name val="GHEA Grapalat"/>
      <family val="3"/>
    </font>
    <font>
      <b/>
      <i/>
      <sz val="10"/>
      <name val="GHEA Grapalat"/>
      <family val="3"/>
    </font>
    <font>
      <b/>
      <sz val="8"/>
      <color indexed="8"/>
      <name val="GHEA Grapalat"/>
      <family val="3"/>
    </font>
    <font>
      <sz val="10"/>
      <name val="Arial Armeni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Times Armenian"/>
      <family val="1"/>
    </font>
    <font>
      <sz val="9"/>
      <name val="GHEA Mariam"/>
      <family val="3"/>
    </font>
    <font>
      <sz val="11"/>
      <color theme="1"/>
      <name val="Calibri"/>
      <family val="2"/>
      <scheme val="minor"/>
    </font>
    <font>
      <sz val="11"/>
      <color theme="1"/>
      <name val="Arial Armenian"/>
      <family val="2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sz val="10"/>
      <color rgb="FF000000"/>
      <name val="GHEA Mariam"/>
      <family val="3"/>
    </font>
    <font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u/>
      <sz val="12"/>
      <name val="GHEA Grapalat"/>
      <family val="3"/>
    </font>
    <font>
      <b/>
      <sz val="14"/>
      <name val="GHEA Grapalat"/>
      <family val="3"/>
    </font>
    <font>
      <b/>
      <i/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9"/>
      <color rgb="FF00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4" fillId="0" borderId="0"/>
    <xf numFmtId="0" fontId="22" fillId="0" borderId="0"/>
    <xf numFmtId="0" fontId="1" fillId="0" borderId="0"/>
    <xf numFmtId="0" fontId="14" fillId="0" borderId="0"/>
    <xf numFmtId="0" fontId="17" fillId="0" borderId="0"/>
    <xf numFmtId="0" fontId="15" fillId="0" borderId="0"/>
    <xf numFmtId="0" fontId="1" fillId="0" borderId="0"/>
    <xf numFmtId="0" fontId="14" fillId="0" borderId="0"/>
    <xf numFmtId="0" fontId="17" fillId="0" borderId="0"/>
    <xf numFmtId="0" fontId="14" fillId="0" borderId="0"/>
    <xf numFmtId="0" fontId="15" fillId="0" borderId="0"/>
    <xf numFmtId="0" fontId="1" fillId="0" borderId="0"/>
    <xf numFmtId="0" fontId="17" fillId="0" borderId="0"/>
    <xf numFmtId="0" fontId="14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9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7" fillId="0" borderId="0"/>
    <xf numFmtId="0" fontId="17" fillId="0" borderId="0"/>
    <xf numFmtId="0" fontId="1" fillId="0" borderId="0"/>
    <xf numFmtId="0" fontId="21" fillId="0" borderId="0"/>
    <xf numFmtId="0" fontId="1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164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8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2" xfId="0" applyFont="1" applyFill="1" applyBorder="1" applyAlignment="1">
      <alignment wrapText="1"/>
    </xf>
    <xf numFmtId="166" fontId="6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166" fontId="8" fillId="3" borderId="2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8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8" fillId="2" borderId="0" xfId="0" applyFont="1" applyFill="1"/>
    <xf numFmtId="0" fontId="11" fillId="3" borderId="2" xfId="0" applyFont="1" applyFill="1" applyBorder="1" applyAlignment="1">
      <alignment wrapText="1"/>
    </xf>
    <xf numFmtId="166" fontId="8" fillId="2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2" borderId="2" xfId="0" applyFont="1" applyFill="1" applyBorder="1"/>
    <xf numFmtId="0" fontId="12" fillId="2" borderId="2" xfId="0" applyFont="1" applyFill="1" applyBorder="1"/>
    <xf numFmtId="0" fontId="10" fillId="2" borderId="2" xfId="0" applyFont="1" applyFill="1" applyBorder="1"/>
    <xf numFmtId="166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0" xfId="0" applyFont="1"/>
    <xf numFmtId="166" fontId="6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/>
    <xf numFmtId="0" fontId="5" fillId="2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6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3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wrapText="1"/>
    </xf>
    <xf numFmtId="0" fontId="8" fillId="5" borderId="2" xfId="0" applyFont="1" applyFill="1" applyBorder="1" applyAlignment="1">
      <alignment horizontal="left" vertical="center" wrapText="1"/>
    </xf>
    <xf numFmtId="166" fontId="6" fillId="5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166" fontId="6" fillId="2" borderId="9" xfId="0" applyNumberFormat="1" applyFont="1" applyFill="1" applyBorder="1" applyAlignment="1">
      <alignment wrapText="1"/>
    </xf>
    <xf numFmtId="0" fontId="23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4" xfId="55" applyFont="1" applyFill="1" applyBorder="1" applyAlignment="1">
      <alignment horizontal="center" vertical="center" wrapText="1"/>
    </xf>
    <xf numFmtId="0" fontId="9" fillId="0" borderId="4" xfId="55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5" borderId="10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top" wrapText="1"/>
    </xf>
    <xf numFmtId="0" fontId="6" fillId="0" borderId="11" xfId="0" applyFont="1" applyFill="1" applyBorder="1"/>
    <xf numFmtId="0" fontId="6" fillId="0" borderId="1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8" fillId="0" borderId="0" xfId="0" applyFont="1" applyFill="1"/>
    <xf numFmtId="0" fontId="6" fillId="6" borderId="2" xfId="0" applyFont="1" applyFill="1" applyBorder="1" applyAlignment="1">
      <alignment horizontal="center"/>
    </xf>
    <xf numFmtId="0" fontId="26" fillId="0" borderId="0" xfId="0" applyFont="1" applyAlignment="1">
      <alignment horizontal="justify" vertical="center"/>
    </xf>
    <xf numFmtId="0" fontId="26" fillId="0" borderId="0" xfId="0" applyFont="1"/>
    <xf numFmtId="0" fontId="6" fillId="4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6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0" fillId="0" borderId="2" xfId="55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27" fillId="0" borderId="5" xfId="0" applyNumberFormat="1" applyFont="1" applyFill="1" applyBorder="1" applyAlignment="1">
      <alignment horizontal="center" vertical="top" wrapText="1"/>
    </xf>
    <xf numFmtId="0" fontId="9" fillId="0" borderId="0" xfId="0" applyFont="1" applyAlignment="1"/>
    <xf numFmtId="0" fontId="31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 wrapText="1"/>
    </xf>
    <xf numFmtId="0" fontId="7" fillId="0" borderId="8" xfId="0" applyFont="1" applyFill="1" applyBorder="1" applyAlignment="1">
      <alignment horizontal="centerContinuous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indent="2"/>
    </xf>
    <xf numFmtId="0" fontId="10" fillId="6" borderId="2" xfId="0" applyFont="1" applyFill="1" applyBorder="1" applyAlignment="1">
      <alignment horizontal="left" indent="2"/>
    </xf>
    <xf numFmtId="0" fontId="10" fillId="0" borderId="2" xfId="0" applyFont="1" applyBorder="1"/>
    <xf numFmtId="0" fontId="33" fillId="0" borderId="2" xfId="0" applyFont="1" applyBorder="1"/>
    <xf numFmtId="0" fontId="33" fillId="0" borderId="0" xfId="0" applyFont="1" applyAlignment="1">
      <alignment wrapText="1"/>
    </xf>
    <xf numFmtId="0" fontId="33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9" fillId="0" borderId="2" xfId="0" applyFont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1" fontId="9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166" fontId="5" fillId="3" borderId="2" xfId="0" applyNumberFormat="1" applyFont="1" applyFill="1" applyBorder="1" applyAlignment="1">
      <alignment horizontal="left" vertical="center" wrapText="1"/>
    </xf>
    <xf numFmtId="166" fontId="9" fillId="5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166" fontId="9" fillId="0" borderId="2" xfId="41" applyNumberFormat="1" applyFont="1" applyFill="1" applyBorder="1" applyAlignment="1">
      <alignment horizontal="left" wrapText="1"/>
    </xf>
    <xf numFmtId="166" fontId="5" fillId="2" borderId="2" xfId="0" applyNumberFormat="1" applyFont="1" applyFill="1" applyBorder="1" applyAlignment="1">
      <alignment horizontal="left" vertical="center" wrapText="1"/>
    </xf>
    <xf numFmtId="166" fontId="9" fillId="2" borderId="9" xfId="0" applyNumberFormat="1" applyFont="1" applyFill="1" applyBorder="1" applyAlignment="1">
      <alignment horizontal="left" wrapText="1"/>
    </xf>
    <xf numFmtId="166" fontId="5" fillId="3" borderId="2" xfId="0" applyNumberFormat="1" applyFont="1" applyFill="1" applyBorder="1" applyAlignment="1">
      <alignment horizontal="left" wrapText="1"/>
    </xf>
    <xf numFmtId="166" fontId="9" fillId="0" borderId="2" xfId="0" applyNumberFormat="1" applyFont="1" applyFill="1" applyBorder="1" applyAlignment="1">
      <alignment horizontal="left" wrapText="1"/>
    </xf>
    <xf numFmtId="166" fontId="5" fillId="2" borderId="2" xfId="0" applyNumberFormat="1" applyFont="1" applyFill="1" applyBorder="1" applyAlignment="1">
      <alignment horizontal="left" wrapText="1"/>
    </xf>
    <xf numFmtId="0" fontId="29" fillId="2" borderId="1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29" fillId="2" borderId="1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left" wrapText="1"/>
    </xf>
    <xf numFmtId="0" fontId="8" fillId="0" borderId="6" xfId="0" applyFont="1" applyFill="1" applyBorder="1"/>
    <xf numFmtId="0" fontId="8" fillId="0" borderId="2" xfId="0" applyFont="1" applyFill="1" applyBorder="1"/>
    <xf numFmtId="0" fontId="2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Continuous" wrapText="1"/>
    </xf>
    <xf numFmtId="0" fontId="10" fillId="0" borderId="0" xfId="0" applyFont="1" applyFill="1" applyBorder="1" applyAlignment="1">
      <alignment horizontal="centerContinuous" wrapText="1"/>
    </xf>
    <xf numFmtId="0" fontId="6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wrapText="1"/>
    </xf>
    <xf numFmtId="49" fontId="27" fillId="0" borderId="5" xfId="0" applyNumberFormat="1" applyFont="1" applyFill="1" applyBorder="1" applyAlignment="1">
      <alignment horizontal="center" vertical="top" wrapText="1"/>
    </xf>
    <xf numFmtId="49" fontId="27" fillId="0" borderId="6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" fontId="9" fillId="0" borderId="7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center" wrapText="1"/>
    </xf>
    <xf numFmtId="49" fontId="27" fillId="0" borderId="7" xfId="0" applyNumberFormat="1" applyFont="1" applyFill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left" wrapText="1"/>
    </xf>
  </cellXfs>
  <cellStyles count="65">
    <cellStyle name="Comma 10" xfId="1"/>
    <cellStyle name="Comma 2" xfId="2"/>
    <cellStyle name="Comma 2 2" xfId="3"/>
    <cellStyle name="Comma 2 3" xfId="4"/>
    <cellStyle name="Comma 2 4" xfId="5"/>
    <cellStyle name="Comma 3" xfId="6"/>
    <cellStyle name="Comma 3 2" xfId="7"/>
    <cellStyle name="Comma 3 2 2" xfId="8"/>
    <cellStyle name="Comma 3 3" xfId="9"/>
    <cellStyle name="Comma 4" xfId="10"/>
    <cellStyle name="Comma 5" xfId="11"/>
    <cellStyle name="Comma 6" xfId="12"/>
    <cellStyle name="Comma 6 2" xfId="13"/>
    <cellStyle name="Comma 6 2 2" xfId="14"/>
    <cellStyle name="Comma 6 3" xfId="15"/>
    <cellStyle name="Comma 7" xfId="16"/>
    <cellStyle name="Comma 7 2" xfId="17"/>
    <cellStyle name="Comma 7 2 2" xfId="18"/>
    <cellStyle name="Comma 7 3" xfId="19"/>
    <cellStyle name="Comma 8" xfId="20"/>
    <cellStyle name="Comma 9" xfId="21"/>
    <cellStyle name="Normal 10" xfId="22"/>
    <cellStyle name="Normal 11" xfId="23"/>
    <cellStyle name="Normal 12" xfId="24"/>
    <cellStyle name="Normal 13" xfId="25"/>
    <cellStyle name="Normal 2" xfId="26"/>
    <cellStyle name="Normal 2 2" xfId="27"/>
    <cellStyle name="Normal 2 3" xfId="28"/>
    <cellStyle name="Normal 2 3 2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Normal 6 2" xfId="38"/>
    <cellStyle name="Normal 6 2 2" xfId="39"/>
    <cellStyle name="Normal 6 3" xfId="40"/>
    <cellStyle name="Normal 7" xfId="41"/>
    <cellStyle name="Normal 8" xfId="42"/>
    <cellStyle name="Normal 8 2" xfId="43"/>
    <cellStyle name="Normal 9" xfId="44"/>
    <cellStyle name="Style 1" xfId="45"/>
    <cellStyle name="Style 1 2" xfId="46"/>
    <cellStyle name="Style 1 3" xfId="47"/>
    <cellStyle name="Style 1 4" xfId="48"/>
    <cellStyle name="Обычный" xfId="0" builtinId="0"/>
    <cellStyle name="Обычный 2" xfId="49"/>
    <cellStyle name="Обычный 3" xfId="50"/>
    <cellStyle name="Обычный 4" xfId="51"/>
    <cellStyle name="Обычный 5" xfId="52"/>
    <cellStyle name="Обычный 7" xfId="53"/>
    <cellStyle name="Стиль 1" xfId="54"/>
    <cellStyle name="Стиль 1 2" xfId="55"/>
    <cellStyle name="Стиль 1 2 2" xfId="56"/>
    <cellStyle name="Стиль 1 2 3" xfId="57"/>
    <cellStyle name="Стиль 1 3" xfId="58"/>
    <cellStyle name="Финансовый 2" xfId="59"/>
    <cellStyle name="Финансовый 2 2" xfId="60"/>
    <cellStyle name="Финансовый 3" xfId="61"/>
    <cellStyle name="Финансовый 3 2" xfId="62"/>
    <cellStyle name="Финансовый 4" xfId="63"/>
    <cellStyle name="Финансовый 5" xfId="6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P16" sqref="P16"/>
    </sheetView>
  </sheetViews>
  <sheetFormatPr defaultRowHeight="13.5" x14ac:dyDescent="0.25"/>
  <cols>
    <col min="1" max="3" width="7.28515625" style="7" customWidth="1"/>
    <col min="4" max="4" width="9.140625" style="7"/>
    <col min="5" max="5" width="12.28515625" style="7" customWidth="1"/>
    <col min="6" max="6" width="45.140625" style="7" customWidth="1"/>
    <col min="7" max="11" width="12.85546875" style="6" customWidth="1"/>
    <col min="12" max="16384" width="9.140625" style="7"/>
  </cols>
  <sheetData>
    <row r="1" spans="1:12" ht="23.25" customHeight="1" x14ac:dyDescent="0.3">
      <c r="G1" s="151"/>
      <c r="H1" s="7"/>
      <c r="I1" s="136"/>
      <c r="J1" s="143" t="s">
        <v>4</v>
      </c>
      <c r="K1" s="136"/>
    </row>
    <row r="2" spans="1:12" ht="15" customHeight="1" x14ac:dyDescent="0.25">
      <c r="G2" s="136"/>
      <c r="H2" s="136"/>
      <c r="I2" s="7"/>
      <c r="J2" s="166" t="s">
        <v>5</v>
      </c>
      <c r="K2" s="166"/>
    </row>
    <row r="3" spans="1:12" ht="18.75" customHeight="1" thickBot="1" x14ac:dyDescent="0.35">
      <c r="A3" s="167" t="s">
        <v>164</v>
      </c>
      <c r="B3" s="167"/>
      <c r="C3" s="167"/>
      <c r="D3" s="167"/>
      <c r="E3" s="167"/>
      <c r="F3" s="167"/>
      <c r="G3" s="167"/>
      <c r="H3" s="136"/>
      <c r="I3" s="136"/>
      <c r="J3" s="136"/>
      <c r="K3" s="136"/>
    </row>
    <row r="4" spans="1:12" ht="14.25" x14ac:dyDescent="0.25">
      <c r="A4" s="163" t="s">
        <v>6</v>
      </c>
      <c r="B4" s="163"/>
      <c r="C4" s="163"/>
      <c r="D4" s="163"/>
      <c r="G4" s="142"/>
      <c r="H4" s="136"/>
      <c r="I4" s="136"/>
      <c r="J4" s="136"/>
      <c r="K4" s="136"/>
    </row>
    <row r="5" spans="1:12" x14ac:dyDescent="0.25">
      <c r="G5" s="152"/>
      <c r="H5" s="152"/>
      <c r="I5" s="152"/>
      <c r="J5" s="152"/>
      <c r="K5" s="152"/>
    </row>
    <row r="6" spans="1:12" ht="22.5" customHeight="1" x14ac:dyDescent="0.25">
      <c r="G6" s="148"/>
      <c r="H6" s="152"/>
      <c r="I6" s="7"/>
      <c r="J6" s="153"/>
      <c r="K6" s="154" t="s">
        <v>116</v>
      </c>
    </row>
    <row r="7" spans="1:12" s="33" customFormat="1" ht="24" customHeight="1" x14ac:dyDescent="0.25">
      <c r="A7" s="157" t="s">
        <v>94</v>
      </c>
      <c r="B7" s="157" t="s">
        <v>95</v>
      </c>
      <c r="C7" s="157" t="s">
        <v>96</v>
      </c>
      <c r="D7" s="157" t="s">
        <v>97</v>
      </c>
      <c r="E7" s="157"/>
      <c r="F7" s="157" t="s">
        <v>111</v>
      </c>
      <c r="G7" s="164" t="s">
        <v>136</v>
      </c>
      <c r="H7" s="164" t="s">
        <v>137</v>
      </c>
      <c r="I7" s="164" t="s">
        <v>129</v>
      </c>
      <c r="J7" s="164" t="s">
        <v>133</v>
      </c>
      <c r="K7" s="164" t="s">
        <v>138</v>
      </c>
      <c r="L7" s="32"/>
    </row>
    <row r="8" spans="1:12" s="33" customFormat="1" ht="26.25" customHeight="1" x14ac:dyDescent="0.25">
      <c r="A8" s="157"/>
      <c r="B8" s="157"/>
      <c r="C8" s="157"/>
      <c r="D8" s="57" t="s">
        <v>98</v>
      </c>
      <c r="E8" s="57" t="s">
        <v>99</v>
      </c>
      <c r="F8" s="157"/>
      <c r="G8" s="165"/>
      <c r="H8" s="165"/>
      <c r="I8" s="165"/>
      <c r="J8" s="165"/>
      <c r="K8" s="165"/>
      <c r="L8" s="32"/>
    </row>
    <row r="9" spans="1:12" s="96" customFormat="1" ht="19.5" customHeight="1" x14ac:dyDescent="0.2">
      <c r="A9" s="138">
        <v>1</v>
      </c>
      <c r="B9" s="138">
        <v>2</v>
      </c>
      <c r="C9" s="138">
        <v>3</v>
      </c>
      <c r="D9" s="138">
        <v>4</v>
      </c>
      <c r="E9" s="138">
        <v>5</v>
      </c>
      <c r="F9" s="138">
        <v>6</v>
      </c>
      <c r="G9" s="138">
        <v>7</v>
      </c>
      <c r="H9" s="138">
        <v>8</v>
      </c>
      <c r="I9" s="138">
        <v>9</v>
      </c>
      <c r="J9" s="138">
        <v>10</v>
      </c>
      <c r="K9" s="138">
        <v>11</v>
      </c>
      <c r="L9" s="156"/>
    </row>
    <row r="10" spans="1:12" ht="18" customHeight="1" x14ac:dyDescent="0.25">
      <c r="A10" s="90" t="s">
        <v>166</v>
      </c>
      <c r="B10" s="90" t="s">
        <v>166</v>
      </c>
      <c r="C10" s="90" t="s">
        <v>166</v>
      </c>
      <c r="D10" s="155">
        <v>1055</v>
      </c>
      <c r="E10" s="81"/>
      <c r="F10" s="58" t="s">
        <v>100</v>
      </c>
      <c r="G10" s="9"/>
      <c r="H10" s="9"/>
      <c r="I10" s="9"/>
      <c r="J10" s="9"/>
      <c r="K10" s="9"/>
    </row>
    <row r="11" spans="1:12" ht="37.5" customHeight="1" x14ac:dyDescent="0.25">
      <c r="A11" s="168"/>
      <c r="B11" s="168"/>
      <c r="C11" s="168"/>
      <c r="D11" s="168"/>
      <c r="E11" s="160"/>
      <c r="F11" s="93" t="s">
        <v>165</v>
      </c>
      <c r="G11" s="5"/>
      <c r="H11" s="5"/>
      <c r="I11" s="5"/>
      <c r="J11" s="5"/>
      <c r="K11" s="5"/>
    </row>
    <row r="12" spans="1:12" ht="19.5" customHeight="1" x14ac:dyDescent="0.25">
      <c r="A12" s="168"/>
      <c r="B12" s="168"/>
      <c r="C12" s="168"/>
      <c r="D12" s="168"/>
      <c r="E12" s="161"/>
      <c r="F12" s="47" t="s">
        <v>115</v>
      </c>
      <c r="G12" s="5">
        <f>+G15+G17</f>
        <v>565075.74999999988</v>
      </c>
      <c r="H12" s="5">
        <f>+H15+H17</f>
        <v>567677.69999999995</v>
      </c>
      <c r="I12" s="5">
        <f>+I15+I17</f>
        <v>483244.2</v>
      </c>
      <c r="J12" s="5">
        <f>+J15+J17</f>
        <v>486188.10000000003</v>
      </c>
      <c r="K12" s="5">
        <f>+K15+K17</f>
        <v>488245.9</v>
      </c>
    </row>
    <row r="13" spans="1:12" ht="16.5" customHeight="1" x14ac:dyDescent="0.25">
      <c r="A13" s="168"/>
      <c r="B13" s="168"/>
      <c r="C13" s="168"/>
      <c r="D13" s="168"/>
      <c r="E13" s="162"/>
      <c r="F13" s="94" t="s">
        <v>100</v>
      </c>
      <c r="G13" s="5"/>
      <c r="H13" s="5"/>
      <c r="I13" s="5"/>
      <c r="J13" s="5"/>
      <c r="K13" s="5"/>
    </row>
    <row r="14" spans="1:12" ht="45" customHeight="1" x14ac:dyDescent="0.25">
      <c r="A14" s="168"/>
      <c r="B14" s="168"/>
      <c r="C14" s="168"/>
      <c r="D14" s="168"/>
      <c r="E14" s="158">
        <v>11001</v>
      </c>
      <c r="F14" s="92" t="s">
        <v>185</v>
      </c>
      <c r="G14" s="5"/>
      <c r="H14" s="5"/>
      <c r="I14" s="5"/>
      <c r="J14" s="5"/>
      <c r="K14" s="5"/>
    </row>
    <row r="15" spans="1:12" ht="31.5" customHeight="1" x14ac:dyDescent="0.25">
      <c r="A15" s="168"/>
      <c r="B15" s="168"/>
      <c r="C15" s="168"/>
      <c r="D15" s="168"/>
      <c r="E15" s="159"/>
      <c r="F15" s="47" t="s">
        <v>117</v>
      </c>
      <c r="G15" s="5">
        <f>+'2-ԸՆԴԱՄԵՆԸ ԾԱԽՍԵՐ'!E16</f>
        <v>560643.84999999986</v>
      </c>
      <c r="H15" s="5">
        <f>+'2-ԸՆԴԱՄԵՆԸ ԾԱԽՍԵՐ'!F16</f>
        <v>565177.69999999995</v>
      </c>
      <c r="I15" s="5">
        <f>+'2-ԸՆԴԱՄԵՆԸ ԾԱԽՍԵՐ'!G16</f>
        <v>480744.2</v>
      </c>
      <c r="J15" s="5">
        <f>+'2-ԸՆԴԱՄԵՆԸ ԾԱԽՍԵՐ'!K16</f>
        <v>483688.10000000003</v>
      </c>
      <c r="K15" s="5">
        <f>+'2-ԸՆԴԱՄԵՆԸ ԾԱԽՍԵՐ'!L16</f>
        <v>485745.9</v>
      </c>
    </row>
    <row r="16" spans="1:12" ht="33.75" customHeight="1" x14ac:dyDescent="0.25">
      <c r="A16" s="168"/>
      <c r="B16" s="168"/>
      <c r="C16" s="168"/>
      <c r="D16" s="168"/>
      <c r="E16" s="158" t="s">
        <v>118</v>
      </c>
      <c r="F16" s="92" t="s">
        <v>186</v>
      </c>
      <c r="G16" s="5"/>
      <c r="H16" s="5"/>
      <c r="I16" s="5"/>
      <c r="J16" s="5"/>
      <c r="K16" s="5"/>
    </row>
    <row r="17" spans="1:11" ht="47.25" customHeight="1" x14ac:dyDescent="0.25">
      <c r="A17" s="169"/>
      <c r="B17" s="169"/>
      <c r="C17" s="169"/>
      <c r="D17" s="169"/>
      <c r="E17" s="159"/>
      <c r="F17" s="47" t="s">
        <v>167</v>
      </c>
      <c r="G17" s="5">
        <f>+'2-ԸՆԴԱՄԵՆԸ ԾԱԽՍԵՐ'!E91</f>
        <v>4431.8999999999996</v>
      </c>
      <c r="H17" s="5">
        <f>+'2-ԸՆԴԱՄԵՆԸ ԾԱԽՍԵՐ'!F91</f>
        <v>2500</v>
      </c>
      <c r="I17" s="5">
        <f>+'2-ԸՆԴԱՄԵՆԸ ԾԱԽՍԵՐ'!G91</f>
        <v>2500</v>
      </c>
      <c r="J17" s="5">
        <f>+'2-ԸՆԴԱՄԵՆԸ ԾԱԽՍԵՐ'!K91</f>
        <v>2500</v>
      </c>
      <c r="K17" s="5">
        <f>+'2-ԸՆԴԱՄԵՆԸ ԾԱԽՍԵՐ'!L91</f>
        <v>2500</v>
      </c>
    </row>
  </sheetData>
  <mergeCells count="20">
    <mergeCell ref="A11:A17"/>
    <mergeCell ref="B11:B17"/>
    <mergeCell ref="C11:C17"/>
    <mergeCell ref="G7:G8"/>
    <mergeCell ref="I7:I8"/>
    <mergeCell ref="D11:D17"/>
    <mergeCell ref="A7:A8"/>
    <mergeCell ref="F7:F8"/>
    <mergeCell ref="H7:H8"/>
    <mergeCell ref="B7:B8"/>
    <mergeCell ref="A4:D4"/>
    <mergeCell ref="J7:J8"/>
    <mergeCell ref="J2:K2"/>
    <mergeCell ref="K7:K8"/>
    <mergeCell ref="A3:G3"/>
    <mergeCell ref="C7:C8"/>
    <mergeCell ref="E16:E17"/>
    <mergeCell ref="E14:E15"/>
    <mergeCell ref="D7:E7"/>
    <mergeCell ref="E11:E13"/>
  </mergeCells>
  <pageMargins left="0.17" right="0.17" top="1" bottom="1" header="0.26" footer="0.5"/>
  <pageSetup paperSize="9" scale="9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6"/>
  <sheetViews>
    <sheetView zoomScaleNormal="100" workbookViewId="0">
      <pane xSplit="4" ySplit="10" topLeftCell="E77" activePane="bottomRight" state="frozen"/>
      <selection pane="topRight" activeCell="E1" sqref="E1"/>
      <selection pane="bottomLeft" activeCell="A11" sqref="A11"/>
      <selection pane="bottomRight" activeCell="N27" sqref="N27"/>
    </sheetView>
  </sheetViews>
  <sheetFormatPr defaultRowHeight="13.5" x14ac:dyDescent="0.25"/>
  <cols>
    <col min="1" max="1" width="6.85546875" style="7" customWidth="1"/>
    <col min="2" max="2" width="7.85546875" style="7" customWidth="1"/>
    <col min="3" max="3" width="6.7109375" style="3" customWidth="1"/>
    <col min="4" max="4" width="42.7109375" style="25" customWidth="1"/>
    <col min="5" max="6" width="11.7109375" style="1" customWidth="1"/>
    <col min="7" max="7" width="11" style="1" customWidth="1"/>
    <col min="8" max="8" width="12.5703125" style="1" customWidth="1"/>
    <col min="9" max="9" width="13.140625" style="1" customWidth="1"/>
    <col min="10" max="10" width="37.5703125" style="117" customWidth="1"/>
    <col min="11" max="11" width="11.140625" style="1" customWidth="1"/>
    <col min="12" max="12" width="9.7109375" style="1" customWidth="1"/>
    <col min="13" max="109" width="9.140625" style="7"/>
    <col min="110" max="16384" width="9.140625" style="2"/>
  </cols>
  <sheetData>
    <row r="1" spans="1:109" s="7" customFormat="1" ht="21.75" customHeight="1" x14ac:dyDescent="0.25">
      <c r="C1" s="33"/>
      <c r="D1" s="99"/>
      <c r="E1" s="6"/>
      <c r="F1" s="6"/>
      <c r="G1" s="6"/>
      <c r="H1" s="6"/>
      <c r="I1" s="6"/>
      <c r="J1" s="143" t="s">
        <v>11</v>
      </c>
      <c r="K1" s="6"/>
      <c r="L1" s="6"/>
    </row>
    <row r="2" spans="1:109" s="7" customFormat="1" ht="25.5" customHeight="1" thickBot="1" x14ac:dyDescent="0.35">
      <c r="A2" s="177" t="s">
        <v>160</v>
      </c>
      <c r="B2" s="177"/>
      <c r="C2" s="177"/>
      <c r="D2" s="177"/>
      <c r="E2" s="177"/>
      <c r="F2" s="177"/>
      <c r="G2" s="177"/>
      <c r="H2" s="177"/>
      <c r="I2" s="142"/>
      <c r="J2" s="143" t="s">
        <v>5</v>
      </c>
      <c r="K2" s="6"/>
      <c r="L2" s="6"/>
    </row>
    <row r="3" spans="1:109" s="95" customFormat="1" ht="16.5" x14ac:dyDescent="0.25">
      <c r="A3" s="144" t="s">
        <v>94</v>
      </c>
      <c r="B3" s="144">
        <v>1</v>
      </c>
      <c r="C3" s="141"/>
      <c r="D3" s="146"/>
      <c r="E3" s="146"/>
      <c r="F3" s="146"/>
      <c r="G3" s="146"/>
      <c r="H3" s="146"/>
      <c r="I3" s="146"/>
      <c r="J3" s="141"/>
    </row>
    <row r="4" spans="1:109" s="95" customFormat="1" ht="16.5" x14ac:dyDescent="0.25">
      <c r="A4" s="145" t="s">
        <v>95</v>
      </c>
      <c r="B4" s="145">
        <v>1</v>
      </c>
      <c r="C4" s="141"/>
      <c r="D4" s="133"/>
      <c r="E4" s="133"/>
      <c r="F4" s="133"/>
      <c r="G4" s="133"/>
      <c r="H4" s="133"/>
      <c r="I4" s="133"/>
      <c r="J4" s="141"/>
      <c r="K4" s="133"/>
      <c r="L4" s="133"/>
    </row>
    <row r="5" spans="1:109" s="7" customFormat="1" ht="14.25" x14ac:dyDescent="0.25">
      <c r="A5" s="145" t="s">
        <v>96</v>
      </c>
      <c r="B5" s="145">
        <v>1</v>
      </c>
      <c r="C5" s="33"/>
      <c r="D5" s="135"/>
      <c r="E5" s="142"/>
      <c r="F5" s="142"/>
      <c r="G5" s="142"/>
      <c r="H5" s="142"/>
      <c r="I5" s="142"/>
      <c r="J5" s="143"/>
      <c r="K5" s="142"/>
      <c r="L5" s="142"/>
    </row>
    <row r="6" spans="1:109" s="3" customFormat="1" x14ac:dyDescent="0.25">
      <c r="A6" s="182"/>
      <c r="B6" s="182"/>
      <c r="C6" s="147"/>
      <c r="D6" s="100"/>
      <c r="E6" s="148"/>
      <c r="F6" s="148"/>
      <c r="G6" s="33"/>
      <c r="H6" s="149"/>
      <c r="I6" s="150"/>
      <c r="J6" s="117"/>
      <c r="K6" s="170" t="s">
        <v>116</v>
      </c>
      <c r="L6" s="170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</row>
    <row r="7" spans="1:109" s="91" customFormat="1" ht="32.25" customHeight="1" x14ac:dyDescent="0.25">
      <c r="A7" s="178" t="s">
        <v>97</v>
      </c>
      <c r="B7" s="178"/>
      <c r="C7" s="180">
        <v>1055</v>
      </c>
      <c r="D7" s="181"/>
      <c r="E7" s="139" t="s">
        <v>123</v>
      </c>
      <c r="F7" s="139" t="s">
        <v>124</v>
      </c>
      <c r="G7" s="134" t="s">
        <v>130</v>
      </c>
      <c r="H7" s="134"/>
      <c r="I7" s="134"/>
      <c r="J7" s="140"/>
      <c r="K7" s="62" t="s">
        <v>134</v>
      </c>
      <c r="L7" s="62" t="s">
        <v>139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</row>
    <row r="8" spans="1:109" s="89" customFormat="1" ht="80.25" customHeight="1" x14ac:dyDescent="0.2">
      <c r="A8" s="60" t="s">
        <v>98</v>
      </c>
      <c r="B8" s="60" t="s">
        <v>99</v>
      </c>
      <c r="C8" s="86" t="s">
        <v>12</v>
      </c>
      <c r="D8" s="86" t="s">
        <v>87</v>
      </c>
      <c r="E8" s="85" t="s">
        <v>89</v>
      </c>
      <c r="F8" s="87" t="s">
        <v>7</v>
      </c>
      <c r="G8" s="85" t="s">
        <v>8</v>
      </c>
      <c r="H8" s="85" t="s">
        <v>140</v>
      </c>
      <c r="I8" s="88" t="s">
        <v>141</v>
      </c>
      <c r="J8" s="114" t="s">
        <v>72</v>
      </c>
      <c r="K8" s="85" t="s">
        <v>8</v>
      </c>
      <c r="L8" s="85" t="s">
        <v>8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</row>
    <row r="9" spans="1:109" s="35" customFormat="1" x14ac:dyDescent="0.2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116">
        <v>10</v>
      </c>
      <c r="K9" s="69">
        <v>11</v>
      </c>
      <c r="L9" s="69">
        <v>12</v>
      </c>
    </row>
    <row r="10" spans="1:109" s="23" customFormat="1" ht="20.25" customHeight="1" x14ac:dyDescent="0.2">
      <c r="A10" s="179" t="s">
        <v>161</v>
      </c>
      <c r="B10" s="160">
        <v>11001</v>
      </c>
      <c r="C10" s="61"/>
      <c r="D10" s="39" t="s">
        <v>70</v>
      </c>
      <c r="E10" s="112">
        <v>88</v>
      </c>
      <c r="F10" s="112">
        <v>88</v>
      </c>
      <c r="G10" s="112">
        <v>76</v>
      </c>
      <c r="H10" s="112">
        <f>+G10-F10</f>
        <v>-12</v>
      </c>
      <c r="I10" s="112">
        <f t="shared" ref="I10:I42" si="0">G10-E10</f>
        <v>-12</v>
      </c>
      <c r="J10" s="118" t="s">
        <v>177</v>
      </c>
      <c r="K10" s="112">
        <v>76</v>
      </c>
      <c r="L10" s="112">
        <v>76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</row>
    <row r="11" spans="1:109" s="23" customFormat="1" ht="13.5" customHeight="1" x14ac:dyDescent="0.2">
      <c r="A11" s="168"/>
      <c r="B11" s="161"/>
      <c r="C11" s="62"/>
      <c r="D11" s="40"/>
      <c r="E11" s="22"/>
      <c r="F11" s="22"/>
      <c r="G11" s="22"/>
      <c r="H11" s="22"/>
      <c r="I11" s="22"/>
      <c r="J11" s="119"/>
      <c r="K11" s="22"/>
      <c r="L11" s="22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</row>
    <row r="12" spans="1:109" s="23" customFormat="1" ht="14.25" customHeight="1" x14ac:dyDescent="0.2">
      <c r="A12" s="168"/>
      <c r="B12" s="161"/>
      <c r="C12" s="62"/>
      <c r="D12" s="41" t="s">
        <v>9</v>
      </c>
      <c r="E12" s="111">
        <v>4</v>
      </c>
      <c r="F12" s="111">
        <v>4</v>
      </c>
      <c r="G12" s="111">
        <v>4</v>
      </c>
      <c r="H12" s="111">
        <f t="shared" ref="H12:H80" si="1">+G12-F12</f>
        <v>0</v>
      </c>
      <c r="I12" s="111">
        <f t="shared" si="0"/>
        <v>0</v>
      </c>
      <c r="J12" s="120"/>
      <c r="K12" s="111">
        <v>4</v>
      </c>
      <c r="L12" s="111">
        <v>4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</row>
    <row r="13" spans="1:109" s="84" customFormat="1" ht="14.25" customHeight="1" x14ac:dyDescent="0.2">
      <c r="A13" s="168"/>
      <c r="B13" s="161"/>
      <c r="C13" s="61"/>
      <c r="D13" s="47"/>
      <c r="E13" s="34"/>
      <c r="F13" s="34"/>
      <c r="G13" s="34"/>
      <c r="H13" s="34"/>
      <c r="I13" s="34"/>
      <c r="J13" s="121"/>
      <c r="K13" s="34"/>
      <c r="L13" s="34"/>
    </row>
    <row r="14" spans="1:109" s="35" customFormat="1" ht="14.25" customHeight="1" x14ac:dyDescent="0.25">
      <c r="A14" s="168"/>
      <c r="B14" s="161"/>
      <c r="C14" s="63"/>
      <c r="D14" s="48" t="s">
        <v>10</v>
      </c>
      <c r="E14" s="36">
        <f>+E16+E91</f>
        <v>565075.74999999988</v>
      </c>
      <c r="F14" s="36">
        <f>+F16+F91</f>
        <v>567677.69999999995</v>
      </c>
      <c r="G14" s="36">
        <f>+G16+G91</f>
        <v>483244.2</v>
      </c>
      <c r="H14" s="36">
        <f t="shared" si="1"/>
        <v>-84433.499999999942</v>
      </c>
      <c r="I14" s="36">
        <f t="shared" si="0"/>
        <v>-81831.549999999872</v>
      </c>
      <c r="J14" s="122"/>
      <c r="K14" s="36">
        <f>+K16+K91</f>
        <v>486188.10000000003</v>
      </c>
      <c r="L14" s="36">
        <f>+L16+L91</f>
        <v>488245.9</v>
      </c>
    </row>
    <row r="15" spans="1:109" s="35" customFormat="1" ht="14.25" customHeight="1" x14ac:dyDescent="0.25">
      <c r="A15" s="168"/>
      <c r="B15" s="161"/>
      <c r="C15" s="64"/>
      <c r="D15" s="4" t="s">
        <v>88</v>
      </c>
      <c r="E15" s="22"/>
      <c r="F15" s="22"/>
      <c r="G15" s="22"/>
      <c r="H15" s="22"/>
      <c r="I15" s="22"/>
      <c r="J15" s="119"/>
      <c r="K15" s="22"/>
      <c r="L15" s="22"/>
    </row>
    <row r="16" spans="1:109" s="35" customFormat="1" ht="14.25" customHeight="1" x14ac:dyDescent="0.2">
      <c r="A16" s="168"/>
      <c r="B16" s="161"/>
      <c r="C16" s="65"/>
      <c r="D16" s="42" t="s">
        <v>13</v>
      </c>
      <c r="E16" s="36">
        <f>E18+SUM(E24:E89)-E25-E30-E38-E52-E56-E80</f>
        <v>560643.84999999986</v>
      </c>
      <c r="F16" s="36">
        <f>F18+SUM(F24:F89)-F25-F30-F38-F52-F56-F80</f>
        <v>565177.69999999995</v>
      </c>
      <c r="G16" s="36">
        <f>G18+SUM(G24:G89)-G25-G30-G38-G52-G56-G80</f>
        <v>480744.2</v>
      </c>
      <c r="H16" s="36">
        <f>+G16-F16</f>
        <v>-84433.499999999942</v>
      </c>
      <c r="I16" s="36">
        <f>G16-E16</f>
        <v>-79899.649999999849</v>
      </c>
      <c r="J16" s="122"/>
      <c r="K16" s="36">
        <f>K18+SUM(K24:K89)-K25-K30-K38-K52-K56-K80</f>
        <v>483688.10000000003</v>
      </c>
      <c r="L16" s="36">
        <f>L18+SUM(L24:L89)-L25-L30-L38-L52-L56-L80</f>
        <v>485745.9</v>
      </c>
    </row>
    <row r="17" spans="1:109" s="35" customFormat="1" ht="13.5" customHeight="1" x14ac:dyDescent="0.2">
      <c r="A17" s="168"/>
      <c r="B17" s="161"/>
      <c r="C17" s="61"/>
      <c r="D17" s="40" t="s">
        <v>49</v>
      </c>
      <c r="E17" s="34"/>
      <c r="F17" s="34"/>
      <c r="G17" s="22"/>
      <c r="H17" s="22"/>
      <c r="I17" s="22"/>
      <c r="J17" s="121"/>
      <c r="K17" s="22"/>
      <c r="L17" s="22"/>
    </row>
    <row r="18" spans="1:109" s="35" customFormat="1" ht="14.25" x14ac:dyDescent="0.2">
      <c r="A18" s="168"/>
      <c r="B18" s="161"/>
      <c r="C18" s="66"/>
      <c r="D18" s="55" t="s">
        <v>112</v>
      </c>
      <c r="E18" s="56">
        <f>SUM(E20:E23)</f>
        <v>451364.1</v>
      </c>
      <c r="F18" s="83">
        <f>SUM(F20:F23)</f>
        <v>446066.3</v>
      </c>
      <c r="G18" s="83">
        <f>SUM(G20:G23)</f>
        <v>360291.3</v>
      </c>
      <c r="H18" s="56">
        <f>+G18-F18</f>
        <v>-85775</v>
      </c>
      <c r="I18" s="56">
        <f>G18-E18</f>
        <v>-91072.799999999988</v>
      </c>
      <c r="J18" s="123"/>
      <c r="K18" s="83">
        <f>SUM(K20:K23)</f>
        <v>363235.2</v>
      </c>
      <c r="L18" s="83">
        <f>SUM(L20:L23)</f>
        <v>365293</v>
      </c>
    </row>
    <row r="19" spans="1:109" s="35" customFormat="1" x14ac:dyDescent="0.25">
      <c r="A19" s="72"/>
      <c r="B19" s="70"/>
      <c r="C19" s="61"/>
      <c r="D19" s="40" t="s">
        <v>49</v>
      </c>
      <c r="E19" s="34"/>
      <c r="F19" s="34"/>
      <c r="G19" s="22"/>
      <c r="H19" s="22"/>
      <c r="I19" s="34"/>
      <c r="J19" s="121"/>
      <c r="K19" s="22"/>
      <c r="L19" s="22"/>
    </row>
    <row r="20" spans="1:109" s="35" customFormat="1" ht="30" customHeight="1" x14ac:dyDescent="0.25">
      <c r="A20" s="72"/>
      <c r="B20" s="70"/>
      <c r="C20" s="67" t="s">
        <v>63</v>
      </c>
      <c r="D20" s="43" t="s">
        <v>14</v>
      </c>
      <c r="E20" s="34">
        <v>379404</v>
      </c>
      <c r="F20" s="34">
        <v>374468.1</v>
      </c>
      <c r="G20" s="34">
        <v>310772.8</v>
      </c>
      <c r="H20" s="34">
        <f t="shared" si="1"/>
        <v>-63695.299999999988</v>
      </c>
      <c r="I20" s="34">
        <f t="shared" si="0"/>
        <v>-68631.200000000012</v>
      </c>
      <c r="J20" s="174" t="s">
        <v>184</v>
      </c>
      <c r="K20" s="34">
        <v>313311.8</v>
      </c>
      <c r="L20" s="34">
        <v>315085.7</v>
      </c>
    </row>
    <row r="21" spans="1:109" s="37" customFormat="1" ht="30" customHeight="1" x14ac:dyDescent="0.25">
      <c r="A21" s="72"/>
      <c r="B21" s="70"/>
      <c r="C21" s="67" t="s">
        <v>64</v>
      </c>
      <c r="D21" s="44" t="s">
        <v>15</v>
      </c>
      <c r="E21" s="34">
        <v>48121.8</v>
      </c>
      <c r="F21" s="34">
        <v>41953.2</v>
      </c>
      <c r="G21" s="34">
        <v>26479.4</v>
      </c>
      <c r="H21" s="34">
        <f t="shared" si="1"/>
        <v>-15473.799999999996</v>
      </c>
      <c r="I21" s="34">
        <f t="shared" si="0"/>
        <v>-21642.400000000001</v>
      </c>
      <c r="J21" s="175"/>
      <c r="K21" s="34">
        <v>26179.5</v>
      </c>
      <c r="L21" s="34">
        <v>26209.5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</row>
    <row r="22" spans="1:109" s="37" customFormat="1" ht="31.5" customHeight="1" x14ac:dyDescent="0.25">
      <c r="A22" s="72"/>
      <c r="B22" s="70"/>
      <c r="C22" s="67" t="s">
        <v>65</v>
      </c>
      <c r="D22" s="44" t="s">
        <v>16</v>
      </c>
      <c r="E22" s="34">
        <v>23838.3</v>
      </c>
      <c r="F22" s="34">
        <v>29645</v>
      </c>
      <c r="G22" s="34">
        <v>23039.1</v>
      </c>
      <c r="H22" s="34">
        <f>+G22-F22</f>
        <v>-6605.9000000000015</v>
      </c>
      <c r="I22" s="34">
        <f>G22-E22</f>
        <v>-799.20000000000073</v>
      </c>
      <c r="J22" s="176"/>
      <c r="K22" s="34">
        <v>23743.9</v>
      </c>
      <c r="L22" s="34">
        <v>23997.8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</row>
    <row r="23" spans="1:109" s="37" customFormat="1" ht="27" hidden="1" customHeight="1" x14ac:dyDescent="0.25">
      <c r="A23" s="72"/>
      <c r="B23" s="70"/>
      <c r="C23" s="67" t="s">
        <v>131</v>
      </c>
      <c r="D23" s="44" t="s">
        <v>132</v>
      </c>
      <c r="E23" s="34"/>
      <c r="F23" s="34">
        <v>0</v>
      </c>
      <c r="G23" s="34"/>
      <c r="H23" s="34">
        <f>+G23-F23</f>
        <v>0</v>
      </c>
      <c r="I23" s="34">
        <f>G23-E23</f>
        <v>0</v>
      </c>
      <c r="J23" s="121"/>
      <c r="K23" s="34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</row>
    <row r="24" spans="1:109" s="37" customFormat="1" ht="27" hidden="1" customHeight="1" x14ac:dyDescent="0.25">
      <c r="A24" s="72"/>
      <c r="B24" s="70"/>
      <c r="C24" s="67" t="s">
        <v>142</v>
      </c>
      <c r="D24" s="44" t="s">
        <v>143</v>
      </c>
      <c r="E24" s="34"/>
      <c r="F24" s="34">
        <v>0</v>
      </c>
      <c r="G24" s="34"/>
      <c r="H24" s="34">
        <f>+G24-F24</f>
        <v>0</v>
      </c>
      <c r="I24" s="34"/>
      <c r="J24" s="121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</row>
    <row r="25" spans="1:109" s="37" customFormat="1" ht="15.75" customHeight="1" x14ac:dyDescent="0.25">
      <c r="A25" s="72"/>
      <c r="B25" s="70"/>
      <c r="C25" s="68">
        <v>4212</v>
      </c>
      <c r="D25" s="55" t="s">
        <v>17</v>
      </c>
      <c r="E25" s="56">
        <f>E27+E28+E29</f>
        <v>4565.8</v>
      </c>
      <c r="F25" s="56">
        <f>F27+F28+F29</f>
        <v>7024.0999999999995</v>
      </c>
      <c r="G25" s="56">
        <f>G27+G28+G29</f>
        <v>7006.4</v>
      </c>
      <c r="H25" s="56">
        <f t="shared" si="1"/>
        <v>-17.699999999999818</v>
      </c>
      <c r="I25" s="56">
        <f t="shared" si="0"/>
        <v>2440.5999999999995</v>
      </c>
      <c r="J25" s="171" t="s">
        <v>183</v>
      </c>
      <c r="K25" s="56">
        <f>K27+K28+K29</f>
        <v>7006.4</v>
      </c>
      <c r="L25" s="56">
        <f>L27+L28+L29</f>
        <v>7006.4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</row>
    <row r="26" spans="1:109" s="37" customFormat="1" ht="13.5" customHeight="1" x14ac:dyDescent="0.25">
      <c r="A26" s="72"/>
      <c r="B26" s="70"/>
      <c r="C26" s="67"/>
      <c r="D26" s="40" t="s">
        <v>49</v>
      </c>
      <c r="E26" s="49"/>
      <c r="F26" s="49"/>
      <c r="G26" s="49"/>
      <c r="H26" s="49"/>
      <c r="I26" s="49"/>
      <c r="J26" s="172"/>
      <c r="K26" s="49"/>
      <c r="L26" s="49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</row>
    <row r="27" spans="1:109" s="37" customFormat="1" ht="17.25" customHeight="1" x14ac:dyDescent="0.25">
      <c r="A27" s="72"/>
      <c r="B27" s="70"/>
      <c r="C27" s="67"/>
      <c r="D27" s="40" t="s">
        <v>17</v>
      </c>
      <c r="E27" s="49">
        <v>2515.8000000000002</v>
      </c>
      <c r="F27" s="49">
        <v>4755.8999999999996</v>
      </c>
      <c r="G27" s="49">
        <v>4373.5</v>
      </c>
      <c r="H27" s="49">
        <f t="shared" si="1"/>
        <v>-382.39999999999964</v>
      </c>
      <c r="I27" s="49">
        <f t="shared" si="0"/>
        <v>1857.6999999999998</v>
      </c>
      <c r="J27" s="172"/>
      <c r="K27" s="34">
        <f t="shared" ref="K27:K29" si="2">G27</f>
        <v>4373.5</v>
      </c>
      <c r="L27" s="34">
        <f t="shared" ref="L27:L29" si="3">K27</f>
        <v>4373.5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</row>
    <row r="28" spans="1:109" s="37" customFormat="1" ht="29.25" customHeight="1" x14ac:dyDescent="0.25">
      <c r="A28" s="72"/>
      <c r="B28" s="70"/>
      <c r="C28" s="67"/>
      <c r="D28" s="40" t="s">
        <v>71</v>
      </c>
      <c r="E28" s="49"/>
      <c r="F28" s="49"/>
      <c r="G28" s="49"/>
      <c r="H28" s="49"/>
      <c r="I28" s="49"/>
      <c r="J28" s="172"/>
      <c r="K28" s="34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</row>
    <row r="29" spans="1:109" s="37" customFormat="1" ht="18" customHeight="1" x14ac:dyDescent="0.25">
      <c r="A29" s="72"/>
      <c r="B29" s="70"/>
      <c r="C29" s="67"/>
      <c r="D29" s="40" t="s">
        <v>90</v>
      </c>
      <c r="E29" s="49">
        <v>2050</v>
      </c>
      <c r="F29" s="49">
        <v>2268.1999999999998</v>
      </c>
      <c r="G29" s="49">
        <v>2632.9</v>
      </c>
      <c r="H29" s="49">
        <f t="shared" si="1"/>
        <v>364.70000000000027</v>
      </c>
      <c r="I29" s="49">
        <f t="shared" si="0"/>
        <v>582.90000000000009</v>
      </c>
      <c r="J29" s="173"/>
      <c r="K29" s="34">
        <f t="shared" si="2"/>
        <v>2632.9</v>
      </c>
      <c r="L29" s="34">
        <f t="shared" si="3"/>
        <v>2632.9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</row>
    <row r="30" spans="1:109" s="37" customFormat="1" ht="14.25" x14ac:dyDescent="0.25">
      <c r="A30" s="72"/>
      <c r="B30" s="70"/>
      <c r="C30" s="68">
        <v>4213</v>
      </c>
      <c r="D30" s="55" t="s">
        <v>18</v>
      </c>
      <c r="E30" s="56">
        <f>E32+E33</f>
        <v>111.4</v>
      </c>
      <c r="F30" s="56">
        <f>F32+F33</f>
        <v>163.5</v>
      </c>
      <c r="G30" s="56">
        <f>G32+G33</f>
        <v>163.5</v>
      </c>
      <c r="H30" s="56">
        <f t="shared" si="1"/>
        <v>0</v>
      </c>
      <c r="I30" s="56">
        <f t="shared" si="0"/>
        <v>52.099999999999994</v>
      </c>
      <c r="J30" s="123"/>
      <c r="K30" s="56">
        <f>K32+K33</f>
        <v>163.5</v>
      </c>
      <c r="L30" s="56">
        <f>L32+L33</f>
        <v>163.5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</row>
    <row r="31" spans="1:109" s="37" customFormat="1" x14ac:dyDescent="0.25">
      <c r="A31" s="72"/>
      <c r="B31" s="70"/>
      <c r="C31" s="67"/>
      <c r="D31" s="40" t="s">
        <v>49</v>
      </c>
      <c r="E31" s="49"/>
      <c r="F31" s="49"/>
      <c r="G31" s="49"/>
      <c r="H31" s="49"/>
      <c r="I31" s="49"/>
      <c r="J31" s="119"/>
      <c r="K31" s="34"/>
      <c r="L31" s="49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</row>
    <row r="32" spans="1:109" s="37" customFormat="1" ht="29.25" customHeight="1" x14ac:dyDescent="0.25">
      <c r="A32" s="72"/>
      <c r="B32" s="70"/>
      <c r="C32" s="67"/>
      <c r="D32" s="46" t="s">
        <v>19</v>
      </c>
      <c r="E32" s="49">
        <v>81.2</v>
      </c>
      <c r="F32" s="49">
        <v>133.30000000000001</v>
      </c>
      <c r="G32" s="49">
        <v>133.30000000000001</v>
      </c>
      <c r="H32" s="49">
        <f t="shared" si="1"/>
        <v>0</v>
      </c>
      <c r="I32" s="49">
        <f t="shared" si="0"/>
        <v>52.100000000000009</v>
      </c>
      <c r="J32" s="119" t="s">
        <v>178</v>
      </c>
      <c r="K32" s="34">
        <f>G32</f>
        <v>133.30000000000001</v>
      </c>
      <c r="L32" s="34">
        <f>K32</f>
        <v>133.30000000000001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</row>
    <row r="33" spans="1:109" s="37" customFormat="1" ht="30.75" customHeight="1" x14ac:dyDescent="0.25">
      <c r="A33" s="72"/>
      <c r="B33" s="70"/>
      <c r="C33" s="67"/>
      <c r="D33" s="46" t="s">
        <v>66</v>
      </c>
      <c r="E33" s="49">
        <v>30.2</v>
      </c>
      <c r="F33" s="49">
        <v>30.2</v>
      </c>
      <c r="G33" s="49">
        <v>30.2</v>
      </c>
      <c r="H33" s="49">
        <f t="shared" si="1"/>
        <v>0</v>
      </c>
      <c r="I33" s="49">
        <f t="shared" si="0"/>
        <v>0</v>
      </c>
      <c r="J33" s="119" t="s">
        <v>178</v>
      </c>
      <c r="K33" s="34">
        <f>G33</f>
        <v>30.2</v>
      </c>
      <c r="L33" s="34">
        <f>K33</f>
        <v>30.2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</row>
    <row r="34" spans="1:109" s="37" customFormat="1" ht="45" customHeight="1" x14ac:dyDescent="0.25">
      <c r="A34" s="72"/>
      <c r="B34" s="70"/>
      <c r="C34" s="67">
        <v>4214</v>
      </c>
      <c r="D34" s="45" t="s">
        <v>20</v>
      </c>
      <c r="E34" s="49">
        <v>1571.1</v>
      </c>
      <c r="F34" s="49">
        <v>2910.6</v>
      </c>
      <c r="G34" s="49">
        <v>3871.8</v>
      </c>
      <c r="H34" s="49">
        <f t="shared" si="1"/>
        <v>961.20000000000027</v>
      </c>
      <c r="I34" s="49">
        <f t="shared" si="0"/>
        <v>2300.7000000000003</v>
      </c>
      <c r="J34" s="124" t="s">
        <v>179</v>
      </c>
      <c r="K34" s="34">
        <f>G34</f>
        <v>3871.8</v>
      </c>
      <c r="L34" s="34">
        <f>K34</f>
        <v>3871.8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</row>
    <row r="35" spans="1:109" s="35" customFormat="1" ht="18" customHeight="1" x14ac:dyDescent="0.25">
      <c r="A35" s="72"/>
      <c r="B35" s="70"/>
      <c r="C35" s="67">
        <v>4215</v>
      </c>
      <c r="D35" s="45" t="s">
        <v>21</v>
      </c>
      <c r="E35" s="49">
        <v>165</v>
      </c>
      <c r="F35" s="49">
        <v>160</v>
      </c>
      <c r="G35" s="49">
        <v>160</v>
      </c>
      <c r="H35" s="49">
        <f t="shared" si="1"/>
        <v>0</v>
      </c>
      <c r="I35" s="49">
        <f t="shared" si="0"/>
        <v>-5</v>
      </c>
      <c r="J35" s="115"/>
      <c r="K35" s="34">
        <f>G35</f>
        <v>160</v>
      </c>
      <c r="L35" s="34">
        <f>K35</f>
        <v>160</v>
      </c>
    </row>
    <row r="36" spans="1:109" s="23" customFormat="1" ht="28.5" hidden="1" x14ac:dyDescent="0.25">
      <c r="A36" s="72"/>
      <c r="B36" s="70"/>
      <c r="C36" s="67">
        <v>4216</v>
      </c>
      <c r="D36" s="45" t="s">
        <v>22</v>
      </c>
      <c r="E36" s="49"/>
      <c r="F36" s="49">
        <v>0</v>
      </c>
      <c r="G36" s="49"/>
      <c r="H36" s="49">
        <f t="shared" si="1"/>
        <v>0</v>
      </c>
      <c r="I36" s="49">
        <f t="shared" si="0"/>
        <v>0</v>
      </c>
      <c r="J36" s="115"/>
      <c r="K36" s="49"/>
      <c r="L36" s="49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</row>
    <row r="37" spans="1:109" s="23" customFormat="1" ht="14.25" hidden="1" x14ac:dyDescent="0.25">
      <c r="A37" s="72"/>
      <c r="B37" s="70"/>
      <c r="C37" s="67">
        <v>4217</v>
      </c>
      <c r="D37" s="45" t="s">
        <v>23</v>
      </c>
      <c r="E37" s="49"/>
      <c r="F37" s="49">
        <v>0</v>
      </c>
      <c r="G37" s="49"/>
      <c r="H37" s="49">
        <f t="shared" si="1"/>
        <v>0</v>
      </c>
      <c r="I37" s="49">
        <f t="shared" si="0"/>
        <v>0</v>
      </c>
      <c r="J37" s="115"/>
      <c r="K37" s="49"/>
      <c r="L37" s="49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</row>
    <row r="38" spans="1:109" s="23" customFormat="1" ht="29.25" customHeight="1" x14ac:dyDescent="0.25">
      <c r="A38" s="72"/>
      <c r="B38" s="70"/>
      <c r="C38" s="68"/>
      <c r="D38" s="55" t="s">
        <v>91</v>
      </c>
      <c r="E38" s="56">
        <f>E40+E41</f>
        <v>4806.3999999999996</v>
      </c>
      <c r="F38" s="56">
        <f>F40+F41</f>
        <v>4978.6000000000004</v>
      </c>
      <c r="G38" s="56">
        <f>G40+G41</f>
        <v>4978.6000000000004</v>
      </c>
      <c r="H38" s="56">
        <f t="shared" si="1"/>
        <v>0</v>
      </c>
      <c r="I38" s="56">
        <f t="shared" si="0"/>
        <v>172.20000000000073</v>
      </c>
      <c r="J38" s="123"/>
      <c r="K38" s="56">
        <f>K40+K41</f>
        <v>4978.6000000000004</v>
      </c>
      <c r="L38" s="56">
        <f>L40+L41</f>
        <v>4978.6000000000004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</row>
    <row r="39" spans="1:109" s="23" customFormat="1" x14ac:dyDescent="0.25">
      <c r="A39" s="72"/>
      <c r="B39" s="70"/>
      <c r="C39" s="67"/>
      <c r="D39" s="40" t="s">
        <v>49</v>
      </c>
      <c r="E39" s="22"/>
      <c r="F39" s="22"/>
      <c r="G39" s="22"/>
      <c r="H39" s="22"/>
      <c r="I39" s="22"/>
      <c r="J39" s="119"/>
      <c r="K39" s="22"/>
      <c r="L39" s="22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</row>
    <row r="40" spans="1:109" s="23" customFormat="1" ht="18" customHeight="1" x14ac:dyDescent="0.25">
      <c r="A40" s="72"/>
      <c r="B40" s="70"/>
      <c r="C40" s="67" t="s">
        <v>159</v>
      </c>
      <c r="D40" s="40" t="s">
        <v>24</v>
      </c>
      <c r="E40" s="22">
        <v>4806.3999999999996</v>
      </c>
      <c r="F40" s="22">
        <v>3618.6</v>
      </c>
      <c r="G40" s="22">
        <v>3618.6</v>
      </c>
      <c r="H40" s="22">
        <f t="shared" si="1"/>
        <v>0</v>
      </c>
      <c r="I40" s="22">
        <f t="shared" si="0"/>
        <v>-1187.7999999999997</v>
      </c>
      <c r="J40" s="119" t="s">
        <v>178</v>
      </c>
      <c r="K40" s="34">
        <f>G40</f>
        <v>3618.6</v>
      </c>
      <c r="L40" s="34">
        <f>K40</f>
        <v>3618.6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</row>
    <row r="41" spans="1:109" s="23" customFormat="1" ht="17.25" customHeight="1" x14ac:dyDescent="0.25">
      <c r="A41" s="72"/>
      <c r="B41" s="70"/>
      <c r="C41" s="67">
        <v>4222</v>
      </c>
      <c r="D41" s="40" t="s">
        <v>25</v>
      </c>
      <c r="E41" s="22">
        <v>0</v>
      </c>
      <c r="F41" s="22">
        <v>1360</v>
      </c>
      <c r="G41" s="22">
        <v>1360</v>
      </c>
      <c r="H41" s="22">
        <f t="shared" si="1"/>
        <v>0</v>
      </c>
      <c r="I41" s="22">
        <f t="shared" si="0"/>
        <v>1360</v>
      </c>
      <c r="J41" s="119" t="s">
        <v>178</v>
      </c>
      <c r="K41" s="34">
        <f>G41</f>
        <v>1360</v>
      </c>
      <c r="L41" s="34">
        <f>K41</f>
        <v>1360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</row>
    <row r="42" spans="1:109" s="37" customFormat="1" ht="19.5" hidden="1" customHeight="1" x14ac:dyDescent="0.25">
      <c r="A42" s="72"/>
      <c r="B42" s="70"/>
      <c r="C42" s="67">
        <v>4231</v>
      </c>
      <c r="D42" s="41" t="s">
        <v>26</v>
      </c>
      <c r="E42" s="22"/>
      <c r="F42" s="22">
        <v>0</v>
      </c>
      <c r="G42" s="22"/>
      <c r="H42" s="22">
        <f t="shared" si="1"/>
        <v>0</v>
      </c>
      <c r="I42" s="22">
        <f t="shared" si="0"/>
        <v>0</v>
      </c>
      <c r="J42" s="119"/>
      <c r="K42" s="22"/>
      <c r="L42" s="22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</row>
    <row r="43" spans="1:109" s="37" customFormat="1" ht="43.5" customHeight="1" x14ac:dyDescent="0.25">
      <c r="A43" s="72"/>
      <c r="B43" s="70"/>
      <c r="C43" s="67">
        <v>4232</v>
      </c>
      <c r="D43" s="41" t="s">
        <v>27</v>
      </c>
      <c r="E43" s="22">
        <v>2763</v>
      </c>
      <c r="F43" s="22">
        <v>2766</v>
      </c>
      <c r="G43" s="22">
        <v>3016</v>
      </c>
      <c r="H43" s="22">
        <f t="shared" si="1"/>
        <v>250</v>
      </c>
      <c r="I43" s="22">
        <f t="shared" ref="I43:I80" si="4">G43-E43</f>
        <v>253</v>
      </c>
      <c r="J43" s="125" t="s">
        <v>189</v>
      </c>
      <c r="K43" s="34">
        <f>G43</f>
        <v>3016</v>
      </c>
      <c r="L43" s="34">
        <f>K43</f>
        <v>3016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</row>
    <row r="44" spans="1:109" s="37" customFormat="1" ht="28.5" x14ac:dyDescent="0.25">
      <c r="A44" s="72"/>
      <c r="B44" s="70"/>
      <c r="C44" s="67">
        <v>4233</v>
      </c>
      <c r="D44" s="41" t="s">
        <v>84</v>
      </c>
      <c r="E44" s="22">
        <v>11.5</v>
      </c>
      <c r="F44" s="22">
        <v>234</v>
      </c>
      <c r="G44" s="22">
        <v>234</v>
      </c>
      <c r="H44" s="22">
        <f t="shared" si="1"/>
        <v>0</v>
      </c>
      <c r="I44" s="22">
        <f t="shared" si="4"/>
        <v>222.5</v>
      </c>
      <c r="J44" s="119" t="s">
        <v>178</v>
      </c>
      <c r="K44" s="34">
        <f>G44</f>
        <v>234</v>
      </c>
      <c r="L44" s="34">
        <f>K44</f>
        <v>234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</row>
    <row r="45" spans="1:109" s="37" customFormat="1" ht="18.75" hidden="1" customHeight="1" x14ac:dyDescent="0.25">
      <c r="A45" s="72"/>
      <c r="B45" s="70"/>
      <c r="C45" s="67">
        <v>4234</v>
      </c>
      <c r="D45" s="41" t="s">
        <v>28</v>
      </c>
      <c r="E45" s="49"/>
      <c r="F45" s="49">
        <v>0</v>
      </c>
      <c r="G45" s="49"/>
      <c r="H45" s="49">
        <f t="shared" si="1"/>
        <v>0</v>
      </c>
      <c r="I45" s="49">
        <f t="shared" si="4"/>
        <v>0</v>
      </c>
      <c r="J45" s="119" t="s">
        <v>178</v>
      </c>
      <c r="K45" s="49"/>
      <c r="L45" s="49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</row>
    <row r="46" spans="1:109" s="35" customFormat="1" ht="18" customHeight="1" x14ac:dyDescent="0.25">
      <c r="A46" s="72"/>
      <c r="B46" s="70"/>
      <c r="C46" s="67">
        <v>4235</v>
      </c>
      <c r="D46" s="41" t="s">
        <v>29</v>
      </c>
      <c r="E46" s="49">
        <v>2400</v>
      </c>
      <c r="F46" s="49">
        <v>10000</v>
      </c>
      <c r="G46" s="49">
        <v>10000</v>
      </c>
      <c r="H46" s="49">
        <f t="shared" si="1"/>
        <v>0</v>
      </c>
      <c r="I46" s="49">
        <f t="shared" si="4"/>
        <v>7600</v>
      </c>
      <c r="J46" s="119" t="s">
        <v>178</v>
      </c>
      <c r="K46" s="34">
        <f>G46</f>
        <v>10000</v>
      </c>
      <c r="L46" s="34">
        <f>K46</f>
        <v>10000</v>
      </c>
    </row>
    <row r="47" spans="1:109" s="37" customFormat="1" ht="28.5" hidden="1" x14ac:dyDescent="0.25">
      <c r="A47" s="72"/>
      <c r="B47" s="70"/>
      <c r="C47" s="67">
        <v>4236</v>
      </c>
      <c r="D47" s="41" t="s">
        <v>30</v>
      </c>
      <c r="E47" s="49"/>
      <c r="F47" s="49">
        <v>0</v>
      </c>
      <c r="G47" s="49"/>
      <c r="H47" s="49">
        <f t="shared" si="1"/>
        <v>0</v>
      </c>
      <c r="I47" s="49">
        <f t="shared" si="4"/>
        <v>0</v>
      </c>
      <c r="J47" s="119" t="s">
        <v>178</v>
      </c>
      <c r="K47" s="49"/>
      <c r="L47" s="49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</row>
    <row r="48" spans="1:109" s="35" customFormat="1" ht="18.75" customHeight="1" x14ac:dyDescent="0.25">
      <c r="A48" s="72"/>
      <c r="B48" s="70"/>
      <c r="C48" s="67">
        <v>4237</v>
      </c>
      <c r="D48" s="41" t="s">
        <v>31</v>
      </c>
      <c r="E48" s="49">
        <v>475</v>
      </c>
      <c r="F48" s="49">
        <v>300</v>
      </c>
      <c r="G48" s="49">
        <v>300</v>
      </c>
      <c r="H48" s="49">
        <f t="shared" si="1"/>
        <v>0</v>
      </c>
      <c r="I48" s="49">
        <f t="shared" si="4"/>
        <v>-175</v>
      </c>
      <c r="J48" s="119" t="s">
        <v>178</v>
      </c>
      <c r="K48" s="34">
        <f>G48</f>
        <v>300</v>
      </c>
      <c r="L48" s="34">
        <f>K48</f>
        <v>300</v>
      </c>
    </row>
    <row r="49" spans="1:109" s="35" customFormat="1" ht="18.75" hidden="1" customHeight="1" x14ac:dyDescent="0.25">
      <c r="A49" s="72"/>
      <c r="B49" s="70"/>
      <c r="C49" s="67">
        <v>4239</v>
      </c>
      <c r="D49" s="39" t="s">
        <v>32</v>
      </c>
      <c r="E49" s="34"/>
      <c r="F49" s="34">
        <v>0</v>
      </c>
      <c r="G49" s="34"/>
      <c r="H49" s="34">
        <f t="shared" si="1"/>
        <v>0</v>
      </c>
      <c r="I49" s="34">
        <f t="shared" si="4"/>
        <v>0</v>
      </c>
      <c r="J49" s="119" t="s">
        <v>178</v>
      </c>
      <c r="K49" s="34">
        <f>G49</f>
        <v>0</v>
      </c>
      <c r="L49" s="34">
        <f>K49</f>
        <v>0</v>
      </c>
    </row>
    <row r="50" spans="1:109" s="35" customFormat="1" ht="18.75" customHeight="1" x14ac:dyDescent="0.25">
      <c r="A50" s="72"/>
      <c r="B50" s="70"/>
      <c r="C50" s="67">
        <v>4241</v>
      </c>
      <c r="D50" s="41" t="s">
        <v>33</v>
      </c>
      <c r="E50" s="49">
        <v>42.35</v>
      </c>
      <c r="F50" s="49">
        <v>50</v>
      </c>
      <c r="G50" s="49">
        <v>50</v>
      </c>
      <c r="H50" s="49">
        <f t="shared" si="1"/>
        <v>0</v>
      </c>
      <c r="I50" s="49">
        <f t="shared" si="4"/>
        <v>7.6499999999999986</v>
      </c>
      <c r="J50" s="119" t="s">
        <v>178</v>
      </c>
      <c r="K50" s="34">
        <f>G50</f>
        <v>50</v>
      </c>
      <c r="L50" s="34">
        <f>K50</f>
        <v>50</v>
      </c>
    </row>
    <row r="51" spans="1:109" s="35" customFormat="1" ht="28.5" x14ac:dyDescent="0.25">
      <c r="A51" s="72"/>
      <c r="B51" s="70"/>
      <c r="C51" s="67">
        <v>4251</v>
      </c>
      <c r="D51" s="39" t="s">
        <v>34</v>
      </c>
      <c r="E51" s="34">
        <v>3737.3</v>
      </c>
      <c r="F51" s="34">
        <v>2537.3000000000002</v>
      </c>
      <c r="G51" s="34">
        <v>2537.3000000000002</v>
      </c>
      <c r="H51" s="34">
        <f t="shared" si="1"/>
        <v>0</v>
      </c>
      <c r="I51" s="34">
        <f t="shared" si="4"/>
        <v>-1200</v>
      </c>
      <c r="J51" s="119" t="s">
        <v>178</v>
      </c>
      <c r="K51" s="34">
        <f>G51</f>
        <v>2537.3000000000002</v>
      </c>
      <c r="L51" s="34">
        <f>K51</f>
        <v>2537.3000000000002</v>
      </c>
    </row>
    <row r="52" spans="1:109" s="35" customFormat="1" ht="29.25" customHeight="1" x14ac:dyDescent="0.25">
      <c r="A52" s="72"/>
      <c r="B52" s="70"/>
      <c r="C52" s="68">
        <v>4252</v>
      </c>
      <c r="D52" s="55" t="s">
        <v>35</v>
      </c>
      <c r="E52" s="56">
        <f>E54+E55</f>
        <v>2420</v>
      </c>
      <c r="F52" s="56">
        <f>F54+F55</f>
        <v>2636</v>
      </c>
      <c r="G52" s="56">
        <f>G54+G55</f>
        <v>2636</v>
      </c>
      <c r="H52" s="56">
        <f t="shared" si="1"/>
        <v>0</v>
      </c>
      <c r="I52" s="56">
        <f t="shared" si="4"/>
        <v>216</v>
      </c>
      <c r="J52" s="123"/>
      <c r="K52" s="56">
        <f>K54+K55</f>
        <v>2636</v>
      </c>
      <c r="L52" s="56">
        <f>L54+L55</f>
        <v>2636</v>
      </c>
    </row>
    <row r="53" spans="1:109" s="35" customFormat="1" x14ac:dyDescent="0.25">
      <c r="A53" s="72"/>
      <c r="B53" s="70"/>
      <c r="C53" s="67"/>
      <c r="D53" s="40" t="s">
        <v>49</v>
      </c>
      <c r="E53" s="34"/>
      <c r="F53" s="34"/>
      <c r="G53" s="34"/>
      <c r="H53" s="34"/>
      <c r="I53" s="34"/>
      <c r="J53" s="119"/>
      <c r="K53" s="34"/>
      <c r="L53" s="34"/>
    </row>
    <row r="54" spans="1:109" s="37" customFormat="1" ht="27" x14ac:dyDescent="0.25">
      <c r="A54" s="72"/>
      <c r="B54" s="70"/>
      <c r="C54" s="67"/>
      <c r="D54" s="47" t="s">
        <v>36</v>
      </c>
      <c r="E54" s="34">
        <v>1252</v>
      </c>
      <c r="F54" s="34">
        <v>1216</v>
      </c>
      <c r="G54" s="34">
        <v>1216</v>
      </c>
      <c r="H54" s="34">
        <f t="shared" si="1"/>
        <v>0</v>
      </c>
      <c r="I54" s="34">
        <f t="shared" si="4"/>
        <v>-36</v>
      </c>
      <c r="J54" s="119" t="s">
        <v>178</v>
      </c>
      <c r="K54" s="34">
        <f>G54</f>
        <v>1216</v>
      </c>
      <c r="L54" s="34">
        <f>K54</f>
        <v>1216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</row>
    <row r="55" spans="1:109" s="37" customFormat="1" ht="27" x14ac:dyDescent="0.25">
      <c r="A55" s="72"/>
      <c r="B55" s="70"/>
      <c r="C55" s="67"/>
      <c r="D55" s="47" t="s">
        <v>37</v>
      </c>
      <c r="E55" s="34">
        <v>1168</v>
      </c>
      <c r="F55" s="34">
        <v>1420</v>
      </c>
      <c r="G55" s="34">
        <v>1420</v>
      </c>
      <c r="H55" s="34">
        <f t="shared" si="1"/>
        <v>0</v>
      </c>
      <c r="I55" s="34">
        <f t="shared" si="4"/>
        <v>252</v>
      </c>
      <c r="J55" s="119" t="s">
        <v>178</v>
      </c>
      <c r="K55" s="34">
        <f>G55</f>
        <v>1420</v>
      </c>
      <c r="L55" s="34">
        <f>K55</f>
        <v>1420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</row>
    <row r="56" spans="1:109" s="37" customFormat="1" ht="14.25" x14ac:dyDescent="0.25">
      <c r="A56" s="72"/>
      <c r="B56" s="70"/>
      <c r="C56" s="68">
        <v>4261</v>
      </c>
      <c r="D56" s="55" t="s">
        <v>38</v>
      </c>
      <c r="E56" s="56">
        <f>E58+E59</f>
        <v>1334</v>
      </c>
      <c r="F56" s="56">
        <f>F58+F59</f>
        <v>1210.3</v>
      </c>
      <c r="G56" s="56">
        <f>G58+G59</f>
        <v>1210.3</v>
      </c>
      <c r="H56" s="56">
        <f t="shared" si="1"/>
        <v>0</v>
      </c>
      <c r="I56" s="56">
        <f t="shared" si="4"/>
        <v>-123.70000000000005</v>
      </c>
      <c r="J56" s="123"/>
      <c r="K56" s="56">
        <f>K58+K59</f>
        <v>1210.3</v>
      </c>
      <c r="L56" s="56">
        <f>L58+L59</f>
        <v>1210.3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</row>
    <row r="57" spans="1:109" s="37" customFormat="1" x14ac:dyDescent="0.25">
      <c r="A57" s="72"/>
      <c r="B57" s="70"/>
      <c r="C57" s="67"/>
      <c r="D57" s="40" t="s">
        <v>49</v>
      </c>
      <c r="E57" s="49"/>
      <c r="F57" s="49"/>
      <c r="G57" s="49"/>
      <c r="H57" s="49"/>
      <c r="I57" s="49"/>
      <c r="J57" s="115"/>
      <c r="K57" s="34"/>
      <c r="L57" s="34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</row>
    <row r="58" spans="1:109" s="37" customFormat="1" ht="12.75" customHeight="1" x14ac:dyDescent="0.25">
      <c r="A58" s="72"/>
      <c r="B58" s="70"/>
      <c r="C58" s="67"/>
      <c r="D58" s="40" t="s">
        <v>39</v>
      </c>
      <c r="E58" s="49">
        <v>1334</v>
      </c>
      <c r="F58" s="49">
        <v>1210.3</v>
      </c>
      <c r="G58" s="49">
        <v>1210.3</v>
      </c>
      <c r="H58" s="49">
        <f t="shared" si="1"/>
        <v>0</v>
      </c>
      <c r="I58" s="49">
        <f t="shared" si="4"/>
        <v>-123.70000000000005</v>
      </c>
      <c r="J58" s="119" t="s">
        <v>178</v>
      </c>
      <c r="K58" s="34">
        <f>G58</f>
        <v>1210.3</v>
      </c>
      <c r="L58" s="34">
        <f>K58</f>
        <v>1210.3</v>
      </c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</row>
    <row r="59" spans="1:109" s="37" customFormat="1" hidden="1" x14ac:dyDescent="0.25">
      <c r="A59" s="72"/>
      <c r="B59" s="70"/>
      <c r="C59" s="67"/>
      <c r="D59" s="40" t="s">
        <v>40</v>
      </c>
      <c r="E59" s="49"/>
      <c r="F59" s="49">
        <v>0</v>
      </c>
      <c r="G59" s="49"/>
      <c r="H59" s="49">
        <f t="shared" si="1"/>
        <v>0</v>
      </c>
      <c r="I59" s="49">
        <f t="shared" si="4"/>
        <v>0</v>
      </c>
      <c r="J59" s="119" t="s">
        <v>178</v>
      </c>
      <c r="K59" s="49"/>
      <c r="L59" s="49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</row>
    <row r="60" spans="1:109" s="37" customFormat="1" ht="14.25" hidden="1" x14ac:dyDescent="0.25">
      <c r="A60" s="72"/>
      <c r="B60" s="70"/>
      <c r="C60" s="67">
        <v>4262</v>
      </c>
      <c r="D60" s="41" t="s">
        <v>74</v>
      </c>
      <c r="E60" s="49"/>
      <c r="F60" s="49">
        <v>0</v>
      </c>
      <c r="G60" s="49"/>
      <c r="H60" s="49">
        <f t="shared" si="1"/>
        <v>0</v>
      </c>
      <c r="I60" s="49">
        <f t="shared" si="4"/>
        <v>0</v>
      </c>
      <c r="J60" s="119" t="s">
        <v>178</v>
      </c>
      <c r="K60" s="49"/>
      <c r="L60" s="49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</row>
    <row r="61" spans="1:109" s="37" customFormat="1" ht="14.25" x14ac:dyDescent="0.25">
      <c r="A61" s="72"/>
      <c r="B61" s="70"/>
      <c r="C61" s="67">
        <v>4264</v>
      </c>
      <c r="D61" s="41" t="s">
        <v>73</v>
      </c>
      <c r="E61" s="49">
        <v>3753.2</v>
      </c>
      <c r="F61" s="49">
        <v>3360</v>
      </c>
      <c r="G61" s="49">
        <v>3360</v>
      </c>
      <c r="H61" s="49">
        <f t="shared" si="1"/>
        <v>0</v>
      </c>
      <c r="I61" s="49">
        <f t="shared" si="4"/>
        <v>-393.19999999999982</v>
      </c>
      <c r="J61" s="119" t="s">
        <v>178</v>
      </c>
      <c r="K61" s="34">
        <f>G61</f>
        <v>3360</v>
      </c>
      <c r="L61" s="34">
        <f>K61</f>
        <v>3360</v>
      </c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</row>
    <row r="62" spans="1:109" s="37" customFormat="1" ht="18.75" hidden="1" customHeight="1" x14ac:dyDescent="0.25">
      <c r="A62" s="72"/>
      <c r="B62" s="70"/>
      <c r="C62" s="67">
        <v>4266</v>
      </c>
      <c r="D62" s="41" t="s">
        <v>93</v>
      </c>
      <c r="E62" s="49"/>
      <c r="F62" s="49">
        <v>0</v>
      </c>
      <c r="G62" s="49"/>
      <c r="H62" s="49">
        <f t="shared" si="1"/>
        <v>0</v>
      </c>
      <c r="I62" s="49">
        <f t="shared" si="4"/>
        <v>0</v>
      </c>
      <c r="J62" s="119" t="s">
        <v>178</v>
      </c>
      <c r="K62" s="49"/>
      <c r="L62" s="49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</row>
    <row r="63" spans="1:109" s="37" customFormat="1" ht="18" customHeight="1" x14ac:dyDescent="0.25">
      <c r="A63" s="72"/>
      <c r="B63" s="70"/>
      <c r="C63" s="67">
        <v>4267</v>
      </c>
      <c r="D63" s="41" t="s">
        <v>75</v>
      </c>
      <c r="E63" s="49">
        <v>600</v>
      </c>
      <c r="F63" s="49">
        <v>500</v>
      </c>
      <c r="G63" s="49">
        <v>500</v>
      </c>
      <c r="H63" s="49">
        <f t="shared" si="1"/>
        <v>0</v>
      </c>
      <c r="I63" s="49">
        <f t="shared" si="4"/>
        <v>-100</v>
      </c>
      <c r="J63" s="119" t="s">
        <v>178</v>
      </c>
      <c r="K63" s="34">
        <f>G63</f>
        <v>500</v>
      </c>
      <c r="L63" s="34">
        <f>K63</f>
        <v>500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</row>
    <row r="64" spans="1:109" s="37" customFormat="1" ht="18" customHeight="1" x14ac:dyDescent="0.25">
      <c r="A64" s="72"/>
      <c r="B64" s="70"/>
      <c r="C64" s="67">
        <v>4269</v>
      </c>
      <c r="D64" s="41" t="s">
        <v>41</v>
      </c>
      <c r="E64" s="49">
        <v>205</v>
      </c>
      <c r="F64" s="49">
        <v>0</v>
      </c>
      <c r="G64" s="49">
        <v>0</v>
      </c>
      <c r="H64" s="49">
        <f t="shared" si="1"/>
        <v>0</v>
      </c>
      <c r="I64" s="49">
        <f t="shared" si="4"/>
        <v>-205</v>
      </c>
      <c r="J64" s="119" t="s">
        <v>178</v>
      </c>
      <c r="K64" s="49">
        <v>0</v>
      </c>
      <c r="L64" s="49">
        <v>0</v>
      </c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</row>
    <row r="65" spans="1:109" s="37" customFormat="1" ht="0.75" hidden="1" customHeight="1" x14ac:dyDescent="0.25">
      <c r="A65" s="72"/>
      <c r="B65" s="70"/>
      <c r="C65" s="67" t="s">
        <v>144</v>
      </c>
      <c r="D65" s="39" t="s">
        <v>145</v>
      </c>
      <c r="E65" s="49"/>
      <c r="F65" s="49">
        <v>0</v>
      </c>
      <c r="G65" s="49"/>
      <c r="H65" s="49">
        <f t="shared" si="1"/>
        <v>0</v>
      </c>
      <c r="I65" s="49"/>
      <c r="J65" s="119" t="s">
        <v>178</v>
      </c>
      <c r="K65" s="49"/>
      <c r="L65" s="49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</row>
    <row r="66" spans="1:109" s="37" customFormat="1" ht="18" hidden="1" customHeight="1" x14ac:dyDescent="0.25">
      <c r="A66" s="72"/>
      <c r="B66" s="70"/>
      <c r="C66" s="67" t="s">
        <v>146</v>
      </c>
      <c r="D66" s="39" t="s">
        <v>147</v>
      </c>
      <c r="E66" s="49"/>
      <c r="F66" s="49">
        <v>0</v>
      </c>
      <c r="G66" s="49"/>
      <c r="H66" s="49">
        <f t="shared" si="1"/>
        <v>0</v>
      </c>
      <c r="I66" s="49"/>
      <c r="J66" s="119" t="s">
        <v>178</v>
      </c>
      <c r="K66" s="49"/>
      <c r="L66" s="49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</row>
    <row r="67" spans="1:109" s="37" customFormat="1" ht="18" hidden="1" customHeight="1" x14ac:dyDescent="0.25">
      <c r="A67" s="72"/>
      <c r="B67" s="70"/>
      <c r="C67" s="67" t="s">
        <v>148</v>
      </c>
      <c r="D67" s="39" t="s">
        <v>149</v>
      </c>
      <c r="E67" s="49"/>
      <c r="F67" s="49"/>
      <c r="G67" s="49"/>
      <c r="H67" s="49"/>
      <c r="I67" s="49"/>
      <c r="J67" s="119" t="s">
        <v>178</v>
      </c>
      <c r="K67" s="49"/>
      <c r="L67" s="49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</row>
    <row r="68" spans="1:109" s="37" customFormat="1" ht="18" hidden="1" customHeight="1" x14ac:dyDescent="0.25">
      <c r="A68" s="72"/>
      <c r="B68" s="70"/>
      <c r="C68" s="67">
        <v>4511</v>
      </c>
      <c r="D68" s="39" t="s">
        <v>42</v>
      </c>
      <c r="E68" s="49"/>
      <c r="F68" s="49"/>
      <c r="G68" s="49"/>
      <c r="H68" s="49">
        <f t="shared" si="1"/>
        <v>0</v>
      </c>
      <c r="I68" s="49">
        <f t="shared" si="4"/>
        <v>0</v>
      </c>
      <c r="J68" s="119" t="s">
        <v>178</v>
      </c>
      <c r="K68" s="49"/>
      <c r="L68" s="49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</row>
    <row r="69" spans="1:109" s="38" customFormat="1" ht="18" hidden="1" customHeight="1" x14ac:dyDescent="0.25">
      <c r="A69" s="72"/>
      <c r="B69" s="70"/>
      <c r="C69" s="67">
        <v>4621</v>
      </c>
      <c r="D69" s="39" t="s">
        <v>43</v>
      </c>
      <c r="E69" s="49"/>
      <c r="F69" s="49"/>
      <c r="G69" s="49"/>
      <c r="H69" s="49">
        <f t="shared" si="1"/>
        <v>0</v>
      </c>
      <c r="I69" s="49">
        <f t="shared" si="4"/>
        <v>0</v>
      </c>
      <c r="J69" s="119" t="s">
        <v>178</v>
      </c>
      <c r="K69" s="49"/>
      <c r="L69" s="49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</row>
    <row r="70" spans="1:109" s="38" customFormat="1" ht="18" hidden="1" customHeight="1" x14ac:dyDescent="0.25">
      <c r="A70" s="72"/>
      <c r="B70" s="70"/>
      <c r="C70" s="67">
        <v>4631</v>
      </c>
      <c r="D70" s="39" t="s">
        <v>83</v>
      </c>
      <c r="E70" s="49"/>
      <c r="F70" s="49"/>
      <c r="G70" s="49"/>
      <c r="H70" s="49">
        <f t="shared" si="1"/>
        <v>0</v>
      </c>
      <c r="I70" s="49">
        <f t="shared" si="4"/>
        <v>0</v>
      </c>
      <c r="J70" s="119" t="s">
        <v>178</v>
      </c>
      <c r="K70" s="49"/>
      <c r="L70" s="49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</row>
    <row r="71" spans="1:109" s="38" customFormat="1" ht="18" hidden="1" customHeight="1" x14ac:dyDescent="0.25">
      <c r="A71" s="72"/>
      <c r="B71" s="70"/>
      <c r="C71" s="67">
        <v>4632</v>
      </c>
      <c r="D71" s="39" t="s">
        <v>69</v>
      </c>
      <c r="E71" s="49"/>
      <c r="F71" s="49"/>
      <c r="G71" s="49"/>
      <c r="H71" s="49">
        <f t="shared" si="1"/>
        <v>0</v>
      </c>
      <c r="I71" s="49">
        <f t="shared" si="4"/>
        <v>0</v>
      </c>
      <c r="J71" s="119" t="s">
        <v>178</v>
      </c>
      <c r="K71" s="49"/>
      <c r="L71" s="49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</row>
    <row r="72" spans="1:109" s="38" customFormat="1" ht="18" hidden="1" customHeight="1" x14ac:dyDescent="0.25">
      <c r="A72" s="72"/>
      <c r="B72" s="70"/>
      <c r="C72" s="67" t="s">
        <v>119</v>
      </c>
      <c r="D72" s="39" t="s">
        <v>120</v>
      </c>
      <c r="E72" s="49"/>
      <c r="F72" s="49"/>
      <c r="G72" s="49"/>
      <c r="H72" s="49"/>
      <c r="I72" s="49"/>
      <c r="J72" s="119" t="s">
        <v>178</v>
      </c>
      <c r="K72" s="49"/>
      <c r="L72" s="49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</row>
    <row r="73" spans="1:109" s="38" customFormat="1" ht="18" hidden="1" customHeight="1" x14ac:dyDescent="0.25">
      <c r="A73" s="72"/>
      <c r="B73" s="70"/>
      <c r="C73" s="67">
        <v>4638</v>
      </c>
      <c r="D73" s="39" t="s">
        <v>122</v>
      </c>
      <c r="E73" s="49"/>
      <c r="F73" s="49"/>
      <c r="G73" s="49"/>
      <c r="H73" s="49">
        <f t="shared" si="1"/>
        <v>0</v>
      </c>
      <c r="I73" s="49">
        <f t="shared" si="4"/>
        <v>0</v>
      </c>
      <c r="J73" s="119" t="s">
        <v>178</v>
      </c>
      <c r="K73" s="49"/>
      <c r="L73" s="49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</row>
    <row r="74" spans="1:109" s="38" customFormat="1" ht="18" hidden="1" customHeight="1" x14ac:dyDescent="0.25">
      <c r="A74" s="72"/>
      <c r="B74" s="70"/>
      <c r="C74" s="67" t="s">
        <v>85</v>
      </c>
      <c r="D74" s="39" t="s">
        <v>86</v>
      </c>
      <c r="E74" s="49"/>
      <c r="F74" s="49"/>
      <c r="G74" s="49"/>
      <c r="H74" s="49">
        <f t="shared" si="1"/>
        <v>0</v>
      </c>
      <c r="I74" s="49">
        <f t="shared" si="4"/>
        <v>0</v>
      </c>
      <c r="J74" s="119" t="s">
        <v>178</v>
      </c>
      <c r="K74" s="49"/>
      <c r="L74" s="49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</row>
    <row r="75" spans="1:109" s="38" customFormat="1" ht="18" hidden="1" customHeight="1" x14ac:dyDescent="0.25">
      <c r="A75" s="72"/>
      <c r="B75" s="70"/>
      <c r="C75" s="67" t="s">
        <v>125</v>
      </c>
      <c r="D75" s="39" t="s">
        <v>126</v>
      </c>
      <c r="E75" s="49"/>
      <c r="F75" s="49"/>
      <c r="G75" s="49"/>
      <c r="H75" s="49">
        <f>+G75-F75</f>
        <v>0</v>
      </c>
      <c r="I75" s="49">
        <f>G75-E75</f>
        <v>0</v>
      </c>
      <c r="J75" s="119" t="s">
        <v>178</v>
      </c>
      <c r="K75" s="49"/>
      <c r="L75" s="49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</row>
    <row r="76" spans="1:109" s="38" customFormat="1" ht="18" hidden="1" customHeight="1" x14ac:dyDescent="0.25">
      <c r="A76" s="72"/>
      <c r="B76" s="70"/>
      <c r="C76" s="67" t="s">
        <v>150</v>
      </c>
      <c r="D76" s="40" t="s">
        <v>151</v>
      </c>
      <c r="E76" s="49"/>
      <c r="F76" s="49"/>
      <c r="G76" s="49"/>
      <c r="H76" s="49"/>
      <c r="I76" s="49"/>
      <c r="J76" s="119" t="s">
        <v>178</v>
      </c>
      <c r="K76" s="49"/>
      <c r="L76" s="49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</row>
    <row r="77" spans="1:109" s="38" customFormat="1" ht="18" customHeight="1" x14ac:dyDescent="0.25">
      <c r="A77" s="72"/>
      <c r="B77" s="70"/>
      <c r="C77" s="67">
        <v>4729</v>
      </c>
      <c r="D77" s="41" t="s">
        <v>44</v>
      </c>
      <c r="E77" s="49">
        <v>79908</v>
      </c>
      <c r="F77" s="49">
        <v>80000</v>
      </c>
      <c r="G77" s="49">
        <v>80000</v>
      </c>
      <c r="H77" s="49">
        <f t="shared" si="1"/>
        <v>0</v>
      </c>
      <c r="I77" s="49">
        <f t="shared" si="4"/>
        <v>92</v>
      </c>
      <c r="J77" s="119" t="s">
        <v>178</v>
      </c>
      <c r="K77" s="34">
        <f>G77</f>
        <v>80000</v>
      </c>
      <c r="L77" s="34">
        <f>K77</f>
        <v>80000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</row>
    <row r="78" spans="1:109" s="38" customFormat="1" ht="21" hidden="1" customHeight="1" x14ac:dyDescent="0.25">
      <c r="A78" s="72"/>
      <c r="B78" s="70"/>
      <c r="C78" s="67" t="s">
        <v>152</v>
      </c>
      <c r="D78" s="40" t="s">
        <v>153</v>
      </c>
      <c r="E78" s="53"/>
      <c r="F78" s="53"/>
      <c r="G78" s="49"/>
      <c r="H78" s="49"/>
      <c r="I78" s="49"/>
      <c r="J78" s="126"/>
      <c r="K78" s="49"/>
      <c r="L78" s="49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</row>
    <row r="79" spans="1:109" s="38" customFormat="1" ht="22.5" hidden="1" customHeight="1" x14ac:dyDescent="0.25">
      <c r="A79" s="72"/>
      <c r="B79" s="70"/>
      <c r="C79" s="67">
        <v>4822</v>
      </c>
      <c r="D79" s="41" t="s">
        <v>45</v>
      </c>
      <c r="E79" s="53"/>
      <c r="F79" s="53"/>
      <c r="G79" s="49"/>
      <c r="H79" s="49">
        <f t="shared" si="1"/>
        <v>0</v>
      </c>
      <c r="I79" s="49">
        <f t="shared" si="4"/>
        <v>0</v>
      </c>
      <c r="J79" s="126"/>
      <c r="K79" s="49"/>
      <c r="L79" s="49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</row>
    <row r="80" spans="1:109" s="38" customFormat="1" ht="19.5" customHeight="1" x14ac:dyDescent="0.25">
      <c r="A80" s="72"/>
      <c r="B80" s="70"/>
      <c r="C80" s="68">
        <v>4823</v>
      </c>
      <c r="D80" s="55" t="s">
        <v>46</v>
      </c>
      <c r="E80" s="56">
        <f>E82+E83+E84</f>
        <v>410.7</v>
      </c>
      <c r="F80" s="56">
        <f>F82+F83+F84</f>
        <v>281</v>
      </c>
      <c r="G80" s="56">
        <f>G82+G83+G84</f>
        <v>429</v>
      </c>
      <c r="H80" s="56">
        <f t="shared" si="1"/>
        <v>148</v>
      </c>
      <c r="I80" s="56">
        <f t="shared" si="4"/>
        <v>18.300000000000011</v>
      </c>
      <c r="J80" s="123"/>
      <c r="K80" s="56">
        <f>K82+K83+K84</f>
        <v>429</v>
      </c>
      <c r="L80" s="56">
        <f>L82+L83+L84</f>
        <v>429</v>
      </c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</row>
    <row r="81" spans="1:109" s="38" customFormat="1" ht="14.25" x14ac:dyDescent="0.25">
      <c r="A81" s="72"/>
      <c r="B81" s="70"/>
      <c r="C81" s="67"/>
      <c r="D81" s="40" t="s">
        <v>49</v>
      </c>
      <c r="E81" s="49"/>
      <c r="F81" s="49"/>
      <c r="G81" s="49"/>
      <c r="H81" s="49"/>
      <c r="I81" s="49"/>
      <c r="J81" s="126"/>
      <c r="K81" s="49"/>
      <c r="L81" s="49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</row>
    <row r="82" spans="1:109" s="37" customFormat="1" ht="28.5" customHeight="1" x14ac:dyDescent="0.25">
      <c r="A82" s="72"/>
      <c r="B82" s="70"/>
      <c r="C82" s="67"/>
      <c r="D82" s="40" t="s">
        <v>68</v>
      </c>
      <c r="E82" s="49">
        <v>173.7</v>
      </c>
      <c r="F82" s="49">
        <v>44</v>
      </c>
      <c r="G82" s="49">
        <v>44</v>
      </c>
      <c r="H82" s="49">
        <f t="shared" ref="H82:H97" si="5">+G82-F82</f>
        <v>0</v>
      </c>
      <c r="I82" s="49">
        <f t="shared" ref="I82:I89" si="6">G82-E82</f>
        <v>-129.69999999999999</v>
      </c>
      <c r="J82" s="119" t="s">
        <v>178</v>
      </c>
      <c r="K82" s="34">
        <f>G82</f>
        <v>44</v>
      </c>
      <c r="L82" s="34">
        <f>K82</f>
        <v>44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</row>
    <row r="83" spans="1:109" ht="18.75" customHeight="1" x14ac:dyDescent="0.25">
      <c r="A83" s="72"/>
      <c r="B83" s="70"/>
      <c r="C83" s="67"/>
      <c r="D83" s="40" t="s">
        <v>67</v>
      </c>
      <c r="E83" s="49">
        <v>225</v>
      </c>
      <c r="F83" s="49">
        <v>225</v>
      </c>
      <c r="G83" s="49">
        <v>225</v>
      </c>
      <c r="H83" s="49">
        <f t="shared" si="5"/>
        <v>0</v>
      </c>
      <c r="I83" s="49">
        <f t="shared" si="6"/>
        <v>0</v>
      </c>
      <c r="J83" s="119" t="s">
        <v>178</v>
      </c>
      <c r="K83" s="34">
        <f>G83</f>
        <v>225</v>
      </c>
      <c r="L83" s="34">
        <f>K83</f>
        <v>225</v>
      </c>
    </row>
    <row r="84" spans="1:109" ht="34.5" customHeight="1" x14ac:dyDescent="0.25">
      <c r="A84" s="72"/>
      <c r="B84" s="70"/>
      <c r="C84" s="67"/>
      <c r="D84" s="40" t="s">
        <v>181</v>
      </c>
      <c r="E84" s="49">
        <v>12</v>
      </c>
      <c r="F84" s="49">
        <v>12</v>
      </c>
      <c r="G84" s="49">
        <v>160</v>
      </c>
      <c r="H84" s="49">
        <f t="shared" si="5"/>
        <v>148</v>
      </c>
      <c r="I84" s="49">
        <f t="shared" si="6"/>
        <v>148</v>
      </c>
      <c r="J84" s="115" t="s">
        <v>180</v>
      </c>
      <c r="K84" s="34">
        <f>G84</f>
        <v>160</v>
      </c>
      <c r="L84" s="34">
        <f>K84</f>
        <v>160</v>
      </c>
    </row>
    <row r="85" spans="1:109" ht="31.5" hidden="1" customHeight="1" x14ac:dyDescent="0.25">
      <c r="A85" s="72"/>
      <c r="B85" s="70"/>
      <c r="C85" s="67" t="s">
        <v>92</v>
      </c>
      <c r="D85" s="41" t="s">
        <v>101</v>
      </c>
      <c r="E85" s="53"/>
      <c r="F85" s="53"/>
      <c r="G85" s="49"/>
      <c r="H85" s="49">
        <f t="shared" si="5"/>
        <v>0</v>
      </c>
      <c r="I85" s="49">
        <f t="shared" si="6"/>
        <v>0</v>
      </c>
      <c r="J85" s="126"/>
      <c r="K85" s="49"/>
      <c r="L85" s="49"/>
    </row>
    <row r="86" spans="1:109" ht="31.5" hidden="1" customHeight="1" x14ac:dyDescent="0.25">
      <c r="A86" s="72"/>
      <c r="B86" s="70"/>
      <c r="C86" s="67">
        <v>4831</v>
      </c>
      <c r="D86" s="39" t="s">
        <v>127</v>
      </c>
      <c r="E86" s="53"/>
      <c r="F86" s="53"/>
      <c r="G86" s="49"/>
      <c r="H86" s="49">
        <f>+G86-F86</f>
        <v>0</v>
      </c>
      <c r="I86" s="49">
        <f>G86-E86</f>
        <v>0</v>
      </c>
      <c r="J86" s="126"/>
      <c r="K86" s="49"/>
      <c r="L86" s="49"/>
    </row>
    <row r="87" spans="1:109" ht="43.5" hidden="1" customHeight="1" x14ac:dyDescent="0.25">
      <c r="A87" s="72"/>
      <c r="B87" s="70"/>
      <c r="C87" s="67">
        <v>4851</v>
      </c>
      <c r="D87" s="39" t="s">
        <v>128</v>
      </c>
      <c r="E87" s="53"/>
      <c r="F87" s="53"/>
      <c r="G87" s="49"/>
      <c r="H87" s="49">
        <f>+G87-F87</f>
        <v>0</v>
      </c>
      <c r="I87" s="49">
        <f>G87-E87</f>
        <v>0</v>
      </c>
      <c r="J87" s="126"/>
      <c r="K87" s="49"/>
      <c r="L87" s="49"/>
    </row>
    <row r="88" spans="1:109" s="50" customFormat="1" ht="19.5" hidden="1" customHeight="1" x14ac:dyDescent="0.25">
      <c r="A88" s="72"/>
      <c r="B88" s="70"/>
      <c r="C88" s="67">
        <v>4861</v>
      </c>
      <c r="D88" s="41" t="s">
        <v>47</v>
      </c>
      <c r="E88" s="53"/>
      <c r="F88" s="53"/>
      <c r="G88" s="49"/>
      <c r="H88" s="49">
        <f t="shared" si="5"/>
        <v>0</v>
      </c>
      <c r="I88" s="49">
        <f t="shared" si="6"/>
        <v>0</v>
      </c>
      <c r="J88" s="126"/>
      <c r="K88" s="49"/>
      <c r="L88" s="49"/>
    </row>
    <row r="89" spans="1:109" ht="19.5" hidden="1" customHeight="1" x14ac:dyDescent="0.25">
      <c r="A89" s="73"/>
      <c r="B89" s="71"/>
      <c r="C89" s="67">
        <v>4891</v>
      </c>
      <c r="D89" s="41" t="s">
        <v>48</v>
      </c>
      <c r="E89" s="49"/>
      <c r="F89" s="49"/>
      <c r="G89" s="49"/>
      <c r="H89" s="49">
        <f t="shared" si="5"/>
        <v>0</v>
      </c>
      <c r="I89" s="49">
        <f t="shared" si="6"/>
        <v>0</v>
      </c>
      <c r="J89" s="115"/>
      <c r="K89" s="49"/>
      <c r="L89" s="49"/>
    </row>
    <row r="90" spans="1:109" ht="14.25" customHeight="1" x14ac:dyDescent="0.25">
      <c r="D90" s="54"/>
      <c r="E90" s="59"/>
      <c r="F90" s="59"/>
      <c r="G90" s="59"/>
      <c r="H90" s="59"/>
      <c r="I90" s="59"/>
      <c r="J90" s="127"/>
      <c r="K90" s="59"/>
      <c r="L90" s="59"/>
    </row>
    <row r="91" spans="1:109" s="11" customFormat="1" ht="34.5" customHeight="1" x14ac:dyDescent="0.25">
      <c r="A91" s="157" t="s">
        <v>97</v>
      </c>
      <c r="B91" s="157"/>
      <c r="C91" s="51"/>
      <c r="D91" s="15" t="s">
        <v>50</v>
      </c>
      <c r="E91" s="10">
        <f>SUM(E93:E102)</f>
        <v>4431.8999999999996</v>
      </c>
      <c r="F91" s="10">
        <f>SUM(F93:F102)</f>
        <v>2500</v>
      </c>
      <c r="G91" s="10">
        <f>SUM(G93:G102)</f>
        <v>2500</v>
      </c>
      <c r="H91" s="10">
        <f>+G91-F91</f>
        <v>0</v>
      </c>
      <c r="I91" s="10">
        <f>G91-E91</f>
        <v>-1931.8999999999996</v>
      </c>
      <c r="J91" s="128"/>
      <c r="K91" s="10">
        <f>SUM(K93:K102)</f>
        <v>2500</v>
      </c>
      <c r="L91" s="10">
        <f>SUM(L93:L102)</f>
        <v>2500</v>
      </c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</row>
    <row r="92" spans="1:109" s="7" customFormat="1" ht="33" customHeight="1" x14ac:dyDescent="0.25">
      <c r="A92" s="132" t="s">
        <v>187</v>
      </c>
      <c r="B92" s="132" t="s">
        <v>188</v>
      </c>
      <c r="C92" s="52"/>
      <c r="D92" s="4" t="s">
        <v>49</v>
      </c>
      <c r="E92" s="5"/>
      <c r="F92" s="5"/>
      <c r="G92" s="5"/>
      <c r="H92" s="5"/>
      <c r="I92" s="5"/>
      <c r="J92" s="129"/>
      <c r="K92" s="5"/>
      <c r="L92" s="5"/>
    </row>
    <row r="93" spans="1:109" s="14" customFormat="1" ht="15.75" hidden="1" customHeight="1" x14ac:dyDescent="0.25">
      <c r="A93" s="74"/>
      <c r="B93" s="74"/>
      <c r="C93" s="31">
        <v>5111</v>
      </c>
      <c r="D93" s="8" t="s">
        <v>154</v>
      </c>
      <c r="E93" s="16"/>
      <c r="F93" s="16"/>
      <c r="G93" s="29"/>
      <c r="H93" s="29">
        <f t="shared" si="5"/>
        <v>0</v>
      </c>
      <c r="I93" s="29">
        <f t="shared" ref="I93:I102" si="7">G93-E93</f>
        <v>0</v>
      </c>
      <c r="J93" s="130"/>
      <c r="K93" s="29"/>
      <c r="L93" s="29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</row>
    <row r="94" spans="1:109" s="14" customFormat="1" ht="15.75" hidden="1" customHeight="1" x14ac:dyDescent="0.25">
      <c r="A94" s="72"/>
      <c r="B94" s="72"/>
      <c r="C94" s="31">
        <v>5112</v>
      </c>
      <c r="D94" s="8" t="s">
        <v>155</v>
      </c>
      <c r="E94" s="16"/>
      <c r="F94" s="16"/>
      <c r="G94" s="29"/>
      <c r="H94" s="29">
        <f t="shared" si="5"/>
        <v>0</v>
      </c>
      <c r="I94" s="29">
        <f t="shared" si="7"/>
        <v>0</v>
      </c>
      <c r="J94" s="130"/>
      <c r="K94" s="29"/>
      <c r="L94" s="29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</row>
    <row r="95" spans="1:109" s="14" customFormat="1" ht="28.5" hidden="1" x14ac:dyDescent="0.25">
      <c r="A95" s="72"/>
      <c r="B95" s="72"/>
      <c r="C95" s="31">
        <v>5113</v>
      </c>
      <c r="D95" s="8" t="s">
        <v>156</v>
      </c>
      <c r="E95" s="16"/>
      <c r="F95" s="16"/>
      <c r="G95" s="29"/>
      <c r="H95" s="29">
        <f t="shared" si="5"/>
        <v>0</v>
      </c>
      <c r="I95" s="29">
        <f t="shared" si="7"/>
        <v>0</v>
      </c>
      <c r="J95" s="130"/>
      <c r="K95" s="29"/>
      <c r="L95" s="29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</row>
    <row r="96" spans="1:109" s="14" customFormat="1" ht="15" customHeight="1" x14ac:dyDescent="0.25">
      <c r="A96" s="72"/>
      <c r="B96" s="72"/>
      <c r="C96" s="31">
        <v>5121</v>
      </c>
      <c r="D96" s="8" t="s">
        <v>51</v>
      </c>
      <c r="E96" s="16"/>
      <c r="F96" s="16"/>
      <c r="G96" s="29"/>
      <c r="H96" s="29">
        <f>+G96-F96</f>
        <v>0</v>
      </c>
      <c r="I96" s="29">
        <f t="shared" si="7"/>
        <v>0</v>
      </c>
      <c r="J96" s="130"/>
      <c r="K96" s="29"/>
      <c r="L96" s="29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</row>
    <row r="97" spans="1:109" s="14" customFormat="1" ht="20.25" customHeight="1" x14ac:dyDescent="0.25">
      <c r="A97" s="72"/>
      <c r="B97" s="72"/>
      <c r="C97" s="31">
        <v>5122</v>
      </c>
      <c r="D97" s="8" t="s">
        <v>52</v>
      </c>
      <c r="E97" s="16">
        <v>4431.8999999999996</v>
      </c>
      <c r="F97" s="16">
        <v>2500</v>
      </c>
      <c r="G97" s="29">
        <v>2500</v>
      </c>
      <c r="H97" s="29">
        <f t="shared" si="5"/>
        <v>0</v>
      </c>
      <c r="I97" s="29">
        <f t="shared" si="7"/>
        <v>-1931.8999999999996</v>
      </c>
      <c r="J97" s="119" t="s">
        <v>182</v>
      </c>
      <c r="K97" s="34">
        <f>G97</f>
        <v>2500</v>
      </c>
      <c r="L97" s="34">
        <f>K97</f>
        <v>2500</v>
      </c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</row>
    <row r="98" spans="1:109" s="14" customFormat="1" ht="15.75" hidden="1" customHeight="1" x14ac:dyDescent="0.25">
      <c r="A98" s="72"/>
      <c r="B98" s="72"/>
      <c r="C98" s="31">
        <v>5129</v>
      </c>
      <c r="D98" s="8" t="s">
        <v>53</v>
      </c>
      <c r="E98" s="16"/>
      <c r="F98" s="16"/>
      <c r="G98" s="29"/>
      <c r="H98" s="29">
        <f>+G98-F98</f>
        <v>0</v>
      </c>
      <c r="I98" s="29">
        <f t="shared" si="7"/>
        <v>0</v>
      </c>
      <c r="J98" s="130"/>
      <c r="K98" s="29"/>
      <c r="L98" s="29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</row>
    <row r="99" spans="1:109" s="14" customFormat="1" ht="15.75" hidden="1" customHeight="1" x14ac:dyDescent="0.25">
      <c r="A99" s="72"/>
      <c r="B99" s="72"/>
      <c r="C99" s="31">
        <v>5131</v>
      </c>
      <c r="D99" s="8" t="s">
        <v>121</v>
      </c>
      <c r="E99" s="16"/>
      <c r="F99" s="16"/>
      <c r="G99" s="29"/>
      <c r="H99" s="29">
        <f>+G99-F99</f>
        <v>0</v>
      </c>
      <c r="I99" s="29">
        <f t="shared" si="7"/>
        <v>0</v>
      </c>
      <c r="J99" s="130"/>
      <c r="K99" s="29"/>
      <c r="L99" s="29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</row>
    <row r="100" spans="1:109" s="14" customFormat="1" ht="14.25" hidden="1" x14ac:dyDescent="0.25">
      <c r="A100" s="72"/>
      <c r="B100" s="72"/>
      <c r="C100" s="31">
        <v>5132</v>
      </c>
      <c r="D100" s="8" t="s">
        <v>54</v>
      </c>
      <c r="E100" s="16"/>
      <c r="F100" s="16"/>
      <c r="G100" s="29"/>
      <c r="H100" s="29">
        <f>+G100-F100</f>
        <v>0</v>
      </c>
      <c r="I100" s="29">
        <f t="shared" si="7"/>
        <v>0</v>
      </c>
      <c r="J100" s="130"/>
      <c r="K100" s="29"/>
      <c r="L100" s="29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</row>
    <row r="101" spans="1:109" s="14" customFormat="1" ht="14.25" hidden="1" x14ac:dyDescent="0.25">
      <c r="A101" s="72"/>
      <c r="B101" s="72"/>
      <c r="C101" s="31">
        <v>5133</v>
      </c>
      <c r="D101" s="8" t="s">
        <v>157</v>
      </c>
      <c r="E101" s="16"/>
      <c r="F101" s="16"/>
      <c r="G101" s="29"/>
      <c r="H101" s="29">
        <f>+G101-F101</f>
        <v>0</v>
      </c>
      <c r="I101" s="29">
        <f t="shared" si="7"/>
        <v>0</v>
      </c>
      <c r="J101" s="130"/>
      <c r="K101" s="29"/>
      <c r="L101" s="29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</row>
    <row r="102" spans="1:109" s="14" customFormat="1" ht="1.5" customHeight="1" x14ac:dyDescent="0.25">
      <c r="A102" s="73"/>
      <c r="B102" s="73"/>
      <c r="C102" s="31">
        <v>5134</v>
      </c>
      <c r="D102" s="8" t="s">
        <v>158</v>
      </c>
      <c r="E102" s="16"/>
      <c r="F102" s="16"/>
      <c r="G102" s="29"/>
      <c r="H102" s="29">
        <f>+G102-F102</f>
        <v>0</v>
      </c>
      <c r="I102" s="29">
        <f t="shared" si="7"/>
        <v>0</v>
      </c>
      <c r="J102" s="130"/>
      <c r="K102" s="29"/>
      <c r="L102" s="29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</row>
    <row r="106" spans="1:109" ht="10.5" customHeight="1" x14ac:dyDescent="0.25"/>
  </sheetData>
  <customSheetViews>
    <customSheetView guid="{D9EA75C0-4948-47E2-929C-5FF812E82023}" showRuler="0" topLeftCell="A52">
      <selection activeCell="C57" sqref="C57"/>
      <pageMargins left="0.75" right="0.75" top="0.28000000000000003" bottom="0.24" header="0.17" footer="0.19"/>
      <pageSetup paperSize="9" orientation="portrait" verticalDpi="0" r:id="rId1"/>
      <headerFooter alignWithMargins="0"/>
    </customSheetView>
    <customSheetView guid="{EE5C0AFB-B96A-4C3C-885D-9A248AEB532B}" showPageBreaks="1" showRuler="0">
      <pageMargins left="0.18" right="0.17" top="0.28000000000000003" bottom="0.24" header="0.17" footer="0.19"/>
      <pageSetup paperSize="9" scale="80" orientation="landscape" verticalDpi="0" r:id="rId2"/>
      <headerFooter alignWithMargins="0"/>
    </customSheetView>
  </customSheetViews>
  <mergeCells count="13">
    <mergeCell ref="K6:L6"/>
    <mergeCell ref="J25:J29"/>
    <mergeCell ref="J20:J22"/>
    <mergeCell ref="A2:H2"/>
    <mergeCell ref="A91:B91"/>
    <mergeCell ref="A7:B7"/>
    <mergeCell ref="A10:A18"/>
    <mergeCell ref="B10:B12"/>
    <mergeCell ref="B13:B14"/>
    <mergeCell ref="B15:B16"/>
    <mergeCell ref="B17:B18"/>
    <mergeCell ref="C7:D7"/>
    <mergeCell ref="A6:B6"/>
  </mergeCells>
  <phoneticPr fontId="2" type="noConversion"/>
  <conditionalFormatting sqref="C8:D8">
    <cfRule type="cellIs" dxfId="1" priority="13" stopIfTrue="1" operator="equal">
      <formula>0</formula>
    </cfRule>
  </conditionalFormatting>
  <conditionalFormatting sqref="D14:D15">
    <cfRule type="cellIs" dxfId="0" priority="9" stopIfTrue="1" operator="equal">
      <formula>0</formula>
    </cfRule>
  </conditionalFormatting>
  <pageMargins left="0.18" right="0.17" top="0.19" bottom="0.16" header="0.18" footer="0.16"/>
  <pageSetup paperSize="9" scale="80" orientation="landscape" verticalDpi="1200" r:id="rId3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9" workbookViewId="0">
      <selection activeCell="B60" sqref="B60"/>
    </sheetView>
  </sheetViews>
  <sheetFormatPr defaultRowHeight="13.5" x14ac:dyDescent="0.25"/>
  <cols>
    <col min="1" max="1" width="6.28515625" style="1" customWidth="1"/>
    <col min="2" max="2" width="76.140625" style="2" customWidth="1"/>
    <col min="3" max="3" width="18" style="2" customWidth="1"/>
    <col min="4" max="4" width="0.85546875" style="2" customWidth="1"/>
    <col min="5" max="16384" width="9.140625" style="2"/>
  </cols>
  <sheetData>
    <row r="1" spans="1:5" s="7" customFormat="1" ht="14.25" x14ac:dyDescent="0.25">
      <c r="A1" s="6"/>
      <c r="C1" s="97" t="s">
        <v>62</v>
      </c>
    </row>
    <row r="2" spans="1:5" s="7" customFormat="1" ht="14.25" x14ac:dyDescent="0.25">
      <c r="A2" s="6"/>
      <c r="C2" s="98" t="s">
        <v>5</v>
      </c>
    </row>
    <row r="3" spans="1:5" s="7" customFormat="1" ht="18" thickBot="1" x14ac:dyDescent="0.35">
      <c r="A3" s="6"/>
      <c r="B3" s="131" t="s">
        <v>164</v>
      </c>
      <c r="C3" s="137"/>
      <c r="D3" s="137"/>
      <c r="E3" s="137"/>
    </row>
    <row r="4" spans="1:5" s="100" customFormat="1" ht="17.25" customHeight="1" x14ac:dyDescent="0.25">
      <c r="A4" s="99"/>
      <c r="B4" s="186" t="s">
        <v>6</v>
      </c>
      <c r="C4" s="186"/>
    </row>
    <row r="5" spans="1:5" s="7" customFormat="1" ht="24" customHeight="1" x14ac:dyDescent="0.25">
      <c r="A5" s="184" t="s">
        <v>56</v>
      </c>
      <c r="B5" s="184"/>
      <c r="C5" s="184"/>
    </row>
    <row r="6" spans="1:5" s="7" customFormat="1" ht="13.5" customHeight="1" x14ac:dyDescent="0.25">
      <c r="A6" s="185" t="s">
        <v>135</v>
      </c>
      <c r="B6" s="185"/>
      <c r="C6" s="185"/>
    </row>
    <row r="7" spans="1:5" s="50" customFormat="1" ht="4.5" customHeight="1" x14ac:dyDescent="0.25">
      <c r="A7" s="6"/>
      <c r="B7" s="101"/>
      <c r="C7" s="101"/>
    </row>
    <row r="8" spans="1:5" s="50" customFormat="1" ht="4.5" customHeight="1" x14ac:dyDescent="0.25">
      <c r="A8" s="6"/>
      <c r="B8" s="102"/>
      <c r="C8" s="102"/>
    </row>
    <row r="9" spans="1:5" s="50" customFormat="1" ht="33" customHeight="1" x14ac:dyDescent="0.25">
      <c r="A9" s="6"/>
      <c r="B9" s="183" t="s">
        <v>168</v>
      </c>
      <c r="C9" s="183"/>
    </row>
    <row r="10" spans="1:5" s="50" customFormat="1" x14ac:dyDescent="0.25">
      <c r="A10" s="6"/>
      <c r="B10" s="101"/>
      <c r="C10" s="101"/>
    </row>
    <row r="11" spans="1:5" s="104" customFormat="1" ht="35.25" customHeight="1" x14ac:dyDescent="0.2">
      <c r="A11" s="103" t="s">
        <v>55</v>
      </c>
      <c r="B11" s="82" t="s">
        <v>58</v>
      </c>
      <c r="C11" s="82" t="s">
        <v>59</v>
      </c>
    </row>
    <row r="12" spans="1:5" s="24" customFormat="1" x14ac:dyDescent="0.25">
      <c r="A12" s="26">
        <v>1</v>
      </c>
      <c r="B12" s="13">
        <v>2</v>
      </c>
      <c r="C12" s="13">
        <v>3</v>
      </c>
    </row>
    <row r="13" spans="1:5" ht="14.25" x14ac:dyDescent="0.25">
      <c r="A13" s="26" t="s">
        <v>0</v>
      </c>
      <c r="B13" s="30" t="s">
        <v>110</v>
      </c>
      <c r="C13" s="26">
        <f>+C14+C15</f>
        <v>3</v>
      </c>
    </row>
    <row r="14" spans="1:5" x14ac:dyDescent="0.25">
      <c r="A14" s="26"/>
      <c r="B14" s="105" t="s">
        <v>113</v>
      </c>
      <c r="C14" s="26">
        <v>1</v>
      </c>
    </row>
    <row r="15" spans="1:5" x14ac:dyDescent="0.25">
      <c r="A15" s="26"/>
      <c r="B15" s="105" t="s">
        <v>114</v>
      </c>
      <c r="C15" s="26">
        <v>2</v>
      </c>
    </row>
    <row r="16" spans="1:5" ht="14.25" x14ac:dyDescent="0.25">
      <c r="A16" s="26" t="s">
        <v>1</v>
      </c>
      <c r="B16" s="30" t="s">
        <v>76</v>
      </c>
      <c r="C16" s="26">
        <f>+C17+C18+C19</f>
        <v>7</v>
      </c>
    </row>
    <row r="17" spans="1:8" x14ac:dyDescent="0.25">
      <c r="A17" s="26"/>
      <c r="B17" s="105" t="s">
        <v>77</v>
      </c>
      <c r="C17" s="26">
        <v>3</v>
      </c>
    </row>
    <row r="18" spans="1:8" x14ac:dyDescent="0.25">
      <c r="A18" s="26"/>
      <c r="B18" s="105" t="s">
        <v>78</v>
      </c>
      <c r="C18" s="26">
        <v>4</v>
      </c>
    </row>
    <row r="19" spans="1:8" x14ac:dyDescent="0.25">
      <c r="A19" s="26"/>
      <c r="B19" s="105" t="s">
        <v>79</v>
      </c>
      <c r="C19" s="26"/>
    </row>
    <row r="20" spans="1:8" x14ac:dyDescent="0.25">
      <c r="A20" s="76"/>
      <c r="B20" s="106"/>
      <c r="C20" s="76"/>
    </row>
    <row r="21" spans="1:8" x14ac:dyDescent="0.25">
      <c r="A21" s="26"/>
      <c r="B21" s="105" t="s">
        <v>102</v>
      </c>
      <c r="C21" s="26">
        <v>1</v>
      </c>
    </row>
    <row r="22" spans="1:8" ht="14.25" x14ac:dyDescent="0.25">
      <c r="A22" s="26" t="s">
        <v>2</v>
      </c>
      <c r="B22" s="30" t="s">
        <v>103</v>
      </c>
      <c r="C22" s="26">
        <f>+C24++C37</f>
        <v>10</v>
      </c>
    </row>
    <row r="23" spans="1:8" ht="14.25" x14ac:dyDescent="0.25">
      <c r="A23" s="26"/>
      <c r="B23" s="30" t="s">
        <v>104</v>
      </c>
      <c r="C23" s="26"/>
    </row>
    <row r="24" spans="1:8" ht="14.25" x14ac:dyDescent="0.25">
      <c r="A24" s="27" t="s">
        <v>107</v>
      </c>
      <c r="B24" s="12" t="s">
        <v>105</v>
      </c>
      <c r="C24" s="26">
        <v>7</v>
      </c>
    </row>
    <row r="25" spans="1:8" ht="14.25" x14ac:dyDescent="0.25">
      <c r="A25" s="26"/>
      <c r="B25" s="30" t="s">
        <v>60</v>
      </c>
      <c r="C25" s="26">
        <v>5</v>
      </c>
    </row>
    <row r="26" spans="1:8" ht="15" x14ac:dyDescent="0.3">
      <c r="A26" s="26"/>
      <c r="B26" s="21" t="s">
        <v>57</v>
      </c>
      <c r="C26" s="26"/>
      <c r="F26" s="77"/>
      <c r="H26" s="78"/>
    </row>
    <row r="27" spans="1:8" ht="15" customHeight="1" x14ac:dyDescent="0.25">
      <c r="A27" s="26">
        <v>1</v>
      </c>
      <c r="B27" s="18" t="s">
        <v>169</v>
      </c>
      <c r="C27" s="26">
        <v>8</v>
      </c>
    </row>
    <row r="28" spans="1:8" x14ac:dyDescent="0.25">
      <c r="A28" s="26">
        <v>2</v>
      </c>
      <c r="B28" s="107" t="s">
        <v>170</v>
      </c>
      <c r="C28" s="26">
        <v>6</v>
      </c>
    </row>
    <row r="29" spans="1:8" x14ac:dyDescent="0.25">
      <c r="A29" s="26">
        <v>3</v>
      </c>
      <c r="B29" s="18" t="s">
        <v>171</v>
      </c>
      <c r="C29" s="26">
        <v>6</v>
      </c>
    </row>
    <row r="30" spans="1:8" x14ac:dyDescent="0.25">
      <c r="A30" s="26">
        <v>4</v>
      </c>
      <c r="B30" s="108" t="s">
        <v>162</v>
      </c>
      <c r="C30" s="26">
        <v>5</v>
      </c>
    </row>
    <row r="31" spans="1:8" x14ac:dyDescent="0.25">
      <c r="A31" s="26"/>
      <c r="B31" s="109" t="s">
        <v>172</v>
      </c>
      <c r="C31" s="26">
        <v>5</v>
      </c>
    </row>
    <row r="32" spans="1:8" ht="14.25" x14ac:dyDescent="0.25">
      <c r="A32" s="26"/>
      <c r="B32" s="30" t="s">
        <v>61</v>
      </c>
      <c r="C32" s="26">
        <v>2</v>
      </c>
    </row>
    <row r="33" spans="1:8" x14ac:dyDescent="0.25">
      <c r="A33" s="26"/>
      <c r="B33" s="21" t="s">
        <v>57</v>
      </c>
      <c r="C33" s="26"/>
    </row>
    <row r="34" spans="1:8" x14ac:dyDescent="0.25">
      <c r="A34" s="26">
        <v>1</v>
      </c>
      <c r="B34" s="107" t="s">
        <v>173</v>
      </c>
      <c r="C34" s="26">
        <v>2</v>
      </c>
    </row>
    <row r="35" spans="1:8" x14ac:dyDescent="0.25">
      <c r="A35" s="26">
        <v>2</v>
      </c>
      <c r="B35" s="108" t="s">
        <v>163</v>
      </c>
      <c r="C35" s="26">
        <v>3</v>
      </c>
    </row>
    <row r="36" spans="1:8" x14ac:dyDescent="0.25">
      <c r="A36" s="26"/>
      <c r="B36" s="19"/>
      <c r="C36" s="26"/>
    </row>
    <row r="37" spans="1:8" ht="14.25" x14ac:dyDescent="0.25">
      <c r="A37" s="27" t="s">
        <v>106</v>
      </c>
      <c r="B37" s="12" t="s">
        <v>108</v>
      </c>
      <c r="C37" s="26">
        <v>3</v>
      </c>
    </row>
    <row r="38" spans="1:8" ht="14.25" x14ac:dyDescent="0.25">
      <c r="A38" s="26"/>
      <c r="B38" s="30" t="s">
        <v>60</v>
      </c>
      <c r="C38" s="26">
        <v>2</v>
      </c>
    </row>
    <row r="39" spans="1:8" ht="15" x14ac:dyDescent="0.3">
      <c r="A39" s="26"/>
      <c r="B39" s="21" t="s">
        <v>57</v>
      </c>
      <c r="C39" s="26"/>
      <c r="F39" s="77"/>
      <c r="H39" s="78"/>
    </row>
    <row r="40" spans="1:8" ht="27" x14ac:dyDescent="0.25">
      <c r="A40" s="26">
        <v>1</v>
      </c>
      <c r="B40" s="17" t="s">
        <v>174</v>
      </c>
      <c r="C40" s="26">
        <v>10</v>
      </c>
    </row>
    <row r="41" spans="1:8" x14ac:dyDescent="0.25">
      <c r="A41" s="26">
        <v>2</v>
      </c>
      <c r="B41" s="108" t="s">
        <v>175</v>
      </c>
      <c r="C41" s="26">
        <v>8</v>
      </c>
    </row>
    <row r="42" spans="1:8" ht="14.25" x14ac:dyDescent="0.25">
      <c r="A42" s="26"/>
      <c r="B42" s="20"/>
      <c r="C42" s="26"/>
    </row>
    <row r="43" spans="1:8" ht="14.25" x14ac:dyDescent="0.25">
      <c r="A43" s="26"/>
      <c r="B43" s="30" t="s">
        <v>61</v>
      </c>
      <c r="C43" s="26">
        <v>1</v>
      </c>
    </row>
    <row r="44" spans="1:8" x14ac:dyDescent="0.25">
      <c r="A44" s="26"/>
      <c r="B44" s="19" t="s">
        <v>57</v>
      </c>
      <c r="C44" s="26"/>
    </row>
    <row r="45" spans="1:8" x14ac:dyDescent="0.25">
      <c r="A45" s="26">
        <v>1</v>
      </c>
      <c r="B45" s="110" t="s">
        <v>176</v>
      </c>
      <c r="C45" s="26">
        <v>2</v>
      </c>
    </row>
    <row r="46" spans="1:8" ht="14.25" x14ac:dyDescent="0.25">
      <c r="A46" s="26"/>
      <c r="B46" s="30"/>
      <c r="C46" s="79"/>
    </row>
    <row r="47" spans="1:8" ht="14.25" x14ac:dyDescent="0.25">
      <c r="A47" s="26" t="s">
        <v>81</v>
      </c>
      <c r="B47" s="30" t="s">
        <v>109</v>
      </c>
      <c r="C47" s="26">
        <f>SUM(C49:C49)</f>
        <v>0</v>
      </c>
    </row>
    <row r="48" spans="1:8" ht="15" hidden="1" customHeight="1" x14ac:dyDescent="0.25">
      <c r="A48" s="26"/>
      <c r="B48" s="19" t="s">
        <v>57</v>
      </c>
      <c r="C48" s="26"/>
    </row>
    <row r="49" spans="1:3" ht="13.5" hidden="1" customHeight="1" x14ac:dyDescent="0.25">
      <c r="A49" s="26">
        <v>1</v>
      </c>
      <c r="B49" s="19"/>
      <c r="C49" s="26"/>
    </row>
    <row r="50" spans="1:3" ht="28.5" x14ac:dyDescent="0.25">
      <c r="A50" s="26" t="s">
        <v>3</v>
      </c>
      <c r="B50" s="12" t="s">
        <v>80</v>
      </c>
      <c r="C50" s="26">
        <v>10</v>
      </c>
    </row>
    <row r="51" spans="1:3" ht="12.75" customHeight="1" x14ac:dyDescent="0.25">
      <c r="A51" s="26"/>
      <c r="B51" s="19"/>
      <c r="C51" s="26"/>
    </row>
    <row r="52" spans="1:3" s="28" customFormat="1" ht="19.5" customHeight="1" x14ac:dyDescent="0.25">
      <c r="A52" s="27"/>
      <c r="B52" s="80" t="s">
        <v>82</v>
      </c>
      <c r="C52" s="27">
        <f>C13+C16+C21+C27+C28+C29+C30+C31+C34+C35+C40+C41+C45+C50</f>
        <v>76</v>
      </c>
    </row>
  </sheetData>
  <mergeCells count="4">
    <mergeCell ref="B9:C9"/>
    <mergeCell ref="A5:C5"/>
    <mergeCell ref="A6:C6"/>
    <mergeCell ref="B4:C4"/>
  </mergeCells>
  <phoneticPr fontId="2" type="noConversion"/>
  <pageMargins left="0.24" right="0.35" top="0.37" bottom="0.4" header="0.21" footer="0.19"/>
  <pageSetup paperSize="9" scale="9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1-ԱՄՓՈՓ</vt:lpstr>
      <vt:lpstr>2-ԸՆԴԱՄԵՆԸ ԾԱԽՍԵՐ</vt:lpstr>
      <vt:lpstr>17կառուցվածք</vt:lpstr>
      <vt:lpstr>'2-ԸՆԴԱՄԵՆԸ ԾԱԽՍԵՐ'!Заголовки_для_печати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lastModifiedBy>Vrej</cp:lastModifiedBy>
  <cp:lastPrinted>2024-02-29T08:08:43Z</cp:lastPrinted>
  <dcterms:created xsi:type="dcterms:W3CDTF">2003-05-20T07:22:10Z</dcterms:created>
  <dcterms:modified xsi:type="dcterms:W3CDTF">2024-03-20T08:31:45Z</dcterms:modified>
</cp:coreProperties>
</file>