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 tabRatio="460" firstSheet="2" activeTab="2"/>
  </bookViews>
  <sheets>
    <sheet name="10" sheetId="50" r:id="rId1"/>
    <sheet name="11" sheetId="51" r:id="rId2"/>
    <sheet name="Գործ" sheetId="59" r:id="rId3"/>
    <sheet name="Տնտ" sheetId="58" r:id="rId4"/>
  </sheets>
  <definedNames>
    <definedName name="_xlnm.Print_Titles" localSheetId="0">'10'!$A:$B</definedName>
    <definedName name="_xlnm.Print_Titles" localSheetId="1">'11'!$A:$B</definedName>
  </definedNames>
  <calcPr calcId="144525"/>
</workbook>
</file>

<file path=xl/calcChain.xml><?xml version="1.0" encoding="utf-8"?>
<calcChain xmlns="http://schemas.openxmlformats.org/spreadsheetml/2006/main">
  <c r="BN16" i="58" l="1"/>
  <c r="BM16" i="58"/>
  <c r="BL16" i="58"/>
  <c r="BK16" i="58"/>
  <c r="BJ16" i="58"/>
  <c r="BI16" i="58"/>
  <c r="BH16" i="58"/>
  <c r="BG16" i="58"/>
  <c r="BF16" i="58"/>
  <c r="BE16" i="58"/>
  <c r="BD16" i="58"/>
  <c r="BC16" i="58"/>
  <c r="BB16" i="58"/>
  <c r="BA16" i="58"/>
  <c r="AZ16" i="58"/>
  <c r="AY16" i="58"/>
  <c r="AX16" i="58"/>
  <c r="AW16" i="58"/>
  <c r="AV16" i="58"/>
  <c r="AU16" i="58"/>
  <c r="AT16" i="58"/>
  <c r="AS16" i="58"/>
  <c r="AP16" i="58"/>
  <c r="AO16" i="58"/>
  <c r="AN16" i="58"/>
  <c r="AM16" i="58"/>
  <c r="AL16" i="58"/>
  <c r="AK16" i="58"/>
  <c r="AJ16" i="58"/>
  <c r="AI16" i="58"/>
  <c r="AH16" i="58"/>
  <c r="AG16" i="58"/>
  <c r="AF16" i="58"/>
  <c r="AE16" i="58"/>
  <c r="AD16" i="58"/>
  <c r="AC16" i="58"/>
  <c r="AB16" i="58"/>
  <c r="AA16" i="58"/>
  <c r="Z16" i="58"/>
  <c r="Y16" i="58"/>
  <c r="X16" i="58"/>
  <c r="W16" i="58"/>
  <c r="V16" i="58"/>
  <c r="U16" i="58"/>
  <c r="T16" i="58"/>
  <c r="S16" i="58"/>
  <c r="R16" i="58"/>
  <c r="Q16" i="58"/>
  <c r="P16" i="58"/>
  <c r="O16" i="58"/>
  <c r="N16" i="58"/>
  <c r="M16" i="58"/>
  <c r="J16" i="58"/>
  <c r="I16" i="58"/>
  <c r="AR15" i="58"/>
  <c r="AQ15" i="58"/>
  <c r="H15" i="58"/>
  <c r="G15" i="58"/>
  <c r="F15" i="58"/>
  <c r="E15" i="58"/>
  <c r="D15" i="58"/>
  <c r="C15" i="58"/>
  <c r="AR14" i="58"/>
  <c r="AQ14" i="58"/>
  <c r="H14" i="58"/>
  <c r="G14" i="58"/>
  <c r="F14" i="58"/>
  <c r="E14" i="58"/>
  <c r="C14" i="58" s="1"/>
  <c r="AR13" i="58"/>
  <c r="AQ13" i="58"/>
  <c r="H13" i="58"/>
  <c r="G13" i="58"/>
  <c r="F13" i="58"/>
  <c r="E13" i="58"/>
  <c r="C13" i="58" s="1"/>
  <c r="D13" i="58"/>
  <c r="AR12" i="58"/>
  <c r="AQ12" i="58"/>
  <c r="H12" i="58"/>
  <c r="G12" i="58"/>
  <c r="F12" i="58"/>
  <c r="E12" i="58"/>
  <c r="D12" i="58"/>
  <c r="C12" i="58"/>
  <c r="DT15" i="59"/>
  <c r="DS15" i="59"/>
  <c r="DR15" i="59"/>
  <c r="DQ15" i="59"/>
  <c r="DP15" i="59"/>
  <c r="DO15" i="59"/>
  <c r="DL15" i="59"/>
  <c r="DK15" i="59"/>
  <c r="DJ15" i="59"/>
  <c r="DI15" i="59"/>
  <c r="DH15" i="59"/>
  <c r="DG15" i="59"/>
  <c r="DF15" i="59"/>
  <c r="DE15" i="59"/>
  <c r="DD15" i="59"/>
  <c r="DC15" i="59"/>
  <c r="DB15" i="59"/>
  <c r="DA15" i="59"/>
  <c r="CZ15" i="59"/>
  <c r="CY15" i="59"/>
  <c r="CX15" i="59"/>
  <c r="CW15" i="59"/>
  <c r="CV15" i="59"/>
  <c r="CU15" i="59"/>
  <c r="CT15" i="59"/>
  <c r="CS15" i="59"/>
  <c r="CR15" i="59"/>
  <c r="CQ15" i="59"/>
  <c r="CP15" i="59"/>
  <c r="CO15" i="59"/>
  <c r="CN15" i="59"/>
  <c r="CM15" i="59"/>
  <c r="CL15" i="59"/>
  <c r="CK15" i="59"/>
  <c r="CJ15" i="59"/>
  <c r="CI15" i="59"/>
  <c r="CH15" i="59"/>
  <c r="CG15" i="59"/>
  <c r="CF15" i="59"/>
  <c r="CE15" i="59"/>
  <c r="CD15" i="59"/>
  <c r="CC15" i="59"/>
  <c r="CB15" i="59"/>
  <c r="CA15" i="59"/>
  <c r="BZ15" i="59"/>
  <c r="BY15" i="59"/>
  <c r="BX15" i="59"/>
  <c r="BW15" i="59"/>
  <c r="BV15" i="59"/>
  <c r="BU15" i="59"/>
  <c r="BT15" i="59"/>
  <c r="BS15" i="59"/>
  <c r="BR15" i="59"/>
  <c r="BQ15" i="59"/>
  <c r="BP15" i="59"/>
  <c r="BO15" i="59"/>
  <c r="BN15" i="59"/>
  <c r="BM15" i="59"/>
  <c r="BL15" i="59"/>
  <c r="BK15" i="59"/>
  <c r="BJ15" i="59"/>
  <c r="BI15" i="59"/>
  <c r="BH15" i="59"/>
  <c r="BG15" i="59"/>
  <c r="BF15" i="59"/>
  <c r="BE15" i="59"/>
  <c r="BD15" i="59"/>
  <c r="BC15" i="59"/>
  <c r="BB15" i="59"/>
  <c r="BA15" i="59"/>
  <c r="AZ15" i="59"/>
  <c r="AY15" i="59"/>
  <c r="AX15" i="59"/>
  <c r="AW15" i="59"/>
  <c r="AV15" i="59"/>
  <c r="AU15" i="59"/>
  <c r="AT15" i="59"/>
  <c r="AS15" i="59"/>
  <c r="AR15" i="59"/>
  <c r="AQ15" i="59"/>
  <c r="AP15" i="59"/>
  <c r="AO15" i="59"/>
  <c r="AN15" i="59"/>
  <c r="AM15" i="59"/>
  <c r="AL15" i="59"/>
  <c r="AK15" i="59"/>
  <c r="AJ15" i="59"/>
  <c r="AI15" i="59"/>
  <c r="AH15" i="59"/>
  <c r="AG15" i="59"/>
  <c r="AF15" i="59"/>
  <c r="AE15" i="59"/>
  <c r="AD15" i="59"/>
  <c r="AC15" i="59"/>
  <c r="AB15" i="59"/>
  <c r="AA15" i="59"/>
  <c r="Z15" i="59"/>
  <c r="Y15" i="59"/>
  <c r="X15" i="59"/>
  <c r="W15" i="59"/>
  <c r="V15" i="59"/>
  <c r="U15" i="59"/>
  <c r="T15" i="59"/>
  <c r="S15" i="59"/>
  <c r="R15" i="59"/>
  <c r="Q15" i="59"/>
  <c r="P15" i="59"/>
  <c r="O15" i="59"/>
  <c r="N15" i="59"/>
  <c r="M15" i="59"/>
  <c r="L15" i="59"/>
  <c r="K15" i="59"/>
  <c r="J15" i="59"/>
  <c r="I15" i="59"/>
  <c r="DN14" i="59"/>
  <c r="DM14" i="59"/>
  <c r="H14" i="59"/>
  <c r="G14" i="59"/>
  <c r="F14" i="59"/>
  <c r="E14" i="59"/>
  <c r="D14" i="59"/>
  <c r="C14" i="59"/>
  <c r="DN13" i="59"/>
  <c r="DM13" i="59"/>
  <c r="H13" i="59"/>
  <c r="G13" i="59"/>
  <c r="F13" i="59"/>
  <c r="D13" i="59" s="1"/>
  <c r="E13" i="59"/>
  <c r="DN12" i="59"/>
  <c r="DM12" i="59"/>
  <c r="H12" i="59"/>
  <c r="G12" i="59"/>
  <c r="F12" i="59"/>
  <c r="E12" i="59"/>
  <c r="D12" i="59"/>
  <c r="DN11" i="59"/>
  <c r="DN15" i="59" s="1"/>
  <c r="DM11" i="59"/>
  <c r="DM15" i="59" s="1"/>
  <c r="H11" i="59"/>
  <c r="H15" i="59" s="1"/>
  <c r="G11" i="59"/>
  <c r="F11" i="59"/>
  <c r="F15" i="59" s="1"/>
  <c r="E11" i="59"/>
  <c r="D11" i="59"/>
  <c r="C11" i="59"/>
  <c r="C10" i="59"/>
  <c r="D10" i="59" s="1"/>
  <c r="E10" i="59" s="1"/>
  <c r="F10" i="59" s="1"/>
  <c r="G10" i="59" s="1"/>
  <c r="H10" i="59" s="1"/>
  <c r="I10" i="59" s="1"/>
  <c r="J10" i="59" s="1"/>
  <c r="K10" i="59" s="1"/>
  <c r="L10" i="59" s="1"/>
  <c r="M10" i="59" s="1"/>
  <c r="N10" i="59" s="1"/>
  <c r="O10" i="59" s="1"/>
  <c r="P10" i="59" s="1"/>
  <c r="Q10" i="59" s="1"/>
  <c r="R10" i="59" s="1"/>
  <c r="S10" i="59" s="1"/>
  <c r="T10" i="59" s="1"/>
  <c r="U10" i="59" s="1"/>
  <c r="V10" i="59" s="1"/>
  <c r="W10" i="59" s="1"/>
  <c r="X10" i="59" s="1"/>
  <c r="Y10" i="59" s="1"/>
  <c r="Z10" i="59" s="1"/>
  <c r="AA10" i="59" s="1"/>
  <c r="AB10" i="59" s="1"/>
  <c r="AC10" i="59" s="1"/>
  <c r="AD10" i="59" s="1"/>
  <c r="AE10" i="59" s="1"/>
  <c r="AF10" i="59" s="1"/>
  <c r="AG10" i="59" s="1"/>
  <c r="AH10" i="59" s="1"/>
  <c r="AI10" i="59" s="1"/>
  <c r="AJ10" i="59" s="1"/>
  <c r="AK10" i="59" s="1"/>
  <c r="AL10" i="59" s="1"/>
  <c r="AM10" i="59" s="1"/>
  <c r="AN10" i="59" s="1"/>
  <c r="AO10" i="59" s="1"/>
  <c r="AP10" i="59" s="1"/>
  <c r="AQ10" i="59" s="1"/>
  <c r="AR10" i="59" s="1"/>
  <c r="AS10" i="59" s="1"/>
  <c r="AT10" i="59" s="1"/>
  <c r="AU10" i="59" s="1"/>
  <c r="AV10" i="59" s="1"/>
  <c r="AW10" i="59" s="1"/>
  <c r="AX10" i="59" s="1"/>
  <c r="AY10" i="59" s="1"/>
  <c r="AZ10" i="59" s="1"/>
  <c r="BA10" i="59" s="1"/>
  <c r="BB10" i="59" s="1"/>
  <c r="BC10" i="59" s="1"/>
  <c r="BD10" i="59" s="1"/>
  <c r="BE10" i="59" s="1"/>
  <c r="BF10" i="59" s="1"/>
  <c r="BG10" i="59" s="1"/>
  <c r="BH10" i="59" s="1"/>
  <c r="BI10" i="59" s="1"/>
  <c r="BJ10" i="59" s="1"/>
  <c r="BK10" i="59" s="1"/>
  <c r="BL10" i="59" s="1"/>
  <c r="BM10" i="59" s="1"/>
  <c r="BN10" i="59" s="1"/>
  <c r="BO10" i="59" s="1"/>
  <c r="BP10" i="59" s="1"/>
  <c r="BQ10" i="59" s="1"/>
  <c r="BR10" i="59" s="1"/>
  <c r="BS10" i="59" s="1"/>
  <c r="BT10" i="59" s="1"/>
  <c r="BU10" i="59" s="1"/>
  <c r="BV10" i="59" s="1"/>
  <c r="BW10" i="59" s="1"/>
  <c r="BX10" i="59" s="1"/>
  <c r="BY10" i="59" s="1"/>
  <c r="BZ10" i="59" s="1"/>
  <c r="CA10" i="59" s="1"/>
  <c r="CB10" i="59" s="1"/>
  <c r="CC10" i="59" s="1"/>
  <c r="CD10" i="59" s="1"/>
  <c r="CE10" i="59" s="1"/>
  <c r="CF10" i="59" s="1"/>
  <c r="CG10" i="59" s="1"/>
  <c r="CH10" i="59" s="1"/>
  <c r="CI10" i="59" s="1"/>
  <c r="CJ10" i="59" s="1"/>
  <c r="CK10" i="59" s="1"/>
  <c r="CL10" i="59" s="1"/>
  <c r="CM10" i="59" s="1"/>
  <c r="CN10" i="59" s="1"/>
  <c r="CO10" i="59" s="1"/>
  <c r="CP10" i="59" s="1"/>
  <c r="CQ10" i="59" s="1"/>
  <c r="CR10" i="59" s="1"/>
  <c r="CS10" i="59" s="1"/>
  <c r="CT10" i="59" s="1"/>
  <c r="CU10" i="59" s="1"/>
  <c r="CV10" i="59" s="1"/>
  <c r="CW10" i="59" s="1"/>
  <c r="CX10" i="59" s="1"/>
  <c r="CY10" i="59" s="1"/>
  <c r="CZ10" i="59" s="1"/>
  <c r="DA10" i="59" s="1"/>
  <c r="DB10" i="59" s="1"/>
  <c r="DC10" i="59" s="1"/>
  <c r="DD10" i="59" s="1"/>
  <c r="DE10" i="59" s="1"/>
  <c r="DF10" i="59" s="1"/>
  <c r="DG10" i="59" s="1"/>
  <c r="DH10" i="59" s="1"/>
  <c r="DI10" i="59" s="1"/>
  <c r="DJ10" i="59" s="1"/>
  <c r="DK10" i="59" s="1"/>
  <c r="DL10" i="59" s="1"/>
  <c r="DM10" i="59" s="1"/>
  <c r="DN10" i="59" s="1"/>
  <c r="DO10" i="59" s="1"/>
  <c r="DP10" i="59" s="1"/>
  <c r="DQ10" i="59" s="1"/>
  <c r="DR10" i="59" s="1"/>
  <c r="DS10" i="59" s="1"/>
  <c r="DT10" i="59" s="1"/>
  <c r="G16" i="58" l="1"/>
  <c r="C13" i="59"/>
  <c r="E15" i="59"/>
  <c r="C12" i="59"/>
  <c r="C15" i="59"/>
  <c r="G15" i="59"/>
  <c r="D15" i="59"/>
  <c r="D14" i="58"/>
  <c r="D16" i="58" s="1"/>
  <c r="H16" i="58"/>
  <c r="AQ16" i="58"/>
  <c r="F16" i="58"/>
  <c r="AR16" i="58"/>
  <c r="C16" i="58"/>
  <c r="E16" i="58"/>
  <c r="BP14" i="51" l="1"/>
  <c r="BP11" i="51"/>
  <c r="BP12" i="51"/>
  <c r="BP13" i="51"/>
  <c r="BP10" i="51"/>
  <c r="CP10" i="51"/>
  <c r="CO10" i="51"/>
  <c r="CB11" i="51" l="1"/>
  <c r="CB12" i="51"/>
  <c r="CB13" i="51"/>
  <c r="CN14" i="51" l="1"/>
  <c r="CM14" i="51"/>
  <c r="CL14" i="51"/>
  <c r="CK14" i="51"/>
  <c r="CJ14" i="51"/>
  <c r="CI14" i="51"/>
  <c r="CH14" i="51"/>
  <c r="CG14" i="51"/>
  <c r="CF14" i="51"/>
  <c r="CE14" i="51"/>
  <c r="CD14" i="51"/>
  <c r="CC14" i="51"/>
  <c r="BZ14" i="51"/>
  <c r="BY14" i="51"/>
  <c r="BX14" i="51"/>
  <c r="BW14" i="51"/>
  <c r="BV14" i="51"/>
  <c r="BU14" i="51"/>
  <c r="BT14" i="51"/>
  <c r="BS14" i="51"/>
  <c r="BR14" i="51"/>
  <c r="BQ14" i="51"/>
  <c r="BO14" i="51"/>
  <c r="BN14" i="51"/>
  <c r="BM14" i="51"/>
  <c r="BL14" i="51"/>
  <c r="BK14" i="51"/>
  <c r="BJ14" i="51"/>
  <c r="BI14" i="51"/>
  <c r="BH14" i="51"/>
  <c r="BG14" i="51"/>
  <c r="BF14" i="51"/>
  <c r="BE14" i="51"/>
  <c r="BD14" i="51"/>
  <c r="BC14" i="51"/>
  <c r="BB14" i="51"/>
  <c r="BA14" i="51"/>
  <c r="AZ14" i="51"/>
  <c r="AV14" i="51"/>
  <c r="AU14" i="51"/>
  <c r="AT14" i="51"/>
  <c r="AS14" i="51"/>
  <c r="AR14" i="51"/>
  <c r="AQ14" i="51"/>
  <c r="AP14" i="51"/>
  <c r="AO14" i="51"/>
  <c r="AN14" i="51"/>
  <c r="AM14" i="51"/>
  <c r="AL14" i="51"/>
  <c r="AK14" i="51"/>
  <c r="AJ14" i="51"/>
  <c r="AI14" i="51"/>
  <c r="AH14" i="51"/>
  <c r="AG14" i="51"/>
  <c r="AF14" i="51"/>
  <c r="AD14" i="51"/>
  <c r="AC14" i="51"/>
  <c r="AA14" i="51"/>
  <c r="AB14" i="51" s="1"/>
  <c r="Z14" i="51"/>
  <c r="X14" i="51"/>
  <c r="Y14" i="51" s="1"/>
  <c r="W14" i="51"/>
  <c r="U14" i="51"/>
  <c r="V14" i="51" s="1"/>
  <c r="T14" i="51"/>
  <c r="R14" i="51"/>
  <c r="Q14" i="51"/>
  <c r="O14" i="51"/>
  <c r="N14" i="51"/>
  <c r="D14" i="51"/>
  <c r="C14" i="51"/>
  <c r="CX13" i="51"/>
  <c r="CW13" i="51"/>
  <c r="CV13" i="51"/>
  <c r="CU13" i="51"/>
  <c r="CP13" i="51"/>
  <c r="CO13" i="51"/>
  <c r="CA13" i="51"/>
  <c r="AX13" i="51"/>
  <c r="AW13" i="51"/>
  <c r="AE13" i="51"/>
  <c r="AB13" i="51"/>
  <c r="Y13" i="51"/>
  <c r="V13" i="51"/>
  <c r="L13" i="51"/>
  <c r="K13" i="51"/>
  <c r="K14" i="51" s="1"/>
  <c r="I13" i="51"/>
  <c r="H13" i="51"/>
  <c r="CX12" i="51"/>
  <c r="CW12" i="51"/>
  <c r="CV12" i="51"/>
  <c r="CU12" i="51"/>
  <c r="CP12" i="51"/>
  <c r="F12" i="51" s="1"/>
  <c r="CO12" i="51"/>
  <c r="CA12" i="51"/>
  <c r="AX12" i="51"/>
  <c r="AW12" i="51"/>
  <c r="AE12" i="51"/>
  <c r="AB12" i="51"/>
  <c r="Y12" i="51"/>
  <c r="V12" i="51"/>
  <c r="S12" i="51"/>
  <c r="P12" i="51"/>
  <c r="M12" i="51"/>
  <c r="K12" i="51"/>
  <c r="I12" i="51"/>
  <c r="H12" i="51"/>
  <c r="CX11" i="51"/>
  <c r="CW11" i="51"/>
  <c r="CV11" i="51"/>
  <c r="CU11" i="51"/>
  <c r="CU14" i="51" s="1"/>
  <c r="CP11" i="51"/>
  <c r="F11" i="51" s="1"/>
  <c r="CO11" i="51"/>
  <c r="CA11" i="51"/>
  <c r="AX11" i="51"/>
  <c r="AW11" i="51"/>
  <c r="AE11" i="51"/>
  <c r="AB11" i="51"/>
  <c r="Y11" i="51"/>
  <c r="V11" i="51"/>
  <c r="S11" i="51"/>
  <c r="P11" i="51"/>
  <c r="L11" i="51"/>
  <c r="M11" i="51" s="1"/>
  <c r="K11" i="51"/>
  <c r="I11" i="51"/>
  <c r="H11" i="51"/>
  <c r="CX10" i="51"/>
  <c r="CW10" i="51"/>
  <c r="CV10" i="51"/>
  <c r="CU10" i="51"/>
  <c r="CB10" i="51"/>
  <c r="CA10" i="51"/>
  <c r="AX10" i="51"/>
  <c r="AW10" i="51"/>
  <c r="AE10" i="51"/>
  <c r="AB10" i="51"/>
  <c r="Y10" i="51"/>
  <c r="V10" i="51"/>
  <c r="S10" i="51"/>
  <c r="P10" i="51"/>
  <c r="L10" i="51"/>
  <c r="K10" i="51"/>
  <c r="I10" i="51"/>
  <c r="H10" i="51"/>
  <c r="CX8" i="51"/>
  <c r="CV8" i="51"/>
  <c r="CP8" i="51"/>
  <c r="CN8" i="51"/>
  <c r="CJ8" i="51"/>
  <c r="CF8" i="51"/>
  <c r="CB8" i="51"/>
  <c r="BZ8" i="51"/>
  <c r="BX8" i="51"/>
  <c r="BV8" i="51"/>
  <c r="BT8" i="51"/>
  <c r="BR8" i="51"/>
  <c r="BO8" i="51"/>
  <c r="BK8" i="51"/>
  <c r="BG8" i="51"/>
  <c r="BE8" i="51"/>
  <c r="BC8" i="51"/>
  <c r="BA8" i="51"/>
  <c r="AX8" i="51"/>
  <c r="AR8" i="51"/>
  <c r="AM8" i="51"/>
  <c r="AD8" i="51"/>
  <c r="AA8" i="51"/>
  <c r="X8" i="51"/>
  <c r="U8" i="51"/>
  <c r="R8" i="51"/>
  <c r="O8" i="51"/>
  <c r="L8" i="51"/>
  <c r="I8" i="51"/>
  <c r="J11" i="51" l="1"/>
  <c r="CO14" i="51"/>
  <c r="CP14" i="51"/>
  <c r="AY11" i="51"/>
  <c r="E12" i="51"/>
  <c r="G12" i="51" s="1"/>
  <c r="AY10" i="51"/>
  <c r="CW14" i="51"/>
  <c r="AY12" i="51"/>
  <c r="AY13" i="51"/>
  <c r="E10" i="51"/>
  <c r="E11" i="51"/>
  <c r="I14" i="51"/>
  <c r="AE14" i="51"/>
  <c r="F13" i="51"/>
  <c r="E13" i="51"/>
  <c r="J13" i="51"/>
  <c r="P14" i="51"/>
  <c r="L14" i="51"/>
  <c r="M14" i="51" s="1"/>
  <c r="CV14" i="51"/>
  <c r="AX14" i="51"/>
  <c r="CX14" i="51"/>
  <c r="H14" i="51"/>
  <c r="J12" i="51"/>
  <c r="CB14" i="51"/>
  <c r="S14" i="51"/>
  <c r="G11" i="51"/>
  <c r="AW14" i="51"/>
  <c r="M10" i="51"/>
  <c r="CA14" i="51"/>
  <c r="F10" i="51"/>
  <c r="J10" i="51"/>
  <c r="M13" i="51"/>
  <c r="BW8" i="50"/>
  <c r="CU8" i="50"/>
  <c r="CS8" i="50"/>
  <c r="CO8" i="50"/>
  <c r="CM8" i="50"/>
  <c r="CI8" i="50"/>
  <c r="CE8" i="50"/>
  <c r="CA8" i="50"/>
  <c r="BY8" i="50"/>
  <c r="BU8" i="50"/>
  <c r="BS8" i="50"/>
  <c r="BQ8" i="50"/>
  <c r="BO8" i="50"/>
  <c r="BK8" i="50"/>
  <c r="BG8" i="50"/>
  <c r="BE8" i="50"/>
  <c r="BC8" i="50"/>
  <c r="BA8" i="50"/>
  <c r="AX8" i="50"/>
  <c r="AR8" i="50"/>
  <c r="AM8" i="50"/>
  <c r="AD8" i="50"/>
  <c r="AA8" i="50"/>
  <c r="X8" i="50"/>
  <c r="U8" i="50"/>
  <c r="R8" i="50"/>
  <c r="O8" i="50"/>
  <c r="L8" i="50"/>
  <c r="I8" i="50"/>
  <c r="J14" i="51" l="1"/>
  <c r="G13" i="51"/>
  <c r="E14" i="51"/>
  <c r="AY14" i="51"/>
  <c r="G10" i="51"/>
  <c r="F14" i="51"/>
  <c r="AE13" i="50"/>
  <c r="AE12" i="50"/>
  <c r="AE11" i="50"/>
  <c r="AE10" i="50"/>
  <c r="AB13" i="50"/>
  <c r="AB12" i="50"/>
  <c r="AB11" i="50"/>
  <c r="AB10" i="50"/>
  <c r="Y13" i="50"/>
  <c r="Y12" i="50"/>
  <c r="Y11" i="50"/>
  <c r="Y10" i="50"/>
  <c r="V13" i="50"/>
  <c r="V12" i="50"/>
  <c r="V11" i="50"/>
  <c r="V10" i="50"/>
  <c r="S12" i="50"/>
  <c r="S11" i="50"/>
  <c r="S10" i="50"/>
  <c r="P12" i="50"/>
  <c r="P11" i="50"/>
  <c r="P10" i="50"/>
  <c r="G14" i="51" l="1"/>
  <c r="CT10" i="50"/>
  <c r="CR10" i="50"/>
  <c r="CO10" i="50"/>
  <c r="CN10" i="50"/>
  <c r="BZ10" i="50"/>
  <c r="AW10" i="50"/>
  <c r="CU10" i="50"/>
  <c r="L10" i="50"/>
  <c r="K10" i="50"/>
  <c r="H10" i="50"/>
  <c r="M10" i="50" l="1"/>
  <c r="AX10" i="50"/>
  <c r="AY10" i="50" s="1"/>
  <c r="CS10" i="50"/>
  <c r="E10" i="50"/>
  <c r="I10" i="50"/>
  <c r="J10" i="50" s="1"/>
  <c r="CA10" i="50"/>
  <c r="F10" i="50" s="1"/>
  <c r="G10" i="50" l="1"/>
  <c r="CM14" i="50"/>
  <c r="CL14" i="50"/>
  <c r="CK14" i="50"/>
  <c r="CJ14" i="50"/>
  <c r="CI14" i="50"/>
  <c r="CH14" i="50"/>
  <c r="CG14" i="50"/>
  <c r="CF14" i="50"/>
  <c r="CE14" i="50"/>
  <c r="CD14" i="50"/>
  <c r="CC14" i="50"/>
  <c r="CB14" i="50"/>
  <c r="BY14" i="50"/>
  <c r="BX14" i="50"/>
  <c r="BW14" i="50"/>
  <c r="BV14" i="50"/>
  <c r="BU14" i="50"/>
  <c r="BT14" i="50"/>
  <c r="BS14" i="50"/>
  <c r="BR14" i="50"/>
  <c r="BQ14" i="50"/>
  <c r="BP14" i="50"/>
  <c r="BO14" i="50"/>
  <c r="BN14" i="50"/>
  <c r="BM14" i="50"/>
  <c r="BL14" i="50"/>
  <c r="BK14" i="50"/>
  <c r="BJ14" i="50"/>
  <c r="BI14" i="50"/>
  <c r="BH14" i="50"/>
  <c r="BG14" i="50"/>
  <c r="BF14" i="50"/>
  <c r="BE14" i="50"/>
  <c r="BD14" i="50"/>
  <c r="BC14" i="50"/>
  <c r="BB14" i="50"/>
  <c r="BA14" i="50"/>
  <c r="AZ14" i="50"/>
  <c r="AV14" i="50"/>
  <c r="AU14" i="50"/>
  <c r="AT14" i="50"/>
  <c r="AS14" i="50"/>
  <c r="AR14" i="50"/>
  <c r="AQ14" i="50"/>
  <c r="AP14" i="50"/>
  <c r="AO14" i="50"/>
  <c r="AN14" i="50"/>
  <c r="AL14" i="50"/>
  <c r="AK14" i="50"/>
  <c r="AJ14" i="50"/>
  <c r="AI14" i="50"/>
  <c r="AH14" i="50"/>
  <c r="AG14" i="50"/>
  <c r="AF14" i="50"/>
  <c r="AD14" i="50"/>
  <c r="AC14" i="50"/>
  <c r="AA14" i="50"/>
  <c r="Z14" i="50"/>
  <c r="X14" i="50"/>
  <c r="W14" i="50"/>
  <c r="U14" i="50"/>
  <c r="T14" i="50"/>
  <c r="R14" i="50"/>
  <c r="Q14" i="50"/>
  <c r="O14" i="50"/>
  <c r="N14" i="50"/>
  <c r="D14" i="50"/>
  <c r="C14" i="50"/>
  <c r="CU13" i="50"/>
  <c r="CT13" i="50"/>
  <c r="CS13" i="50"/>
  <c r="CR13" i="50"/>
  <c r="CO13" i="50"/>
  <c r="CN13" i="50"/>
  <c r="BZ13" i="50"/>
  <c r="AX13" i="50"/>
  <c r="AW13" i="50"/>
  <c r="CA13" i="50"/>
  <c r="L13" i="50"/>
  <c r="K13" i="50"/>
  <c r="I13" i="50"/>
  <c r="H13" i="50"/>
  <c r="CT12" i="50"/>
  <c r="CS12" i="50"/>
  <c r="CR12" i="50"/>
  <c r="CO12" i="50"/>
  <c r="CN12" i="50"/>
  <c r="BZ12" i="50"/>
  <c r="AX12" i="50"/>
  <c r="AW12" i="50"/>
  <c r="CA12" i="50"/>
  <c r="K12" i="50"/>
  <c r="I12" i="50"/>
  <c r="H12" i="50"/>
  <c r="CT11" i="50"/>
  <c r="CS11" i="50"/>
  <c r="CR11" i="50"/>
  <c r="CO11" i="50"/>
  <c r="CN11" i="50"/>
  <c r="BZ11" i="50"/>
  <c r="AX11" i="50"/>
  <c r="AW11" i="50"/>
  <c r="L11" i="50"/>
  <c r="K11" i="50"/>
  <c r="I11" i="50"/>
  <c r="H11" i="50"/>
  <c r="M13" i="50" l="1"/>
  <c r="S14" i="50"/>
  <c r="Y14" i="50"/>
  <c r="AE14" i="50"/>
  <c r="J12" i="50"/>
  <c r="J13" i="50"/>
  <c r="P14" i="50"/>
  <c r="V14" i="50"/>
  <c r="AB14" i="50"/>
  <c r="J11" i="50"/>
  <c r="AY11" i="50"/>
  <c r="AY12" i="50"/>
  <c r="M11" i="50"/>
  <c r="M12" i="50"/>
  <c r="AY13" i="50"/>
  <c r="CR14" i="50"/>
  <c r="F13" i="50"/>
  <c r="E12" i="50"/>
  <c r="CO14" i="50"/>
  <c r="AX14" i="50"/>
  <c r="AY14" i="50" s="1"/>
  <c r="AW14" i="50"/>
  <c r="H14" i="50"/>
  <c r="L14" i="50"/>
  <c r="E13" i="50"/>
  <c r="F12" i="50"/>
  <c r="I14" i="50"/>
  <c r="E11" i="50"/>
  <c r="BZ14" i="50"/>
  <c r="CT14" i="50"/>
  <c r="CN14" i="50"/>
  <c r="CS14" i="50"/>
  <c r="CU11" i="50"/>
  <c r="CA11" i="50"/>
  <c r="F11" i="50" s="1"/>
  <c r="CU12" i="50"/>
  <c r="AM14" i="50"/>
  <c r="K14" i="50"/>
  <c r="J14" i="50" l="1"/>
  <c r="M14" i="50"/>
  <c r="G11" i="50"/>
  <c r="G12" i="50"/>
  <c r="G13" i="50"/>
  <c r="E14" i="50"/>
  <c r="CU14" i="50"/>
  <c r="CA14" i="50"/>
  <c r="F14" i="50" l="1"/>
  <c r="G14" i="50" s="1"/>
</calcChain>
</file>

<file path=xl/sharedStrings.xml><?xml version="1.0" encoding="utf-8"?>
<sst xmlns="http://schemas.openxmlformats.org/spreadsheetml/2006/main" count="594" uniqueCount="153">
  <si>
    <t>ՀԱՇՎԵՏՎՈՒԹՅՈՒՆ</t>
  </si>
  <si>
    <t>հազար դրամ</t>
  </si>
  <si>
    <t>Հ/Հ</t>
  </si>
  <si>
    <t>Համայնքի անվանումը</t>
  </si>
  <si>
    <t>Վարչական  բյուջեի տարեսկզբի մնացորդ</t>
  </si>
  <si>
    <t>Ֆոնդային բյուջեի տարեսկզբի մնացորդ</t>
  </si>
  <si>
    <t>տող 1000ԸՆԴԱՄԵՆԸ  ԵԿԱՄՈՒՏՆԵՐ     (տող 1100 + տող 1200+տող 1300)</t>
  </si>
  <si>
    <t>Վ Ա Ր Չ Ա Կ Ա Ն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</si>
  <si>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</si>
  <si>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</si>
  <si>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</si>
  <si>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Ընդամենը այլ եկամուտներ</t>
  </si>
  <si>
    <t>Ընդամենը տրանսֆերտներ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</si>
  <si>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</si>
  <si>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</si>
  <si>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</si>
  <si>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</si>
  <si>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</si>
  <si>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</si>
  <si>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</si>
  <si>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</si>
  <si>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</si>
  <si>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</si>
  <si>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</si>
  <si>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</si>
  <si>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</si>
  <si>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</si>
  <si>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</si>
  <si>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</si>
  <si>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</si>
  <si>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</si>
  <si>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</si>
  <si>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</si>
  <si>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</si>
  <si>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</si>
  <si>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</si>
  <si>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տեղական վճարներ</t>
  </si>
  <si>
    <t>այդ թվում    Աղբահանության վճար</t>
  </si>
  <si>
    <t xml:space="preserve">ծրագիր տարեկան </t>
  </si>
  <si>
    <t xml:space="preserve">ծրագիր    տարեկան </t>
  </si>
  <si>
    <t>Իջևան</t>
  </si>
  <si>
    <t>Ընդամենը</t>
  </si>
  <si>
    <t>Դիլիջան</t>
  </si>
  <si>
    <t>Բերդ</t>
  </si>
  <si>
    <t>Նոյեմբերյան</t>
  </si>
  <si>
    <t>Ընդամենը գույքային հարկեր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</si>
  <si>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</si>
  <si>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Անշարժ գույքի միասնական հարկ</t>
  </si>
  <si>
    <r>
      <t xml:space="preserve"> </t>
    </r>
    <r>
      <rPr>
        <b/>
        <sz val="7"/>
        <rFont val="GHEA Grapalat"/>
        <family val="3"/>
      </rPr>
      <t xml:space="preserve">տող 1220+1240     </t>
    </r>
    <r>
      <rPr>
        <sz val="7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</si>
  <si>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7"/>
        <rFont val="GHEA Grapalat"/>
        <family val="3"/>
      </rPr>
      <t xml:space="preserve"> տող 1381+տող 1382</t>
    </r>
    <r>
      <rPr>
        <sz val="7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</si>
  <si>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7"/>
        <rFont val="GHEA Grapalat"/>
        <family val="3"/>
      </rPr>
      <t xml:space="preserve">տող 1391+1393   </t>
    </r>
    <r>
      <rPr>
        <sz val="7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</si>
  <si>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t>Հաշվետու ժամանակաշրջան</t>
  </si>
  <si>
    <t xml:space="preserve"> ծրագիր տարեկան </t>
  </si>
  <si>
    <r>
      <rPr>
        <b/>
        <sz val="8"/>
        <rFont val="GHEA Grapalat"/>
        <family val="3"/>
      </rPr>
      <t>տող 1341</t>
    </r>
    <r>
      <rPr>
        <sz val="8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</si>
  <si>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t>կատ. %-ը տար.նկատմ.</t>
  </si>
  <si>
    <t xml:space="preserve">տող 1130. Տեղական տուրքեր
</t>
  </si>
  <si>
    <r>
      <rPr>
        <b/>
        <sz val="8"/>
        <rFont val="GHEA Grapalat"/>
        <family val="3"/>
      </rPr>
      <t xml:space="preserve"> տող 1352</t>
    </r>
    <r>
      <rPr>
        <sz val="8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</si>
  <si>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rPr>
        <b/>
        <sz val="8"/>
        <rFont val="GHEA Grapalat"/>
        <family val="3"/>
      </rPr>
      <t>տող 1392</t>
    </r>
    <r>
      <rPr>
        <sz val="8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</si>
  <si>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տող 1140. Համայնքի բյուջե վճարվող պետական տուրքեր
(տող 1141 + տող 1142)</t>
  </si>
  <si>
    <t>տող 1112 Հողի հարկ համայնքների վարչական տարածքներում գտնվող հողի համար</t>
  </si>
  <si>
    <r>
      <t>տող 1120    1.2 Գույքային հարկեր     այլ գույքից այդ թվում`       Գույքահարկ փոխադրամիջոցների համար</t>
    </r>
    <r>
      <rPr>
        <sz val="10"/>
        <rFont val="Arial Armenian"/>
        <family val="2"/>
      </rPr>
      <t/>
    </r>
  </si>
  <si>
    <r>
      <t xml:space="preserve"> ՀՀ ՏԱՎՈւՇԻ ՄԱՐԶԻ ՀԱՄԱՅՆՔՆԵՐԻ ԲՅՈՒՋԵՏԱՅԻՆ ԵԿԱՄՈՒՏՆԵՐԻ ՎԵՐԱԲԵՐՅԱԼ (աճողական) 2023թ. նոյեմբերի 1-ի դրությամբ</t>
    </r>
    <r>
      <rPr>
        <b/>
        <sz val="10"/>
        <rFont val="GHEA Grapalat"/>
        <family val="3"/>
      </rPr>
      <t xml:space="preserve">       </t>
    </r>
  </si>
  <si>
    <r>
      <rPr>
        <b/>
        <sz val="7"/>
        <rFont val="GHEA Grapalat"/>
        <family val="3"/>
      </rPr>
      <t xml:space="preserve"> տող 1342</t>
    </r>
    <r>
      <rPr>
        <sz val="7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</si>
  <si>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փաստացի 10 ամիս</t>
  </si>
  <si>
    <r>
      <t xml:space="preserve"> ՀՀ ՏԱՎՈւՇԻ ՄԱՐԶԻ ՀԱՄԱՅՆՔՆԵՐԻ ԲՅՈՒՋԵՏԱՅԻՆ ԵԿԱՄՈՒՏՆԵՐԻ ՎԵՐԱԲԵՐՅԱԼ (աճողական) 2023թ. դեկտեմբերի 1-ի դրությամբ</t>
    </r>
    <r>
      <rPr>
        <b/>
        <sz val="10"/>
        <rFont val="GHEA Grapalat"/>
        <family val="3"/>
      </rPr>
      <t xml:space="preserve">       </t>
    </r>
  </si>
  <si>
    <t>փաստացի 11 ամիս</t>
  </si>
  <si>
    <t>կատ. %-ը տար նկատմ</t>
  </si>
  <si>
    <t xml:space="preserve">տող 1111. Գույքահարկ համայնքների վարչական տարածքներում գտնվող շենքերի և շինությունների համար                                                                     </t>
  </si>
  <si>
    <t>տող 1112. Հողի հարկ համայնքների վարչական տարածքներում գտնվող հողի համար</t>
  </si>
  <si>
    <t>տող 1113. Անշարժ գույքի միասնական հարկ</t>
  </si>
  <si>
    <r>
      <t>տող 1120    1.2Գույքային հարկեր     այլ գույքից այդ թվում`       Գույքահարկ փոխադրամիջոցների համար</t>
    </r>
    <r>
      <rPr>
        <sz val="10"/>
        <rFont val="Arial Armenian"/>
        <family val="2"/>
      </rPr>
      <t/>
    </r>
  </si>
  <si>
    <t>Ընդամենը անշարժ գույքի հարկեր (տող1111+տող1112+տող1113)</t>
  </si>
  <si>
    <t>ՀՀ ՏԱՎՈՒՇԻ ՄԱՐԶԻ ՀԱՄԱՅՆՔՆԵՐԻ ԲՅՈՒՋԵՆԵՐԻ ԾԱԽՍԵՐԸ` ԸՍՏ ԲՅՈՒՋԵՏԱՅԻՆ ԾԱԽՍԵՐԻ  ԳՈՐԾԱՌԱԿԱՆ ԴԱՍԱԿԱՐԳՄԱՆ</t>
  </si>
  <si>
    <t>Անվանումը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</si>
  <si>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</si>
  <si>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</si>
  <si>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</si>
  <si>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</si>
  <si>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</si>
  <si>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</si>
  <si>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</si>
  <si>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</si>
  <si>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</si>
  <si>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</si>
  <si>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</si>
  <si>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</si>
  <si>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</si>
  <si>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</si>
  <si>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</si>
  <si>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</si>
  <si>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տող 2110 
Օրենսդիր և գործադիր մարմիններ, պետական կառավարում, ‎ֆինանսական և հարկաբյուջետային հարաբերություններ, արտաքին հարաբերություններ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</si>
  <si>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</si>
  <si>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>տող 2410
Ընդհանուր բնույթի տնտեսական առևտրային և աշխատանքի գծով հարաբերություններ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</si>
  <si>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</si>
  <si>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</si>
  <si>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9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</si>
  <si>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9"/>
        <rFont val="GHEA Grapalat"/>
        <family val="3"/>
      </rPr>
      <t xml:space="preserve"> </t>
    </r>
    <r>
      <rPr>
        <b/>
        <u/>
        <sz val="9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</si>
  <si>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</si>
  <si>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</si>
  <si>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</si>
  <si>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</si>
  <si>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</si>
  <si>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</si>
  <si>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</si>
  <si>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</si>
  <si>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</si>
  <si>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</si>
  <si>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>ԸՆԴԱՄԵՆԸ ԾԱԽՍԵՐ</t>
    </r>
    <r>
      <rPr>
        <b/>
        <sz val="8"/>
        <rFont val="GHEA Grapalat"/>
        <family val="3"/>
      </rPr>
      <t/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</si>
  <si>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</si>
  <si>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</si>
  <si>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</si>
  <si>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</si>
  <si>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</si>
  <si>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ՀՀ ՏԱՎՈՒՇԻ ՄԱՐԶԻ ՀԱՄԱՅՆՔՆԵՐԻ ԲՅՈՒՋԵՆԵՐԻ 2022Թ  ԾԱԽՍԵՐԸ`  ԸՍՏ  ԲՅՈՒՋԵՏԱՅԻՆ ԾԱԽՍԵՐԻ ՏՆՏԵՍԱԳԻՏԱԿԱՆ ԴԱՍԱԿԱՐԳՄԱՆ</t>
  </si>
  <si>
    <r>
      <rPr>
        <b/>
        <sz val="9"/>
        <rFont val="GHEA Grapalat"/>
        <family val="3"/>
      </rPr>
      <t>բյուջ տող 4000</t>
    </r>
    <r>
      <rPr>
        <sz val="9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</si>
  <si>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</si>
  <si>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</si>
  <si>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</si>
  <si>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</si>
  <si>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
</t>
    </r>
    <r>
      <rPr>
        <b/>
        <sz val="8"/>
        <rFont val="GHEA Grapalat"/>
        <family val="3"/>
      </rPr>
      <t>(բյուջ. տող 5500)
Համաֆինանսավորմամբ իրականացվող ծրագրեր և /կամ/ կապիտալ ակտիվների ձեռք բերում</t>
    </r>
  </si>
  <si>
    <r>
      <t xml:space="preserve">բյուջ. տող 6100)
1.1ՀԻՄՆԱԿԱՆ ՄԻՋՈՑՆԵՐԻ ԻՐԱՑՈՒՄԻՑ ՄՈՒՏՔԵՐ 
</t>
    </r>
    <r>
      <rPr>
        <b/>
        <sz val="8"/>
        <rFont val="GHEA Grapalat"/>
        <family val="3"/>
      </rPr>
      <t xml:space="preserve">(բյուջ. տող 6110) </t>
    </r>
    <r>
      <rPr>
        <sz val="8"/>
        <rFont val="GHEA Grapalat"/>
        <family val="3"/>
      </rPr>
      <t xml:space="preserve">
1.2. ՊԱՇԱՐՆԵՐԻ ԻՐԱՑՈՒՄԻՑ ՄՈՒՏՔԵՐ 
</t>
    </r>
    <r>
      <rPr>
        <b/>
        <sz val="8"/>
        <rFont val="GHEA Grapalat"/>
        <family val="3"/>
      </rPr>
      <t xml:space="preserve">(բյուջ. տող 6200)
</t>
    </r>
    <r>
      <rPr>
        <sz val="8"/>
        <rFont val="GHEA Grapalat"/>
        <family val="3"/>
      </rPr>
      <t xml:space="preserve">1.3. ԲԱՐՁՐԱՐԺԵՔ ԱԿՏԻՎ-ՆԵՐԻ ԻՐԱՑՈՒՄԻՑ ՄՈՒՏՔԵՐ </t>
    </r>
    <r>
      <rPr>
        <b/>
        <sz val="8"/>
        <rFont val="GHEA Grapalat"/>
        <family val="3"/>
      </rPr>
      <t xml:space="preserve">
  (տող 6300)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</si>
  <si>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</si>
  <si>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</si>
  <si>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9"/>
        <rFont val="GHEA Grapalat"/>
        <family val="3"/>
      </rPr>
      <t>բյուջ տող 4200</t>
    </r>
    <r>
      <rPr>
        <sz val="9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</si>
  <si>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</si>
  <si>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9"/>
        <rFont val="GHEA Grapalat"/>
        <family val="3"/>
      </rPr>
      <t xml:space="preserve">բյուջ տող. 4300 </t>
    </r>
    <r>
      <rPr>
        <sz val="9"/>
        <rFont val="GHEA Grapalat"/>
        <family val="3"/>
      </rPr>
      <t xml:space="preserve">
1.3. ՏՈԿՈՍԱՎՃԱՐՆԵՐ (տող4310+տող 4320+տող4330)</t>
    </r>
  </si>
  <si>
    <r>
      <rPr>
        <b/>
        <sz val="9"/>
        <rFont val="GHEA Grapalat"/>
        <family val="3"/>
      </rPr>
      <t xml:space="preserve">բյուջետ. տող 4400
</t>
    </r>
    <r>
      <rPr>
        <sz val="9"/>
        <rFont val="GHEA Grapalat"/>
        <family val="3"/>
      </rPr>
      <t xml:space="preserve">
1.4. ՍՈՒԲՍԻԴԻԱՆԵՐ  (տող4410+տող4420)</t>
    </r>
  </si>
  <si>
    <t>բյուջետ. տող 4500
1.5. ԴՐԱՄԱՇՆՈՐՀՆԵՐ (տող4510+տող4520+տող4530+տող4540)</t>
  </si>
  <si>
    <r>
      <rPr>
        <b/>
        <sz val="9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</si>
  <si>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9"/>
        <rFont val="GHEA Grapalat"/>
        <family val="3"/>
      </rPr>
      <t>բյուջետ. տող 4700</t>
    </r>
    <r>
      <rPr>
        <sz val="9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</si>
  <si>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</si>
  <si>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8"/>
        <rFont val="GHEA Grapalat"/>
        <family val="3"/>
      </rPr>
      <t>(բյուջ. տող  5110)</t>
    </r>
    <r>
      <rPr>
        <sz val="8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</si>
  <si>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8"/>
        <rFont val="GHEA Grapalat"/>
        <family val="3"/>
      </rPr>
      <t xml:space="preserve"> (բյուջ. տող  5120+5130)</t>
    </r>
    <r>
      <rPr>
        <sz val="8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</si>
  <si>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</si>
  <si>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8"/>
        <rFont val="GHEA Grapalat"/>
        <family val="3"/>
      </rPr>
      <t xml:space="preserve">(տող 4110+ տող4120) </t>
    </r>
    <r>
      <rPr>
        <sz val="8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8"/>
        <rFont val="GHEA Grapalat"/>
        <family val="3"/>
      </rPr>
      <t>(տող4120)</t>
    </r>
  </si>
  <si>
    <r>
      <rPr>
        <b/>
        <sz val="8"/>
        <rFont val="GHEA Grapalat"/>
        <family val="3"/>
      </rPr>
      <t>տող 4130</t>
    </r>
    <r>
      <rPr>
        <sz val="8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</si>
  <si>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</si>
  <si>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8"/>
        <rFont val="GHEA Grapalat"/>
        <family val="3"/>
      </rPr>
      <t>տող4213</t>
    </r>
    <r>
      <rPr>
        <sz val="8"/>
        <rFont val="GHEA Grapalat"/>
        <family val="3"/>
      </rPr>
      <t xml:space="preserve">
Կոմունալ ծառայություններ</t>
    </r>
  </si>
  <si>
    <t>տող4214
Կապի ծառայություններ</t>
  </si>
  <si>
    <r>
      <t xml:space="preserve">տող 4220
 ԳՈՐԾՈՒՂՈՒՄՆԵՐԻ ԵՎ ՇՐՋԱԳԱՅՈՒԹՅՈՒՆՆԵՐԻ ԾԱԽՍԵՐ </t>
    </r>
    <r>
      <rPr>
        <sz val="7"/>
        <rFont val="GHEA Grapalat"/>
        <family val="3"/>
      </rPr>
      <t>(տող4221+տող4222+տող4223)</t>
    </r>
  </si>
  <si>
    <r>
      <t>տող 4230
ՊԱՅՄԱՆԱԳՐԱՅԻՆ ԱՅԼ ԾԱՌԱՅՈՒԹՅՈՒՆՆԵՐԻ ՁԵՌՔ ԲԵՐՈՒՄ</t>
    </r>
    <r>
      <rPr>
        <sz val="7"/>
        <rFont val="GHEA Grapalat"/>
        <family val="3"/>
      </rPr>
      <t xml:space="preserve"> (տող4231+տող4232+տող4233+տող4234+տող4235+տող4236+տող4237+տող4238)</t>
    </r>
  </si>
  <si>
    <r>
      <rPr>
        <u/>
        <sz val="8"/>
        <rFont val="GHEA Grapalat"/>
        <family val="3"/>
      </rPr>
      <t xml:space="preserve">բյուջ տող. 4238 </t>
    </r>
    <r>
      <rPr>
        <sz val="8"/>
        <rFont val="GHEA Grapalat"/>
        <family val="3"/>
      </rPr>
      <t xml:space="preserve">
 Ընդհանուր բնույթի այլ ծառայություններ</t>
    </r>
  </si>
  <si>
    <r>
      <rPr>
        <b/>
        <sz val="8"/>
        <rFont val="GHEA Grapalat"/>
        <family val="3"/>
      </rPr>
      <t xml:space="preserve">բյուջ տող. 4250 </t>
    </r>
    <r>
      <rPr>
        <sz val="8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</si>
  <si>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8"/>
        <rFont val="GHEA Grapalat"/>
        <family val="3"/>
      </rPr>
      <t xml:space="preserve">բյուջ տող. 4260 </t>
    </r>
    <r>
      <rPr>
        <sz val="8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</si>
  <si>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8"/>
        <rFont val="GHEA Grapalat"/>
        <family val="3"/>
      </rPr>
      <t>բյուջետ. տող 4411</t>
    </r>
    <r>
      <rPr>
        <sz val="8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</si>
  <si>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8"/>
        <rFont val="GHEA Grapalat"/>
        <family val="3"/>
      </rPr>
      <t>բյուջետ. տող 4531</t>
    </r>
    <r>
      <rPr>
        <sz val="8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</si>
  <si>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</si>
  <si>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</si>
  <si>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</si>
  <si>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8"/>
        <rFont val="GHEA Grapalat"/>
        <family val="3"/>
      </rPr>
      <t xml:space="preserve">  (տող 6410)</t>
    </r>
    <r>
      <rPr>
        <sz val="8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</si>
  <si>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</si>
  <si>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01.01.2024թ. դրությամբ</t>
  </si>
  <si>
    <r>
      <t>Հատված 1 (տող 1392)
(Համայնքի բյուջ. եկամուտներ)
բյուջետ.</t>
    </r>
    <r>
      <rPr>
        <b/>
        <sz val="9"/>
        <rFont val="GHEA Grapalat"/>
        <family val="3"/>
      </rPr>
      <t xml:space="preserve"> տող. 1392 </t>
    </r>
    <r>
      <rPr>
        <sz val="9"/>
        <rFont val="GHEA Grapalat"/>
        <family val="3"/>
      </rPr>
      <t>Վարչական բյուջեի պահուստային ֆոնդից ֆոնդային բյուջե կատարվող հատկացումներից մուտքեր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</si>
</sst>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9"/>
      <name val="Arial Armenian"/>
      <family val="2"/>
    </font>
    <font>
      <sz val="7"/>
      <name val="GHEA Grapalat"/>
      <family val="3"/>
    </font>
    <font>
      <sz val="9"/>
      <name val="GHEA Grapalat"/>
      <family val="3"/>
    </font>
    <font>
      <sz val="10"/>
      <name val="Times Armenian"/>
      <family val="1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12"/>
      <name val="Times Armenian"/>
      <family val="1"/>
    </font>
    <font>
      <sz val="10"/>
      <color rgb="FFFF0000"/>
      <name val="GHEA Grapalat"/>
      <family val="3"/>
    </font>
    <font>
      <sz val="7"/>
      <color rgb="FFFF0000"/>
      <name val="GHEA Grapalat"/>
      <family val="3"/>
    </font>
    <font>
      <sz val="8"/>
      <color theme="1"/>
      <name val="GHEA Grapalat"/>
      <family val="3"/>
    </font>
    <font>
      <sz val="8"/>
      <color rgb="FFFF0000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u/>
      <sz val="10"/>
      <name val="GHEA Grapalat"/>
      <family val="3"/>
    </font>
    <font>
      <b/>
      <u/>
      <sz val="10"/>
      <name val="GHEA Grapalat"/>
      <family val="3"/>
    </font>
    <font>
      <b/>
      <u/>
      <sz val="10"/>
      <name val="Arial Armenian"/>
      <family val="2"/>
    </font>
    <font>
      <b/>
      <u/>
      <sz val="9"/>
      <name val="GHEA Grapalat"/>
      <family val="3"/>
    </font>
    <font>
      <sz val="11"/>
      <name val="GHEA Grapalat"/>
      <family val="3"/>
    </font>
    <font>
      <u/>
      <sz val="8"/>
      <name val="GHEA Grapalat"/>
      <family val="3"/>
    </font>
    <font>
      <sz val="9"/>
      <color rgb="FFFF0000"/>
      <name val="GHEA Grapalat"/>
      <family val="3"/>
    </font>
    <font>
      <i/>
      <sz val="12"/>
      <name val="GHEA Grapalat"/>
      <family val="3"/>
    </font>
    <font>
      <b/>
      <sz val="9"/>
      <color rgb="FFFF0000"/>
      <name val="GHEA Grapalat"/>
      <family val="3"/>
    </font>
    <font>
      <sz val="11"/>
      <color theme="1"/>
      <name val="Calibri"/>
      <family val="2"/>
      <charset val="1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</fonts>
  <fills count="4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2">
    <xf numFmtId="0" fontId="0" fillId="0" borderId="0"/>
    <xf numFmtId="0" fontId="6" fillId="0" borderId="0"/>
    <xf numFmtId="0" fontId="1" fillId="0" borderId="0"/>
    <xf numFmtId="0" fontId="13" fillId="0" borderId="0"/>
    <xf numFmtId="0" fontId="29" fillId="0" borderId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19" applyNumberFormat="0" applyAlignment="0" applyProtection="0"/>
    <xf numFmtId="0" fontId="38" fillId="19" borderId="20" applyNumberFormat="0" applyAlignment="0" applyProtection="0"/>
    <xf numFmtId="0" fontId="39" fillId="19" borderId="19" applyNumberFormat="0" applyAlignment="0" applyProtection="0"/>
    <xf numFmtId="0" fontId="40" fillId="0" borderId="21" applyNumberFormat="0" applyFill="0" applyAlignment="0" applyProtection="0"/>
    <xf numFmtId="0" fontId="41" fillId="20" borderId="22" applyNumberFormat="0" applyAlignment="0" applyProtection="0"/>
    <xf numFmtId="0" fontId="42" fillId="0" borderId="0" applyNumberFormat="0" applyFill="0" applyBorder="0" applyAlignment="0" applyProtection="0"/>
    <xf numFmtId="0" fontId="29" fillId="21" borderId="23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45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5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5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45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45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0" borderId="25" applyNumberFormat="0" applyFont="0" applyFill="0" applyAlignment="0" applyProtection="0"/>
    <xf numFmtId="0" fontId="46" fillId="0" borderId="25" applyNumberFormat="0" applyFill="0" applyProtection="0">
      <alignment horizontal="center"/>
    </xf>
    <xf numFmtId="4" fontId="48" fillId="0" borderId="26" applyFill="0" applyProtection="0">
      <alignment horizontal="center" vertical="center"/>
    </xf>
    <xf numFmtId="0" fontId="49" fillId="0" borderId="26" applyNumberFormat="0" applyFill="0" applyProtection="0">
      <alignment horizontal="left" vertical="center" wrapText="1"/>
    </xf>
    <xf numFmtId="4" fontId="47" fillId="0" borderId="27" applyFill="0" applyProtection="0">
      <alignment horizontal="right" vertical="center"/>
    </xf>
    <xf numFmtId="4" fontId="50" fillId="0" borderId="26" applyFill="0" applyProtection="0">
      <alignment horizontal="left" vertical="center"/>
    </xf>
  </cellStyleXfs>
  <cellXfs count="338">
    <xf numFmtId="0" fontId="0" fillId="0" borderId="0" xfId="0"/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10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Protection="1"/>
    <xf numFmtId="0" fontId="8" fillId="0" borderId="0" xfId="0" applyFont="1" applyFill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Alignment="1" applyProtection="1">
      <alignment horizontal="center" vertical="center" wrapText="1"/>
      <protection locked="0"/>
    </xf>
    <xf numFmtId="4" fontId="10" fillId="3" borderId="6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14" fillId="0" borderId="0" xfId="0" applyFont="1" applyProtection="1">
      <protection locked="0"/>
    </xf>
    <xf numFmtId="165" fontId="8" fillId="5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left" vertical="center"/>
    </xf>
    <xf numFmtId="165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4" fontId="12" fillId="0" borderId="6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10" fillId="3" borderId="6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Protection="1">
      <protection locked="0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165" fontId="18" fillId="0" borderId="0" xfId="0" applyNumberFormat="1" applyFont="1" applyProtection="1"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10" fillId="0" borderId="0" xfId="0" applyFont="1" applyProtection="1"/>
    <xf numFmtId="0" fontId="10" fillId="10" borderId="4" xfId="0" applyFont="1" applyFill="1" applyBorder="1" applyAlignment="1" applyProtection="1">
      <alignment horizontal="center" vertical="center" wrapText="1"/>
    </xf>
    <xf numFmtId="0" fontId="10" fillId="9" borderId="11" xfId="0" applyFont="1" applyFill="1" applyBorder="1" applyAlignment="1" applyProtection="1">
      <alignment vertical="center" wrapText="1"/>
    </xf>
    <xf numFmtId="0" fontId="10" fillId="9" borderId="6" xfId="0" applyFont="1" applyFill="1" applyBorder="1" applyAlignment="1" applyProtection="1">
      <alignment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4" fontId="4" fillId="11" borderId="10" xfId="0" applyNumberFormat="1" applyFont="1" applyFill="1" applyBorder="1" applyAlignment="1" applyProtection="1">
      <alignment horizontal="center" vertical="center" wrapText="1"/>
    </xf>
    <xf numFmtId="0" fontId="4" fillId="12" borderId="10" xfId="0" applyFont="1" applyFill="1" applyBorder="1" applyAlignment="1" applyProtection="1">
      <alignment horizontal="center" vertical="center" wrapText="1"/>
    </xf>
    <xf numFmtId="4" fontId="8" fillId="11" borderId="10" xfId="0" applyNumberFormat="1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/>
      <protection locked="0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164" fontId="5" fillId="0" borderId="0" xfId="0" applyNumberFormat="1" applyFont="1" applyAlignment="1" applyProtection="1">
      <alignment horizontal="right" vertical="center"/>
      <protection locked="0"/>
    </xf>
    <xf numFmtId="164" fontId="8" fillId="0" borderId="0" xfId="0" applyNumberFormat="1" applyFont="1" applyAlignment="1" applyProtection="1">
      <alignment horizontal="right" vertical="center"/>
      <protection locked="0"/>
    </xf>
    <xf numFmtId="4" fontId="10" fillId="0" borderId="0" xfId="0" applyNumberFormat="1" applyFont="1" applyAlignment="1" applyProtection="1">
      <alignment horizontal="right" vertical="center"/>
      <protection locked="0"/>
    </xf>
    <xf numFmtId="4" fontId="18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24" fillId="0" borderId="0" xfId="0" applyFont="1"/>
    <xf numFmtId="0" fontId="9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Border="1" applyAlignment="1">
      <alignment vertical="center" wrapText="1"/>
    </xf>
    <xf numFmtId="0" fontId="24" fillId="0" borderId="0" xfId="0" applyFont="1" applyFill="1"/>
    <xf numFmtId="165" fontId="24" fillId="0" borderId="0" xfId="0" applyNumberFormat="1" applyFont="1" applyFill="1"/>
    <xf numFmtId="0" fontId="24" fillId="0" borderId="1" xfId="0" applyFont="1" applyBorder="1" applyAlignment="1">
      <alignment vertical="center"/>
    </xf>
    <xf numFmtId="0" fontId="10" fillId="0" borderId="0" xfId="0" applyFont="1"/>
    <xf numFmtId="0" fontId="24" fillId="0" borderId="0" xfId="0" applyFont="1" applyBorder="1" applyAlignment="1">
      <alignment horizontal="center" vertical="center"/>
    </xf>
    <xf numFmtId="0" fontId="4" fillId="0" borderId="0" xfId="0" applyFont="1"/>
    <xf numFmtId="0" fontId="24" fillId="0" borderId="0" xfId="0" applyFont="1" applyAlignment="1">
      <alignment horizontal="center"/>
    </xf>
    <xf numFmtId="4" fontId="5" fillId="0" borderId="4" xfId="0" applyNumberFormat="1" applyFont="1" applyBorder="1" applyAlignment="1" applyProtection="1">
      <alignment horizontal="center" vertical="center" wrapText="1"/>
    </xf>
    <xf numFmtId="0" fontId="8" fillId="0" borderId="0" xfId="0" applyFont="1" applyProtection="1"/>
    <xf numFmtId="0" fontId="4" fillId="13" borderId="10" xfId="0" applyFont="1" applyFill="1" applyBorder="1" applyAlignment="1" applyProtection="1">
      <alignment horizontal="center" vertical="center" wrapText="1"/>
    </xf>
    <xf numFmtId="164" fontId="5" fillId="0" borderId="10" xfId="0" applyNumberFormat="1" applyFont="1" applyBorder="1" applyAlignment="1" applyProtection="1">
      <alignment vertical="center" wrapText="1"/>
    </xf>
    <xf numFmtId="164" fontId="5" fillId="0" borderId="10" xfId="0" applyNumberFormat="1" applyFont="1" applyFill="1" applyBorder="1" applyAlignment="1" applyProtection="1">
      <alignment vertical="center" wrapText="1"/>
    </xf>
    <xf numFmtId="164" fontId="26" fillId="0" borderId="10" xfId="0" applyNumberFormat="1" applyFont="1" applyBorder="1" applyAlignment="1" applyProtection="1">
      <alignment vertical="center" wrapText="1"/>
    </xf>
    <xf numFmtId="3" fontId="5" fillId="0" borderId="10" xfId="0" applyNumberFormat="1" applyFont="1" applyBorder="1" applyAlignment="1" applyProtection="1">
      <alignment vertical="center" wrapText="1"/>
    </xf>
    <xf numFmtId="3" fontId="8" fillId="0" borderId="10" xfId="0" applyNumberFormat="1" applyFont="1" applyBorder="1" applyAlignment="1" applyProtection="1">
      <alignment vertical="center" wrapText="1"/>
    </xf>
    <xf numFmtId="164" fontId="5" fillId="0" borderId="10" xfId="0" applyNumberFormat="1" applyFont="1" applyBorder="1" applyAlignment="1" applyProtection="1">
      <alignment horizontal="center" vertical="center" wrapText="1"/>
    </xf>
    <xf numFmtId="3" fontId="4" fillId="0" borderId="10" xfId="0" applyNumberFormat="1" applyFont="1" applyBorder="1" applyAlignment="1" applyProtection="1">
      <alignment vertical="center" wrapText="1"/>
    </xf>
    <xf numFmtId="164" fontId="26" fillId="0" borderId="0" xfId="0" applyNumberFormat="1" applyFont="1" applyAlignment="1" applyProtection="1">
      <alignment horizontal="right"/>
      <protection locked="0"/>
    </xf>
    <xf numFmtId="0" fontId="26" fillId="0" borderId="0" xfId="0" applyFont="1" applyAlignment="1" applyProtection="1">
      <alignment horizontal="right"/>
      <protection locked="0"/>
    </xf>
    <xf numFmtId="164" fontId="26" fillId="0" borderId="10" xfId="0" applyNumberFormat="1" applyFont="1" applyFill="1" applyBorder="1" applyAlignment="1" applyProtection="1">
      <alignment vertical="center" wrapText="1"/>
    </xf>
    <xf numFmtId="3" fontId="26" fillId="0" borderId="10" xfId="0" applyNumberFormat="1" applyFont="1" applyFill="1" applyBorder="1" applyAlignment="1" applyProtection="1">
      <alignment vertical="center" wrapText="1"/>
    </xf>
    <xf numFmtId="3" fontId="15" fillId="0" borderId="10" xfId="0" applyNumberFormat="1" applyFont="1" applyFill="1" applyBorder="1" applyAlignment="1" applyProtection="1">
      <alignment vertical="center" wrapText="1"/>
    </xf>
    <xf numFmtId="0" fontId="26" fillId="0" borderId="0" xfId="0" applyFont="1" applyFill="1" applyAlignment="1" applyProtection="1">
      <alignment horizontal="right"/>
      <protection locked="0"/>
    </xf>
    <xf numFmtId="3" fontId="15" fillId="0" borderId="10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27" fillId="0" borderId="0" xfId="0" applyFont="1" applyProtection="1">
      <protection locked="0"/>
    </xf>
    <xf numFmtId="3" fontId="26" fillId="0" borderId="10" xfId="0" applyNumberFormat="1" applyFont="1" applyBorder="1" applyAlignment="1" applyProtection="1">
      <alignment vertical="center" wrapText="1"/>
    </xf>
    <xf numFmtId="3" fontId="17" fillId="0" borderId="10" xfId="0" applyNumberFormat="1" applyFont="1" applyBorder="1" applyAlignment="1" applyProtection="1">
      <alignment vertical="center" wrapText="1"/>
    </xf>
    <xf numFmtId="3" fontId="17" fillId="0" borderId="10" xfId="0" applyNumberFormat="1" applyFont="1" applyFill="1" applyBorder="1" applyAlignment="1" applyProtection="1">
      <alignment vertical="center" wrapText="1"/>
    </xf>
    <xf numFmtId="164" fontId="26" fillId="0" borderId="10" xfId="1" applyNumberFormat="1" applyFont="1" applyFill="1" applyBorder="1" applyAlignment="1" applyProtection="1">
      <alignment horizontal="center" vertical="center"/>
    </xf>
    <xf numFmtId="3" fontId="26" fillId="0" borderId="10" xfId="1" applyNumberFormat="1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  <protection locked="0"/>
    </xf>
    <xf numFmtId="164" fontId="26" fillId="0" borderId="10" xfId="0" applyNumberFormat="1" applyFont="1" applyFill="1" applyBorder="1" applyAlignment="1" applyProtection="1">
      <alignment horizontal="center" vertical="center"/>
      <protection locked="0"/>
    </xf>
    <xf numFmtId="3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165" fontId="28" fillId="0" borderId="0" xfId="0" applyNumberFormat="1" applyFont="1" applyAlignment="1" applyProtection="1">
      <alignment horizontal="center" vertical="center"/>
      <protection locked="0"/>
    </xf>
    <xf numFmtId="0" fontId="5" fillId="7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vertical="center"/>
    </xf>
    <xf numFmtId="0" fontId="5" fillId="7" borderId="10" xfId="0" applyFont="1" applyFill="1" applyBorder="1" applyAlignment="1" applyProtection="1">
      <alignment horizontal="left" vertical="center" wrapText="1"/>
      <protection locked="0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5" fillId="0" borderId="12" xfId="1" applyNumberFormat="1" applyFont="1" applyFill="1" applyBorder="1" applyAlignment="1" applyProtection="1">
      <alignment horizontal="center" vertical="center"/>
    </xf>
    <xf numFmtId="3" fontId="5" fillId="0" borderId="10" xfId="1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right"/>
      <protection locked="0"/>
    </xf>
    <xf numFmtId="1" fontId="5" fillId="7" borderId="10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0" xfId="0" applyNumberFormat="1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164" fontId="5" fillId="0" borderId="11" xfId="0" applyNumberFormat="1" applyFont="1" applyFill="1" applyBorder="1" applyAlignment="1" applyProtection="1">
      <alignment horizontal="center" vertical="center"/>
      <protection locked="0"/>
    </xf>
    <xf numFmtId="164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10" fillId="7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13" borderId="10" xfId="0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textRotation="90" wrapText="1"/>
    </xf>
    <xf numFmtId="0" fontId="8" fillId="0" borderId="7" xfId="0" applyFont="1" applyFill="1" applyBorder="1" applyAlignment="1" applyProtection="1">
      <alignment horizontal="center" vertical="center" textRotation="90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4" fontId="9" fillId="2" borderId="4" xfId="0" applyNumberFormat="1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" fontId="9" fillId="2" borderId="13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4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4" fontId="10" fillId="3" borderId="11" xfId="0" applyNumberFormat="1" applyFont="1" applyFill="1" applyBorder="1" applyAlignment="1" applyProtection="1">
      <alignment horizontal="center" vertical="center" wrapText="1"/>
    </xf>
    <xf numFmtId="4" fontId="10" fillId="3" borderId="6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" fontId="10" fillId="0" borderId="11" xfId="0" applyNumberFormat="1" applyFont="1" applyFill="1" applyBorder="1" applyAlignment="1" applyProtection="1">
      <alignment horizontal="center" vertical="center" wrapText="1"/>
    </xf>
    <xf numFmtId="4" fontId="10" fillId="0" borderId="6" xfId="0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12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4" fontId="8" fillId="0" borderId="8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8" fillId="0" borderId="13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 applyProtection="1">
      <alignment horizontal="center" vertical="center" wrapText="1"/>
    </xf>
    <xf numFmtId="4" fontId="10" fillId="4" borderId="11" xfId="0" applyNumberFormat="1" applyFont="1" applyFill="1" applyBorder="1" applyAlignment="1" applyProtection="1">
      <alignment horizontal="center" vertical="center" wrapText="1"/>
    </xf>
    <xf numFmtId="4" fontId="10" fillId="4" borderId="6" xfId="0" applyNumberFormat="1" applyFont="1" applyFill="1" applyBorder="1" applyAlignment="1" applyProtection="1">
      <alignment horizontal="center" vertical="center" wrapText="1"/>
    </xf>
    <xf numFmtId="4" fontId="8" fillId="0" borderId="3" xfId="0" applyNumberFormat="1" applyFont="1" applyFill="1" applyBorder="1" applyAlignment="1" applyProtection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4" fontId="10" fillId="3" borderId="12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6" borderId="10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7" borderId="3" xfId="0" applyNumberFormat="1" applyFont="1" applyFill="1" applyBorder="1" applyAlignment="1" applyProtection="1">
      <alignment horizontal="center" vertical="center" wrapText="1"/>
    </xf>
    <xf numFmtId="0" fontId="10" fillId="7" borderId="4" xfId="0" applyNumberFormat="1" applyFont="1" applyFill="1" applyBorder="1" applyAlignment="1" applyProtection="1">
      <alignment horizontal="center" vertical="center" wrapText="1"/>
    </xf>
    <xf numFmtId="0" fontId="10" fillId="7" borderId="5" xfId="0" applyNumberFormat="1" applyFont="1" applyFill="1" applyBorder="1" applyAlignment="1" applyProtection="1">
      <alignment horizontal="center" vertical="center" wrapText="1"/>
    </xf>
    <xf numFmtId="0" fontId="10" fillId="7" borderId="8" xfId="0" applyNumberFormat="1" applyFont="1" applyFill="1" applyBorder="1" applyAlignment="1" applyProtection="1">
      <alignment horizontal="center" vertical="center" wrapText="1"/>
    </xf>
    <xf numFmtId="0" fontId="10" fillId="7" borderId="0" xfId="0" applyNumberFormat="1" applyFont="1" applyFill="1" applyBorder="1" applyAlignment="1" applyProtection="1">
      <alignment horizontal="center" vertical="center" wrapText="1"/>
    </xf>
    <xf numFmtId="0" fontId="10" fillId="7" borderId="9" xfId="0" applyNumberFormat="1" applyFont="1" applyFill="1" applyBorder="1" applyAlignment="1" applyProtection="1">
      <alignment horizontal="center" vertical="center" wrapText="1"/>
    </xf>
    <xf numFmtId="0" fontId="10" fillId="7" borderId="13" xfId="0" applyNumberFormat="1" applyFont="1" applyFill="1" applyBorder="1" applyAlignment="1" applyProtection="1">
      <alignment horizontal="center" vertical="center" wrapText="1"/>
    </xf>
    <xf numFmtId="0" fontId="10" fillId="7" borderId="1" xfId="0" applyNumberFormat="1" applyFont="1" applyFill="1" applyBorder="1" applyAlignment="1" applyProtection="1">
      <alignment horizontal="center" vertical="center" wrapText="1"/>
    </xf>
    <xf numFmtId="0" fontId="10" fillId="7" borderId="14" xfId="0" applyNumberFormat="1" applyFont="1" applyFill="1" applyBorder="1" applyAlignment="1" applyProtection="1">
      <alignment horizontal="center" vertical="center" wrapText="1"/>
    </xf>
    <xf numFmtId="0" fontId="10" fillId="8" borderId="3" xfId="0" applyFont="1" applyFill="1" applyBorder="1" applyAlignment="1" applyProtection="1">
      <alignment horizontal="left" vertical="center" wrapText="1"/>
    </xf>
    <xf numFmtId="0" fontId="10" fillId="8" borderId="4" xfId="0" applyFont="1" applyFill="1" applyBorder="1" applyAlignment="1" applyProtection="1">
      <alignment horizontal="left" vertical="center" wrapText="1"/>
    </xf>
    <xf numFmtId="0" fontId="10" fillId="8" borderId="5" xfId="0" applyFont="1" applyFill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7" borderId="3" xfId="0" applyNumberFormat="1" applyFont="1" applyFill="1" applyBorder="1" applyAlignment="1" applyProtection="1">
      <alignment horizontal="center" vertical="center" wrapText="1"/>
    </xf>
    <xf numFmtId="0" fontId="5" fillId="7" borderId="4" xfId="0" applyNumberFormat="1" applyFont="1" applyFill="1" applyBorder="1" applyAlignment="1" applyProtection="1">
      <alignment horizontal="center" vertical="center" wrapText="1"/>
    </xf>
    <xf numFmtId="0" fontId="5" fillId="7" borderId="5" xfId="0" applyNumberFormat="1" applyFont="1" applyFill="1" applyBorder="1" applyAlignment="1" applyProtection="1">
      <alignment horizontal="center" vertical="center" wrapText="1"/>
    </xf>
    <xf numFmtId="0" fontId="10" fillId="9" borderId="11" xfId="0" applyFont="1" applyFill="1" applyBorder="1" applyAlignment="1" applyProtection="1">
      <alignment horizontal="left" vertical="center" wrapText="1"/>
    </xf>
    <xf numFmtId="0" fontId="10" fillId="9" borderId="6" xfId="0" applyFont="1" applyFill="1" applyBorder="1" applyAlignment="1" applyProtection="1">
      <alignment horizontal="left" vertical="center" wrapText="1"/>
    </xf>
    <xf numFmtId="0" fontId="10" fillId="9" borderId="12" xfId="0" applyFont="1" applyFill="1" applyBorder="1" applyAlignment="1" applyProtection="1">
      <alignment horizontal="left" vertical="center" wrapText="1"/>
    </xf>
    <xf numFmtId="0" fontId="10" fillId="9" borderId="6" xfId="0" applyFont="1" applyFill="1" applyBorder="1" applyAlignment="1" applyProtection="1">
      <alignment horizontal="center" vertical="center" wrapText="1"/>
    </xf>
    <xf numFmtId="0" fontId="10" fillId="9" borderId="12" xfId="0" applyFont="1" applyFill="1" applyBorder="1" applyAlignment="1" applyProtection="1">
      <alignment horizontal="center" vertical="center" wrapText="1"/>
    </xf>
    <xf numFmtId="0" fontId="5" fillId="7" borderId="10" xfId="0" applyNumberFormat="1" applyFont="1" applyFill="1" applyBorder="1" applyAlignment="1" applyProtection="1">
      <alignment horizontal="center" vertical="center" wrapText="1"/>
    </xf>
    <xf numFmtId="0" fontId="5" fillId="7" borderId="11" xfId="0" applyNumberFormat="1" applyFont="1" applyFill="1" applyBorder="1" applyAlignment="1" applyProtection="1">
      <alignment horizontal="center" vertical="center" wrapText="1"/>
    </xf>
    <xf numFmtId="0" fontId="5" fillId="7" borderId="6" xfId="0" applyNumberFormat="1" applyFont="1" applyFill="1" applyBorder="1" applyAlignment="1" applyProtection="1">
      <alignment horizontal="center" vertical="center" wrapText="1"/>
    </xf>
    <xf numFmtId="0" fontId="5" fillId="7" borderId="12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8" fillId="13" borderId="10" xfId="0" applyFont="1" applyFill="1" applyBorder="1" applyAlignment="1" applyProtection="1">
      <alignment horizontal="center" vertical="center" wrapText="1"/>
    </xf>
    <xf numFmtId="0" fontId="5" fillId="9" borderId="3" xfId="0" applyNumberFormat="1" applyFont="1" applyFill="1" applyBorder="1" applyAlignment="1" applyProtection="1">
      <alignment horizontal="center" vertical="center" wrapText="1"/>
    </xf>
    <xf numFmtId="0" fontId="5" fillId="9" borderId="4" xfId="0" applyNumberFormat="1" applyFont="1" applyFill="1" applyBorder="1" applyAlignment="1" applyProtection="1">
      <alignment horizontal="center" vertical="center" wrapText="1"/>
    </xf>
    <xf numFmtId="0" fontId="5" fillId="9" borderId="5" xfId="0" applyNumberFormat="1" applyFont="1" applyFill="1" applyBorder="1" applyAlignment="1" applyProtection="1">
      <alignment horizontal="center" vertical="center" wrapText="1"/>
    </xf>
    <xf numFmtId="0" fontId="5" fillId="9" borderId="8" xfId="0" applyNumberFormat="1" applyFont="1" applyFill="1" applyBorder="1" applyAlignment="1" applyProtection="1">
      <alignment horizontal="center" vertical="center" wrapText="1"/>
    </xf>
    <xf numFmtId="0" fontId="5" fillId="9" borderId="0" xfId="0" applyNumberFormat="1" applyFont="1" applyFill="1" applyBorder="1" applyAlignment="1" applyProtection="1">
      <alignment horizontal="center" vertical="center" wrapText="1"/>
    </xf>
    <xf numFmtId="0" fontId="5" fillId="9" borderId="9" xfId="0" applyNumberFormat="1" applyFont="1" applyFill="1" applyBorder="1" applyAlignment="1" applyProtection="1">
      <alignment horizontal="center" vertical="center" wrapText="1"/>
    </xf>
    <xf numFmtId="4" fontId="5" fillId="6" borderId="11" xfId="0" applyNumberFormat="1" applyFont="1" applyFill="1" applyBorder="1" applyAlignment="1" applyProtection="1">
      <alignment horizontal="center" vertical="center" wrapText="1"/>
    </xf>
    <xf numFmtId="4" fontId="5" fillId="6" borderId="6" xfId="0" applyNumberFormat="1" applyFont="1" applyFill="1" applyBorder="1" applyAlignment="1" applyProtection="1">
      <alignment horizontal="center" vertical="center" wrapText="1"/>
    </xf>
    <xf numFmtId="4" fontId="5" fillId="6" borderId="12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8" fillId="9" borderId="10" xfId="0" applyNumberFormat="1" applyFont="1" applyFill="1" applyBorder="1" applyAlignment="1" applyProtection="1">
      <alignment horizontal="center" vertical="center" wrapText="1"/>
    </xf>
    <xf numFmtId="0" fontId="8" fillId="8" borderId="10" xfId="0" applyNumberFormat="1" applyFont="1" applyFill="1" applyBorder="1" applyAlignment="1" applyProtection="1">
      <alignment horizontal="center" vertical="center" wrapText="1"/>
    </xf>
    <xf numFmtId="0" fontId="8" fillId="6" borderId="10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4" fontId="5" fillId="9" borderId="6" xfId="0" applyNumberFormat="1" applyFont="1" applyFill="1" applyBorder="1" applyAlignment="1" applyProtection="1">
      <alignment horizontal="center" vertical="center" wrapText="1"/>
    </xf>
    <xf numFmtId="4" fontId="5" fillId="14" borderId="11" xfId="0" applyNumberFormat="1" applyFont="1" applyFill="1" applyBorder="1" applyAlignment="1" applyProtection="1">
      <alignment horizontal="center" vertical="center" wrapText="1"/>
    </xf>
    <xf numFmtId="4" fontId="5" fillId="14" borderId="6" xfId="0" applyNumberFormat="1" applyFont="1" applyFill="1" applyBorder="1" applyAlignment="1" applyProtection="1">
      <alignment horizontal="center" vertical="center" wrapText="1"/>
    </xf>
    <xf numFmtId="4" fontId="5" fillId="0" borderId="10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center" vertical="center" wrapText="1"/>
    </xf>
    <xf numFmtId="4" fontId="5" fillId="0" borderId="12" xfId="0" applyNumberFormat="1" applyFont="1" applyBorder="1" applyAlignment="1" applyProtection="1">
      <alignment horizontal="center" vertical="center" wrapText="1"/>
    </xf>
    <xf numFmtId="4" fontId="8" fillId="0" borderId="11" xfId="0" applyNumberFormat="1" applyFont="1" applyBorder="1" applyAlignment="1" applyProtection="1">
      <alignment horizontal="center" vertical="center" wrapText="1"/>
    </xf>
    <xf numFmtId="4" fontId="8" fillId="0" borderId="6" xfId="0" applyNumberFormat="1" applyFont="1" applyBorder="1" applyAlignment="1" applyProtection="1">
      <alignment horizontal="center" vertical="center" wrapText="1"/>
    </xf>
    <xf numFmtId="4" fontId="8" fillId="0" borderId="10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center" vertical="top" wrapText="1"/>
    </xf>
    <xf numFmtId="4" fontId="5" fillId="0" borderId="6" xfId="0" applyNumberFormat="1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center" wrapText="1"/>
    </xf>
    <xf numFmtId="4" fontId="8" fillId="0" borderId="3" xfId="0" applyNumberFormat="1" applyFont="1" applyBorder="1" applyAlignment="1" applyProtection="1">
      <alignment horizontal="center" vertical="center" wrapText="1"/>
    </xf>
    <xf numFmtId="4" fontId="8" fillId="0" borderId="5" xfId="0" applyNumberFormat="1" applyFont="1" applyBorder="1" applyAlignment="1" applyProtection="1">
      <alignment horizontal="center" vertical="center" wrapText="1"/>
    </xf>
    <xf numFmtId="4" fontId="8" fillId="0" borderId="13" xfId="0" applyNumberFormat="1" applyFont="1" applyBorder="1" applyAlignment="1" applyProtection="1">
      <alignment horizontal="center" vertical="center" wrapText="1"/>
    </xf>
    <xf numFmtId="4" fontId="8" fillId="0" borderId="14" xfId="0" applyNumberFormat="1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8" fillId="6" borderId="11" xfId="0" applyFont="1" applyFill="1" applyBorder="1" applyAlignment="1" applyProtection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4" fillId="9" borderId="11" xfId="0" applyNumberFormat="1" applyFont="1" applyFill="1" applyBorder="1" applyAlignment="1" applyProtection="1">
      <alignment horizontal="center" vertical="center" wrapText="1"/>
    </xf>
    <xf numFmtId="0" fontId="4" fillId="9" borderId="12" xfId="0" applyNumberFormat="1" applyFont="1" applyFill="1" applyBorder="1" applyAlignment="1" applyProtection="1">
      <alignment horizontal="center" vertical="center" wrapText="1"/>
    </xf>
    <xf numFmtId="0" fontId="4" fillId="9" borderId="10" xfId="0" applyFont="1" applyFill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</cellXfs>
  <cellStyles count="52">
    <cellStyle name="20% - Акцент1 2" xfId="23"/>
    <cellStyle name="20% - Акцент2 2" xfId="27"/>
    <cellStyle name="20% - Акцент3 2" xfId="31"/>
    <cellStyle name="20% - Акцент4 2" xfId="35"/>
    <cellStyle name="20% - Акцент5 2" xfId="39"/>
    <cellStyle name="20% - Акцент6 2" xfId="43"/>
    <cellStyle name="40% - Акцент1 2" xfId="24"/>
    <cellStyle name="40% - Акцент2 2" xfId="28"/>
    <cellStyle name="40% - Акцент3 2" xfId="32"/>
    <cellStyle name="40% - Акцент4 2" xfId="36"/>
    <cellStyle name="40% - Акцент5 2" xfId="40"/>
    <cellStyle name="40% - Акцент6 2" xfId="44"/>
    <cellStyle name="60% - Акцент1 2" xfId="25"/>
    <cellStyle name="60% - Акцент2 2" xfId="29"/>
    <cellStyle name="60% - Акцент3 2" xfId="33"/>
    <cellStyle name="60% - Акцент4 2" xfId="37"/>
    <cellStyle name="60% - Акцент5 2" xfId="41"/>
    <cellStyle name="60% - Акцент6 2" xfId="45"/>
    <cellStyle name="bckgrnd_900" xfId="46"/>
    <cellStyle name="cntr_arm10_BldBord_900" xfId="48"/>
    <cellStyle name="cntrBtm_arm10bld_900" xfId="47"/>
    <cellStyle name="left_arm10_BordWW_900" xfId="49"/>
    <cellStyle name="Lft_arm10_Brd_900" xfId="51"/>
    <cellStyle name="Normal 12 5" xfId="3"/>
    <cellStyle name="Normal_Sheet2" xfId="1"/>
    <cellStyle name="rgt_arm10_BordGrey_900" xfId="50"/>
    <cellStyle name="Акцент1 2" xfId="22"/>
    <cellStyle name="Акцент2 2" xfId="26"/>
    <cellStyle name="Акцент3 2" xfId="30"/>
    <cellStyle name="Акцент4 2" xfId="34"/>
    <cellStyle name="Акцент5 2" xfId="38"/>
    <cellStyle name="Акцент6 2" xfId="42"/>
    <cellStyle name="Ввод  2" xfId="13"/>
    <cellStyle name="Вывод 2" xfId="14"/>
    <cellStyle name="Вычисление 2" xfId="15"/>
    <cellStyle name="Заголовок 1 2" xfId="6"/>
    <cellStyle name="Заголовок 2 2" xfId="7"/>
    <cellStyle name="Заголовок 3 2" xfId="8"/>
    <cellStyle name="Заголовок 4 2" xfId="9"/>
    <cellStyle name="Итог 2" xfId="21"/>
    <cellStyle name="Контрольная ячейка 2" xfId="17"/>
    <cellStyle name="Название 2" xfId="5"/>
    <cellStyle name="Нейтральный 2" xfId="12"/>
    <cellStyle name="Обычный" xfId="0" builtinId="0"/>
    <cellStyle name="Обычный 2" xfId="2"/>
    <cellStyle name="Обычный 3" xfId="4"/>
    <cellStyle name="Плохой 2" xfId="11"/>
    <cellStyle name="Пояснение 2" xfId="20"/>
    <cellStyle name="Примечание 2" xfId="19"/>
    <cellStyle name="Связанная ячейка 2" xfId="16"/>
    <cellStyle name="Текст предупреждения 2" xfId="18"/>
    <cellStyle name="Хороший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62"/>
  <sheetViews>
    <sheetView zoomScale="120" zoomScaleNormal="120" workbookViewId="0">
      <pane xSplit="7" ySplit="9" topLeftCell="H10" activePane="bottomRight" state="frozen"/>
      <selection pane="topRight" activeCell="J1" sqref="J1"/>
      <selection pane="bottomLeft" activeCell="A11" sqref="A11"/>
      <selection pane="bottomRight" activeCell="H16" sqref="H16"/>
    </sheetView>
  </sheetViews>
  <sheetFormatPr defaultColWidth="9" defaultRowHeight="13.5" x14ac:dyDescent="0.25"/>
  <cols>
    <col min="1" max="1" width="3.7109375" style="30" customWidth="1"/>
    <col min="2" max="2" width="9.5703125" style="30" customWidth="1"/>
    <col min="3" max="3" width="6.42578125" style="31" customWidth="1"/>
    <col min="4" max="4" width="7.28515625" style="31" customWidth="1"/>
    <col min="5" max="5" width="10" style="30" customWidth="1"/>
    <col min="6" max="6" width="9.5703125" style="30" customWidth="1"/>
    <col min="7" max="7" width="6" style="30" customWidth="1"/>
    <col min="8" max="8" width="9.7109375" style="30" customWidth="1"/>
    <col min="9" max="9" width="9.140625" style="30" customWidth="1"/>
    <col min="10" max="10" width="5.5703125" style="30" customWidth="1"/>
    <col min="11" max="11" width="9" style="30" customWidth="1"/>
    <col min="12" max="12" width="8" style="30" customWidth="1"/>
    <col min="13" max="13" width="6.140625" style="30" customWidth="1"/>
    <col min="14" max="14" width="8.140625" style="30" customWidth="1"/>
    <col min="15" max="15" width="8.28515625" style="30" customWidth="1"/>
    <col min="16" max="16" width="5.42578125" style="30" customWidth="1"/>
    <col min="17" max="17" width="7.85546875" style="30" customWidth="1"/>
    <col min="18" max="18" width="8.140625" style="30" customWidth="1"/>
    <col min="19" max="19" width="5.7109375" style="30" customWidth="1"/>
    <col min="20" max="20" width="8.140625" style="30" customWidth="1"/>
    <col min="21" max="21" width="8.42578125" style="30" bestFit="1" customWidth="1"/>
    <col min="22" max="22" width="6.140625" style="30" customWidth="1"/>
    <col min="23" max="23" width="8.5703125" style="30" customWidth="1"/>
    <col min="24" max="24" width="8.7109375" style="30" customWidth="1"/>
    <col min="25" max="25" width="6.42578125" style="30" customWidth="1"/>
    <col min="26" max="26" width="8.7109375" style="30" customWidth="1"/>
    <col min="27" max="27" width="8.42578125" style="30" customWidth="1"/>
    <col min="28" max="28" width="7.140625" style="30" customWidth="1"/>
    <col min="29" max="30" width="8.42578125" style="30" customWidth="1"/>
    <col min="31" max="31" width="6.85546875" style="30" customWidth="1"/>
    <col min="32" max="32" width="8.28515625" style="30" hidden="1" customWidth="1"/>
    <col min="33" max="33" width="14.42578125" style="30" hidden="1" customWidth="1"/>
    <col min="34" max="34" width="11" style="30" hidden="1" customWidth="1"/>
    <col min="35" max="35" width="7.42578125" style="30" hidden="1" customWidth="1"/>
    <col min="36" max="36" width="16" style="30" hidden="1" customWidth="1"/>
    <col min="37" max="37" width="7.85546875" style="30" hidden="1" customWidth="1"/>
    <col min="38" max="38" width="9.7109375" style="30" bestFit="1" customWidth="1"/>
    <col min="39" max="39" width="9.5703125" style="30" customWidth="1"/>
    <col min="40" max="41" width="14.28515625" style="30" hidden="1" customWidth="1"/>
    <col min="42" max="42" width="8.7109375" style="30" hidden="1" customWidth="1"/>
    <col min="43" max="43" width="8.140625" style="30" customWidth="1"/>
    <col min="44" max="44" width="8.5703125" style="30" customWidth="1"/>
    <col min="45" max="48" width="11.85546875" style="30" hidden="1" customWidth="1"/>
    <col min="49" max="49" width="10" style="30" customWidth="1"/>
    <col min="50" max="50" width="8.5703125" style="30" customWidth="1"/>
    <col min="51" max="51" width="6.85546875" style="30" customWidth="1"/>
    <col min="52" max="52" width="8.5703125" style="30" customWidth="1"/>
    <col min="53" max="53" width="8.42578125" style="30" customWidth="1"/>
    <col min="54" max="54" width="8" style="30" customWidth="1"/>
    <col min="55" max="55" width="8.42578125" style="30" customWidth="1"/>
    <col min="56" max="56" width="8" style="30" customWidth="1"/>
    <col min="57" max="57" width="8.5703125" style="30" customWidth="1"/>
    <col min="58" max="58" width="9.28515625" style="30" customWidth="1"/>
    <col min="59" max="59" width="9.42578125" style="30" customWidth="1"/>
    <col min="60" max="60" width="9" style="30" hidden="1" customWidth="1"/>
    <col min="61" max="61" width="9.42578125" style="30" hidden="1" customWidth="1"/>
    <col min="62" max="63" width="9.5703125" style="32" customWidth="1"/>
    <col min="64" max="65" width="11.5703125" style="32" hidden="1" customWidth="1"/>
    <col min="66" max="66" width="9.7109375" style="30" customWidth="1"/>
    <col min="67" max="67" width="9.28515625" style="30" customWidth="1"/>
    <col min="68" max="68" width="8.85546875" style="32" customWidth="1"/>
    <col min="69" max="69" width="9.28515625" style="32" customWidth="1"/>
    <col min="70" max="70" width="9.7109375" style="32" customWidth="1"/>
    <col min="71" max="71" width="9.85546875" style="32" customWidth="1"/>
    <col min="72" max="72" width="9.140625" style="32" customWidth="1"/>
    <col min="73" max="73" width="12.140625" style="32" customWidth="1"/>
    <col min="74" max="74" width="10.5703125" style="32" customWidth="1"/>
    <col min="75" max="75" width="10" style="32" customWidth="1"/>
    <col min="76" max="76" width="12.140625" style="32" customWidth="1"/>
    <col min="77" max="77" width="9" style="32" customWidth="1"/>
    <col min="78" max="78" width="12.28515625" style="30" customWidth="1"/>
    <col min="79" max="79" width="11.42578125" style="30" customWidth="1"/>
    <col min="80" max="80" width="16.140625" style="32" hidden="1" customWidth="1"/>
    <col min="81" max="81" width="0.42578125" style="32" hidden="1" customWidth="1"/>
    <col min="82" max="82" width="11.28515625" style="32" customWidth="1"/>
    <col min="83" max="83" width="11.140625" style="32" customWidth="1"/>
    <col min="84" max="84" width="5.85546875" style="32" hidden="1" customWidth="1"/>
    <col min="85" max="85" width="0.5703125" style="32" hidden="1" customWidth="1"/>
    <col min="86" max="86" width="12.5703125" style="32" customWidth="1"/>
    <col min="87" max="87" width="12" style="32" customWidth="1"/>
    <col min="88" max="89" width="4.7109375" style="32" hidden="1" customWidth="1"/>
    <col min="90" max="91" width="10.5703125" style="32" customWidth="1"/>
    <col min="92" max="92" width="11.42578125" style="32" customWidth="1"/>
    <col min="93" max="93" width="12.5703125" style="32" customWidth="1"/>
    <col min="94" max="94" width="14.85546875" style="32" customWidth="1"/>
    <col min="95" max="95" width="13.28515625" style="32" customWidth="1"/>
    <col min="96" max="97" width="10.28515625" style="33" customWidth="1"/>
    <col min="98" max="98" width="11.28515625" style="33" customWidth="1"/>
    <col min="99" max="99" width="10.7109375" style="33" customWidth="1"/>
    <col min="100" max="16384" width="9" style="30"/>
  </cols>
  <sheetData>
    <row r="1" spans="1:99" ht="9" customHeight="1" x14ac:dyDescent="0.25"/>
    <row r="2" spans="1:99" s="6" customFormat="1" ht="15.75" customHeight="1" x14ac:dyDescent="0.25">
      <c r="C2" s="156" t="s">
        <v>0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28"/>
      <c r="S2" s="28"/>
      <c r="T2" s="28"/>
      <c r="U2" s="28"/>
      <c r="V2" s="28"/>
      <c r="W2" s="28"/>
      <c r="X2" s="28"/>
      <c r="Y2" s="28"/>
      <c r="Z2" s="7"/>
      <c r="AA2" s="7"/>
      <c r="AB2" s="7"/>
      <c r="AC2" s="7"/>
      <c r="AD2" s="7"/>
      <c r="AE2" s="7"/>
      <c r="AF2" s="7"/>
      <c r="AG2" s="7"/>
      <c r="AH2" s="7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9"/>
      <c r="BK2" s="9"/>
      <c r="BL2" s="9"/>
      <c r="BM2" s="9"/>
      <c r="BN2" s="8"/>
      <c r="BO2" s="8"/>
      <c r="BP2" s="9"/>
      <c r="BQ2" s="9"/>
      <c r="BR2" s="9"/>
      <c r="BS2" s="9"/>
      <c r="BT2" s="9"/>
      <c r="BU2" s="9"/>
      <c r="BV2" s="9"/>
      <c r="BW2" s="9"/>
      <c r="BX2" s="9"/>
      <c r="BY2" s="9"/>
      <c r="BZ2" s="8"/>
      <c r="CA2" s="8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3"/>
      <c r="CO2" s="3"/>
      <c r="CP2" s="3"/>
      <c r="CQ2" s="3"/>
      <c r="CR2" s="5"/>
      <c r="CS2" s="5"/>
      <c r="CT2" s="5"/>
      <c r="CU2" s="5"/>
    </row>
    <row r="3" spans="1:99" s="10" customFormat="1" ht="27" customHeight="1" x14ac:dyDescent="0.25">
      <c r="B3" s="155" t="s">
        <v>61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BJ3" s="11"/>
      <c r="BK3" s="11"/>
      <c r="BL3" s="11"/>
      <c r="BM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5"/>
      <c r="CS3" s="5"/>
      <c r="CT3" s="5"/>
      <c r="CU3" s="5"/>
    </row>
    <row r="4" spans="1:99" s="6" customFormat="1" ht="13.5" customHeight="1" x14ac:dyDescent="0.25">
      <c r="C4" s="1"/>
      <c r="D4" s="2"/>
      <c r="E4" s="29"/>
      <c r="F4" s="29"/>
      <c r="G4" s="29"/>
      <c r="H4" s="29"/>
      <c r="I4" s="29"/>
      <c r="J4" s="12"/>
      <c r="K4" s="12"/>
      <c r="P4" s="24"/>
      <c r="Q4" s="157" t="s">
        <v>1</v>
      </c>
      <c r="R4" s="157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BJ4" s="3"/>
      <c r="BK4" s="3"/>
      <c r="BL4" s="3"/>
      <c r="BM4" s="3"/>
      <c r="BP4" s="3"/>
      <c r="BQ4" s="3"/>
      <c r="BR4" s="3"/>
      <c r="BS4" s="3"/>
      <c r="BT4" s="3"/>
      <c r="BU4" s="3"/>
      <c r="BV4" s="3"/>
      <c r="BW4" s="3"/>
      <c r="BX4" s="3"/>
      <c r="BY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5"/>
      <c r="CS4" s="5"/>
      <c r="CT4" s="5"/>
      <c r="CU4" s="5"/>
    </row>
    <row r="5" spans="1:99" s="13" customFormat="1" ht="23.25" customHeight="1" x14ac:dyDescent="0.25">
      <c r="A5" s="179" t="s">
        <v>2</v>
      </c>
      <c r="B5" s="179" t="s">
        <v>3</v>
      </c>
      <c r="C5" s="181" t="s">
        <v>4</v>
      </c>
      <c r="D5" s="181" t="s">
        <v>5</v>
      </c>
      <c r="E5" s="183" t="s">
        <v>6</v>
      </c>
      <c r="F5" s="184"/>
      <c r="G5" s="185"/>
      <c r="H5" s="192" t="s">
        <v>46</v>
      </c>
      <c r="I5" s="193"/>
      <c r="J5" s="194"/>
      <c r="K5" s="201" t="s">
        <v>7</v>
      </c>
      <c r="L5" s="202"/>
      <c r="M5" s="202"/>
      <c r="N5" s="201" t="s">
        <v>7</v>
      </c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1" t="s">
        <v>7</v>
      </c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3"/>
      <c r="AT5" s="23"/>
      <c r="AU5" s="23"/>
      <c r="AV5" s="23"/>
      <c r="AW5" s="201" t="s">
        <v>7</v>
      </c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 t="s">
        <v>7</v>
      </c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37" t="s">
        <v>8</v>
      </c>
      <c r="CA5" s="237"/>
      <c r="CB5" s="238" t="s">
        <v>9</v>
      </c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17" t="s">
        <v>10</v>
      </c>
      <c r="CO5" s="217"/>
      <c r="CP5" s="48"/>
      <c r="CQ5" s="48"/>
      <c r="CR5" s="218" t="s">
        <v>11</v>
      </c>
      <c r="CS5" s="219"/>
      <c r="CT5" s="218" t="s">
        <v>12</v>
      </c>
      <c r="CU5" s="219"/>
    </row>
    <row r="6" spans="1:99" s="13" customFormat="1" ht="51" customHeight="1" x14ac:dyDescent="0.25">
      <c r="A6" s="180"/>
      <c r="B6" s="180"/>
      <c r="C6" s="182"/>
      <c r="D6" s="182"/>
      <c r="E6" s="186"/>
      <c r="F6" s="187"/>
      <c r="G6" s="188"/>
      <c r="H6" s="195"/>
      <c r="I6" s="196"/>
      <c r="J6" s="197"/>
      <c r="K6" s="224" t="s">
        <v>13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5" t="s">
        <v>14</v>
      </c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7" t="s">
        <v>15</v>
      </c>
      <c r="AV6" s="228"/>
      <c r="AW6" s="231" t="s">
        <v>16</v>
      </c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2" t="s">
        <v>17</v>
      </c>
      <c r="BI6" s="232"/>
      <c r="BJ6" s="232"/>
      <c r="BK6" s="232"/>
      <c r="BL6" s="232"/>
      <c r="BM6" s="232"/>
      <c r="BN6" s="225" t="s">
        <v>18</v>
      </c>
      <c r="BO6" s="226"/>
      <c r="BP6" s="226"/>
      <c r="BQ6" s="226"/>
      <c r="BR6" s="226"/>
      <c r="BS6" s="226"/>
      <c r="BT6" s="233" t="s">
        <v>19</v>
      </c>
      <c r="BU6" s="234"/>
      <c r="BV6" s="203" t="s">
        <v>20</v>
      </c>
      <c r="BW6" s="204"/>
      <c r="BX6" s="203" t="s">
        <v>21</v>
      </c>
      <c r="BY6" s="204"/>
      <c r="BZ6" s="237"/>
      <c r="CA6" s="237"/>
      <c r="CB6" s="158" t="s">
        <v>48</v>
      </c>
      <c r="CC6" s="159"/>
      <c r="CD6" s="159"/>
      <c r="CE6" s="160"/>
      <c r="CF6" s="158" t="s">
        <v>22</v>
      </c>
      <c r="CG6" s="159"/>
      <c r="CH6" s="158" t="s">
        <v>49</v>
      </c>
      <c r="CI6" s="159"/>
      <c r="CJ6" s="52"/>
      <c r="CK6" s="52"/>
      <c r="CL6" s="178" t="s">
        <v>57</v>
      </c>
      <c r="CM6" s="178"/>
      <c r="CN6" s="217"/>
      <c r="CO6" s="217"/>
      <c r="CP6" s="48"/>
      <c r="CQ6" s="48"/>
      <c r="CR6" s="220"/>
      <c r="CS6" s="221"/>
      <c r="CT6" s="220"/>
      <c r="CU6" s="221"/>
    </row>
    <row r="7" spans="1:99" s="13" customFormat="1" ht="111" customHeight="1" x14ac:dyDescent="0.25">
      <c r="A7" s="180"/>
      <c r="B7" s="180"/>
      <c r="C7" s="182"/>
      <c r="D7" s="182"/>
      <c r="E7" s="189"/>
      <c r="F7" s="190"/>
      <c r="G7" s="191"/>
      <c r="H7" s="198"/>
      <c r="I7" s="199"/>
      <c r="J7" s="200"/>
      <c r="K7" s="214" t="s">
        <v>45</v>
      </c>
      <c r="L7" s="215"/>
      <c r="M7" s="216"/>
      <c r="N7" s="164" t="s">
        <v>23</v>
      </c>
      <c r="O7" s="165"/>
      <c r="P7" s="166"/>
      <c r="Q7" s="164" t="s">
        <v>59</v>
      </c>
      <c r="R7" s="165"/>
      <c r="S7" s="166"/>
      <c r="T7" s="164" t="s">
        <v>47</v>
      </c>
      <c r="U7" s="165"/>
      <c r="V7" s="166"/>
      <c r="W7" s="164" t="s">
        <v>60</v>
      </c>
      <c r="X7" s="165"/>
      <c r="Y7" s="166"/>
      <c r="Z7" s="167" t="s">
        <v>55</v>
      </c>
      <c r="AA7" s="168"/>
      <c r="AB7" s="169"/>
      <c r="AC7" s="167" t="s">
        <v>58</v>
      </c>
      <c r="AD7" s="168"/>
      <c r="AE7" s="169"/>
      <c r="AF7" s="164" t="s">
        <v>24</v>
      </c>
      <c r="AG7" s="165"/>
      <c r="AH7" s="166"/>
      <c r="AI7" s="170" t="s">
        <v>25</v>
      </c>
      <c r="AJ7" s="171"/>
      <c r="AK7" s="172"/>
      <c r="AL7" s="173" t="s">
        <v>26</v>
      </c>
      <c r="AM7" s="174"/>
      <c r="AN7" s="175" t="s">
        <v>27</v>
      </c>
      <c r="AO7" s="176"/>
      <c r="AP7" s="177"/>
      <c r="AQ7" s="175" t="s">
        <v>28</v>
      </c>
      <c r="AR7" s="176"/>
      <c r="AS7" s="207" t="s">
        <v>29</v>
      </c>
      <c r="AT7" s="208"/>
      <c r="AU7" s="229"/>
      <c r="AV7" s="230"/>
      <c r="AW7" s="209" t="s">
        <v>30</v>
      </c>
      <c r="AX7" s="210"/>
      <c r="AY7" s="211"/>
      <c r="AZ7" s="212" t="s">
        <v>31</v>
      </c>
      <c r="BA7" s="213"/>
      <c r="BB7" s="212" t="s">
        <v>32</v>
      </c>
      <c r="BC7" s="213"/>
      <c r="BD7" s="244" t="s">
        <v>33</v>
      </c>
      <c r="BE7" s="245"/>
      <c r="BF7" s="212" t="s">
        <v>34</v>
      </c>
      <c r="BG7" s="213"/>
      <c r="BH7" s="212" t="s">
        <v>53</v>
      </c>
      <c r="BI7" s="213"/>
      <c r="BJ7" s="244" t="s">
        <v>62</v>
      </c>
      <c r="BK7" s="245"/>
      <c r="BL7" s="244" t="s">
        <v>35</v>
      </c>
      <c r="BM7" s="245"/>
      <c r="BN7" s="246" t="s">
        <v>36</v>
      </c>
      <c r="BO7" s="247"/>
      <c r="BP7" s="212" t="s">
        <v>37</v>
      </c>
      <c r="BQ7" s="213"/>
      <c r="BR7" s="212" t="s">
        <v>56</v>
      </c>
      <c r="BS7" s="213"/>
      <c r="BT7" s="235"/>
      <c r="BU7" s="236"/>
      <c r="BV7" s="205"/>
      <c r="BW7" s="206"/>
      <c r="BX7" s="205"/>
      <c r="BY7" s="206"/>
      <c r="BZ7" s="237"/>
      <c r="CA7" s="237"/>
      <c r="CB7" s="161"/>
      <c r="CC7" s="162"/>
      <c r="CD7" s="162"/>
      <c r="CE7" s="163"/>
      <c r="CF7" s="161"/>
      <c r="CG7" s="162"/>
      <c r="CH7" s="161"/>
      <c r="CI7" s="162"/>
      <c r="CJ7" s="244" t="s">
        <v>50</v>
      </c>
      <c r="CK7" s="245"/>
      <c r="CL7" s="178"/>
      <c r="CM7" s="178"/>
      <c r="CN7" s="217"/>
      <c r="CO7" s="217"/>
      <c r="CP7" s="48"/>
      <c r="CQ7" s="48"/>
      <c r="CR7" s="222"/>
      <c r="CS7" s="223"/>
      <c r="CT7" s="222"/>
      <c r="CU7" s="223"/>
    </row>
    <row r="8" spans="1:99" s="14" customFormat="1" ht="61.5" customHeight="1" x14ac:dyDescent="0.25">
      <c r="A8" s="180"/>
      <c r="B8" s="180"/>
      <c r="C8" s="182"/>
      <c r="D8" s="182"/>
      <c r="E8" s="42" t="s">
        <v>38</v>
      </c>
      <c r="F8" s="46" t="s">
        <v>63</v>
      </c>
      <c r="G8" s="51" t="s">
        <v>54</v>
      </c>
      <c r="H8" s="42" t="s">
        <v>38</v>
      </c>
      <c r="I8" s="46" t="str">
        <f>F8</f>
        <v>փաստացի 10 ամիս</v>
      </c>
      <c r="J8" s="51" t="s">
        <v>54</v>
      </c>
      <c r="K8" s="42" t="s">
        <v>52</v>
      </c>
      <c r="L8" s="46" t="str">
        <f>F8</f>
        <v>փաստացի 10 ամիս</v>
      </c>
      <c r="M8" s="51" t="s">
        <v>54</v>
      </c>
      <c r="N8" s="42" t="s">
        <v>38</v>
      </c>
      <c r="O8" s="46" t="str">
        <f>F8</f>
        <v>փաստացի 10 ամիս</v>
      </c>
      <c r="P8" s="51" t="s">
        <v>54</v>
      </c>
      <c r="Q8" s="42" t="s">
        <v>38</v>
      </c>
      <c r="R8" s="46" t="str">
        <f>F8</f>
        <v>փաստացի 10 ամիս</v>
      </c>
      <c r="S8" s="51" t="s">
        <v>54</v>
      </c>
      <c r="T8" s="42" t="s">
        <v>38</v>
      </c>
      <c r="U8" s="46" t="str">
        <f>F8</f>
        <v>փաստացի 10 ամիս</v>
      </c>
      <c r="V8" s="51" t="s">
        <v>54</v>
      </c>
      <c r="W8" s="42" t="s">
        <v>38</v>
      </c>
      <c r="X8" s="46" t="str">
        <f>F8</f>
        <v>փաստացի 10 ամիս</v>
      </c>
      <c r="Y8" s="51" t="s">
        <v>54</v>
      </c>
      <c r="Z8" s="42" t="s">
        <v>38</v>
      </c>
      <c r="AA8" s="46" t="str">
        <f>F8</f>
        <v>փաստացի 10 ամիս</v>
      </c>
      <c r="AB8" s="51" t="s">
        <v>54</v>
      </c>
      <c r="AC8" s="42" t="s">
        <v>52</v>
      </c>
      <c r="AD8" s="46" t="str">
        <f>F8</f>
        <v>փաստացի 10 ամիս</v>
      </c>
      <c r="AE8" s="51" t="s">
        <v>54</v>
      </c>
      <c r="AF8" s="42" t="s">
        <v>39</v>
      </c>
      <c r="AG8" s="240" t="s">
        <v>51</v>
      </c>
      <c r="AH8" s="241"/>
      <c r="AI8" s="42" t="s">
        <v>39</v>
      </c>
      <c r="AJ8" s="240" t="s">
        <v>51</v>
      </c>
      <c r="AK8" s="241"/>
      <c r="AL8" s="42" t="s">
        <v>38</v>
      </c>
      <c r="AM8" s="42" t="str">
        <f>F8</f>
        <v>փաստացի 10 ամիս</v>
      </c>
      <c r="AN8" s="42" t="s">
        <v>39</v>
      </c>
      <c r="AO8" s="240" t="s">
        <v>51</v>
      </c>
      <c r="AP8" s="241"/>
      <c r="AQ8" s="42" t="s">
        <v>38</v>
      </c>
      <c r="AR8" s="42" t="str">
        <f>F8</f>
        <v>փաստացի 10 ամիս</v>
      </c>
      <c r="AS8" s="42" t="s">
        <v>39</v>
      </c>
      <c r="AT8" s="42" t="s">
        <v>51</v>
      </c>
      <c r="AU8" s="42" t="s">
        <v>39</v>
      </c>
      <c r="AV8" s="42" t="s">
        <v>51</v>
      </c>
      <c r="AW8" s="42" t="s">
        <v>38</v>
      </c>
      <c r="AX8" s="46" t="str">
        <f>F8</f>
        <v>փաստացի 10 ամիս</v>
      </c>
      <c r="AY8" s="51" t="s">
        <v>54</v>
      </c>
      <c r="AZ8" s="42" t="s">
        <v>38</v>
      </c>
      <c r="BA8" s="42" t="str">
        <f>F8</f>
        <v>փաստացի 10 ամիս</v>
      </c>
      <c r="BB8" s="42" t="s">
        <v>38</v>
      </c>
      <c r="BC8" s="42" t="str">
        <f>F8</f>
        <v>փաստացի 10 ամիս</v>
      </c>
      <c r="BD8" s="42" t="s">
        <v>38</v>
      </c>
      <c r="BE8" s="42" t="str">
        <f>F8</f>
        <v>փաստացի 10 ամիս</v>
      </c>
      <c r="BF8" s="42" t="s">
        <v>38</v>
      </c>
      <c r="BG8" s="42" t="str">
        <f>F8</f>
        <v>փաստացի 10 ամիս</v>
      </c>
      <c r="BH8" s="42" t="s">
        <v>39</v>
      </c>
      <c r="BI8" s="42" t="s">
        <v>51</v>
      </c>
      <c r="BJ8" s="42" t="s">
        <v>38</v>
      </c>
      <c r="BK8" s="42" t="str">
        <f>F8</f>
        <v>փաստացի 10 ամիս</v>
      </c>
      <c r="BL8" s="42" t="s">
        <v>38</v>
      </c>
      <c r="BM8" s="42" t="s">
        <v>51</v>
      </c>
      <c r="BN8" s="42" t="s">
        <v>38</v>
      </c>
      <c r="BO8" s="42" t="str">
        <f>F8</f>
        <v>փաստացի 10 ամիս</v>
      </c>
      <c r="BP8" s="42" t="s">
        <v>38</v>
      </c>
      <c r="BQ8" s="42" t="str">
        <f>F8</f>
        <v>փաստացի 10 ամիս</v>
      </c>
      <c r="BR8" s="42" t="s">
        <v>38</v>
      </c>
      <c r="BS8" s="42" t="str">
        <f>F8</f>
        <v>փաստացի 10 ամիս</v>
      </c>
      <c r="BT8" s="42" t="s">
        <v>38</v>
      </c>
      <c r="BU8" s="42" t="str">
        <f>F8</f>
        <v>փաստացի 10 ամիս</v>
      </c>
      <c r="BV8" s="42" t="s">
        <v>38</v>
      </c>
      <c r="BW8" s="42" t="str">
        <f>F8</f>
        <v>փաստացի 10 ամիս</v>
      </c>
      <c r="BX8" s="42" t="s">
        <v>38</v>
      </c>
      <c r="BY8" s="42" t="str">
        <f>F8</f>
        <v>փաստացի 10 ամիս</v>
      </c>
      <c r="BZ8" s="42" t="s">
        <v>38</v>
      </c>
      <c r="CA8" s="42" t="str">
        <f>F8</f>
        <v>փաստացի 10 ամիս</v>
      </c>
      <c r="CB8" s="45" t="s">
        <v>39</v>
      </c>
      <c r="CC8" s="42" t="s">
        <v>51</v>
      </c>
      <c r="CD8" s="42" t="s">
        <v>38</v>
      </c>
      <c r="CE8" s="42" t="str">
        <f>F8</f>
        <v>փաստացի 10 ամիս</v>
      </c>
      <c r="CF8" s="45" t="s">
        <v>39</v>
      </c>
      <c r="CG8" s="42" t="s">
        <v>51</v>
      </c>
      <c r="CH8" s="42" t="s">
        <v>38</v>
      </c>
      <c r="CI8" s="42" t="str">
        <f>F8</f>
        <v>փաստացի 10 ամիս</v>
      </c>
      <c r="CJ8" s="45" t="s">
        <v>39</v>
      </c>
      <c r="CK8" s="42" t="s">
        <v>51</v>
      </c>
      <c r="CL8" s="42" t="s">
        <v>38</v>
      </c>
      <c r="CM8" s="42" t="str">
        <f>F8</f>
        <v>փաստացի 10 ամիս</v>
      </c>
      <c r="CN8" s="42" t="s">
        <v>38</v>
      </c>
      <c r="CO8" s="42" t="str">
        <f>F8</f>
        <v>փաստացի 10 ամիս</v>
      </c>
      <c r="CP8" s="43"/>
      <c r="CQ8" s="43"/>
      <c r="CR8" s="44" t="s">
        <v>39</v>
      </c>
      <c r="CS8" s="42" t="str">
        <f>F8</f>
        <v>փաստացի 10 ամիս</v>
      </c>
      <c r="CT8" s="44" t="s">
        <v>39</v>
      </c>
      <c r="CU8" s="42" t="str">
        <f>F8</f>
        <v>փաստացի 10 ամիս</v>
      </c>
    </row>
    <row r="9" spans="1:99" s="4" customFormat="1" ht="16.5" customHeight="1" x14ac:dyDescent="0.25">
      <c r="A9" s="27"/>
      <c r="B9" s="27"/>
      <c r="C9" s="15">
        <v>1</v>
      </c>
      <c r="D9" s="16">
        <v>2</v>
      </c>
      <c r="E9" s="15">
        <v>3</v>
      </c>
      <c r="F9" s="16">
        <v>4</v>
      </c>
      <c r="G9" s="15">
        <v>5</v>
      </c>
      <c r="H9" s="16">
        <v>6</v>
      </c>
      <c r="I9" s="15">
        <v>7</v>
      </c>
      <c r="J9" s="16">
        <v>8</v>
      </c>
      <c r="K9" s="15">
        <v>9</v>
      </c>
      <c r="L9" s="16">
        <v>10</v>
      </c>
      <c r="M9" s="15">
        <v>11</v>
      </c>
      <c r="N9" s="16">
        <v>12</v>
      </c>
      <c r="O9" s="15">
        <v>13</v>
      </c>
      <c r="P9" s="16">
        <v>14</v>
      </c>
      <c r="Q9" s="15">
        <v>15</v>
      </c>
      <c r="R9" s="16">
        <v>16</v>
      </c>
      <c r="S9" s="15">
        <v>17</v>
      </c>
      <c r="T9" s="16">
        <v>18</v>
      </c>
      <c r="U9" s="15">
        <v>19</v>
      </c>
      <c r="V9" s="16">
        <v>20</v>
      </c>
      <c r="W9" s="15">
        <v>21</v>
      </c>
      <c r="X9" s="16">
        <v>22</v>
      </c>
      <c r="Y9" s="15">
        <v>23</v>
      </c>
      <c r="Z9" s="16">
        <v>24</v>
      </c>
      <c r="AA9" s="15">
        <v>25</v>
      </c>
      <c r="AB9" s="16">
        <v>26</v>
      </c>
      <c r="AC9" s="15">
        <v>27</v>
      </c>
      <c r="AD9" s="16">
        <v>28</v>
      </c>
      <c r="AE9" s="15">
        <v>29</v>
      </c>
      <c r="AF9" s="16">
        <v>30</v>
      </c>
      <c r="AG9" s="15">
        <v>31</v>
      </c>
      <c r="AH9" s="16">
        <v>32</v>
      </c>
      <c r="AI9" s="15">
        <v>33</v>
      </c>
      <c r="AJ9" s="16">
        <v>34</v>
      </c>
      <c r="AK9" s="15">
        <v>35</v>
      </c>
      <c r="AL9" s="16">
        <v>30</v>
      </c>
      <c r="AM9" s="15">
        <v>31</v>
      </c>
      <c r="AN9" s="16">
        <v>38</v>
      </c>
      <c r="AO9" s="15">
        <v>39</v>
      </c>
      <c r="AP9" s="16">
        <v>40</v>
      </c>
      <c r="AQ9" s="15">
        <v>32</v>
      </c>
      <c r="AR9" s="16">
        <v>33</v>
      </c>
      <c r="AS9" s="15">
        <v>43</v>
      </c>
      <c r="AT9" s="16">
        <v>44</v>
      </c>
      <c r="AU9" s="15">
        <v>45</v>
      </c>
      <c r="AV9" s="16">
        <v>46</v>
      </c>
      <c r="AW9" s="15">
        <v>34</v>
      </c>
      <c r="AX9" s="16">
        <v>35</v>
      </c>
      <c r="AY9" s="15">
        <v>36</v>
      </c>
      <c r="AZ9" s="16">
        <v>37</v>
      </c>
      <c r="BA9" s="15">
        <v>38</v>
      </c>
      <c r="BB9" s="16">
        <v>39</v>
      </c>
      <c r="BC9" s="15">
        <v>40</v>
      </c>
      <c r="BD9" s="16">
        <v>41</v>
      </c>
      <c r="BE9" s="15">
        <v>42</v>
      </c>
      <c r="BF9" s="16">
        <v>43</v>
      </c>
      <c r="BG9" s="15">
        <v>44</v>
      </c>
      <c r="BH9" s="16">
        <v>58</v>
      </c>
      <c r="BI9" s="15">
        <v>59</v>
      </c>
      <c r="BJ9" s="16">
        <v>45</v>
      </c>
      <c r="BK9" s="15">
        <v>46</v>
      </c>
      <c r="BL9" s="16">
        <v>62</v>
      </c>
      <c r="BM9" s="15">
        <v>63</v>
      </c>
      <c r="BN9" s="16">
        <v>47</v>
      </c>
      <c r="BO9" s="15">
        <v>48</v>
      </c>
      <c r="BP9" s="16">
        <v>49</v>
      </c>
      <c r="BQ9" s="15">
        <v>50</v>
      </c>
      <c r="BR9" s="16">
        <v>51</v>
      </c>
      <c r="BS9" s="15">
        <v>52</v>
      </c>
      <c r="BT9" s="16">
        <v>53</v>
      </c>
      <c r="BU9" s="15">
        <v>54</v>
      </c>
      <c r="BV9" s="16">
        <v>55</v>
      </c>
      <c r="BW9" s="15">
        <v>56</v>
      </c>
      <c r="BX9" s="16">
        <v>57</v>
      </c>
      <c r="BY9" s="15">
        <v>58</v>
      </c>
      <c r="BZ9" s="16">
        <v>59</v>
      </c>
      <c r="CA9" s="15">
        <v>60</v>
      </c>
      <c r="CB9" s="16">
        <v>78</v>
      </c>
      <c r="CC9" s="15">
        <v>79</v>
      </c>
      <c r="CD9" s="16">
        <v>61</v>
      </c>
      <c r="CE9" s="15">
        <v>62</v>
      </c>
      <c r="CF9" s="16">
        <v>82</v>
      </c>
      <c r="CG9" s="15">
        <v>83</v>
      </c>
      <c r="CH9" s="16">
        <v>63</v>
      </c>
      <c r="CI9" s="15">
        <v>64</v>
      </c>
      <c r="CJ9" s="16">
        <v>86</v>
      </c>
      <c r="CK9" s="15">
        <v>87</v>
      </c>
      <c r="CL9" s="16">
        <v>65</v>
      </c>
      <c r="CM9" s="15">
        <v>66</v>
      </c>
      <c r="CN9" s="16">
        <v>67</v>
      </c>
      <c r="CO9" s="15">
        <v>68</v>
      </c>
      <c r="CP9" s="50"/>
      <c r="CQ9" s="50"/>
      <c r="CR9" s="25"/>
      <c r="CS9" s="25"/>
      <c r="CT9" s="25"/>
      <c r="CU9" s="25"/>
    </row>
    <row r="10" spans="1:99" s="22" customFormat="1" ht="18.75" customHeight="1" x14ac:dyDescent="0.25">
      <c r="A10" s="37">
        <v>1</v>
      </c>
      <c r="B10" s="20" t="s">
        <v>40</v>
      </c>
      <c r="C10" s="17">
        <v>3422.2</v>
      </c>
      <c r="D10" s="17">
        <v>94638.9</v>
      </c>
      <c r="E10" s="21">
        <f t="shared" ref="E10:F13" si="0">BZ10+CN10-CL10</f>
        <v>2630378.4000000004</v>
      </c>
      <c r="F10" s="21">
        <f t="shared" si="0"/>
        <v>2060602.5999999996</v>
      </c>
      <c r="G10" s="21">
        <f>F10/E10*100</f>
        <v>78.338637513142572</v>
      </c>
      <c r="H10" s="21">
        <f t="shared" ref="H10:I13" si="1">N10+Q10+T10+W10+Z10+AC10+AF10+AU10+AZ10+BB10+BD10+BF10+BH10+BL10+BN10+BR10+BT10+BX10</f>
        <v>577939.29999999993</v>
      </c>
      <c r="I10" s="21">
        <f t="shared" si="1"/>
        <v>446951</v>
      </c>
      <c r="J10" s="21">
        <f>I10/H10*100</f>
        <v>77.335284172576607</v>
      </c>
      <c r="K10" s="21">
        <f>N10+Q10+T10</f>
        <v>78413.7</v>
      </c>
      <c r="L10" s="21">
        <f>O10+R10+U10</f>
        <v>37256.300000000003</v>
      </c>
      <c r="M10" s="21">
        <f>L10/K10*100</f>
        <v>47.512488251415256</v>
      </c>
      <c r="N10" s="21">
        <v>3932.3</v>
      </c>
      <c r="O10" s="21">
        <v>7466.1</v>
      </c>
      <c r="P10" s="21">
        <f>O10/N10*100</f>
        <v>189.86598174096585</v>
      </c>
      <c r="Q10" s="41">
        <v>2300</v>
      </c>
      <c r="R10" s="41">
        <v>4430.3</v>
      </c>
      <c r="S10" s="21">
        <f>R10/Q10*100</f>
        <v>192.62173913043478</v>
      </c>
      <c r="T10" s="21">
        <v>72181.399999999994</v>
      </c>
      <c r="U10" s="21">
        <v>25359.9</v>
      </c>
      <c r="V10" s="21">
        <f>U10/T10*100</f>
        <v>35.133566264993483</v>
      </c>
      <c r="W10" s="26">
        <v>251463.5</v>
      </c>
      <c r="X10" s="21">
        <v>208600.5</v>
      </c>
      <c r="Y10" s="21">
        <f>X10/W10*100</f>
        <v>82.954583866048154</v>
      </c>
      <c r="Z10" s="21">
        <v>20048.3</v>
      </c>
      <c r="AA10" s="21">
        <v>13213.1</v>
      </c>
      <c r="AB10" s="21">
        <f>AA10/Z10*100</f>
        <v>65.906336198081632</v>
      </c>
      <c r="AC10" s="21">
        <v>12500</v>
      </c>
      <c r="AD10" s="21">
        <v>14328.7</v>
      </c>
      <c r="AE10" s="21">
        <f>AD10/AC10*100</f>
        <v>114.6296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1352686.1</v>
      </c>
      <c r="AM10" s="21">
        <v>1121865.7</v>
      </c>
      <c r="AN10" s="21"/>
      <c r="AO10" s="21"/>
      <c r="AP10" s="21"/>
      <c r="AQ10" s="21">
        <v>10498.8</v>
      </c>
      <c r="AR10" s="21">
        <v>8549.9</v>
      </c>
      <c r="AS10" s="21">
        <v>0</v>
      </c>
      <c r="AT10" s="21">
        <v>0</v>
      </c>
      <c r="AU10" s="21">
        <v>0</v>
      </c>
      <c r="AV10" s="21">
        <v>0</v>
      </c>
      <c r="AW10" s="21">
        <f t="shared" ref="AW10:AX13" si="2">AZ10+BB10+BD10+BF10</f>
        <v>23605.599999999999</v>
      </c>
      <c r="AX10" s="21">
        <f t="shared" si="2"/>
        <v>9857.4000000000015</v>
      </c>
      <c r="AY10" s="21">
        <f>AX10/AW10*100</f>
        <v>41.758735215372631</v>
      </c>
      <c r="AZ10" s="21">
        <v>19355.599999999999</v>
      </c>
      <c r="BA10" s="21">
        <v>8101.6</v>
      </c>
      <c r="BB10" s="21">
        <v>1300</v>
      </c>
      <c r="BC10" s="21">
        <v>878.1</v>
      </c>
      <c r="BD10" s="21"/>
      <c r="BE10" s="21"/>
      <c r="BF10" s="21">
        <v>2950</v>
      </c>
      <c r="BG10" s="21">
        <v>877.7</v>
      </c>
      <c r="BH10" s="21"/>
      <c r="BI10" s="21"/>
      <c r="BJ10" s="21"/>
      <c r="BK10" s="21"/>
      <c r="BL10" s="21"/>
      <c r="BM10" s="21"/>
      <c r="BN10" s="21">
        <v>124830</v>
      </c>
      <c r="BO10" s="21">
        <v>94967.6</v>
      </c>
      <c r="BP10" s="21">
        <v>45440</v>
      </c>
      <c r="BQ10" s="21">
        <v>29525.4</v>
      </c>
      <c r="BR10" s="21"/>
      <c r="BS10" s="21"/>
      <c r="BT10" s="21">
        <v>500</v>
      </c>
      <c r="BU10" s="21">
        <v>289.89999999999998</v>
      </c>
      <c r="BV10" s="21"/>
      <c r="BW10" s="21"/>
      <c r="BX10" s="21">
        <v>66578.2</v>
      </c>
      <c r="BY10" s="21">
        <v>68437.5</v>
      </c>
      <c r="BZ10" s="21">
        <f t="shared" ref="BZ10:CA13" si="3">N10+Q10+T10+W10+Z10+AC10+AF10+AI10+AL10+AN10+AQ10+AS10+AU10+AZ10+BB10+BD10+BF10+BH10+BJ10+BL10+BN10+BR10+BT10+BV10+BX10</f>
        <v>1941124.2000000002</v>
      </c>
      <c r="CA10" s="21">
        <f t="shared" si="3"/>
        <v>1577366.5999999999</v>
      </c>
      <c r="CB10" s="21"/>
      <c r="CC10" s="21"/>
      <c r="CD10" s="21">
        <v>583378.5</v>
      </c>
      <c r="CE10" s="21">
        <v>373827</v>
      </c>
      <c r="CF10" s="21"/>
      <c r="CG10" s="21"/>
      <c r="CH10" s="21">
        <v>105875.7</v>
      </c>
      <c r="CI10" s="21">
        <v>109409</v>
      </c>
      <c r="CJ10" s="21"/>
      <c r="CK10" s="21"/>
      <c r="CL10" s="21">
        <v>60000</v>
      </c>
      <c r="CM10" s="21">
        <v>60000</v>
      </c>
      <c r="CN10" s="21">
        <f t="shared" ref="CN10:CO13" si="4">CB10+CD10+CF10+CH10+CJ10+CL10</f>
        <v>749254.2</v>
      </c>
      <c r="CO10" s="21">
        <f t="shared" si="4"/>
        <v>543236</v>
      </c>
      <c r="CP10" s="47"/>
      <c r="CQ10" s="47"/>
      <c r="CR10" s="25">
        <f t="shared" ref="CR10:CS13" si="5">BH10+BR10+BT10+BX10</f>
        <v>67078.2</v>
      </c>
      <c r="CS10" s="25">
        <f t="shared" si="5"/>
        <v>68727.399999999994</v>
      </c>
      <c r="CT10" s="25">
        <f t="shared" ref="CT10:CU13" si="6">AL10+AQ10+BJ10+BV10+CB10+CD10+CH10</f>
        <v>2052439.1</v>
      </c>
      <c r="CU10" s="25">
        <f t="shared" si="6"/>
        <v>1613651.5999999999</v>
      </c>
    </row>
    <row r="11" spans="1:99" s="22" customFormat="1" ht="18.75" customHeight="1" x14ac:dyDescent="0.25">
      <c r="A11" s="37">
        <v>2</v>
      </c>
      <c r="B11" s="20" t="s">
        <v>42</v>
      </c>
      <c r="C11" s="17">
        <v>14328.9</v>
      </c>
      <c r="D11" s="17">
        <v>774800.5</v>
      </c>
      <c r="E11" s="21">
        <f t="shared" si="0"/>
        <v>1578397.8</v>
      </c>
      <c r="F11" s="21">
        <f t="shared" si="0"/>
        <v>1333090.8999999999</v>
      </c>
      <c r="G11" s="21">
        <f t="shared" ref="G11:G14" si="7">F11/E11*100</f>
        <v>84.458486954302643</v>
      </c>
      <c r="H11" s="21">
        <f t="shared" si="1"/>
        <v>586505.30000000005</v>
      </c>
      <c r="I11" s="21">
        <f t="shared" si="1"/>
        <v>391485.2</v>
      </c>
      <c r="J11" s="21">
        <f t="shared" ref="J11:J14" si="8">I11/H11*100</f>
        <v>66.748791528397106</v>
      </c>
      <c r="K11" s="21">
        <f>N11+Q11+T11</f>
        <v>142140.6</v>
      </c>
      <c r="L11" s="21">
        <f>O11+R11+U11</f>
        <v>65418.7</v>
      </c>
      <c r="M11" s="21">
        <f t="shared" ref="M11:M14" si="9">L11/K11*100</f>
        <v>46.023936862514994</v>
      </c>
      <c r="N11" s="21">
        <v>2991</v>
      </c>
      <c r="O11" s="21">
        <v>2443.6999999999998</v>
      </c>
      <c r="P11" s="21">
        <f t="shared" ref="P11:P14" si="10">O11/N11*100</f>
        <v>81.701771982614503</v>
      </c>
      <c r="Q11" s="21">
        <v>16836.5</v>
      </c>
      <c r="R11" s="21">
        <v>8922.4</v>
      </c>
      <c r="S11" s="21">
        <f t="shared" ref="S11:S14" si="11">R11/Q11*100</f>
        <v>52.994387194488169</v>
      </c>
      <c r="T11" s="26">
        <v>122313.1</v>
      </c>
      <c r="U11" s="26">
        <v>54052.6</v>
      </c>
      <c r="V11" s="21">
        <f t="shared" ref="V11:V14" si="12">U11/T11*100</f>
        <v>44.191995787859192</v>
      </c>
      <c r="W11" s="26">
        <v>130131.3</v>
      </c>
      <c r="X11" s="21">
        <v>94630.399999999994</v>
      </c>
      <c r="Y11" s="21">
        <f t="shared" ref="Y11:Y14" si="13">X11/W11*100</f>
        <v>72.719169023901244</v>
      </c>
      <c r="Z11" s="21">
        <v>35410</v>
      </c>
      <c r="AA11" s="21">
        <v>32269.1</v>
      </c>
      <c r="AB11" s="21">
        <f t="shared" ref="AB11:AB14" si="14">AA11/Z11*100</f>
        <v>91.129906805987005</v>
      </c>
      <c r="AC11" s="21">
        <v>6000</v>
      </c>
      <c r="AD11" s="21">
        <v>6028.2</v>
      </c>
      <c r="AE11" s="21">
        <f t="shared" ref="AE11:AE14" si="15">AD11/AC11*100</f>
        <v>100.47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604363.4</v>
      </c>
      <c r="AM11" s="21">
        <v>503636.2</v>
      </c>
      <c r="AN11" s="21"/>
      <c r="AO11" s="21"/>
      <c r="AP11" s="21"/>
      <c r="AQ11" s="21">
        <v>2832.5</v>
      </c>
      <c r="AR11" s="21">
        <v>2336.8000000000002</v>
      </c>
      <c r="AS11" s="21">
        <v>0</v>
      </c>
      <c r="AT11" s="21">
        <v>0</v>
      </c>
      <c r="AU11" s="21">
        <v>0</v>
      </c>
      <c r="AV11" s="21">
        <v>0</v>
      </c>
      <c r="AW11" s="21">
        <f t="shared" si="2"/>
        <v>61069.2</v>
      </c>
      <c r="AX11" s="21">
        <f t="shared" si="2"/>
        <v>53307.399999999994</v>
      </c>
      <c r="AY11" s="21">
        <f t="shared" ref="AY11:AY14" si="16">AX11/AW11*100</f>
        <v>87.290156085227892</v>
      </c>
      <c r="AZ11" s="21">
        <v>20000</v>
      </c>
      <c r="BA11" s="21">
        <v>14545.2</v>
      </c>
      <c r="BB11" s="21"/>
      <c r="BC11" s="21"/>
      <c r="BD11" s="21">
        <v>22029.7</v>
      </c>
      <c r="BE11" s="21">
        <v>25097.5</v>
      </c>
      <c r="BF11" s="21">
        <v>19039.5</v>
      </c>
      <c r="BG11" s="21">
        <v>13664.7</v>
      </c>
      <c r="BH11" s="21"/>
      <c r="BI11" s="21"/>
      <c r="BJ11" s="21">
        <v>1999</v>
      </c>
      <c r="BK11" s="21">
        <v>1399.3</v>
      </c>
      <c r="BL11" s="21"/>
      <c r="BM11" s="21"/>
      <c r="BN11" s="21">
        <v>136024</v>
      </c>
      <c r="BO11" s="21">
        <v>97292.6</v>
      </c>
      <c r="BP11" s="21">
        <v>40000</v>
      </c>
      <c r="BQ11" s="21">
        <v>21259.200000000001</v>
      </c>
      <c r="BR11" s="21">
        <v>60000</v>
      </c>
      <c r="BS11" s="21">
        <v>33836.6</v>
      </c>
      <c r="BT11" s="21">
        <v>10000</v>
      </c>
      <c r="BU11" s="21">
        <v>3548.8</v>
      </c>
      <c r="BV11" s="21"/>
      <c r="BW11" s="21"/>
      <c r="BX11" s="21">
        <v>5730.2</v>
      </c>
      <c r="BY11" s="21">
        <v>5153.3999999999996</v>
      </c>
      <c r="BZ11" s="21">
        <f t="shared" si="3"/>
        <v>1195700.2</v>
      </c>
      <c r="CA11" s="21">
        <f t="shared" si="3"/>
        <v>898857.5</v>
      </c>
      <c r="CB11" s="21"/>
      <c r="CC11" s="21"/>
      <c r="CD11" s="21">
        <v>276764.90000000002</v>
      </c>
      <c r="CE11" s="21">
        <v>328300.7</v>
      </c>
      <c r="CF11" s="21"/>
      <c r="CG11" s="21"/>
      <c r="CH11" s="21">
        <v>105932.7</v>
      </c>
      <c r="CI11" s="21">
        <v>105932.7</v>
      </c>
      <c r="CJ11" s="21"/>
      <c r="CK11" s="21"/>
      <c r="CL11" s="21"/>
      <c r="CM11" s="21"/>
      <c r="CN11" s="21">
        <f t="shared" si="4"/>
        <v>382697.60000000003</v>
      </c>
      <c r="CO11" s="21">
        <f t="shared" si="4"/>
        <v>434233.4</v>
      </c>
      <c r="CP11" s="47"/>
      <c r="CQ11" s="47"/>
      <c r="CR11" s="25">
        <f t="shared" si="5"/>
        <v>75730.2</v>
      </c>
      <c r="CS11" s="25">
        <f t="shared" si="5"/>
        <v>42538.8</v>
      </c>
      <c r="CT11" s="25">
        <f t="shared" si="6"/>
        <v>991892.5</v>
      </c>
      <c r="CU11" s="25">
        <f t="shared" si="6"/>
        <v>941605.7</v>
      </c>
    </row>
    <row r="12" spans="1:99" s="22" customFormat="1" ht="18.75" customHeight="1" x14ac:dyDescent="0.25">
      <c r="A12" s="37">
        <v>3</v>
      </c>
      <c r="B12" s="38" t="s">
        <v>43</v>
      </c>
      <c r="C12" s="17">
        <v>0</v>
      </c>
      <c r="D12" s="17">
        <v>130588.1</v>
      </c>
      <c r="E12" s="21">
        <f t="shared" si="0"/>
        <v>1737711.2000000002</v>
      </c>
      <c r="F12" s="21">
        <f t="shared" si="0"/>
        <v>1530913.2</v>
      </c>
      <c r="G12" s="21">
        <f t="shared" si="7"/>
        <v>88.099403399137884</v>
      </c>
      <c r="H12" s="21">
        <f t="shared" si="1"/>
        <v>409785.9</v>
      </c>
      <c r="I12" s="21">
        <f t="shared" si="1"/>
        <v>356405.6</v>
      </c>
      <c r="J12" s="21">
        <f t="shared" si="8"/>
        <v>86.973612318042171</v>
      </c>
      <c r="K12" s="21">
        <f>N12+Q12+T12</f>
        <v>61000</v>
      </c>
      <c r="L12" s="21">
        <v>31378.2</v>
      </c>
      <c r="M12" s="21">
        <f t="shared" si="9"/>
        <v>51.439672131147539</v>
      </c>
      <c r="N12" s="21">
        <v>7000</v>
      </c>
      <c r="O12" s="39">
        <v>2274.1999999999998</v>
      </c>
      <c r="P12" s="21">
        <f t="shared" si="10"/>
        <v>32.488571428571426</v>
      </c>
      <c r="Q12" s="21">
        <v>8000</v>
      </c>
      <c r="R12" s="21">
        <v>2995.4</v>
      </c>
      <c r="S12" s="21">
        <f t="shared" si="11"/>
        <v>37.442500000000003</v>
      </c>
      <c r="T12" s="26">
        <v>46000</v>
      </c>
      <c r="U12" s="26">
        <v>26108.6</v>
      </c>
      <c r="V12" s="21">
        <f t="shared" si="12"/>
        <v>56.75782608695652</v>
      </c>
      <c r="W12" s="26">
        <v>120000</v>
      </c>
      <c r="X12" s="39">
        <v>107394.9</v>
      </c>
      <c r="Y12" s="21">
        <f t="shared" si="13"/>
        <v>89.495750000000001</v>
      </c>
      <c r="Z12" s="40">
        <v>6200</v>
      </c>
      <c r="AA12" s="40">
        <v>6046.1</v>
      </c>
      <c r="AB12" s="21">
        <f t="shared" si="14"/>
        <v>97.517741935483883</v>
      </c>
      <c r="AC12" s="40">
        <v>5000</v>
      </c>
      <c r="AD12" s="40">
        <v>4100.1000000000004</v>
      </c>
      <c r="AE12" s="21">
        <f t="shared" si="15"/>
        <v>82.00200000000001</v>
      </c>
      <c r="AF12" s="21"/>
      <c r="AG12" s="21"/>
      <c r="AH12" s="21"/>
      <c r="AI12" s="21"/>
      <c r="AJ12" s="21"/>
      <c r="AK12" s="21"/>
      <c r="AL12" s="21">
        <v>931256.9</v>
      </c>
      <c r="AM12" s="21">
        <v>763354.2</v>
      </c>
      <c r="AN12" s="21"/>
      <c r="AO12" s="21"/>
      <c r="AP12" s="21"/>
      <c r="AQ12" s="21">
        <v>3268.3</v>
      </c>
      <c r="AR12" s="21">
        <v>2696.3</v>
      </c>
      <c r="AS12" s="21"/>
      <c r="AT12" s="21"/>
      <c r="AU12" s="21"/>
      <c r="AV12" s="21"/>
      <c r="AW12" s="21">
        <f t="shared" si="2"/>
        <v>16502.8</v>
      </c>
      <c r="AX12" s="21">
        <f t="shared" si="2"/>
        <v>11983.8</v>
      </c>
      <c r="AY12" s="21">
        <f t="shared" si="16"/>
        <v>72.616768063601327</v>
      </c>
      <c r="AZ12" s="21">
        <v>9000</v>
      </c>
      <c r="BA12" s="21">
        <v>5817.9</v>
      </c>
      <c r="BB12" s="21"/>
      <c r="BC12" s="21"/>
      <c r="BD12" s="21"/>
      <c r="BE12" s="21"/>
      <c r="BF12" s="21">
        <v>7502.8</v>
      </c>
      <c r="BG12" s="21">
        <v>6165.9</v>
      </c>
      <c r="BH12" s="21"/>
      <c r="BI12" s="21"/>
      <c r="BJ12" s="21">
        <v>1999</v>
      </c>
      <c r="BK12" s="21">
        <v>1399.3</v>
      </c>
      <c r="BL12" s="21"/>
      <c r="BM12" s="21"/>
      <c r="BN12" s="21">
        <v>66900</v>
      </c>
      <c r="BO12" s="21">
        <v>54440</v>
      </c>
      <c r="BP12" s="21">
        <v>19000</v>
      </c>
      <c r="BQ12" s="21">
        <v>15304.2</v>
      </c>
      <c r="BR12" s="21">
        <v>5000</v>
      </c>
      <c r="BS12" s="21">
        <v>8359.6</v>
      </c>
      <c r="BT12" s="21">
        <v>2000</v>
      </c>
      <c r="BU12" s="21">
        <v>2050</v>
      </c>
      <c r="BV12" s="21">
        <v>0</v>
      </c>
      <c r="BW12" s="21">
        <v>6000.1</v>
      </c>
      <c r="BX12" s="21">
        <v>127183.1</v>
      </c>
      <c r="BY12" s="21">
        <v>130652.9</v>
      </c>
      <c r="BZ12" s="21">
        <f t="shared" si="3"/>
        <v>1346310.1</v>
      </c>
      <c r="CA12" s="21">
        <f t="shared" si="3"/>
        <v>1129855.5</v>
      </c>
      <c r="CB12" s="21"/>
      <c r="CC12" s="21"/>
      <c r="CD12" s="21">
        <v>379736.1</v>
      </c>
      <c r="CE12" s="21">
        <v>388671.4</v>
      </c>
      <c r="CF12" s="21"/>
      <c r="CG12" s="21"/>
      <c r="CH12" s="21">
        <v>11665</v>
      </c>
      <c r="CI12" s="21">
        <v>12386.3</v>
      </c>
      <c r="CJ12" s="21"/>
      <c r="CK12" s="21"/>
      <c r="CL12" s="21"/>
      <c r="CM12" s="21"/>
      <c r="CN12" s="21">
        <f t="shared" si="4"/>
        <v>391401.1</v>
      </c>
      <c r="CO12" s="21">
        <f t="shared" si="4"/>
        <v>401057.7</v>
      </c>
      <c r="CP12" s="47"/>
      <c r="CQ12" s="47"/>
      <c r="CR12" s="25">
        <f t="shared" si="5"/>
        <v>134183.1</v>
      </c>
      <c r="CS12" s="25">
        <f t="shared" si="5"/>
        <v>141062.5</v>
      </c>
      <c r="CT12" s="25">
        <f t="shared" si="6"/>
        <v>1327925.3</v>
      </c>
      <c r="CU12" s="25">
        <f t="shared" si="6"/>
        <v>1174507.6000000001</v>
      </c>
    </row>
    <row r="13" spans="1:99" s="22" customFormat="1" ht="18.75" customHeight="1" x14ac:dyDescent="0.25">
      <c r="A13" s="37">
        <v>4</v>
      </c>
      <c r="B13" s="20" t="s">
        <v>44</v>
      </c>
      <c r="C13" s="17">
        <v>0</v>
      </c>
      <c r="D13" s="17">
        <v>179283.7</v>
      </c>
      <c r="E13" s="21">
        <f t="shared" si="0"/>
        <v>1949311.8</v>
      </c>
      <c r="F13" s="21">
        <f t="shared" si="0"/>
        <v>1427789.3</v>
      </c>
      <c r="G13" s="21">
        <f t="shared" si="7"/>
        <v>73.245814240697669</v>
      </c>
      <c r="H13" s="21">
        <f t="shared" si="1"/>
        <v>528293.4</v>
      </c>
      <c r="I13" s="21">
        <f t="shared" si="1"/>
        <v>377492.7</v>
      </c>
      <c r="J13" s="21">
        <f t="shared" si="8"/>
        <v>71.45512323265821</v>
      </c>
      <c r="K13" s="21">
        <f>N13+Q13+T13</f>
        <v>62400</v>
      </c>
      <c r="L13" s="21">
        <f>O13+R13+U13</f>
        <v>27461</v>
      </c>
      <c r="M13" s="21">
        <f t="shared" si="9"/>
        <v>44.008012820512818</v>
      </c>
      <c r="N13" s="21">
        <v>0</v>
      </c>
      <c r="O13" s="21">
        <v>809.2</v>
      </c>
      <c r="P13" s="21"/>
      <c r="Q13" s="21">
        <v>0</v>
      </c>
      <c r="R13" s="21">
        <v>4759.3</v>
      </c>
      <c r="S13" s="21"/>
      <c r="T13" s="21">
        <v>62400</v>
      </c>
      <c r="U13" s="21">
        <v>21892.5</v>
      </c>
      <c r="V13" s="21">
        <f t="shared" si="12"/>
        <v>35.084134615384613</v>
      </c>
      <c r="W13" s="26">
        <v>223300</v>
      </c>
      <c r="X13" s="21">
        <v>177154.1</v>
      </c>
      <c r="Y13" s="21">
        <f t="shared" si="13"/>
        <v>79.334572324227508</v>
      </c>
      <c r="Z13" s="21">
        <v>8120.7</v>
      </c>
      <c r="AA13" s="21">
        <v>7239.9</v>
      </c>
      <c r="AB13" s="21">
        <f t="shared" si="14"/>
        <v>89.153644390261917</v>
      </c>
      <c r="AC13" s="21">
        <v>6251.1</v>
      </c>
      <c r="AD13" s="21">
        <v>6238.2</v>
      </c>
      <c r="AE13" s="21">
        <f t="shared" si="15"/>
        <v>99.793636320007678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848575.9</v>
      </c>
      <c r="AM13" s="21">
        <v>694592.3</v>
      </c>
      <c r="AN13" s="21"/>
      <c r="AO13" s="21"/>
      <c r="AP13" s="21"/>
      <c r="AQ13" s="21">
        <v>9369</v>
      </c>
      <c r="AR13" s="21">
        <v>7729.5</v>
      </c>
      <c r="AS13" s="21">
        <v>0</v>
      </c>
      <c r="AT13" s="21">
        <v>0</v>
      </c>
      <c r="AU13" s="21">
        <v>0</v>
      </c>
      <c r="AV13" s="21">
        <v>0</v>
      </c>
      <c r="AW13" s="21">
        <f t="shared" si="2"/>
        <v>40800</v>
      </c>
      <c r="AX13" s="21">
        <f t="shared" si="2"/>
        <v>18304.400000000001</v>
      </c>
      <c r="AY13" s="21">
        <f t="shared" si="16"/>
        <v>44.863725490196082</v>
      </c>
      <c r="AZ13" s="21">
        <v>11823.1</v>
      </c>
      <c r="BA13" s="21">
        <v>1705.5</v>
      </c>
      <c r="BB13" s="21">
        <v>13976.9</v>
      </c>
      <c r="BC13" s="21">
        <v>9426.9</v>
      </c>
      <c r="BD13" s="21"/>
      <c r="BE13" s="21"/>
      <c r="BF13" s="21">
        <v>15000</v>
      </c>
      <c r="BG13" s="21">
        <v>7172</v>
      </c>
      <c r="BH13" s="21"/>
      <c r="BI13" s="21"/>
      <c r="BJ13" s="21">
        <v>1990</v>
      </c>
      <c r="BK13" s="21">
        <v>1592.6</v>
      </c>
      <c r="BL13" s="21"/>
      <c r="BM13" s="21"/>
      <c r="BN13" s="21">
        <v>92315</v>
      </c>
      <c r="BO13" s="21">
        <v>44073.2</v>
      </c>
      <c r="BP13" s="21">
        <v>17000</v>
      </c>
      <c r="BQ13" s="21">
        <v>8214.2999999999993</v>
      </c>
      <c r="BR13" s="21">
        <v>3500</v>
      </c>
      <c r="BS13" s="21">
        <v>1588.9</v>
      </c>
      <c r="BT13" s="21">
        <v>1500</v>
      </c>
      <c r="BU13" s="21">
        <v>0</v>
      </c>
      <c r="BV13" s="21"/>
      <c r="BW13" s="21"/>
      <c r="BX13" s="21">
        <v>90106.6</v>
      </c>
      <c r="BY13" s="21">
        <v>95433</v>
      </c>
      <c r="BZ13" s="21">
        <f t="shared" si="3"/>
        <v>1388228.3</v>
      </c>
      <c r="CA13" s="21">
        <f t="shared" si="3"/>
        <v>1081407.1000000001</v>
      </c>
      <c r="CB13" s="21"/>
      <c r="CC13" s="21"/>
      <c r="CD13" s="21">
        <v>333976.09999999998</v>
      </c>
      <c r="CE13" s="21">
        <v>130835.3</v>
      </c>
      <c r="CF13" s="21"/>
      <c r="CG13" s="21"/>
      <c r="CH13" s="21">
        <v>227107.4</v>
      </c>
      <c r="CI13" s="21">
        <v>215546.9</v>
      </c>
      <c r="CJ13" s="21"/>
      <c r="CK13" s="21"/>
      <c r="CL13" s="21"/>
      <c r="CM13" s="21"/>
      <c r="CN13" s="21">
        <f t="shared" si="4"/>
        <v>561083.5</v>
      </c>
      <c r="CO13" s="21">
        <f t="shared" si="4"/>
        <v>346382.2</v>
      </c>
      <c r="CP13" s="47"/>
      <c r="CQ13" s="47"/>
      <c r="CR13" s="25">
        <f t="shared" si="5"/>
        <v>95106.6</v>
      </c>
      <c r="CS13" s="25">
        <f t="shared" si="5"/>
        <v>97021.9</v>
      </c>
      <c r="CT13" s="25">
        <f t="shared" si="6"/>
        <v>1421018.4</v>
      </c>
      <c r="CU13" s="25">
        <f t="shared" si="6"/>
        <v>1050296.6000000001</v>
      </c>
    </row>
    <row r="14" spans="1:99" s="19" customFormat="1" ht="22.5" customHeight="1" x14ac:dyDescent="0.25">
      <c r="A14" s="242" t="s">
        <v>41</v>
      </c>
      <c r="B14" s="243"/>
      <c r="C14" s="35">
        <f>SUM(C10:C13)</f>
        <v>17751.099999999999</v>
      </c>
      <c r="D14" s="35">
        <f>SUM(D10:D13)</f>
        <v>1179311.2</v>
      </c>
      <c r="E14" s="36">
        <f>SUM(E10:E13)</f>
        <v>7895799.2000000002</v>
      </c>
      <c r="F14" s="36">
        <f>SUM(F10:F13)</f>
        <v>6352395.9999999991</v>
      </c>
      <c r="G14" s="18">
        <f t="shared" si="7"/>
        <v>80.452856501213944</v>
      </c>
      <c r="H14" s="36">
        <f>SUM(H10:H13)</f>
        <v>2102523.9</v>
      </c>
      <c r="I14" s="36">
        <f>SUM(I10:I13)</f>
        <v>1572334.4999999998</v>
      </c>
      <c r="J14" s="18">
        <f t="shared" si="8"/>
        <v>74.783192714242148</v>
      </c>
      <c r="K14" s="36">
        <f>SUM(K10:K13)</f>
        <v>343954.3</v>
      </c>
      <c r="L14" s="36">
        <f>SUM(L10:L13)</f>
        <v>161514.20000000001</v>
      </c>
      <c r="M14" s="18">
        <f t="shared" si="9"/>
        <v>46.958040646678938</v>
      </c>
      <c r="N14" s="36">
        <f>SUM(N10:N13)</f>
        <v>13923.3</v>
      </c>
      <c r="O14" s="36">
        <f>SUM(O10:O13)</f>
        <v>12993.2</v>
      </c>
      <c r="P14" s="18">
        <f t="shared" si="10"/>
        <v>93.319830787241543</v>
      </c>
      <c r="Q14" s="36">
        <f>SUM(Q10:Q13)</f>
        <v>27136.5</v>
      </c>
      <c r="R14" s="36">
        <f>SUM(R10:R13)</f>
        <v>21107.4</v>
      </c>
      <c r="S14" s="18">
        <f t="shared" si="11"/>
        <v>77.782322701895978</v>
      </c>
      <c r="T14" s="36">
        <f>SUM(T10:T13)</f>
        <v>302894.5</v>
      </c>
      <c r="U14" s="36">
        <f>SUM(U10:U13)</f>
        <v>127413.6</v>
      </c>
      <c r="V14" s="18">
        <f t="shared" si="12"/>
        <v>42.06533958193365</v>
      </c>
      <c r="W14" s="36">
        <f>SUM(W10:W13)</f>
        <v>724894.8</v>
      </c>
      <c r="X14" s="36">
        <f>SUM(X10:X13)</f>
        <v>587779.9</v>
      </c>
      <c r="Y14" s="18">
        <f t="shared" si="13"/>
        <v>81.084855347286251</v>
      </c>
      <c r="Z14" s="36">
        <f>SUM(Z10:Z13)</f>
        <v>69779</v>
      </c>
      <c r="AA14" s="36">
        <f>SUM(AA10:AA13)</f>
        <v>58768.2</v>
      </c>
      <c r="AB14" s="18">
        <f t="shared" si="14"/>
        <v>84.220467475888157</v>
      </c>
      <c r="AC14" s="36">
        <f>SUM(AC10:AC13)</f>
        <v>29751.1</v>
      </c>
      <c r="AD14" s="36">
        <f>SUM(AD10:AD13)</f>
        <v>30695.200000000001</v>
      </c>
      <c r="AE14" s="18">
        <f t="shared" si="15"/>
        <v>103.17332804501346</v>
      </c>
      <c r="AF14" s="18">
        <f t="shared" ref="AF14:AK14" si="17">SUM(AF11:AF13)</f>
        <v>0</v>
      </c>
      <c r="AG14" s="18">
        <f t="shared" si="17"/>
        <v>0</v>
      </c>
      <c r="AH14" s="18">
        <f t="shared" si="17"/>
        <v>0</v>
      </c>
      <c r="AI14" s="18">
        <f t="shared" si="17"/>
        <v>0</v>
      </c>
      <c r="AJ14" s="18">
        <f t="shared" si="17"/>
        <v>0</v>
      </c>
      <c r="AK14" s="18">
        <f t="shared" si="17"/>
        <v>0</v>
      </c>
      <c r="AL14" s="36">
        <f t="shared" ref="AL14:AR14" si="18">SUM(AL10:AL13)</f>
        <v>3736882.3</v>
      </c>
      <c r="AM14" s="36">
        <f t="shared" si="18"/>
        <v>3083448.3999999994</v>
      </c>
      <c r="AN14" s="36">
        <f t="shared" si="18"/>
        <v>0</v>
      </c>
      <c r="AO14" s="36">
        <f t="shared" si="18"/>
        <v>0</v>
      </c>
      <c r="AP14" s="36">
        <f t="shared" si="18"/>
        <v>0</v>
      </c>
      <c r="AQ14" s="36">
        <f t="shared" si="18"/>
        <v>25968.6</v>
      </c>
      <c r="AR14" s="36">
        <f t="shared" si="18"/>
        <v>21312.5</v>
      </c>
      <c r="AS14" s="18">
        <f t="shared" ref="AS14:AV14" si="19">SUM(AS11:AS13)</f>
        <v>0</v>
      </c>
      <c r="AT14" s="18">
        <f t="shared" si="19"/>
        <v>0</v>
      </c>
      <c r="AU14" s="18">
        <f t="shared" si="19"/>
        <v>0</v>
      </c>
      <c r="AV14" s="18">
        <f t="shared" si="19"/>
        <v>0</v>
      </c>
      <c r="AW14" s="36">
        <f>SUM(AW10:AW13)</f>
        <v>141977.59999999998</v>
      </c>
      <c r="AX14" s="36">
        <f>SUM(AX10:AX13)</f>
        <v>93453</v>
      </c>
      <c r="AY14" s="18">
        <f t="shared" si="16"/>
        <v>65.822355075730272</v>
      </c>
      <c r="AZ14" s="36">
        <f t="shared" ref="AZ14:CO14" si="20">SUM(AZ10:AZ13)</f>
        <v>60178.7</v>
      </c>
      <c r="BA14" s="36">
        <f t="shared" si="20"/>
        <v>30170.200000000004</v>
      </c>
      <c r="BB14" s="36">
        <f t="shared" si="20"/>
        <v>15276.9</v>
      </c>
      <c r="BC14" s="36">
        <f t="shared" si="20"/>
        <v>10305</v>
      </c>
      <c r="BD14" s="36">
        <f t="shared" si="20"/>
        <v>22029.7</v>
      </c>
      <c r="BE14" s="36">
        <f t="shared" si="20"/>
        <v>25097.5</v>
      </c>
      <c r="BF14" s="36">
        <f t="shared" si="20"/>
        <v>44492.3</v>
      </c>
      <c r="BG14" s="36">
        <f t="shared" si="20"/>
        <v>27880.300000000003</v>
      </c>
      <c r="BH14" s="36">
        <f t="shared" si="20"/>
        <v>0</v>
      </c>
      <c r="BI14" s="36">
        <f t="shared" si="20"/>
        <v>0</v>
      </c>
      <c r="BJ14" s="36">
        <f t="shared" si="20"/>
        <v>5988</v>
      </c>
      <c r="BK14" s="36">
        <f t="shared" si="20"/>
        <v>4391.2</v>
      </c>
      <c r="BL14" s="36">
        <f t="shared" si="20"/>
        <v>0</v>
      </c>
      <c r="BM14" s="36">
        <f t="shared" si="20"/>
        <v>0</v>
      </c>
      <c r="BN14" s="36">
        <f t="shared" si="20"/>
        <v>420069</v>
      </c>
      <c r="BO14" s="36">
        <f t="shared" si="20"/>
        <v>290773.40000000002</v>
      </c>
      <c r="BP14" s="36">
        <f t="shared" si="20"/>
        <v>121440</v>
      </c>
      <c r="BQ14" s="36">
        <f t="shared" si="20"/>
        <v>74303.100000000006</v>
      </c>
      <c r="BR14" s="36">
        <f t="shared" si="20"/>
        <v>68500</v>
      </c>
      <c r="BS14" s="36">
        <f t="shared" si="20"/>
        <v>43785.1</v>
      </c>
      <c r="BT14" s="36">
        <f t="shared" si="20"/>
        <v>14000</v>
      </c>
      <c r="BU14" s="36">
        <f t="shared" si="20"/>
        <v>5888.7000000000007</v>
      </c>
      <c r="BV14" s="36">
        <f t="shared" si="20"/>
        <v>0</v>
      </c>
      <c r="BW14" s="36">
        <f t="shared" si="20"/>
        <v>6000.1</v>
      </c>
      <c r="BX14" s="36">
        <f t="shared" si="20"/>
        <v>289598.09999999998</v>
      </c>
      <c r="BY14" s="36">
        <f t="shared" si="20"/>
        <v>299676.79999999999</v>
      </c>
      <c r="BZ14" s="36">
        <f t="shared" si="20"/>
        <v>5871362.7999999998</v>
      </c>
      <c r="CA14" s="36">
        <f t="shared" si="20"/>
        <v>4687486.6999999993</v>
      </c>
      <c r="CB14" s="36">
        <f t="shared" si="20"/>
        <v>0</v>
      </c>
      <c r="CC14" s="36">
        <f t="shared" si="20"/>
        <v>0</v>
      </c>
      <c r="CD14" s="36">
        <f t="shared" si="20"/>
        <v>1573855.6</v>
      </c>
      <c r="CE14" s="36">
        <f t="shared" si="20"/>
        <v>1221634.4000000001</v>
      </c>
      <c r="CF14" s="36">
        <f t="shared" si="20"/>
        <v>0</v>
      </c>
      <c r="CG14" s="36">
        <f t="shared" si="20"/>
        <v>0</v>
      </c>
      <c r="CH14" s="36">
        <f t="shared" si="20"/>
        <v>450580.8</v>
      </c>
      <c r="CI14" s="36">
        <f t="shared" si="20"/>
        <v>443274.9</v>
      </c>
      <c r="CJ14" s="36">
        <f t="shared" si="20"/>
        <v>0</v>
      </c>
      <c r="CK14" s="36">
        <f t="shared" si="20"/>
        <v>0</v>
      </c>
      <c r="CL14" s="36">
        <f t="shared" si="20"/>
        <v>60000</v>
      </c>
      <c r="CM14" s="36">
        <f t="shared" si="20"/>
        <v>60000</v>
      </c>
      <c r="CN14" s="36">
        <f t="shared" si="20"/>
        <v>2084436.4</v>
      </c>
      <c r="CO14" s="36">
        <f t="shared" si="20"/>
        <v>1724909.3</v>
      </c>
      <c r="CP14" s="49"/>
      <c r="CQ14" s="49"/>
      <c r="CR14" s="34">
        <f>SUM(CR10:CR13)</f>
        <v>372098.1</v>
      </c>
      <c r="CS14" s="34">
        <f t="shared" ref="CS14:CU14" si="21">SUM(CS10:CS13)</f>
        <v>349350.6</v>
      </c>
      <c r="CT14" s="34">
        <f t="shared" si="21"/>
        <v>5793275.3000000007</v>
      </c>
      <c r="CU14" s="34">
        <f t="shared" si="21"/>
        <v>4780061.5</v>
      </c>
    </row>
    <row r="15" spans="1:99" x14ac:dyDescent="0.25">
      <c r="C15" s="32"/>
      <c r="D15" s="32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</row>
    <row r="16" spans="1:99" x14ac:dyDescent="0.25">
      <c r="C16" s="32"/>
      <c r="D16" s="32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</row>
    <row r="17" spans="3:99" ht="11.25" customHeight="1" x14ac:dyDescent="0.25">
      <c r="C17" s="32"/>
      <c r="D17" s="32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</row>
    <row r="18" spans="3:99" x14ac:dyDescent="0.25">
      <c r="C18" s="32"/>
      <c r="D18" s="32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</row>
    <row r="19" spans="3:99" x14ac:dyDescent="0.25">
      <c r="C19" s="32"/>
      <c r="D19" s="32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</row>
    <row r="20" spans="3:99" x14ac:dyDescent="0.25">
      <c r="C20" s="32"/>
      <c r="D20" s="32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</row>
    <row r="21" spans="3:99" x14ac:dyDescent="0.25">
      <c r="C21" s="32"/>
      <c r="D21" s="32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</row>
    <row r="22" spans="3:99" x14ac:dyDescent="0.25">
      <c r="C22" s="32"/>
      <c r="D22" s="32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</row>
    <row r="23" spans="3:99" x14ac:dyDescent="0.25">
      <c r="C23" s="32"/>
      <c r="D23" s="32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</row>
    <row r="24" spans="3:99" x14ac:dyDescent="0.25">
      <c r="C24" s="32"/>
      <c r="D24" s="32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</row>
    <row r="25" spans="3:99" x14ac:dyDescent="0.25">
      <c r="C25" s="32"/>
      <c r="D25" s="32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</row>
    <row r="26" spans="3:99" x14ac:dyDescent="0.25">
      <c r="C26" s="32"/>
      <c r="D26" s="32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</row>
    <row r="27" spans="3:99" x14ac:dyDescent="0.25">
      <c r="C27" s="32"/>
      <c r="D27" s="32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</row>
    <row r="28" spans="3:99" x14ac:dyDescent="0.25">
      <c r="C28" s="32"/>
      <c r="D28" s="32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</row>
    <row r="29" spans="3:99" x14ac:dyDescent="0.25">
      <c r="C29" s="32"/>
      <c r="D29" s="32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</row>
    <row r="30" spans="3:99" x14ac:dyDescent="0.25">
      <c r="C30" s="32"/>
      <c r="D30" s="32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</row>
    <row r="31" spans="3:99" x14ac:dyDescent="0.25">
      <c r="C31" s="32"/>
      <c r="D31" s="32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</row>
    <row r="32" spans="3:99" x14ac:dyDescent="0.25">
      <c r="C32" s="32"/>
      <c r="D32" s="32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</row>
    <row r="33" spans="3:99" x14ac:dyDescent="0.25">
      <c r="C33" s="32"/>
      <c r="D33" s="32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</row>
    <row r="34" spans="3:99" x14ac:dyDescent="0.25">
      <c r="C34" s="32"/>
      <c r="D34" s="32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</row>
    <row r="35" spans="3:99" x14ac:dyDescent="0.25">
      <c r="C35" s="32"/>
      <c r="D35" s="32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</row>
    <row r="36" spans="3:99" x14ac:dyDescent="0.25">
      <c r="C36" s="32"/>
      <c r="D36" s="32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</row>
    <row r="37" spans="3:99" x14ac:dyDescent="0.25">
      <c r="C37" s="32"/>
      <c r="D37" s="32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</row>
    <row r="38" spans="3:99" x14ac:dyDescent="0.25">
      <c r="C38" s="32"/>
      <c r="D38" s="32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</row>
    <row r="39" spans="3:99" x14ac:dyDescent="0.25">
      <c r="C39" s="32"/>
      <c r="D39" s="32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</row>
    <row r="40" spans="3:99" x14ac:dyDescent="0.25">
      <c r="C40" s="32"/>
      <c r="D40" s="32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</row>
    <row r="41" spans="3:99" x14ac:dyDescent="0.25">
      <c r="C41" s="32"/>
      <c r="D41" s="32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</row>
    <row r="42" spans="3:99" x14ac:dyDescent="0.25">
      <c r="C42" s="32"/>
      <c r="D42" s="32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</row>
    <row r="43" spans="3:99" x14ac:dyDescent="0.25">
      <c r="C43" s="32"/>
      <c r="D43" s="32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</row>
    <row r="44" spans="3:99" x14ac:dyDescent="0.25">
      <c r="C44" s="32"/>
      <c r="D44" s="32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</row>
    <row r="45" spans="3:99" x14ac:dyDescent="0.25">
      <c r="C45" s="32"/>
      <c r="D45" s="32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</row>
    <row r="46" spans="3:99" x14ac:dyDescent="0.25">
      <c r="C46" s="32"/>
      <c r="D46" s="32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</row>
    <row r="47" spans="3:99" x14ac:dyDescent="0.25">
      <c r="C47" s="32"/>
      <c r="D47" s="32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</row>
    <row r="48" spans="3:99" x14ac:dyDescent="0.25">
      <c r="C48" s="32"/>
      <c r="D48" s="32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</row>
    <row r="49" spans="3:99" x14ac:dyDescent="0.25">
      <c r="C49" s="32"/>
      <c r="D49" s="32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</row>
    <row r="50" spans="3:99" x14ac:dyDescent="0.25">
      <c r="C50" s="32"/>
      <c r="D50" s="32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</row>
    <row r="51" spans="3:99" x14ac:dyDescent="0.25">
      <c r="C51" s="32"/>
      <c r="D51" s="32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</row>
    <row r="52" spans="3:99" x14ac:dyDescent="0.25">
      <c r="C52" s="32"/>
      <c r="D52" s="32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</row>
    <row r="53" spans="3:99" x14ac:dyDescent="0.25">
      <c r="C53" s="32"/>
      <c r="D53" s="32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</row>
    <row r="54" spans="3:99" x14ac:dyDescent="0.25">
      <c r="C54" s="32"/>
      <c r="D54" s="32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</row>
    <row r="55" spans="3:99" x14ac:dyDescent="0.25">
      <c r="C55" s="32"/>
      <c r="D55" s="32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</row>
    <row r="56" spans="3:99" x14ac:dyDescent="0.25">
      <c r="C56" s="32"/>
      <c r="D56" s="32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</row>
    <row r="57" spans="3:99" x14ac:dyDescent="0.25">
      <c r="C57" s="32"/>
      <c r="D57" s="32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</row>
    <row r="58" spans="3:99" x14ac:dyDescent="0.25">
      <c r="C58" s="32"/>
      <c r="D58" s="32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</row>
    <row r="59" spans="3:99" x14ac:dyDescent="0.25">
      <c r="C59" s="32"/>
      <c r="D59" s="32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</row>
    <row r="60" spans="3:99" x14ac:dyDescent="0.25">
      <c r="C60" s="32"/>
      <c r="D60" s="32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</row>
    <row r="61" spans="3:99" x14ac:dyDescent="0.25">
      <c r="C61" s="32"/>
      <c r="D61" s="32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</row>
    <row r="62" spans="3:99" x14ac:dyDescent="0.25">
      <c r="C62" s="32"/>
      <c r="D62" s="32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</row>
    <row r="63" spans="3:99" x14ac:dyDescent="0.25">
      <c r="C63" s="32"/>
      <c r="D63" s="32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</row>
    <row r="64" spans="3:99" x14ac:dyDescent="0.25">
      <c r="C64" s="32"/>
      <c r="D64" s="32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</row>
    <row r="65" spans="3:99" x14ac:dyDescent="0.25">
      <c r="C65" s="32"/>
      <c r="D65" s="32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</row>
    <row r="66" spans="3:99" x14ac:dyDescent="0.25">
      <c r="C66" s="32"/>
      <c r="D66" s="32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</row>
    <row r="67" spans="3:99" x14ac:dyDescent="0.25">
      <c r="C67" s="32"/>
      <c r="D67" s="32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</row>
    <row r="68" spans="3:99" x14ac:dyDescent="0.25">
      <c r="C68" s="32"/>
      <c r="D68" s="32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</row>
    <row r="69" spans="3:99" x14ac:dyDescent="0.25">
      <c r="C69" s="32"/>
      <c r="D69" s="32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</row>
    <row r="70" spans="3:99" x14ac:dyDescent="0.25">
      <c r="C70" s="32"/>
      <c r="D70" s="32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</row>
    <row r="71" spans="3:99" x14ac:dyDescent="0.25">
      <c r="C71" s="32"/>
      <c r="D71" s="32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</row>
    <row r="72" spans="3:99" x14ac:dyDescent="0.25">
      <c r="C72" s="32"/>
      <c r="D72" s="32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</row>
    <row r="73" spans="3:99" x14ac:dyDescent="0.25">
      <c r="C73" s="32"/>
      <c r="D73" s="32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</row>
    <row r="74" spans="3:99" x14ac:dyDescent="0.25">
      <c r="C74" s="32"/>
      <c r="D74" s="32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</row>
    <row r="75" spans="3:99" x14ac:dyDescent="0.25">
      <c r="C75" s="32"/>
      <c r="D75" s="32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</row>
    <row r="76" spans="3:99" x14ac:dyDescent="0.25">
      <c r="C76" s="32"/>
      <c r="D76" s="32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</row>
    <row r="77" spans="3:99" x14ac:dyDescent="0.25">
      <c r="C77" s="32"/>
      <c r="D77" s="32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</row>
    <row r="78" spans="3:99" x14ac:dyDescent="0.25">
      <c r="C78" s="32"/>
      <c r="D78" s="32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</row>
    <row r="79" spans="3:99" x14ac:dyDescent="0.25">
      <c r="C79" s="32"/>
      <c r="D79" s="32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</row>
    <row r="80" spans="3:99" x14ac:dyDescent="0.25">
      <c r="C80" s="32"/>
      <c r="D80" s="32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</row>
    <row r="81" spans="3:99" x14ac:dyDescent="0.25">
      <c r="C81" s="32"/>
      <c r="D81" s="32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</row>
    <row r="82" spans="3:99" x14ac:dyDescent="0.25">
      <c r="C82" s="32"/>
      <c r="D82" s="32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</row>
    <row r="83" spans="3:99" x14ac:dyDescent="0.25">
      <c r="C83" s="32"/>
      <c r="D83" s="32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</row>
    <row r="84" spans="3:99" x14ac:dyDescent="0.25">
      <c r="C84" s="32"/>
      <c r="D84" s="32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</row>
    <row r="85" spans="3:99" x14ac:dyDescent="0.25">
      <c r="C85" s="32"/>
      <c r="D85" s="32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</row>
    <row r="86" spans="3:99" x14ac:dyDescent="0.25">
      <c r="C86" s="32"/>
      <c r="D86" s="32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</row>
    <row r="87" spans="3:99" x14ac:dyDescent="0.25">
      <c r="C87" s="32"/>
      <c r="D87" s="32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</row>
    <row r="88" spans="3:99" x14ac:dyDescent="0.25">
      <c r="C88" s="32"/>
      <c r="D88" s="32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</row>
    <row r="89" spans="3:99" x14ac:dyDescent="0.25">
      <c r="C89" s="32"/>
      <c r="D89" s="32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</row>
    <row r="90" spans="3:99" x14ac:dyDescent="0.25">
      <c r="C90" s="32"/>
      <c r="D90" s="32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</row>
    <row r="91" spans="3:99" x14ac:dyDescent="0.25">
      <c r="C91" s="32"/>
      <c r="D91" s="32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</row>
    <row r="92" spans="3:99" x14ac:dyDescent="0.25">
      <c r="C92" s="32"/>
      <c r="D92" s="32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</row>
    <row r="93" spans="3:99" x14ac:dyDescent="0.25">
      <c r="C93" s="32"/>
      <c r="D93" s="32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</row>
    <row r="94" spans="3:99" x14ac:dyDescent="0.25">
      <c r="C94" s="32"/>
      <c r="D94" s="32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</row>
    <row r="95" spans="3:99" x14ac:dyDescent="0.25">
      <c r="C95" s="32"/>
      <c r="D95" s="32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</row>
    <row r="96" spans="3:99" x14ac:dyDescent="0.25">
      <c r="C96" s="32"/>
      <c r="D96" s="32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</row>
    <row r="97" spans="3:99" x14ac:dyDescent="0.25">
      <c r="C97" s="32"/>
      <c r="D97" s="32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</row>
    <row r="98" spans="3:99" x14ac:dyDescent="0.25">
      <c r="C98" s="32"/>
      <c r="D98" s="32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</row>
    <row r="99" spans="3:99" x14ac:dyDescent="0.25">
      <c r="C99" s="32"/>
      <c r="D99" s="32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</row>
    <row r="100" spans="3:99" x14ac:dyDescent="0.25">
      <c r="C100" s="32"/>
      <c r="D100" s="32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</row>
    <row r="101" spans="3:99" x14ac:dyDescent="0.25">
      <c r="C101" s="32"/>
      <c r="D101" s="32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</row>
    <row r="102" spans="3:99" x14ac:dyDescent="0.25">
      <c r="C102" s="32"/>
      <c r="D102" s="32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</row>
    <row r="103" spans="3:99" x14ac:dyDescent="0.25">
      <c r="C103" s="32"/>
      <c r="D103" s="32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</row>
    <row r="104" spans="3:99" x14ac:dyDescent="0.25">
      <c r="C104" s="32"/>
      <c r="D104" s="32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</row>
    <row r="105" spans="3:99" x14ac:dyDescent="0.25">
      <c r="C105" s="32"/>
      <c r="D105" s="32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</row>
    <row r="106" spans="3:99" x14ac:dyDescent="0.25">
      <c r="C106" s="32"/>
      <c r="D106" s="32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</row>
    <row r="107" spans="3:99" x14ac:dyDescent="0.25">
      <c r="C107" s="32"/>
      <c r="D107" s="32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</row>
    <row r="108" spans="3:99" x14ac:dyDescent="0.25">
      <c r="C108" s="32"/>
      <c r="D108" s="32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</row>
    <row r="109" spans="3:99" x14ac:dyDescent="0.25">
      <c r="C109" s="32"/>
      <c r="D109" s="32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</row>
    <row r="110" spans="3:99" x14ac:dyDescent="0.25">
      <c r="C110" s="32"/>
      <c r="D110" s="32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</row>
    <row r="111" spans="3:99" x14ac:dyDescent="0.25">
      <c r="C111" s="32"/>
      <c r="D111" s="32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</row>
    <row r="112" spans="3:99" x14ac:dyDescent="0.25">
      <c r="C112" s="32"/>
      <c r="D112" s="32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</row>
    <row r="113" spans="3:99" x14ac:dyDescent="0.25">
      <c r="C113" s="32"/>
      <c r="D113" s="32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</row>
    <row r="114" spans="3:99" x14ac:dyDescent="0.25">
      <c r="C114" s="32"/>
      <c r="D114" s="32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</row>
    <row r="115" spans="3:99" x14ac:dyDescent="0.25">
      <c r="C115" s="32"/>
      <c r="D115" s="32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</row>
    <row r="116" spans="3:99" x14ac:dyDescent="0.25">
      <c r="C116" s="32"/>
      <c r="D116" s="32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</row>
    <row r="117" spans="3:99" x14ac:dyDescent="0.25">
      <c r="C117" s="32"/>
      <c r="D117" s="32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</row>
    <row r="118" spans="3:99" x14ac:dyDescent="0.25">
      <c r="C118" s="32"/>
      <c r="D118" s="32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</row>
    <row r="119" spans="3:99" x14ac:dyDescent="0.25">
      <c r="C119" s="32"/>
      <c r="D119" s="32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</row>
    <row r="120" spans="3:99" x14ac:dyDescent="0.25">
      <c r="C120" s="32"/>
      <c r="D120" s="32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</row>
    <row r="121" spans="3:99" x14ac:dyDescent="0.25">
      <c r="C121" s="32"/>
      <c r="D121" s="32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</row>
    <row r="122" spans="3:99" x14ac:dyDescent="0.25">
      <c r="C122" s="32"/>
      <c r="D122" s="32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</row>
    <row r="123" spans="3:99" x14ac:dyDescent="0.25">
      <c r="C123" s="32"/>
      <c r="D123" s="32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</row>
    <row r="124" spans="3:99" x14ac:dyDescent="0.25">
      <c r="C124" s="32"/>
      <c r="D124" s="32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</row>
    <row r="125" spans="3:99" x14ac:dyDescent="0.25">
      <c r="C125" s="32"/>
      <c r="D125" s="32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</row>
    <row r="126" spans="3:99" x14ac:dyDescent="0.25">
      <c r="C126" s="32"/>
      <c r="D126" s="32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</row>
    <row r="127" spans="3:99" x14ac:dyDescent="0.25">
      <c r="C127" s="32"/>
      <c r="D127" s="32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</row>
    <row r="128" spans="3:99" x14ac:dyDescent="0.25">
      <c r="C128" s="32"/>
      <c r="D128" s="32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</row>
    <row r="129" spans="3:99" x14ac:dyDescent="0.25">
      <c r="C129" s="32"/>
      <c r="D129" s="32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</row>
    <row r="130" spans="3:99" x14ac:dyDescent="0.25">
      <c r="C130" s="32"/>
      <c r="D130" s="32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</row>
    <row r="131" spans="3:99" x14ac:dyDescent="0.25">
      <c r="C131" s="32"/>
      <c r="D131" s="32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</row>
    <row r="132" spans="3:99" x14ac:dyDescent="0.25">
      <c r="C132" s="32"/>
      <c r="D132" s="32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</row>
    <row r="133" spans="3:99" x14ac:dyDescent="0.25">
      <c r="C133" s="32"/>
      <c r="D133" s="32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</row>
    <row r="134" spans="3:99" x14ac:dyDescent="0.25">
      <c r="C134" s="32"/>
      <c r="D134" s="32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</row>
    <row r="135" spans="3:99" x14ac:dyDescent="0.25">
      <c r="C135" s="32"/>
      <c r="D135" s="32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</row>
    <row r="136" spans="3:99" x14ac:dyDescent="0.25">
      <c r="C136" s="32"/>
      <c r="D136" s="32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</row>
    <row r="137" spans="3:99" x14ac:dyDescent="0.25">
      <c r="C137" s="32"/>
      <c r="D137" s="32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</row>
    <row r="138" spans="3:99" x14ac:dyDescent="0.25">
      <c r="C138" s="32"/>
      <c r="D138" s="32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</row>
    <row r="139" spans="3:99" x14ac:dyDescent="0.25">
      <c r="C139" s="32"/>
      <c r="D139" s="32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</row>
    <row r="140" spans="3:99" x14ac:dyDescent="0.25">
      <c r="C140" s="32"/>
      <c r="D140" s="32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</row>
    <row r="141" spans="3:99" x14ac:dyDescent="0.25">
      <c r="C141" s="32"/>
      <c r="D141" s="32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</row>
    <row r="142" spans="3:99" x14ac:dyDescent="0.25">
      <c r="C142" s="32"/>
      <c r="D142" s="32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</row>
    <row r="143" spans="3:99" x14ac:dyDescent="0.25">
      <c r="C143" s="32"/>
      <c r="D143" s="32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</row>
    <row r="144" spans="3:99" x14ac:dyDescent="0.25">
      <c r="C144" s="32"/>
      <c r="D144" s="32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</row>
    <row r="145" spans="3:99" x14ac:dyDescent="0.25">
      <c r="C145" s="32"/>
      <c r="D145" s="32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</row>
    <row r="146" spans="3:99" x14ac:dyDescent="0.25">
      <c r="C146" s="32"/>
      <c r="D146" s="32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</row>
    <row r="147" spans="3:99" x14ac:dyDescent="0.25">
      <c r="C147" s="32"/>
      <c r="D147" s="32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</row>
    <row r="148" spans="3:99" x14ac:dyDescent="0.25">
      <c r="C148" s="32"/>
      <c r="D148" s="32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</row>
    <row r="149" spans="3:99" x14ac:dyDescent="0.25">
      <c r="C149" s="32"/>
      <c r="D149" s="32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</row>
    <row r="150" spans="3:99" x14ac:dyDescent="0.25">
      <c r="C150" s="32"/>
      <c r="D150" s="32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</row>
    <row r="151" spans="3:99" x14ac:dyDescent="0.25">
      <c r="C151" s="32"/>
      <c r="D151" s="32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</row>
    <row r="152" spans="3:99" x14ac:dyDescent="0.25">
      <c r="C152" s="32"/>
      <c r="D152" s="32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</row>
    <row r="153" spans="3:99" x14ac:dyDescent="0.25">
      <c r="C153" s="32"/>
      <c r="D153" s="32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</row>
    <row r="154" spans="3:99" x14ac:dyDescent="0.25">
      <c r="C154" s="32"/>
      <c r="D154" s="32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</row>
    <row r="155" spans="3:99" x14ac:dyDescent="0.25">
      <c r="C155" s="32"/>
      <c r="D155" s="32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</row>
    <row r="156" spans="3:99" x14ac:dyDescent="0.25">
      <c r="C156" s="32"/>
      <c r="D156" s="32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</row>
    <row r="157" spans="3:99" x14ac:dyDescent="0.25">
      <c r="C157" s="32"/>
      <c r="D157" s="32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</row>
    <row r="158" spans="3:99" x14ac:dyDescent="0.25">
      <c r="C158" s="32"/>
      <c r="D158" s="32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</row>
    <row r="159" spans="3:99" x14ac:dyDescent="0.25">
      <c r="C159" s="32"/>
      <c r="D159" s="32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</row>
    <row r="160" spans="3:99" x14ac:dyDescent="0.25">
      <c r="C160" s="32"/>
      <c r="D160" s="32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</row>
    <row r="161" spans="3:99" x14ac:dyDescent="0.25">
      <c r="C161" s="32"/>
      <c r="D161" s="32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</row>
    <row r="162" spans="3:99" x14ac:dyDescent="0.25">
      <c r="C162" s="32"/>
      <c r="D162" s="32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</row>
    <row r="163" spans="3:99" x14ac:dyDescent="0.25">
      <c r="C163" s="32"/>
      <c r="D163" s="32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</row>
    <row r="164" spans="3:99" x14ac:dyDescent="0.25">
      <c r="C164" s="32"/>
      <c r="D164" s="32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</row>
    <row r="165" spans="3:99" x14ac:dyDescent="0.25">
      <c r="C165" s="32"/>
      <c r="D165" s="32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</row>
    <row r="166" spans="3:99" x14ac:dyDescent="0.25">
      <c r="C166" s="32"/>
      <c r="D166" s="32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</row>
    <row r="167" spans="3:99" x14ac:dyDescent="0.25">
      <c r="C167" s="32"/>
      <c r="D167" s="32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</row>
    <row r="168" spans="3:99" x14ac:dyDescent="0.25">
      <c r="C168" s="32"/>
      <c r="D168" s="32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</row>
    <row r="169" spans="3:99" x14ac:dyDescent="0.25">
      <c r="C169" s="32"/>
      <c r="D169" s="32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</row>
    <row r="170" spans="3:99" x14ac:dyDescent="0.25">
      <c r="C170" s="32"/>
      <c r="D170" s="32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</row>
    <row r="171" spans="3:99" x14ac:dyDescent="0.25">
      <c r="C171" s="32"/>
      <c r="D171" s="32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</row>
    <row r="172" spans="3:99" x14ac:dyDescent="0.25">
      <c r="C172" s="32"/>
      <c r="D172" s="32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</row>
    <row r="173" spans="3:99" x14ac:dyDescent="0.25">
      <c r="C173" s="32"/>
      <c r="D173" s="32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</row>
    <row r="174" spans="3:99" x14ac:dyDescent="0.25">
      <c r="C174" s="32"/>
      <c r="D174" s="32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</row>
    <row r="175" spans="3:99" x14ac:dyDescent="0.25">
      <c r="C175" s="32"/>
      <c r="D175" s="32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</row>
    <row r="176" spans="3:99" x14ac:dyDescent="0.25">
      <c r="C176" s="32"/>
      <c r="D176" s="32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</row>
    <row r="177" spans="3:99" x14ac:dyDescent="0.25">
      <c r="C177" s="32"/>
      <c r="D177" s="32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</row>
    <row r="178" spans="3:99" x14ac:dyDescent="0.25">
      <c r="C178" s="32"/>
      <c r="D178" s="32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</row>
    <row r="179" spans="3:99" x14ac:dyDescent="0.25">
      <c r="C179" s="32"/>
      <c r="D179" s="32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</row>
    <row r="180" spans="3:99" x14ac:dyDescent="0.25">
      <c r="C180" s="32"/>
      <c r="D180" s="32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</row>
    <row r="181" spans="3:99" x14ac:dyDescent="0.25">
      <c r="C181" s="32"/>
      <c r="D181" s="32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</row>
    <row r="182" spans="3:99" x14ac:dyDescent="0.25">
      <c r="C182" s="32"/>
      <c r="D182" s="32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</row>
    <row r="183" spans="3:99" x14ac:dyDescent="0.25">
      <c r="C183" s="32"/>
      <c r="D183" s="32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</row>
    <row r="184" spans="3:99" x14ac:dyDescent="0.25">
      <c r="C184" s="32"/>
      <c r="D184" s="32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</row>
    <row r="185" spans="3:99" x14ac:dyDescent="0.25">
      <c r="C185" s="32"/>
      <c r="D185" s="32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</row>
    <row r="186" spans="3:99" x14ac:dyDescent="0.25">
      <c r="C186" s="32"/>
      <c r="D186" s="32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</row>
    <row r="187" spans="3:99" x14ac:dyDescent="0.25">
      <c r="C187" s="32"/>
      <c r="D187" s="32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</row>
    <row r="188" spans="3:99" x14ac:dyDescent="0.25">
      <c r="C188" s="32"/>
      <c r="D188" s="32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</row>
    <row r="189" spans="3:99" x14ac:dyDescent="0.25">
      <c r="C189" s="32"/>
      <c r="D189" s="32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</row>
    <row r="190" spans="3:99" x14ac:dyDescent="0.25">
      <c r="C190" s="32"/>
      <c r="D190" s="32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</row>
    <row r="191" spans="3:99" x14ac:dyDescent="0.25">
      <c r="C191" s="32"/>
      <c r="D191" s="32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</row>
    <row r="192" spans="3:99" x14ac:dyDescent="0.25">
      <c r="C192" s="32"/>
      <c r="D192" s="32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</row>
    <row r="193" spans="3:99" x14ac:dyDescent="0.25">
      <c r="C193" s="32"/>
      <c r="D193" s="32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</row>
    <row r="194" spans="3:99" x14ac:dyDescent="0.25">
      <c r="C194" s="32"/>
      <c r="D194" s="32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</row>
    <row r="195" spans="3:99" x14ac:dyDescent="0.25">
      <c r="C195" s="32"/>
      <c r="D195" s="32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</row>
    <row r="196" spans="3:99" x14ac:dyDescent="0.25">
      <c r="C196" s="32"/>
      <c r="D196" s="32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</row>
    <row r="197" spans="3:99" x14ac:dyDescent="0.25">
      <c r="C197" s="32"/>
      <c r="D197" s="32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</row>
    <row r="198" spans="3:99" x14ac:dyDescent="0.25">
      <c r="C198" s="32"/>
      <c r="D198" s="32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</row>
    <row r="199" spans="3:99" x14ac:dyDescent="0.25">
      <c r="C199" s="32"/>
      <c r="D199" s="32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</row>
    <row r="200" spans="3:99" x14ac:dyDescent="0.25">
      <c r="C200" s="32"/>
      <c r="D200" s="32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</row>
    <row r="201" spans="3:99" x14ac:dyDescent="0.25">
      <c r="C201" s="32"/>
      <c r="D201" s="32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</row>
    <row r="202" spans="3:99" x14ac:dyDescent="0.25">
      <c r="C202" s="32"/>
      <c r="D202" s="32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</row>
    <row r="203" spans="3:99" x14ac:dyDescent="0.25">
      <c r="C203" s="32"/>
      <c r="D203" s="32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</row>
    <row r="204" spans="3:99" x14ac:dyDescent="0.25">
      <c r="C204" s="32"/>
      <c r="D204" s="32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</row>
    <row r="205" spans="3:99" x14ac:dyDescent="0.25">
      <c r="C205" s="32"/>
      <c r="D205" s="32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</row>
    <row r="206" spans="3:99" x14ac:dyDescent="0.25">
      <c r="C206" s="32"/>
      <c r="D206" s="32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</row>
    <row r="207" spans="3:99" x14ac:dyDescent="0.25">
      <c r="C207" s="32"/>
      <c r="D207" s="32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</row>
    <row r="208" spans="3:99" x14ac:dyDescent="0.25">
      <c r="C208" s="32"/>
      <c r="D208" s="32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</row>
    <row r="209" spans="3:99" x14ac:dyDescent="0.25">
      <c r="C209" s="32"/>
      <c r="D209" s="32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</row>
    <row r="210" spans="3:99" x14ac:dyDescent="0.25">
      <c r="C210" s="32"/>
      <c r="D210" s="32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</row>
    <row r="211" spans="3:99" x14ac:dyDescent="0.25">
      <c r="C211" s="32"/>
      <c r="D211" s="32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</row>
    <row r="212" spans="3:99" x14ac:dyDescent="0.25">
      <c r="C212" s="32"/>
      <c r="D212" s="32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</row>
    <row r="213" spans="3:99" x14ac:dyDescent="0.25">
      <c r="C213" s="32"/>
      <c r="D213" s="32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</row>
    <row r="214" spans="3:99" x14ac:dyDescent="0.25">
      <c r="C214" s="32"/>
      <c r="D214" s="32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</row>
    <row r="215" spans="3:99" x14ac:dyDescent="0.25">
      <c r="C215" s="32"/>
      <c r="D215" s="32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</row>
    <row r="216" spans="3:99" x14ac:dyDescent="0.25">
      <c r="C216" s="32"/>
      <c r="D216" s="32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</row>
    <row r="217" spans="3:99" x14ac:dyDescent="0.25">
      <c r="C217" s="32"/>
      <c r="D217" s="32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</row>
    <row r="218" spans="3:99" x14ac:dyDescent="0.25">
      <c r="C218" s="32"/>
      <c r="D218" s="32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</row>
    <row r="219" spans="3:99" x14ac:dyDescent="0.25">
      <c r="C219" s="32"/>
      <c r="D219" s="32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</row>
    <row r="220" spans="3:99" x14ac:dyDescent="0.25">
      <c r="C220" s="32"/>
      <c r="D220" s="32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</row>
    <row r="221" spans="3:99" x14ac:dyDescent="0.25">
      <c r="C221" s="32"/>
      <c r="D221" s="32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</row>
    <row r="222" spans="3:99" x14ac:dyDescent="0.25">
      <c r="C222" s="32"/>
      <c r="D222" s="32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</row>
    <row r="223" spans="3:99" x14ac:dyDescent="0.25">
      <c r="C223" s="32"/>
      <c r="D223" s="32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</row>
    <row r="224" spans="3:99" x14ac:dyDescent="0.25">
      <c r="C224" s="32"/>
      <c r="D224" s="32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</row>
    <row r="225" spans="3:99" x14ac:dyDescent="0.25">
      <c r="C225" s="32"/>
      <c r="D225" s="32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</row>
    <row r="226" spans="3:99" x14ac:dyDescent="0.25">
      <c r="C226" s="32"/>
      <c r="D226" s="32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</row>
    <row r="227" spans="3:99" x14ac:dyDescent="0.25">
      <c r="C227" s="32"/>
      <c r="D227" s="32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</row>
    <row r="228" spans="3:99" x14ac:dyDescent="0.25">
      <c r="C228" s="32"/>
      <c r="D228" s="32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</row>
    <row r="229" spans="3:99" x14ac:dyDescent="0.25">
      <c r="C229" s="32"/>
      <c r="D229" s="32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</row>
    <row r="230" spans="3:99" x14ac:dyDescent="0.25">
      <c r="C230" s="32"/>
      <c r="D230" s="32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</row>
    <row r="231" spans="3:99" x14ac:dyDescent="0.25">
      <c r="C231" s="32"/>
      <c r="D231" s="32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</row>
    <row r="232" spans="3:99" x14ac:dyDescent="0.25">
      <c r="C232" s="32"/>
      <c r="D232" s="32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</row>
    <row r="233" spans="3:99" x14ac:dyDescent="0.25">
      <c r="C233" s="32"/>
      <c r="D233" s="32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</row>
    <row r="234" spans="3:99" x14ac:dyDescent="0.25">
      <c r="C234" s="32"/>
      <c r="D234" s="32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</row>
    <row r="235" spans="3:99" x14ac:dyDescent="0.25">
      <c r="C235" s="32"/>
      <c r="D235" s="32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</row>
    <row r="236" spans="3:99" x14ac:dyDescent="0.25">
      <c r="C236" s="32"/>
      <c r="D236" s="32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</row>
    <row r="237" spans="3:99" x14ac:dyDescent="0.25">
      <c r="C237" s="32"/>
      <c r="D237" s="32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</row>
    <row r="238" spans="3:99" x14ac:dyDescent="0.25">
      <c r="C238" s="32"/>
      <c r="D238" s="32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</row>
    <row r="239" spans="3:99" x14ac:dyDescent="0.25">
      <c r="C239" s="32"/>
      <c r="D239" s="32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</row>
    <row r="240" spans="3:99" x14ac:dyDescent="0.25">
      <c r="C240" s="32"/>
      <c r="D240" s="32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</row>
    <row r="241" spans="3:99" x14ac:dyDescent="0.25">
      <c r="C241" s="32"/>
      <c r="D241" s="32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</row>
    <row r="242" spans="3:99" x14ac:dyDescent="0.25">
      <c r="C242" s="32"/>
      <c r="D242" s="32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</row>
    <row r="243" spans="3:99" x14ac:dyDescent="0.25">
      <c r="C243" s="32"/>
      <c r="D243" s="32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</row>
    <row r="244" spans="3:99" x14ac:dyDescent="0.25">
      <c r="C244" s="32"/>
      <c r="D244" s="32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</row>
    <row r="245" spans="3:99" x14ac:dyDescent="0.25">
      <c r="C245" s="32"/>
      <c r="D245" s="32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</row>
    <row r="246" spans="3:99" x14ac:dyDescent="0.25">
      <c r="C246" s="32"/>
      <c r="D246" s="32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</row>
    <row r="247" spans="3:99" x14ac:dyDescent="0.25">
      <c r="C247" s="32"/>
      <c r="D247" s="32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</row>
    <row r="248" spans="3:99" x14ac:dyDescent="0.25">
      <c r="C248" s="32"/>
      <c r="D248" s="32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</row>
    <row r="249" spans="3:99" x14ac:dyDescent="0.25">
      <c r="C249" s="32"/>
      <c r="D249" s="32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</row>
    <row r="250" spans="3:99" x14ac:dyDescent="0.25">
      <c r="C250" s="32"/>
      <c r="D250" s="32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</row>
    <row r="251" spans="3:99" x14ac:dyDescent="0.25">
      <c r="C251" s="32"/>
      <c r="D251" s="32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</row>
    <row r="252" spans="3:99" x14ac:dyDescent="0.25">
      <c r="C252" s="32"/>
      <c r="D252" s="32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</row>
    <row r="253" spans="3:99" x14ac:dyDescent="0.25">
      <c r="C253" s="32"/>
      <c r="D253" s="32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</row>
    <row r="254" spans="3:99" x14ac:dyDescent="0.25">
      <c r="C254" s="32"/>
      <c r="D254" s="32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</row>
    <row r="255" spans="3:99" x14ac:dyDescent="0.25">
      <c r="C255" s="32"/>
      <c r="D255" s="32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</row>
    <row r="256" spans="3:99" x14ac:dyDescent="0.25">
      <c r="C256" s="32"/>
      <c r="D256" s="32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</row>
    <row r="257" spans="3:99" x14ac:dyDescent="0.25">
      <c r="C257" s="32"/>
      <c r="D257" s="32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</row>
    <row r="258" spans="3:99" x14ac:dyDescent="0.25">
      <c r="C258" s="32"/>
      <c r="D258" s="32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</row>
    <row r="259" spans="3:99" x14ac:dyDescent="0.25">
      <c r="C259" s="32"/>
      <c r="D259" s="32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</row>
    <row r="260" spans="3:99" x14ac:dyDescent="0.25">
      <c r="C260" s="32"/>
      <c r="D260" s="32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</row>
    <row r="261" spans="3:99" x14ac:dyDescent="0.25">
      <c r="C261" s="32"/>
      <c r="D261" s="32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</row>
    <row r="262" spans="3:99" x14ac:dyDescent="0.25">
      <c r="C262" s="32"/>
      <c r="D262" s="32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</row>
    <row r="263" spans="3:99" x14ac:dyDescent="0.25">
      <c r="C263" s="32"/>
      <c r="D263" s="32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</row>
    <row r="264" spans="3:99" x14ac:dyDescent="0.25">
      <c r="C264" s="32"/>
      <c r="D264" s="32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</row>
    <row r="265" spans="3:99" x14ac:dyDescent="0.25">
      <c r="C265" s="32"/>
      <c r="D265" s="32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</row>
    <row r="266" spans="3:99" x14ac:dyDescent="0.25">
      <c r="C266" s="32"/>
      <c r="D266" s="32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</row>
    <row r="267" spans="3:99" x14ac:dyDescent="0.25">
      <c r="C267" s="32"/>
      <c r="D267" s="32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</row>
    <row r="268" spans="3:99" x14ac:dyDescent="0.25">
      <c r="C268" s="32"/>
      <c r="D268" s="32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</row>
    <row r="269" spans="3:99" x14ac:dyDescent="0.25">
      <c r="C269" s="32"/>
      <c r="D269" s="32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</row>
    <row r="270" spans="3:99" x14ac:dyDescent="0.25">
      <c r="C270" s="32"/>
      <c r="D270" s="32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</row>
    <row r="271" spans="3:99" x14ac:dyDescent="0.25">
      <c r="C271" s="32"/>
      <c r="D271" s="32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</row>
    <row r="272" spans="3:99" x14ac:dyDescent="0.25">
      <c r="C272" s="32"/>
      <c r="D272" s="32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</row>
    <row r="273" spans="3:99" x14ac:dyDescent="0.25">
      <c r="C273" s="32"/>
      <c r="D273" s="32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</row>
    <row r="274" spans="3:99" x14ac:dyDescent="0.25">
      <c r="C274" s="32"/>
      <c r="D274" s="32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</row>
    <row r="275" spans="3:99" x14ac:dyDescent="0.25">
      <c r="C275" s="32"/>
      <c r="D275" s="32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</row>
    <row r="276" spans="3:99" x14ac:dyDescent="0.25">
      <c r="C276" s="32"/>
      <c r="D276" s="32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</row>
    <row r="277" spans="3:99" x14ac:dyDescent="0.25">
      <c r="C277" s="32"/>
      <c r="D277" s="32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</row>
    <row r="278" spans="3:99" x14ac:dyDescent="0.25">
      <c r="C278" s="32"/>
      <c r="D278" s="32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</row>
    <row r="279" spans="3:99" x14ac:dyDescent="0.25">
      <c r="C279" s="32"/>
      <c r="D279" s="32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</row>
    <row r="280" spans="3:99" x14ac:dyDescent="0.25">
      <c r="C280" s="32"/>
      <c r="D280" s="32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</row>
    <row r="281" spans="3:99" x14ac:dyDescent="0.25">
      <c r="C281" s="32"/>
      <c r="D281" s="32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</row>
    <row r="282" spans="3:99" x14ac:dyDescent="0.25">
      <c r="C282" s="32"/>
      <c r="D282" s="32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</row>
    <row r="283" spans="3:99" x14ac:dyDescent="0.25">
      <c r="C283" s="32"/>
      <c r="D283" s="32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</row>
    <row r="284" spans="3:99" x14ac:dyDescent="0.25">
      <c r="C284" s="32"/>
      <c r="D284" s="32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</row>
    <row r="285" spans="3:99" x14ac:dyDescent="0.25">
      <c r="C285" s="32"/>
      <c r="D285" s="32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</row>
    <row r="286" spans="3:99" x14ac:dyDescent="0.25">
      <c r="C286" s="32"/>
      <c r="D286" s="32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</row>
    <row r="287" spans="3:99" x14ac:dyDescent="0.25">
      <c r="C287" s="32"/>
      <c r="D287" s="32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</row>
    <row r="288" spans="3:99" x14ac:dyDescent="0.25">
      <c r="C288" s="32"/>
      <c r="D288" s="32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</row>
    <row r="289" spans="3:99" x14ac:dyDescent="0.25">
      <c r="C289" s="32"/>
      <c r="D289" s="32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</row>
    <row r="290" spans="3:99" x14ac:dyDescent="0.25">
      <c r="C290" s="32"/>
      <c r="D290" s="32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</row>
    <row r="291" spans="3:99" x14ac:dyDescent="0.25">
      <c r="C291" s="32"/>
      <c r="D291" s="32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</row>
    <row r="292" spans="3:99" x14ac:dyDescent="0.25">
      <c r="C292" s="32"/>
      <c r="D292" s="32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</row>
    <row r="293" spans="3:99" x14ac:dyDescent="0.25">
      <c r="C293" s="32"/>
      <c r="D293" s="32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</row>
    <row r="294" spans="3:99" x14ac:dyDescent="0.25">
      <c r="C294" s="32"/>
      <c r="D294" s="32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</row>
    <row r="295" spans="3:99" x14ac:dyDescent="0.25">
      <c r="C295" s="32"/>
      <c r="D295" s="32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</row>
    <row r="296" spans="3:99" x14ac:dyDescent="0.25">
      <c r="C296" s="32"/>
      <c r="D296" s="32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</row>
    <row r="297" spans="3:99" x14ac:dyDescent="0.25">
      <c r="C297" s="32"/>
      <c r="D297" s="32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</row>
    <row r="298" spans="3:99" x14ac:dyDescent="0.25">
      <c r="C298" s="32"/>
      <c r="D298" s="32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</row>
    <row r="299" spans="3:99" x14ac:dyDescent="0.25">
      <c r="C299" s="32"/>
      <c r="D299" s="32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</row>
    <row r="300" spans="3:99" x14ac:dyDescent="0.25">
      <c r="C300" s="32"/>
      <c r="D300" s="32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</row>
    <row r="301" spans="3:99" x14ac:dyDescent="0.25">
      <c r="C301" s="32"/>
      <c r="D301" s="32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</row>
    <row r="302" spans="3:99" x14ac:dyDescent="0.25">
      <c r="C302" s="32"/>
      <c r="D302" s="32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</row>
    <row r="303" spans="3:99" x14ac:dyDescent="0.25">
      <c r="C303" s="32"/>
      <c r="D303" s="32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</row>
    <row r="304" spans="3:99" x14ac:dyDescent="0.25">
      <c r="C304" s="32"/>
      <c r="D304" s="32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</row>
    <row r="305" spans="3:99" x14ac:dyDescent="0.25">
      <c r="C305" s="32"/>
      <c r="D305" s="32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</row>
    <row r="306" spans="3:99" x14ac:dyDescent="0.25">
      <c r="C306" s="32"/>
      <c r="D306" s="32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</row>
    <row r="307" spans="3:99" x14ac:dyDescent="0.25">
      <c r="C307" s="32"/>
      <c r="D307" s="32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</row>
    <row r="308" spans="3:99" x14ac:dyDescent="0.25">
      <c r="C308" s="32"/>
      <c r="D308" s="32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</row>
    <row r="309" spans="3:99" x14ac:dyDescent="0.25">
      <c r="C309" s="32"/>
      <c r="D309" s="32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</row>
    <row r="310" spans="3:99" x14ac:dyDescent="0.25">
      <c r="C310" s="32"/>
      <c r="D310" s="32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</row>
    <row r="311" spans="3:99" x14ac:dyDescent="0.25">
      <c r="C311" s="32"/>
      <c r="D311" s="32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</row>
    <row r="312" spans="3:99" x14ac:dyDescent="0.25">
      <c r="C312" s="32"/>
      <c r="D312" s="32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</row>
    <row r="313" spans="3:99" x14ac:dyDescent="0.25">
      <c r="C313" s="32"/>
      <c r="D313" s="32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</row>
    <row r="314" spans="3:99" x14ac:dyDescent="0.25">
      <c r="C314" s="32"/>
      <c r="D314" s="32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</row>
    <row r="315" spans="3:99" x14ac:dyDescent="0.25">
      <c r="C315" s="32"/>
      <c r="D315" s="32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</row>
    <row r="316" spans="3:99" x14ac:dyDescent="0.25">
      <c r="C316" s="32"/>
      <c r="D316" s="32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</row>
    <row r="317" spans="3:99" x14ac:dyDescent="0.25">
      <c r="C317" s="32"/>
      <c r="D317" s="32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</row>
    <row r="318" spans="3:99" x14ac:dyDescent="0.25">
      <c r="C318" s="32"/>
      <c r="D318" s="32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</row>
    <row r="319" spans="3:99" x14ac:dyDescent="0.25">
      <c r="C319" s="32"/>
      <c r="D319" s="32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</row>
    <row r="320" spans="3:99" x14ac:dyDescent="0.25">
      <c r="C320" s="32"/>
      <c r="D320" s="32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</row>
    <row r="321" spans="3:99" x14ac:dyDescent="0.25">
      <c r="C321" s="32"/>
      <c r="D321" s="32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</row>
    <row r="322" spans="3:99" x14ac:dyDescent="0.25">
      <c r="C322" s="32"/>
      <c r="D322" s="32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</row>
    <row r="323" spans="3:99" x14ac:dyDescent="0.25">
      <c r="C323" s="32"/>
      <c r="D323" s="32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</row>
    <row r="324" spans="3:99" x14ac:dyDescent="0.25">
      <c r="C324" s="32"/>
      <c r="D324" s="32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</row>
    <row r="325" spans="3:99" x14ac:dyDescent="0.25">
      <c r="C325" s="32"/>
      <c r="D325" s="32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</row>
    <row r="326" spans="3:99" x14ac:dyDescent="0.25">
      <c r="C326" s="32"/>
      <c r="D326" s="32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</row>
    <row r="327" spans="3:99" x14ac:dyDescent="0.25">
      <c r="C327" s="32"/>
      <c r="D327" s="32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</row>
    <row r="328" spans="3:99" x14ac:dyDescent="0.25">
      <c r="C328" s="32"/>
      <c r="D328" s="32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</row>
    <row r="329" spans="3:99" x14ac:dyDescent="0.25">
      <c r="C329" s="32"/>
      <c r="D329" s="32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</row>
    <row r="330" spans="3:99" x14ac:dyDescent="0.25">
      <c r="C330" s="32"/>
      <c r="D330" s="32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</row>
    <row r="331" spans="3:99" x14ac:dyDescent="0.25">
      <c r="C331" s="32"/>
      <c r="D331" s="32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</row>
    <row r="332" spans="3:99" x14ac:dyDescent="0.25">
      <c r="C332" s="32"/>
      <c r="D332" s="32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</row>
    <row r="333" spans="3:99" x14ac:dyDescent="0.25">
      <c r="C333" s="32"/>
      <c r="D333" s="32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</row>
    <row r="334" spans="3:99" x14ac:dyDescent="0.25">
      <c r="C334" s="32"/>
      <c r="D334" s="32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</row>
    <row r="335" spans="3:99" x14ac:dyDescent="0.25">
      <c r="C335" s="32"/>
      <c r="D335" s="32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</row>
    <row r="336" spans="3:99" x14ac:dyDescent="0.25">
      <c r="C336" s="32"/>
      <c r="D336" s="32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</row>
    <row r="337" spans="3:99" x14ac:dyDescent="0.25">
      <c r="C337" s="32"/>
      <c r="D337" s="32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</row>
    <row r="338" spans="3:99" x14ac:dyDescent="0.25">
      <c r="C338" s="32"/>
      <c r="D338" s="32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</row>
    <row r="339" spans="3:99" x14ac:dyDescent="0.25">
      <c r="C339" s="32"/>
      <c r="D339" s="32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</row>
    <row r="340" spans="3:99" x14ac:dyDescent="0.25">
      <c r="C340" s="32"/>
      <c r="D340" s="32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</row>
    <row r="341" spans="3:99" x14ac:dyDescent="0.25">
      <c r="C341" s="32"/>
      <c r="D341" s="32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</row>
    <row r="342" spans="3:99" x14ac:dyDescent="0.25">
      <c r="C342" s="32"/>
      <c r="D342" s="32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</row>
    <row r="343" spans="3:99" x14ac:dyDescent="0.25">
      <c r="C343" s="32"/>
      <c r="D343" s="32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</row>
    <row r="344" spans="3:99" x14ac:dyDescent="0.25">
      <c r="C344" s="32"/>
      <c r="D344" s="32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</row>
    <row r="345" spans="3:99" x14ac:dyDescent="0.25">
      <c r="C345" s="32"/>
      <c r="D345" s="32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</row>
    <row r="346" spans="3:99" x14ac:dyDescent="0.25">
      <c r="C346" s="32"/>
      <c r="D346" s="32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</row>
    <row r="347" spans="3:99" x14ac:dyDescent="0.25">
      <c r="C347" s="32"/>
      <c r="D347" s="32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</row>
    <row r="348" spans="3:99" x14ac:dyDescent="0.25">
      <c r="C348" s="32"/>
      <c r="D348" s="32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</row>
    <row r="349" spans="3:99" x14ac:dyDescent="0.25">
      <c r="C349" s="32"/>
      <c r="D349" s="32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</row>
    <row r="350" spans="3:99" x14ac:dyDescent="0.25">
      <c r="C350" s="32"/>
      <c r="D350" s="32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</row>
    <row r="351" spans="3:99" x14ac:dyDescent="0.25">
      <c r="C351" s="32"/>
      <c r="D351" s="32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</row>
    <row r="352" spans="3:99" x14ac:dyDescent="0.25">
      <c r="C352" s="32"/>
      <c r="D352" s="32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</row>
    <row r="353" spans="3:99" x14ac:dyDescent="0.25">
      <c r="C353" s="32"/>
      <c r="D353" s="32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</row>
    <row r="354" spans="3:99" x14ac:dyDescent="0.25">
      <c r="C354" s="32"/>
      <c r="D354" s="32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</row>
    <row r="355" spans="3:99" x14ac:dyDescent="0.25">
      <c r="C355" s="32"/>
      <c r="D355" s="32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</row>
    <row r="356" spans="3:99" x14ac:dyDescent="0.25">
      <c r="C356" s="32"/>
      <c r="D356" s="32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</row>
    <row r="357" spans="3:99" x14ac:dyDescent="0.25">
      <c r="C357" s="32"/>
      <c r="D357" s="32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</row>
    <row r="358" spans="3:99" x14ac:dyDescent="0.25">
      <c r="C358" s="32"/>
      <c r="D358" s="32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</row>
    <row r="359" spans="3:99" x14ac:dyDescent="0.25">
      <c r="C359" s="32"/>
      <c r="D359" s="32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</row>
    <row r="360" spans="3:99" x14ac:dyDescent="0.25">
      <c r="C360" s="32"/>
      <c r="D360" s="32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</row>
    <row r="361" spans="3:99" x14ac:dyDescent="0.25">
      <c r="C361" s="32"/>
      <c r="D361" s="32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</row>
    <row r="362" spans="3:99" x14ac:dyDescent="0.25">
      <c r="C362" s="32"/>
      <c r="D362" s="32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</row>
    <row r="363" spans="3:99" x14ac:dyDescent="0.25">
      <c r="C363" s="32"/>
      <c r="D363" s="32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</row>
    <row r="364" spans="3:99" x14ac:dyDescent="0.25">
      <c r="C364" s="32"/>
      <c r="D364" s="32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</row>
    <row r="365" spans="3:99" x14ac:dyDescent="0.25">
      <c r="C365" s="32"/>
      <c r="D365" s="32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</row>
    <row r="366" spans="3:99" x14ac:dyDescent="0.25">
      <c r="C366" s="32"/>
      <c r="D366" s="32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</row>
    <row r="367" spans="3:99" x14ac:dyDescent="0.25">
      <c r="C367" s="32"/>
      <c r="D367" s="32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</row>
    <row r="368" spans="3:99" x14ac:dyDescent="0.25">
      <c r="C368" s="32"/>
      <c r="D368" s="32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</row>
    <row r="369" spans="3:99" x14ac:dyDescent="0.25">
      <c r="C369" s="32"/>
      <c r="D369" s="32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</row>
    <row r="370" spans="3:99" x14ac:dyDescent="0.25">
      <c r="C370" s="32"/>
      <c r="D370" s="32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</row>
    <row r="371" spans="3:99" x14ac:dyDescent="0.25">
      <c r="C371" s="32"/>
      <c r="D371" s="32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</row>
    <row r="372" spans="3:99" x14ac:dyDescent="0.25">
      <c r="C372" s="32"/>
      <c r="D372" s="32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</row>
    <row r="373" spans="3:99" x14ac:dyDescent="0.25">
      <c r="C373" s="32"/>
      <c r="D373" s="32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</row>
    <row r="374" spans="3:99" x14ac:dyDescent="0.25">
      <c r="C374" s="32"/>
      <c r="D374" s="32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</row>
    <row r="375" spans="3:99" x14ac:dyDescent="0.25">
      <c r="C375" s="32"/>
      <c r="D375" s="32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</row>
    <row r="376" spans="3:99" x14ac:dyDescent="0.25">
      <c r="C376" s="32"/>
      <c r="D376" s="32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</row>
    <row r="377" spans="3:99" x14ac:dyDescent="0.25">
      <c r="C377" s="32"/>
      <c r="D377" s="32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</row>
    <row r="378" spans="3:99" x14ac:dyDescent="0.25">
      <c r="C378" s="32"/>
      <c r="D378" s="32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</row>
    <row r="379" spans="3:99" x14ac:dyDescent="0.25">
      <c r="C379" s="32"/>
      <c r="D379" s="32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</row>
    <row r="380" spans="3:99" x14ac:dyDescent="0.25">
      <c r="C380" s="32"/>
      <c r="D380" s="32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</row>
    <row r="381" spans="3:99" x14ac:dyDescent="0.25">
      <c r="C381" s="32"/>
      <c r="D381" s="32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</row>
    <row r="382" spans="3:99" x14ac:dyDescent="0.25">
      <c r="C382" s="32"/>
      <c r="D382" s="32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</row>
    <row r="383" spans="3:99" x14ac:dyDescent="0.25">
      <c r="C383" s="32"/>
      <c r="D383" s="32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</row>
    <row r="384" spans="3:99" x14ac:dyDescent="0.25">
      <c r="C384" s="32"/>
      <c r="D384" s="32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</row>
    <row r="385" spans="3:99" x14ac:dyDescent="0.25">
      <c r="C385" s="32"/>
      <c r="D385" s="32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</row>
    <row r="386" spans="3:99" x14ac:dyDescent="0.25">
      <c r="C386" s="32"/>
      <c r="D386" s="32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</row>
    <row r="387" spans="3:99" x14ac:dyDescent="0.25">
      <c r="C387" s="32"/>
      <c r="D387" s="32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</row>
    <row r="388" spans="3:99" x14ac:dyDescent="0.25">
      <c r="C388" s="32"/>
      <c r="D388" s="32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</row>
    <row r="389" spans="3:99" x14ac:dyDescent="0.25">
      <c r="C389" s="32"/>
      <c r="D389" s="32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</row>
    <row r="390" spans="3:99" x14ac:dyDescent="0.25">
      <c r="C390" s="32"/>
      <c r="D390" s="32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</row>
    <row r="391" spans="3:99" x14ac:dyDescent="0.25">
      <c r="C391" s="32"/>
      <c r="D391" s="32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</row>
    <row r="392" spans="3:99" x14ac:dyDescent="0.25">
      <c r="C392" s="32"/>
      <c r="D392" s="32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</row>
    <row r="393" spans="3:99" x14ac:dyDescent="0.25">
      <c r="C393" s="32"/>
      <c r="D393" s="32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</row>
    <row r="394" spans="3:99" x14ac:dyDescent="0.25">
      <c r="C394" s="32"/>
      <c r="D394" s="32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</row>
    <row r="395" spans="3:99" x14ac:dyDescent="0.25">
      <c r="C395" s="32"/>
      <c r="D395" s="32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</row>
    <row r="396" spans="3:99" x14ac:dyDescent="0.25">
      <c r="C396" s="32"/>
      <c r="D396" s="32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</row>
    <row r="397" spans="3:99" x14ac:dyDescent="0.25">
      <c r="C397" s="32"/>
      <c r="D397" s="32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</row>
    <row r="398" spans="3:99" x14ac:dyDescent="0.25">
      <c r="C398" s="32"/>
      <c r="D398" s="32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</row>
    <row r="399" spans="3:99" x14ac:dyDescent="0.25">
      <c r="C399" s="32"/>
      <c r="D399" s="32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</row>
    <row r="400" spans="3:99" x14ac:dyDescent="0.25">
      <c r="C400" s="32"/>
      <c r="D400" s="32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</row>
    <row r="401" spans="3:99" x14ac:dyDescent="0.25">
      <c r="C401" s="32"/>
      <c r="D401" s="32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</row>
    <row r="402" spans="3:99" x14ac:dyDescent="0.25">
      <c r="C402" s="32"/>
      <c r="D402" s="32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</row>
    <row r="403" spans="3:99" x14ac:dyDescent="0.25">
      <c r="C403" s="32"/>
      <c r="D403" s="32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</row>
    <row r="404" spans="3:99" x14ac:dyDescent="0.25">
      <c r="C404" s="32"/>
      <c r="D404" s="32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</row>
    <row r="405" spans="3:99" x14ac:dyDescent="0.25">
      <c r="C405" s="32"/>
      <c r="D405" s="32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</row>
    <row r="406" spans="3:99" x14ac:dyDescent="0.25">
      <c r="C406" s="32"/>
      <c r="D406" s="32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</row>
    <row r="407" spans="3:99" x14ac:dyDescent="0.25">
      <c r="C407" s="32"/>
      <c r="D407" s="32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</row>
    <row r="408" spans="3:99" x14ac:dyDescent="0.25">
      <c r="C408" s="32"/>
      <c r="D408" s="32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</row>
    <row r="409" spans="3:99" x14ac:dyDescent="0.25">
      <c r="C409" s="32"/>
      <c r="D409" s="32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</row>
    <row r="410" spans="3:99" x14ac:dyDescent="0.25">
      <c r="C410" s="32"/>
      <c r="D410" s="32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</row>
    <row r="411" spans="3:99" x14ac:dyDescent="0.25">
      <c r="C411" s="32"/>
      <c r="D411" s="32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</row>
    <row r="412" spans="3:99" x14ac:dyDescent="0.25">
      <c r="C412" s="32"/>
      <c r="D412" s="32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</row>
    <row r="413" spans="3:99" x14ac:dyDescent="0.25">
      <c r="C413" s="32"/>
      <c r="D413" s="32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</row>
    <row r="414" spans="3:99" x14ac:dyDescent="0.25">
      <c r="C414" s="32"/>
      <c r="D414" s="32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</row>
    <row r="415" spans="3:99" x14ac:dyDescent="0.25">
      <c r="C415" s="32"/>
      <c r="D415" s="32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</row>
    <row r="416" spans="3:99" x14ac:dyDescent="0.25">
      <c r="C416" s="32"/>
      <c r="D416" s="32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</row>
    <row r="417" spans="3:99" x14ac:dyDescent="0.25">
      <c r="C417" s="32"/>
      <c r="D417" s="32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</row>
    <row r="418" spans="3:99" x14ac:dyDescent="0.25">
      <c r="C418" s="32"/>
      <c r="D418" s="32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</row>
    <row r="419" spans="3:99" x14ac:dyDescent="0.25">
      <c r="C419" s="32"/>
      <c r="D419" s="32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</row>
    <row r="420" spans="3:99" x14ac:dyDescent="0.25">
      <c r="C420" s="32"/>
      <c r="D420" s="32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</row>
    <row r="421" spans="3:99" x14ac:dyDescent="0.25">
      <c r="C421" s="32"/>
      <c r="D421" s="32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</row>
    <row r="422" spans="3:99" x14ac:dyDescent="0.25">
      <c r="C422" s="32"/>
      <c r="D422" s="32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</row>
    <row r="423" spans="3:99" x14ac:dyDescent="0.25">
      <c r="C423" s="32"/>
      <c r="D423" s="32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</row>
    <row r="424" spans="3:99" x14ac:dyDescent="0.25">
      <c r="C424" s="32"/>
      <c r="D424" s="32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</row>
    <row r="425" spans="3:99" x14ac:dyDescent="0.25">
      <c r="C425" s="32"/>
      <c r="D425" s="32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</row>
    <row r="426" spans="3:99" x14ac:dyDescent="0.25">
      <c r="C426" s="32"/>
      <c r="D426" s="32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</row>
    <row r="427" spans="3:99" x14ac:dyDescent="0.25">
      <c r="C427" s="32"/>
      <c r="D427" s="32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</row>
    <row r="428" spans="3:99" x14ac:dyDescent="0.25">
      <c r="C428" s="32"/>
      <c r="D428" s="32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</row>
    <row r="429" spans="3:99" x14ac:dyDescent="0.25">
      <c r="C429" s="32"/>
      <c r="D429" s="32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</row>
    <row r="430" spans="3:99" x14ac:dyDescent="0.25">
      <c r="C430" s="32"/>
      <c r="D430" s="32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</row>
    <row r="431" spans="3:99" x14ac:dyDescent="0.25">
      <c r="C431" s="32"/>
      <c r="D431" s="32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</row>
    <row r="432" spans="3:99" x14ac:dyDescent="0.25">
      <c r="C432" s="32"/>
      <c r="D432" s="32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</row>
    <row r="433" spans="3:99" x14ac:dyDescent="0.25">
      <c r="C433" s="32"/>
      <c r="D433" s="32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</row>
    <row r="434" spans="3:99" x14ac:dyDescent="0.25">
      <c r="C434" s="32"/>
      <c r="D434" s="32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</row>
    <row r="435" spans="3:99" x14ac:dyDescent="0.25">
      <c r="C435" s="32"/>
      <c r="D435" s="32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</row>
    <row r="436" spans="3:99" x14ac:dyDescent="0.25">
      <c r="C436" s="32"/>
      <c r="D436" s="32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</row>
    <row r="437" spans="3:99" x14ac:dyDescent="0.25">
      <c r="C437" s="32"/>
      <c r="D437" s="32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</row>
    <row r="438" spans="3:99" x14ac:dyDescent="0.25">
      <c r="C438" s="32"/>
      <c r="D438" s="32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</row>
    <row r="439" spans="3:99" x14ac:dyDescent="0.25">
      <c r="C439" s="32"/>
      <c r="D439" s="32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</row>
    <row r="440" spans="3:99" x14ac:dyDescent="0.25">
      <c r="C440" s="32"/>
      <c r="D440" s="32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</row>
    <row r="441" spans="3:99" x14ac:dyDescent="0.25">
      <c r="C441" s="32"/>
      <c r="D441" s="32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</row>
    <row r="442" spans="3:99" x14ac:dyDescent="0.25">
      <c r="C442" s="32"/>
      <c r="D442" s="32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</row>
    <row r="443" spans="3:99" x14ac:dyDescent="0.25">
      <c r="C443" s="32"/>
      <c r="D443" s="32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</row>
    <row r="444" spans="3:99" x14ac:dyDescent="0.25">
      <c r="C444" s="32"/>
      <c r="D444" s="32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</row>
    <row r="445" spans="3:99" x14ac:dyDescent="0.25">
      <c r="C445" s="32"/>
      <c r="D445" s="32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</row>
    <row r="446" spans="3:99" x14ac:dyDescent="0.25">
      <c r="C446" s="32"/>
      <c r="D446" s="32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</row>
    <row r="447" spans="3:99" x14ac:dyDescent="0.25">
      <c r="C447" s="32"/>
      <c r="D447" s="32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</row>
    <row r="448" spans="3:99" x14ac:dyDescent="0.25">
      <c r="C448" s="32"/>
      <c r="D448" s="32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</row>
    <row r="449" spans="3:99" x14ac:dyDescent="0.25">
      <c r="C449" s="32"/>
      <c r="D449" s="32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</row>
    <row r="450" spans="3:99" x14ac:dyDescent="0.25">
      <c r="C450" s="32"/>
      <c r="D450" s="32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</row>
    <row r="451" spans="3:99" x14ac:dyDescent="0.25">
      <c r="C451" s="32"/>
      <c r="D451" s="32"/>
      <c r="CR451" s="30"/>
      <c r="CS451" s="30"/>
      <c r="CT451" s="30"/>
      <c r="CU451" s="30"/>
    </row>
    <row r="452" spans="3:99" x14ac:dyDescent="0.25">
      <c r="C452" s="32"/>
      <c r="D452" s="32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</row>
    <row r="453" spans="3:99" x14ac:dyDescent="0.25">
      <c r="C453" s="32"/>
      <c r="D453" s="32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</row>
    <row r="454" spans="3:99" x14ac:dyDescent="0.25">
      <c r="C454" s="32"/>
      <c r="D454" s="32"/>
      <c r="CR454" s="30"/>
      <c r="CS454" s="30"/>
      <c r="CT454" s="30"/>
      <c r="CU454" s="30"/>
    </row>
    <row r="455" spans="3:99" x14ac:dyDescent="0.25">
      <c r="C455" s="32"/>
      <c r="D455" s="32"/>
      <c r="CR455" s="30"/>
      <c r="CS455" s="30"/>
      <c r="CT455" s="30"/>
      <c r="CU455" s="30"/>
    </row>
    <row r="456" spans="3:99" x14ac:dyDescent="0.25">
      <c r="C456" s="32"/>
      <c r="D456" s="32"/>
      <c r="CR456" s="30"/>
      <c r="CS456" s="30"/>
      <c r="CT456" s="30"/>
      <c r="CU456" s="30"/>
    </row>
    <row r="457" spans="3:99" x14ac:dyDescent="0.25">
      <c r="C457" s="32"/>
      <c r="D457" s="32"/>
      <c r="CR457" s="30"/>
      <c r="CS457" s="30"/>
      <c r="CT457" s="30"/>
      <c r="CU457" s="30"/>
    </row>
    <row r="458" spans="3:99" x14ac:dyDescent="0.25">
      <c r="C458" s="32"/>
      <c r="D458" s="32"/>
      <c r="CR458" s="30"/>
      <c r="CS458" s="30"/>
      <c r="CT458" s="30"/>
      <c r="CU458" s="30"/>
    </row>
    <row r="459" spans="3:99" x14ac:dyDescent="0.25">
      <c r="C459" s="32"/>
      <c r="D459" s="32"/>
    </row>
    <row r="460" spans="3:99" x14ac:dyDescent="0.25">
      <c r="C460" s="32"/>
      <c r="D460" s="32"/>
      <c r="CR460" s="30"/>
      <c r="CS460" s="30"/>
      <c r="CT460" s="30"/>
      <c r="CU460" s="30"/>
    </row>
    <row r="461" spans="3:99" x14ac:dyDescent="0.25">
      <c r="C461" s="32"/>
      <c r="D461" s="32"/>
      <c r="CR461" s="30"/>
      <c r="CS461" s="30"/>
      <c r="CT461" s="30"/>
      <c r="CU461" s="30"/>
    </row>
    <row r="462" spans="3:99" x14ac:dyDescent="0.25">
      <c r="C462" s="32"/>
      <c r="D462" s="32"/>
    </row>
  </sheetData>
  <protectedRanges>
    <protectedRange sqref="AM11:AM13" name="Range4_7_2_1"/>
    <protectedRange sqref="BK10:BK13" name="Range5_4_2_1_1"/>
    <protectedRange sqref="BS13 BS11" name="Range5_9_3_1"/>
    <protectedRange sqref="BX11:BY11" name="Range5_12_2_1"/>
    <protectedRange sqref="CE11" name="Range6_4_1_1"/>
    <protectedRange sqref="AL13 AL11" name="Range4_7_1_2_1"/>
    <protectedRange sqref="BJ13 BJ10:BJ11" name="Range5_4_1_1_1_1"/>
    <protectedRange sqref="BR11 BR13" name="Range5_9_1_2_1"/>
    <protectedRange sqref="CD11 CD13:CE13" name="Range6_2_2_1_1"/>
    <protectedRange sqref="BS12" name="Range5_9_2_1_1"/>
    <protectedRange sqref="BX12:BY12" name="Range5_12_1_1_1"/>
    <protectedRange sqref="AL12" name="Range4_7_1_1_1_1"/>
    <protectedRange sqref="BR12" name="Range5_9_1_1_1_1"/>
    <protectedRange sqref="CD12:CE12" name="Range6_2_1_1_1_1"/>
    <protectedRange sqref="BJ12" name="Range5_4_1_1_1_1_1"/>
    <protectedRange sqref="AM10" name="Range4_7_2_1_1"/>
    <protectedRange sqref="BS10" name="Range5_9_3_1_1"/>
    <protectedRange sqref="BX10:BY10" name="Range5_12_2_1_1"/>
    <protectedRange sqref="AL10" name="Range4_7_1_2_1_1"/>
    <protectedRange sqref="CD10:CE10" name="Range6_2_2_1"/>
  </protectedRanges>
  <mergeCells count="61">
    <mergeCell ref="AG8:AH8"/>
    <mergeCell ref="AJ8:AK8"/>
    <mergeCell ref="AO8:AP8"/>
    <mergeCell ref="A14:B14"/>
    <mergeCell ref="CJ7:CK7"/>
    <mergeCell ref="BN7:BO7"/>
    <mergeCell ref="BP7:BQ7"/>
    <mergeCell ref="BR7:BS7"/>
    <mergeCell ref="BB7:BC7"/>
    <mergeCell ref="BD7:BE7"/>
    <mergeCell ref="BF7:BG7"/>
    <mergeCell ref="BH7:BI7"/>
    <mergeCell ref="BJ7:BK7"/>
    <mergeCell ref="BL7:BM7"/>
    <mergeCell ref="CN5:CO7"/>
    <mergeCell ref="CR5:CS7"/>
    <mergeCell ref="CT5:CU7"/>
    <mergeCell ref="K6:AH6"/>
    <mergeCell ref="AI6:AT6"/>
    <mergeCell ref="AU6:AV7"/>
    <mergeCell ref="AW6:BG6"/>
    <mergeCell ref="BH6:BM6"/>
    <mergeCell ref="BN6:BS6"/>
    <mergeCell ref="BT6:BU7"/>
    <mergeCell ref="N5:Y5"/>
    <mergeCell ref="Z5:AR5"/>
    <mergeCell ref="AW5:BM5"/>
    <mergeCell ref="BN5:BY5"/>
    <mergeCell ref="BZ5:CA7"/>
    <mergeCell ref="CB5:CM5"/>
    <mergeCell ref="CL6:CM7"/>
    <mergeCell ref="A5:A8"/>
    <mergeCell ref="B5:B8"/>
    <mergeCell ref="C5:C8"/>
    <mergeCell ref="D5:D8"/>
    <mergeCell ref="E5:G7"/>
    <mergeCell ref="H5:J7"/>
    <mergeCell ref="K5:M5"/>
    <mergeCell ref="BV6:BW7"/>
    <mergeCell ref="BX6:BY7"/>
    <mergeCell ref="CF6:CG7"/>
    <mergeCell ref="AQ7:AR7"/>
    <mergeCell ref="AS7:AT7"/>
    <mergeCell ref="AW7:AY7"/>
    <mergeCell ref="AZ7:BA7"/>
    <mergeCell ref="K7:M7"/>
    <mergeCell ref="B3:R3"/>
    <mergeCell ref="C2:Q2"/>
    <mergeCell ref="Q4:R4"/>
    <mergeCell ref="CB6:CE7"/>
    <mergeCell ref="CH6:CI7"/>
    <mergeCell ref="N7:P7"/>
    <mergeCell ref="Q7:S7"/>
    <mergeCell ref="T7:V7"/>
    <mergeCell ref="W7:Y7"/>
    <mergeCell ref="Z7:AB7"/>
    <mergeCell ref="AC7:AE7"/>
    <mergeCell ref="AF7:AH7"/>
    <mergeCell ref="AI7:AK7"/>
    <mergeCell ref="AL7:AM7"/>
    <mergeCell ref="AN7:AP7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62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9" sqref="D9"/>
    </sheetView>
  </sheetViews>
  <sheetFormatPr defaultColWidth="9" defaultRowHeight="13.5" x14ac:dyDescent="0.25"/>
  <cols>
    <col min="1" max="1" width="3.85546875" style="30" customWidth="1"/>
    <col min="2" max="2" width="11" style="30" customWidth="1"/>
    <col min="3" max="3" width="6.140625" style="31" customWidth="1"/>
    <col min="4" max="4" width="7.28515625" style="31" customWidth="1"/>
    <col min="5" max="5" width="10" style="30" customWidth="1"/>
    <col min="6" max="6" width="9.85546875" style="30" customWidth="1"/>
    <col min="7" max="7" width="5.42578125" style="30" customWidth="1"/>
    <col min="8" max="8" width="9.7109375" style="30" customWidth="1"/>
    <col min="9" max="9" width="9.42578125" style="30" customWidth="1"/>
    <col min="10" max="10" width="5.5703125" style="30" customWidth="1"/>
    <col min="11" max="11" width="9" style="30" customWidth="1"/>
    <col min="12" max="12" width="8" style="30" customWidth="1"/>
    <col min="13" max="13" width="5.42578125" style="30" customWidth="1"/>
    <col min="14" max="14" width="8.140625" style="30" customWidth="1"/>
    <col min="15" max="15" width="8.28515625" style="30" customWidth="1"/>
    <col min="16" max="16" width="5.5703125" style="30" customWidth="1"/>
    <col min="17" max="17" width="7.85546875" style="30" customWidth="1"/>
    <col min="18" max="18" width="7.7109375" style="30" customWidth="1"/>
    <col min="19" max="19" width="5.42578125" style="30" customWidth="1"/>
    <col min="20" max="21" width="8.7109375" style="30" customWidth="1"/>
    <col min="22" max="22" width="5.7109375" style="30" customWidth="1"/>
    <col min="23" max="23" width="8.85546875" style="30" customWidth="1"/>
    <col min="24" max="24" width="9.140625" style="30" customWidth="1"/>
    <col min="25" max="25" width="5.7109375" style="30" customWidth="1"/>
    <col min="26" max="26" width="8.7109375" style="30" customWidth="1"/>
    <col min="27" max="27" width="7.85546875" style="30" customWidth="1"/>
    <col min="28" max="28" width="5.42578125" style="30" customWidth="1"/>
    <col min="29" max="30" width="8.42578125" style="30" customWidth="1"/>
    <col min="31" max="31" width="5.5703125" style="30" customWidth="1"/>
    <col min="32" max="32" width="8.28515625" style="30" hidden="1" customWidth="1"/>
    <col min="33" max="33" width="14.42578125" style="30" hidden="1" customWidth="1"/>
    <col min="34" max="34" width="11" style="30" hidden="1" customWidth="1"/>
    <col min="35" max="35" width="7.42578125" style="30" hidden="1" customWidth="1"/>
    <col min="36" max="36" width="16" style="30" hidden="1" customWidth="1"/>
    <col min="37" max="37" width="0.42578125" style="30" hidden="1" customWidth="1"/>
    <col min="38" max="38" width="10.140625" style="30" customWidth="1"/>
    <col min="39" max="39" width="9.85546875" style="30" customWidth="1"/>
    <col min="40" max="41" width="14.28515625" style="30" hidden="1" customWidth="1"/>
    <col min="42" max="42" width="0.42578125" style="30" hidden="1" customWidth="1"/>
    <col min="43" max="43" width="8.7109375" style="30" customWidth="1"/>
    <col min="44" max="44" width="8.5703125" style="30" customWidth="1"/>
    <col min="45" max="48" width="11.85546875" style="30" hidden="1" customWidth="1"/>
    <col min="49" max="49" width="9.140625" style="30" customWidth="1"/>
    <col min="50" max="50" width="8.5703125" style="30" customWidth="1"/>
    <col min="51" max="51" width="5.7109375" style="30" customWidth="1"/>
    <col min="52" max="52" width="7.85546875" style="30" customWidth="1"/>
    <col min="53" max="53" width="8.42578125" style="30" customWidth="1"/>
    <col min="54" max="54" width="8" style="30" customWidth="1"/>
    <col min="55" max="55" width="7.85546875" style="30" customWidth="1"/>
    <col min="56" max="56" width="8" style="30" customWidth="1"/>
    <col min="57" max="57" width="7.7109375" style="30" customWidth="1"/>
    <col min="58" max="58" width="9.28515625" style="30" customWidth="1"/>
    <col min="59" max="59" width="8.85546875" style="30" customWidth="1"/>
    <col min="60" max="60" width="9" style="30" hidden="1" customWidth="1"/>
    <col min="61" max="61" width="9.42578125" style="30" hidden="1" customWidth="1"/>
    <col min="62" max="62" width="9" style="32" customWidth="1"/>
    <col min="63" max="63" width="7.7109375" style="32" customWidth="1"/>
    <col min="64" max="65" width="11.5703125" style="32" hidden="1" customWidth="1"/>
    <col min="66" max="66" width="9" style="30" customWidth="1"/>
    <col min="67" max="67" width="8.42578125" style="30" customWidth="1"/>
    <col min="68" max="68" width="4.5703125" style="30" customWidth="1"/>
    <col min="69" max="69" width="8.28515625" style="32" customWidth="1"/>
    <col min="70" max="70" width="7.85546875" style="32" customWidth="1"/>
    <col min="71" max="71" width="9.7109375" style="32" customWidth="1"/>
    <col min="72" max="72" width="8.28515625" style="32" customWidth="1"/>
    <col min="73" max="73" width="9.140625" style="32" customWidth="1"/>
    <col min="74" max="74" width="9" style="32" customWidth="1"/>
    <col min="75" max="75" width="7" style="32" customWidth="1"/>
    <col min="76" max="76" width="9" style="32" customWidth="1"/>
    <col min="77" max="77" width="10.5703125" style="32" customWidth="1"/>
    <col min="78" max="78" width="9" style="32" customWidth="1"/>
    <col min="79" max="79" width="11" style="30" customWidth="1"/>
    <col min="80" max="80" width="9.5703125" style="30" customWidth="1"/>
    <col min="81" max="81" width="16.140625" style="32" hidden="1" customWidth="1"/>
    <col min="82" max="82" width="0.42578125" style="32" hidden="1" customWidth="1"/>
    <col min="83" max="83" width="10.28515625" style="32" customWidth="1"/>
    <col min="84" max="84" width="9.140625" style="32" customWidth="1"/>
    <col min="85" max="85" width="5.85546875" style="32" hidden="1" customWidth="1"/>
    <col min="86" max="86" width="0.5703125" style="32" hidden="1" customWidth="1"/>
    <col min="87" max="87" width="12.5703125" style="32" customWidth="1"/>
    <col min="88" max="88" width="12" style="32" customWidth="1"/>
    <col min="89" max="90" width="4.7109375" style="32" hidden="1" customWidth="1"/>
    <col min="91" max="92" width="10.5703125" style="32" customWidth="1"/>
    <col min="93" max="93" width="11.42578125" style="32" customWidth="1"/>
    <col min="94" max="94" width="12.5703125" style="32" customWidth="1"/>
    <col min="95" max="96" width="13.28515625" style="32" customWidth="1"/>
    <col min="97" max="97" width="14.85546875" style="32" customWidth="1"/>
    <col min="98" max="98" width="13.28515625" style="32" customWidth="1"/>
    <col min="99" max="100" width="10.28515625" style="33" customWidth="1"/>
    <col min="101" max="101" width="11.28515625" style="33" customWidth="1"/>
    <col min="102" max="102" width="10.7109375" style="33" customWidth="1"/>
    <col min="103" max="16384" width="9" style="30"/>
  </cols>
  <sheetData>
    <row r="1" spans="1:102" ht="9" customHeight="1" x14ac:dyDescent="0.25"/>
    <row r="2" spans="1:102" s="6" customFormat="1" ht="15.75" customHeight="1" x14ac:dyDescent="0.25">
      <c r="C2" s="156" t="s">
        <v>0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54"/>
      <c r="S2" s="54"/>
      <c r="T2" s="54"/>
      <c r="U2" s="54"/>
      <c r="V2" s="54"/>
      <c r="W2" s="54"/>
      <c r="X2" s="54"/>
      <c r="Y2" s="54"/>
      <c r="Z2" s="7"/>
      <c r="AA2" s="7"/>
      <c r="AB2" s="7"/>
      <c r="AC2" s="7"/>
      <c r="AD2" s="7"/>
      <c r="AE2" s="7"/>
      <c r="AF2" s="7"/>
      <c r="AG2" s="7"/>
      <c r="AH2" s="7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9"/>
      <c r="BK2" s="9"/>
      <c r="BL2" s="9"/>
      <c r="BM2" s="9"/>
      <c r="BN2" s="8"/>
      <c r="BO2" s="8"/>
      <c r="BP2" s="8"/>
      <c r="BQ2" s="9"/>
      <c r="BR2" s="9"/>
      <c r="BS2" s="9"/>
      <c r="BT2" s="9"/>
      <c r="BU2" s="9"/>
      <c r="BV2" s="9"/>
      <c r="BW2" s="9"/>
      <c r="BX2" s="9"/>
      <c r="BY2" s="9"/>
      <c r="BZ2" s="9"/>
      <c r="CA2" s="8"/>
      <c r="CB2" s="8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3"/>
      <c r="CP2" s="3"/>
      <c r="CQ2" s="3"/>
      <c r="CR2" s="3"/>
      <c r="CS2" s="3"/>
      <c r="CT2" s="3"/>
      <c r="CU2" s="5"/>
      <c r="CV2" s="5"/>
      <c r="CW2" s="5"/>
      <c r="CX2" s="5"/>
    </row>
    <row r="3" spans="1:102" s="10" customFormat="1" ht="27" customHeight="1" x14ac:dyDescent="0.25">
      <c r="B3" s="155" t="s">
        <v>64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BJ3" s="11"/>
      <c r="BK3" s="11"/>
      <c r="BL3" s="11"/>
      <c r="BM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5"/>
      <c r="CV3" s="5"/>
      <c r="CW3" s="5"/>
      <c r="CX3" s="5"/>
    </row>
    <row r="4" spans="1:102" s="6" customFormat="1" ht="13.5" customHeight="1" x14ac:dyDescent="0.25">
      <c r="C4" s="1"/>
      <c r="D4" s="2"/>
      <c r="E4" s="53"/>
      <c r="F4" s="53"/>
      <c r="G4" s="53"/>
      <c r="H4" s="53"/>
      <c r="I4" s="53"/>
      <c r="J4" s="12"/>
      <c r="K4" s="12"/>
      <c r="P4" s="24"/>
      <c r="Q4" s="157" t="s">
        <v>1</v>
      </c>
      <c r="R4" s="157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BJ4" s="3"/>
      <c r="BK4" s="3"/>
      <c r="BL4" s="3"/>
      <c r="BM4" s="3"/>
      <c r="BQ4" s="3"/>
      <c r="BR4" s="3"/>
      <c r="BS4" s="3"/>
      <c r="BT4" s="3"/>
      <c r="BU4" s="3"/>
      <c r="BV4" s="3"/>
      <c r="BW4" s="3"/>
      <c r="BX4" s="3"/>
      <c r="BY4" s="3"/>
      <c r="BZ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11"/>
      <c r="CR4" s="11"/>
      <c r="CS4" s="3"/>
      <c r="CT4" s="3"/>
      <c r="CU4" s="5"/>
      <c r="CV4" s="5"/>
      <c r="CW4" s="5"/>
      <c r="CX4" s="5"/>
    </row>
    <row r="5" spans="1:102" s="13" customFormat="1" ht="23.25" customHeight="1" x14ac:dyDescent="0.25">
      <c r="A5" s="179" t="s">
        <v>2</v>
      </c>
      <c r="B5" s="179" t="s">
        <v>3</v>
      </c>
      <c r="C5" s="181" t="s">
        <v>4</v>
      </c>
      <c r="D5" s="181" t="s">
        <v>5</v>
      </c>
      <c r="E5" s="183" t="s">
        <v>6</v>
      </c>
      <c r="F5" s="184"/>
      <c r="G5" s="185"/>
      <c r="H5" s="192" t="s">
        <v>46</v>
      </c>
      <c r="I5" s="193"/>
      <c r="J5" s="194"/>
      <c r="K5" s="201" t="s">
        <v>7</v>
      </c>
      <c r="L5" s="202"/>
      <c r="M5" s="202"/>
      <c r="N5" s="202"/>
      <c r="O5" s="202"/>
      <c r="P5" s="202"/>
      <c r="Q5" s="202"/>
      <c r="R5" s="202"/>
      <c r="S5" s="202"/>
      <c r="T5" s="201" t="s">
        <v>7</v>
      </c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3"/>
      <c r="AT5" s="23"/>
      <c r="AU5" s="23"/>
      <c r="AV5" s="23"/>
      <c r="AW5" s="201" t="s">
        <v>7</v>
      </c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57"/>
      <c r="BQ5" s="202" t="s">
        <v>7</v>
      </c>
      <c r="BR5" s="202"/>
      <c r="BS5" s="202"/>
      <c r="BT5" s="202"/>
      <c r="BU5" s="202"/>
      <c r="BV5" s="202"/>
      <c r="BW5" s="202"/>
      <c r="BX5" s="202"/>
      <c r="BY5" s="202"/>
      <c r="BZ5" s="248"/>
      <c r="CA5" s="237" t="s">
        <v>8</v>
      </c>
      <c r="CB5" s="237"/>
      <c r="CC5" s="238" t="s">
        <v>9</v>
      </c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50" t="s">
        <v>10</v>
      </c>
      <c r="CP5" s="250"/>
      <c r="CQ5" s="11"/>
      <c r="CR5" s="11"/>
      <c r="CS5" s="48"/>
      <c r="CT5" s="48"/>
      <c r="CU5" s="218" t="s">
        <v>11</v>
      </c>
      <c r="CV5" s="219"/>
      <c r="CW5" s="218" t="s">
        <v>12</v>
      </c>
      <c r="CX5" s="219"/>
    </row>
    <row r="6" spans="1:102" s="13" customFormat="1" ht="79.5" customHeight="1" x14ac:dyDescent="0.25">
      <c r="A6" s="180"/>
      <c r="B6" s="180"/>
      <c r="C6" s="182"/>
      <c r="D6" s="182"/>
      <c r="E6" s="186"/>
      <c r="F6" s="187"/>
      <c r="G6" s="188"/>
      <c r="H6" s="195"/>
      <c r="I6" s="196"/>
      <c r="J6" s="197"/>
      <c r="K6" s="224" t="s">
        <v>13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5" t="s">
        <v>14</v>
      </c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7" t="s">
        <v>15</v>
      </c>
      <c r="AV6" s="228"/>
      <c r="AW6" s="231" t="s">
        <v>16</v>
      </c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2" t="s">
        <v>17</v>
      </c>
      <c r="BI6" s="232"/>
      <c r="BJ6" s="232"/>
      <c r="BK6" s="232"/>
      <c r="BL6" s="232"/>
      <c r="BM6" s="232"/>
      <c r="BN6" s="225" t="s">
        <v>18</v>
      </c>
      <c r="BO6" s="226"/>
      <c r="BP6" s="226"/>
      <c r="BQ6" s="226"/>
      <c r="BR6" s="226"/>
      <c r="BS6" s="226"/>
      <c r="BT6" s="226"/>
      <c r="BU6" s="233" t="s">
        <v>19</v>
      </c>
      <c r="BV6" s="234"/>
      <c r="BW6" s="203" t="s">
        <v>20</v>
      </c>
      <c r="BX6" s="204"/>
      <c r="BY6" s="203" t="s">
        <v>21</v>
      </c>
      <c r="BZ6" s="204"/>
      <c r="CA6" s="237"/>
      <c r="CB6" s="237"/>
      <c r="CC6" s="158" t="s">
        <v>48</v>
      </c>
      <c r="CD6" s="159"/>
      <c r="CE6" s="159"/>
      <c r="CF6" s="160"/>
      <c r="CG6" s="158" t="s">
        <v>22</v>
      </c>
      <c r="CH6" s="159"/>
      <c r="CI6" s="158" t="s">
        <v>49</v>
      </c>
      <c r="CJ6" s="159"/>
      <c r="CK6" s="52"/>
      <c r="CL6" s="52"/>
      <c r="CM6" s="178" t="s">
        <v>57</v>
      </c>
      <c r="CN6" s="178"/>
      <c r="CO6" s="250"/>
      <c r="CP6" s="250"/>
      <c r="CQ6" s="11"/>
      <c r="CR6" s="11"/>
      <c r="CS6" s="48"/>
      <c r="CT6" s="48"/>
      <c r="CU6" s="220"/>
      <c r="CV6" s="221"/>
      <c r="CW6" s="220"/>
      <c r="CX6" s="221"/>
    </row>
    <row r="7" spans="1:102" s="13" customFormat="1" ht="111" customHeight="1" x14ac:dyDescent="0.25">
      <c r="A7" s="180"/>
      <c r="B7" s="180"/>
      <c r="C7" s="182"/>
      <c r="D7" s="182"/>
      <c r="E7" s="189"/>
      <c r="F7" s="190"/>
      <c r="G7" s="191"/>
      <c r="H7" s="198"/>
      <c r="I7" s="199"/>
      <c r="J7" s="200"/>
      <c r="K7" s="164" t="s">
        <v>71</v>
      </c>
      <c r="L7" s="165"/>
      <c r="M7" s="166"/>
      <c r="N7" s="164" t="s">
        <v>67</v>
      </c>
      <c r="O7" s="165"/>
      <c r="P7" s="166"/>
      <c r="Q7" s="164" t="s">
        <v>68</v>
      </c>
      <c r="R7" s="165"/>
      <c r="S7" s="166"/>
      <c r="T7" s="164" t="s">
        <v>69</v>
      </c>
      <c r="U7" s="165"/>
      <c r="V7" s="166"/>
      <c r="W7" s="164" t="s">
        <v>70</v>
      </c>
      <c r="X7" s="165"/>
      <c r="Y7" s="166"/>
      <c r="Z7" s="167" t="s">
        <v>55</v>
      </c>
      <c r="AA7" s="168"/>
      <c r="AB7" s="169"/>
      <c r="AC7" s="167" t="s">
        <v>58</v>
      </c>
      <c r="AD7" s="168"/>
      <c r="AE7" s="169"/>
      <c r="AF7" s="164" t="s">
        <v>24</v>
      </c>
      <c r="AG7" s="165"/>
      <c r="AH7" s="166"/>
      <c r="AI7" s="170" t="s">
        <v>25</v>
      </c>
      <c r="AJ7" s="171"/>
      <c r="AK7" s="172"/>
      <c r="AL7" s="173" t="s">
        <v>26</v>
      </c>
      <c r="AM7" s="174"/>
      <c r="AN7" s="175" t="s">
        <v>27</v>
      </c>
      <c r="AO7" s="176"/>
      <c r="AP7" s="177"/>
      <c r="AQ7" s="175" t="s">
        <v>28</v>
      </c>
      <c r="AR7" s="176"/>
      <c r="AS7" s="207" t="s">
        <v>29</v>
      </c>
      <c r="AT7" s="208"/>
      <c r="AU7" s="229"/>
      <c r="AV7" s="230"/>
      <c r="AW7" s="209" t="s">
        <v>30</v>
      </c>
      <c r="AX7" s="210"/>
      <c r="AY7" s="211"/>
      <c r="AZ7" s="212" t="s">
        <v>31</v>
      </c>
      <c r="BA7" s="213"/>
      <c r="BB7" s="212" t="s">
        <v>32</v>
      </c>
      <c r="BC7" s="213"/>
      <c r="BD7" s="244" t="s">
        <v>33</v>
      </c>
      <c r="BE7" s="245"/>
      <c r="BF7" s="212" t="s">
        <v>34</v>
      </c>
      <c r="BG7" s="213"/>
      <c r="BH7" s="212" t="s">
        <v>53</v>
      </c>
      <c r="BI7" s="213"/>
      <c r="BJ7" s="244" t="s">
        <v>62</v>
      </c>
      <c r="BK7" s="245"/>
      <c r="BL7" s="244" t="s">
        <v>35</v>
      </c>
      <c r="BM7" s="245"/>
      <c r="BN7" s="246" t="s">
        <v>36</v>
      </c>
      <c r="BO7" s="247"/>
      <c r="BP7" s="249"/>
      <c r="BQ7" s="212" t="s">
        <v>37</v>
      </c>
      <c r="BR7" s="213"/>
      <c r="BS7" s="212" t="s">
        <v>56</v>
      </c>
      <c r="BT7" s="213"/>
      <c r="BU7" s="235"/>
      <c r="BV7" s="236"/>
      <c r="BW7" s="205"/>
      <c r="BX7" s="206"/>
      <c r="BY7" s="205"/>
      <c r="BZ7" s="206"/>
      <c r="CA7" s="237"/>
      <c r="CB7" s="237"/>
      <c r="CC7" s="161"/>
      <c r="CD7" s="162"/>
      <c r="CE7" s="162"/>
      <c r="CF7" s="163"/>
      <c r="CG7" s="161"/>
      <c r="CH7" s="162"/>
      <c r="CI7" s="161"/>
      <c r="CJ7" s="162"/>
      <c r="CK7" s="244" t="s">
        <v>50</v>
      </c>
      <c r="CL7" s="245"/>
      <c r="CM7" s="178"/>
      <c r="CN7" s="178"/>
      <c r="CO7" s="250"/>
      <c r="CP7" s="250"/>
      <c r="CQ7" s="11"/>
      <c r="CR7" s="11"/>
      <c r="CS7" s="48"/>
      <c r="CT7" s="48"/>
      <c r="CU7" s="222"/>
      <c r="CV7" s="223"/>
      <c r="CW7" s="222"/>
      <c r="CX7" s="223"/>
    </row>
    <row r="8" spans="1:102" s="14" customFormat="1" ht="51" customHeight="1" x14ac:dyDescent="0.2">
      <c r="A8" s="180"/>
      <c r="B8" s="180"/>
      <c r="C8" s="182"/>
      <c r="D8" s="182"/>
      <c r="E8" s="42" t="s">
        <v>38</v>
      </c>
      <c r="F8" s="55" t="s">
        <v>65</v>
      </c>
      <c r="G8" s="51" t="s">
        <v>66</v>
      </c>
      <c r="H8" s="42" t="s">
        <v>38</v>
      </c>
      <c r="I8" s="55" t="str">
        <f>F8</f>
        <v>փաստացի 11 ամիս</v>
      </c>
      <c r="J8" s="51" t="s">
        <v>66</v>
      </c>
      <c r="K8" s="42" t="s">
        <v>52</v>
      </c>
      <c r="L8" s="55" t="str">
        <f>F8</f>
        <v>փաստացի 11 ամիս</v>
      </c>
      <c r="M8" s="51" t="s">
        <v>66</v>
      </c>
      <c r="N8" s="42" t="s">
        <v>38</v>
      </c>
      <c r="O8" s="55" t="str">
        <f>F8</f>
        <v>փաստացի 11 ամիս</v>
      </c>
      <c r="P8" s="51" t="s">
        <v>66</v>
      </c>
      <c r="Q8" s="42" t="s">
        <v>38</v>
      </c>
      <c r="R8" s="55" t="str">
        <f>F8</f>
        <v>փաստացի 11 ամիս</v>
      </c>
      <c r="S8" s="51" t="s">
        <v>66</v>
      </c>
      <c r="T8" s="42" t="s">
        <v>38</v>
      </c>
      <c r="U8" s="55" t="str">
        <f>F8</f>
        <v>փաստացի 11 ամիս</v>
      </c>
      <c r="V8" s="51" t="s">
        <v>66</v>
      </c>
      <c r="W8" s="42" t="s">
        <v>38</v>
      </c>
      <c r="X8" s="55" t="str">
        <f>F8</f>
        <v>փաստացի 11 ամիս</v>
      </c>
      <c r="Y8" s="51" t="s">
        <v>66</v>
      </c>
      <c r="Z8" s="42" t="s">
        <v>38</v>
      </c>
      <c r="AA8" s="55" t="str">
        <f>F8</f>
        <v>փաստացի 11 ամիս</v>
      </c>
      <c r="AB8" s="51" t="s">
        <v>66</v>
      </c>
      <c r="AC8" s="42" t="s">
        <v>52</v>
      </c>
      <c r="AD8" s="55" t="str">
        <f>F8</f>
        <v>փաստացի 11 ամիս</v>
      </c>
      <c r="AE8" s="51" t="s">
        <v>66</v>
      </c>
      <c r="AF8" s="42" t="s">
        <v>39</v>
      </c>
      <c r="AG8" s="240" t="s">
        <v>51</v>
      </c>
      <c r="AH8" s="241"/>
      <c r="AI8" s="42" t="s">
        <v>39</v>
      </c>
      <c r="AJ8" s="240" t="s">
        <v>51</v>
      </c>
      <c r="AK8" s="241"/>
      <c r="AL8" s="42" t="s">
        <v>38</v>
      </c>
      <c r="AM8" s="42" t="str">
        <f>F8</f>
        <v>փաստացի 11 ամիս</v>
      </c>
      <c r="AN8" s="42" t="s">
        <v>39</v>
      </c>
      <c r="AO8" s="240" t="s">
        <v>51</v>
      </c>
      <c r="AP8" s="241"/>
      <c r="AQ8" s="42" t="s">
        <v>38</v>
      </c>
      <c r="AR8" s="42" t="str">
        <f>F8</f>
        <v>փաստացի 11 ամիս</v>
      </c>
      <c r="AS8" s="42" t="s">
        <v>39</v>
      </c>
      <c r="AT8" s="42" t="s">
        <v>51</v>
      </c>
      <c r="AU8" s="42" t="s">
        <v>39</v>
      </c>
      <c r="AV8" s="42" t="s">
        <v>51</v>
      </c>
      <c r="AW8" s="42" t="s">
        <v>38</v>
      </c>
      <c r="AX8" s="55" t="str">
        <f>F8</f>
        <v>փաստացի 11 ամիս</v>
      </c>
      <c r="AY8" s="51" t="s">
        <v>66</v>
      </c>
      <c r="AZ8" s="42" t="s">
        <v>38</v>
      </c>
      <c r="BA8" s="42" t="str">
        <f>F8</f>
        <v>փաստացի 11 ամիս</v>
      </c>
      <c r="BB8" s="42" t="s">
        <v>38</v>
      </c>
      <c r="BC8" s="42" t="str">
        <f>F8</f>
        <v>փաստացի 11 ամիս</v>
      </c>
      <c r="BD8" s="42" t="s">
        <v>38</v>
      </c>
      <c r="BE8" s="42" t="str">
        <f>F8</f>
        <v>փաստացի 11 ամիս</v>
      </c>
      <c r="BF8" s="42" t="s">
        <v>38</v>
      </c>
      <c r="BG8" s="42" t="str">
        <f>F8</f>
        <v>փաստացի 11 ամիս</v>
      </c>
      <c r="BH8" s="42" t="s">
        <v>39</v>
      </c>
      <c r="BI8" s="42" t="s">
        <v>51</v>
      </c>
      <c r="BJ8" s="42" t="s">
        <v>38</v>
      </c>
      <c r="BK8" s="42" t="str">
        <f>F8</f>
        <v>փաստացի 11 ամիս</v>
      </c>
      <c r="BL8" s="42" t="s">
        <v>38</v>
      </c>
      <c r="BM8" s="42" t="s">
        <v>51</v>
      </c>
      <c r="BN8" s="42" t="s">
        <v>38</v>
      </c>
      <c r="BO8" s="42" t="str">
        <f>F8</f>
        <v>փաստացի 11 ամիս</v>
      </c>
      <c r="BP8" s="51" t="s">
        <v>66</v>
      </c>
      <c r="BQ8" s="42" t="s">
        <v>38</v>
      </c>
      <c r="BR8" s="42" t="str">
        <f>F8</f>
        <v>փաստացի 11 ամիս</v>
      </c>
      <c r="BS8" s="42" t="s">
        <v>38</v>
      </c>
      <c r="BT8" s="42" t="str">
        <f>F8</f>
        <v>փաստացի 11 ամիս</v>
      </c>
      <c r="BU8" s="42" t="s">
        <v>38</v>
      </c>
      <c r="BV8" s="42" t="str">
        <f>F8</f>
        <v>փաստացի 11 ամիս</v>
      </c>
      <c r="BW8" s="42" t="s">
        <v>38</v>
      </c>
      <c r="BX8" s="42" t="str">
        <f>F8</f>
        <v>փաստացի 11 ամիս</v>
      </c>
      <c r="BY8" s="42" t="s">
        <v>38</v>
      </c>
      <c r="BZ8" s="42" t="str">
        <f>F8</f>
        <v>փաստացի 11 ամիս</v>
      </c>
      <c r="CA8" s="42" t="s">
        <v>38</v>
      </c>
      <c r="CB8" s="42" t="str">
        <f>F8</f>
        <v>փաստացի 11 ամիս</v>
      </c>
      <c r="CC8" s="45" t="s">
        <v>39</v>
      </c>
      <c r="CD8" s="42" t="s">
        <v>51</v>
      </c>
      <c r="CE8" s="42" t="s">
        <v>38</v>
      </c>
      <c r="CF8" s="42" t="str">
        <f>F8</f>
        <v>փաստացի 11 ամիս</v>
      </c>
      <c r="CG8" s="45" t="s">
        <v>39</v>
      </c>
      <c r="CH8" s="42" t="s">
        <v>51</v>
      </c>
      <c r="CI8" s="42" t="s">
        <v>38</v>
      </c>
      <c r="CJ8" s="42" t="str">
        <f>F8</f>
        <v>փաստացի 11 ամիս</v>
      </c>
      <c r="CK8" s="45" t="s">
        <v>39</v>
      </c>
      <c r="CL8" s="42" t="s">
        <v>51</v>
      </c>
      <c r="CM8" s="42" t="s">
        <v>38</v>
      </c>
      <c r="CN8" s="42" t="str">
        <f>F8</f>
        <v>փաստացի 11 ամիս</v>
      </c>
      <c r="CO8" s="42" t="s">
        <v>38</v>
      </c>
      <c r="CP8" s="42" t="str">
        <f>F8</f>
        <v>փաստացի 11 ամիս</v>
      </c>
      <c r="CQ8" s="11"/>
      <c r="CR8" s="11"/>
      <c r="CS8" s="56"/>
      <c r="CT8" s="56"/>
      <c r="CU8" s="44" t="s">
        <v>39</v>
      </c>
      <c r="CV8" s="42" t="str">
        <f>F8</f>
        <v>փաստացի 11 ամիս</v>
      </c>
      <c r="CW8" s="44" t="s">
        <v>39</v>
      </c>
      <c r="CX8" s="42" t="str">
        <f>F8</f>
        <v>փաստացի 11 ամիս</v>
      </c>
    </row>
    <row r="9" spans="1:102" s="4" customFormat="1" ht="16.5" customHeight="1" x14ac:dyDescent="0.25">
      <c r="A9" s="27"/>
      <c r="B9" s="27"/>
      <c r="C9" s="15">
        <v>1</v>
      </c>
      <c r="D9" s="16">
        <v>2</v>
      </c>
      <c r="E9" s="15">
        <v>3</v>
      </c>
      <c r="F9" s="16">
        <v>4</v>
      </c>
      <c r="G9" s="15">
        <v>5</v>
      </c>
      <c r="H9" s="16">
        <v>6</v>
      </c>
      <c r="I9" s="15">
        <v>7</v>
      </c>
      <c r="J9" s="16">
        <v>8</v>
      </c>
      <c r="K9" s="15">
        <v>9</v>
      </c>
      <c r="L9" s="16">
        <v>10</v>
      </c>
      <c r="M9" s="15">
        <v>11</v>
      </c>
      <c r="N9" s="16">
        <v>12</v>
      </c>
      <c r="O9" s="15">
        <v>13</v>
      </c>
      <c r="P9" s="16">
        <v>14</v>
      </c>
      <c r="Q9" s="15">
        <v>15</v>
      </c>
      <c r="R9" s="16">
        <v>16</v>
      </c>
      <c r="S9" s="15">
        <v>17</v>
      </c>
      <c r="T9" s="16">
        <v>18</v>
      </c>
      <c r="U9" s="15">
        <v>19</v>
      </c>
      <c r="V9" s="16">
        <v>20</v>
      </c>
      <c r="W9" s="15">
        <v>21</v>
      </c>
      <c r="X9" s="16">
        <v>22</v>
      </c>
      <c r="Y9" s="15">
        <v>23</v>
      </c>
      <c r="Z9" s="16">
        <v>24</v>
      </c>
      <c r="AA9" s="15">
        <v>25</v>
      </c>
      <c r="AB9" s="16">
        <v>26</v>
      </c>
      <c r="AC9" s="15">
        <v>27</v>
      </c>
      <c r="AD9" s="16">
        <v>28</v>
      </c>
      <c r="AE9" s="15">
        <v>29</v>
      </c>
      <c r="AF9" s="16">
        <v>30</v>
      </c>
      <c r="AG9" s="15">
        <v>31</v>
      </c>
      <c r="AH9" s="16">
        <v>32</v>
      </c>
      <c r="AI9" s="15">
        <v>33</v>
      </c>
      <c r="AJ9" s="16">
        <v>34</v>
      </c>
      <c r="AK9" s="15">
        <v>35</v>
      </c>
      <c r="AL9" s="16">
        <v>30</v>
      </c>
      <c r="AM9" s="15">
        <v>31</v>
      </c>
      <c r="AN9" s="16">
        <v>38</v>
      </c>
      <c r="AO9" s="15">
        <v>39</v>
      </c>
      <c r="AP9" s="16">
        <v>40</v>
      </c>
      <c r="AQ9" s="15">
        <v>32</v>
      </c>
      <c r="AR9" s="16">
        <v>33</v>
      </c>
      <c r="AS9" s="15">
        <v>43</v>
      </c>
      <c r="AT9" s="16">
        <v>44</v>
      </c>
      <c r="AU9" s="15">
        <v>45</v>
      </c>
      <c r="AV9" s="16">
        <v>46</v>
      </c>
      <c r="AW9" s="15">
        <v>34</v>
      </c>
      <c r="AX9" s="16">
        <v>35</v>
      </c>
      <c r="AY9" s="15">
        <v>36</v>
      </c>
      <c r="AZ9" s="16">
        <v>37</v>
      </c>
      <c r="BA9" s="15">
        <v>38</v>
      </c>
      <c r="BB9" s="16">
        <v>39</v>
      </c>
      <c r="BC9" s="15">
        <v>40</v>
      </c>
      <c r="BD9" s="16">
        <v>41</v>
      </c>
      <c r="BE9" s="15">
        <v>42</v>
      </c>
      <c r="BF9" s="16">
        <v>43</v>
      </c>
      <c r="BG9" s="15">
        <v>44</v>
      </c>
      <c r="BH9" s="16">
        <v>58</v>
      </c>
      <c r="BI9" s="15">
        <v>59</v>
      </c>
      <c r="BJ9" s="16">
        <v>45</v>
      </c>
      <c r="BK9" s="15">
        <v>46</v>
      </c>
      <c r="BL9" s="16">
        <v>62</v>
      </c>
      <c r="BM9" s="15">
        <v>63</v>
      </c>
      <c r="BN9" s="16">
        <v>47</v>
      </c>
      <c r="BO9" s="15">
        <v>48</v>
      </c>
      <c r="BP9" s="15"/>
      <c r="BQ9" s="16">
        <v>49</v>
      </c>
      <c r="BR9" s="15">
        <v>50</v>
      </c>
      <c r="BS9" s="16">
        <v>51</v>
      </c>
      <c r="BT9" s="15">
        <v>52</v>
      </c>
      <c r="BU9" s="16">
        <v>53</v>
      </c>
      <c r="BV9" s="15">
        <v>54</v>
      </c>
      <c r="BW9" s="16">
        <v>55</v>
      </c>
      <c r="BX9" s="15">
        <v>56</v>
      </c>
      <c r="BY9" s="16">
        <v>57</v>
      </c>
      <c r="BZ9" s="15">
        <v>58</v>
      </c>
      <c r="CA9" s="16">
        <v>59</v>
      </c>
      <c r="CB9" s="15">
        <v>60</v>
      </c>
      <c r="CC9" s="16">
        <v>78</v>
      </c>
      <c r="CD9" s="15">
        <v>79</v>
      </c>
      <c r="CE9" s="16">
        <v>61</v>
      </c>
      <c r="CF9" s="15">
        <v>62</v>
      </c>
      <c r="CG9" s="16">
        <v>82</v>
      </c>
      <c r="CH9" s="15">
        <v>83</v>
      </c>
      <c r="CI9" s="16">
        <v>63</v>
      </c>
      <c r="CJ9" s="15">
        <v>64</v>
      </c>
      <c r="CK9" s="16">
        <v>86</v>
      </c>
      <c r="CL9" s="15">
        <v>87</v>
      </c>
      <c r="CM9" s="16">
        <v>65</v>
      </c>
      <c r="CN9" s="15">
        <v>66</v>
      </c>
      <c r="CO9" s="16">
        <v>67</v>
      </c>
      <c r="CP9" s="15">
        <v>68</v>
      </c>
      <c r="CQ9" s="50"/>
      <c r="CR9" s="50"/>
      <c r="CS9" s="50"/>
      <c r="CT9" s="50"/>
      <c r="CU9" s="25"/>
      <c r="CV9" s="25"/>
      <c r="CW9" s="25"/>
      <c r="CX9" s="25"/>
    </row>
    <row r="10" spans="1:102" s="22" customFormat="1" ht="18.75" customHeight="1" x14ac:dyDescent="0.25">
      <c r="A10" s="37">
        <v>1</v>
      </c>
      <c r="B10" s="20" t="s">
        <v>40</v>
      </c>
      <c r="C10" s="17">
        <v>3422.2</v>
      </c>
      <c r="D10" s="17">
        <v>94638.9</v>
      </c>
      <c r="E10" s="21">
        <f t="shared" ref="E10:F13" si="0">CA10+CO10-CM10</f>
        <v>2773634.9000000004</v>
      </c>
      <c r="F10" s="21">
        <f t="shared" si="0"/>
        <v>2377087.1999999997</v>
      </c>
      <c r="G10" s="21">
        <f>F10/E10*100</f>
        <v>85.702959679372341</v>
      </c>
      <c r="H10" s="21">
        <f t="shared" ref="H10:I13" si="1">N10+Q10+T10+W10+Z10+AC10+AF10+AU10+AZ10+BB10+BD10+BF10+BH10+BL10+BN10+BS10+BU10+BY10</f>
        <v>577939.29999999993</v>
      </c>
      <c r="I10" s="21">
        <f t="shared" si="1"/>
        <v>507359.29999999993</v>
      </c>
      <c r="J10" s="21">
        <f>I10/H10*100</f>
        <v>87.787644827060547</v>
      </c>
      <c r="K10" s="21">
        <f>N10+Q10+T10</f>
        <v>78413.7</v>
      </c>
      <c r="L10" s="21">
        <f>O10+R10+U10</f>
        <v>47792.799999999996</v>
      </c>
      <c r="M10" s="21">
        <f>L10/K10*100</f>
        <v>60.949553458132954</v>
      </c>
      <c r="N10" s="21">
        <v>3932.3</v>
      </c>
      <c r="O10" s="21">
        <v>8719.9</v>
      </c>
      <c r="P10" s="21">
        <f>O10/N10*100</f>
        <v>221.75062940263967</v>
      </c>
      <c r="Q10" s="21">
        <v>2300</v>
      </c>
      <c r="R10" s="21">
        <v>5117.7</v>
      </c>
      <c r="S10" s="21">
        <f>R10/Q10*100</f>
        <v>222.50869565217391</v>
      </c>
      <c r="T10" s="21">
        <v>72181.399999999994</v>
      </c>
      <c r="U10" s="21">
        <v>33955.199999999997</v>
      </c>
      <c r="V10" s="21">
        <f>U10/T10*100</f>
        <v>47.041481600523127</v>
      </c>
      <c r="W10" s="26">
        <v>251463.5</v>
      </c>
      <c r="X10" s="21">
        <v>229857.8</v>
      </c>
      <c r="Y10" s="21">
        <f>X10/W10*100</f>
        <v>91.408017465755464</v>
      </c>
      <c r="Z10" s="21">
        <v>20048.3</v>
      </c>
      <c r="AA10" s="21">
        <v>15315.2</v>
      </c>
      <c r="AB10" s="21">
        <f>AA10/Z10*100</f>
        <v>76.391514492500619</v>
      </c>
      <c r="AC10" s="21">
        <v>12500</v>
      </c>
      <c r="AD10" s="21">
        <v>15819.6</v>
      </c>
      <c r="AE10" s="21">
        <f>AD10/AC10*100</f>
        <v>126.55680000000001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1352686.1</v>
      </c>
      <c r="AM10" s="21">
        <v>1234052.3</v>
      </c>
      <c r="AN10" s="21"/>
      <c r="AO10" s="21"/>
      <c r="AP10" s="21"/>
      <c r="AQ10" s="21">
        <v>10498.8</v>
      </c>
      <c r="AR10" s="21">
        <v>8915</v>
      </c>
      <c r="AS10" s="21">
        <v>0</v>
      </c>
      <c r="AT10" s="21">
        <v>0</v>
      </c>
      <c r="AU10" s="21">
        <v>0</v>
      </c>
      <c r="AV10" s="21">
        <v>0</v>
      </c>
      <c r="AW10" s="21">
        <f t="shared" ref="AW10:AX13" si="2">AZ10+BB10+BD10+BF10</f>
        <v>23605.599999999999</v>
      </c>
      <c r="AX10" s="21">
        <f t="shared" si="2"/>
        <v>11997.800000000001</v>
      </c>
      <c r="AY10" s="21">
        <f>AX10/AW10*100</f>
        <v>50.826075168604071</v>
      </c>
      <c r="AZ10" s="21">
        <v>19355.599999999999</v>
      </c>
      <c r="BA10" s="21">
        <v>9925</v>
      </c>
      <c r="BB10" s="21">
        <v>1300</v>
      </c>
      <c r="BC10" s="21">
        <v>1096.5999999999999</v>
      </c>
      <c r="BD10" s="21"/>
      <c r="BE10" s="21"/>
      <c r="BF10" s="21">
        <v>2950</v>
      </c>
      <c r="BG10" s="21">
        <v>976.2</v>
      </c>
      <c r="BH10" s="21"/>
      <c r="BI10" s="21"/>
      <c r="BJ10" s="21"/>
      <c r="BK10" s="21"/>
      <c r="BL10" s="21"/>
      <c r="BM10" s="21"/>
      <c r="BN10" s="21">
        <v>124830</v>
      </c>
      <c r="BO10" s="21">
        <v>108451.8</v>
      </c>
      <c r="BP10" s="21">
        <f>BO10*100/BN10</f>
        <v>86.87959625090123</v>
      </c>
      <c r="BQ10" s="21">
        <v>45440</v>
      </c>
      <c r="BR10" s="21">
        <v>33582.6</v>
      </c>
      <c r="BS10" s="21"/>
      <c r="BT10" s="21"/>
      <c r="BU10" s="21">
        <v>500</v>
      </c>
      <c r="BV10" s="21">
        <v>339.9</v>
      </c>
      <c r="BW10" s="21"/>
      <c r="BX10" s="21"/>
      <c r="BY10" s="21">
        <v>66578.2</v>
      </c>
      <c r="BZ10" s="21">
        <v>77784.399999999994</v>
      </c>
      <c r="CA10" s="21">
        <f t="shared" ref="CA10:CB13" si="3">N10+Q10+T10+W10+Z10+AC10+AF10+AI10+AL10+AN10+AQ10+AS10+AU10+AZ10+BB10+BD10+BF10+BH10+BJ10+BL10+BN10+BS10+BU10+BW10+BY10</f>
        <v>1941124.2000000002</v>
      </c>
      <c r="CB10" s="21">
        <f t="shared" si="3"/>
        <v>1750326.5999999999</v>
      </c>
      <c r="CC10" s="21"/>
      <c r="CD10" s="21"/>
      <c r="CE10" s="21">
        <v>641750</v>
      </c>
      <c r="CF10" s="21">
        <v>432128.5</v>
      </c>
      <c r="CG10" s="21"/>
      <c r="CH10" s="21"/>
      <c r="CI10" s="21">
        <v>260760.7</v>
      </c>
      <c r="CJ10" s="21">
        <v>264632.09999999998</v>
      </c>
      <c r="CK10" s="21"/>
      <c r="CL10" s="21"/>
      <c r="CM10" s="21">
        <v>70000</v>
      </c>
      <c r="CN10" s="21">
        <v>70000</v>
      </c>
      <c r="CO10" s="21">
        <f>CC10+CE10+CG10+CI10+CK10</f>
        <v>902510.7</v>
      </c>
      <c r="CP10" s="21">
        <f>CD10+CF10+CH10+CJ10+CL10</f>
        <v>696760.6</v>
      </c>
      <c r="CQ10" s="47"/>
      <c r="CR10" s="47"/>
      <c r="CS10" s="47"/>
      <c r="CT10" s="47"/>
      <c r="CU10" s="25">
        <f t="shared" ref="CU10:CV13" si="4">BH10+BS10+BU10+BY10</f>
        <v>67078.2</v>
      </c>
      <c r="CV10" s="25">
        <f t="shared" si="4"/>
        <v>78124.299999999988</v>
      </c>
      <c r="CW10" s="25">
        <f t="shared" ref="CW10:CX13" si="5">AL10+AQ10+BJ10+BW10+CC10+CE10+CI10</f>
        <v>2265695.6</v>
      </c>
      <c r="CX10" s="25">
        <f t="shared" si="5"/>
        <v>1939727.9</v>
      </c>
    </row>
    <row r="11" spans="1:102" s="22" customFormat="1" ht="18.75" customHeight="1" x14ac:dyDescent="0.25">
      <c r="A11" s="37">
        <v>2</v>
      </c>
      <c r="B11" s="20" t="s">
        <v>42</v>
      </c>
      <c r="C11" s="17">
        <v>14328.9</v>
      </c>
      <c r="D11" s="17">
        <v>774800.5</v>
      </c>
      <c r="E11" s="21">
        <f t="shared" si="0"/>
        <v>1632125</v>
      </c>
      <c r="F11" s="21">
        <f t="shared" si="0"/>
        <v>1496463.2000000002</v>
      </c>
      <c r="G11" s="21">
        <f t="shared" ref="G11:G14" si="6">F11/E11*100</f>
        <v>91.688026346021303</v>
      </c>
      <c r="H11" s="21">
        <f t="shared" si="1"/>
        <v>586505.30000000005</v>
      </c>
      <c r="I11" s="21">
        <f t="shared" si="1"/>
        <v>453517.8</v>
      </c>
      <c r="J11" s="21">
        <f t="shared" ref="J11:J14" si="7">I11/H11*100</f>
        <v>77.325439343855891</v>
      </c>
      <c r="K11" s="21">
        <f>N11+Q11+T11</f>
        <v>142140.6</v>
      </c>
      <c r="L11" s="21">
        <f>O11+R11+U11</f>
        <v>86895.2</v>
      </c>
      <c r="M11" s="21">
        <f t="shared" ref="M11:M14" si="8">L11/K11*100</f>
        <v>61.133272267037</v>
      </c>
      <c r="N11" s="21">
        <v>2991</v>
      </c>
      <c r="O11" s="21">
        <v>2490.8000000000002</v>
      </c>
      <c r="P11" s="21">
        <f t="shared" ref="P11:P14" si="9">O11/N11*100</f>
        <v>83.276496155132079</v>
      </c>
      <c r="Q11" s="21">
        <v>16836.5</v>
      </c>
      <c r="R11" s="21">
        <v>9935</v>
      </c>
      <c r="S11" s="21">
        <f t="shared" ref="S11:S14" si="10">R11/Q11*100</f>
        <v>59.008701333412525</v>
      </c>
      <c r="T11" s="26">
        <v>122313.1</v>
      </c>
      <c r="U11" s="26">
        <v>74469.399999999994</v>
      </c>
      <c r="V11" s="21">
        <f t="shared" ref="V11:V14" si="11">U11/T11*100</f>
        <v>60.8842388918276</v>
      </c>
      <c r="W11" s="26">
        <v>130131.3</v>
      </c>
      <c r="X11" s="21">
        <v>109311.3</v>
      </c>
      <c r="Y11" s="21">
        <f t="shared" ref="Y11:Y14" si="12">X11/W11*100</f>
        <v>84.000774602267086</v>
      </c>
      <c r="Z11" s="21">
        <v>35410</v>
      </c>
      <c r="AA11" s="21">
        <v>34636.199999999997</v>
      </c>
      <c r="AB11" s="21">
        <f t="shared" ref="AB11:AB14" si="13">AA11/Z11*100</f>
        <v>97.814741598418522</v>
      </c>
      <c r="AC11" s="21">
        <v>6000</v>
      </c>
      <c r="AD11" s="21">
        <v>6598.6</v>
      </c>
      <c r="AE11" s="21">
        <f t="shared" ref="AE11:AE14" si="14">AD11/AC11*100</f>
        <v>109.97666666666667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604363.4</v>
      </c>
      <c r="AM11" s="21">
        <v>553999.80000000005</v>
      </c>
      <c r="AN11" s="21"/>
      <c r="AO11" s="21"/>
      <c r="AP11" s="21"/>
      <c r="AQ11" s="21">
        <v>2832.5</v>
      </c>
      <c r="AR11" s="21">
        <v>2667.2</v>
      </c>
      <c r="AS11" s="21">
        <v>0</v>
      </c>
      <c r="AT11" s="21">
        <v>0</v>
      </c>
      <c r="AU11" s="21">
        <v>0</v>
      </c>
      <c r="AV11" s="21">
        <v>0</v>
      </c>
      <c r="AW11" s="21">
        <f t="shared" si="2"/>
        <v>61069.2</v>
      </c>
      <c r="AX11" s="21">
        <f t="shared" si="2"/>
        <v>60039.499999999993</v>
      </c>
      <c r="AY11" s="21">
        <f t="shared" ref="AY11:AY14" si="15">AX11/AW11*100</f>
        <v>98.313879991878068</v>
      </c>
      <c r="AZ11" s="21">
        <v>20000</v>
      </c>
      <c r="BA11" s="21">
        <v>17858.599999999999</v>
      </c>
      <c r="BB11" s="21"/>
      <c r="BC11" s="21"/>
      <c r="BD11" s="21">
        <v>22029.7</v>
      </c>
      <c r="BE11" s="21">
        <v>27107.8</v>
      </c>
      <c r="BF11" s="21">
        <v>19039.5</v>
      </c>
      <c r="BG11" s="21">
        <v>15073.1</v>
      </c>
      <c r="BH11" s="21"/>
      <c r="BI11" s="21"/>
      <c r="BJ11" s="21">
        <v>1999</v>
      </c>
      <c r="BK11" s="21">
        <v>1399.3</v>
      </c>
      <c r="BL11" s="21"/>
      <c r="BM11" s="21"/>
      <c r="BN11" s="21">
        <v>136024</v>
      </c>
      <c r="BO11" s="21">
        <v>110208.8</v>
      </c>
      <c r="BP11" s="21">
        <f t="shared" ref="BP11:BP13" si="16">BO11*100/BN11</f>
        <v>81.021584426277713</v>
      </c>
      <c r="BQ11" s="21">
        <v>40000</v>
      </c>
      <c r="BR11" s="21">
        <v>23641.1</v>
      </c>
      <c r="BS11" s="21">
        <v>60000</v>
      </c>
      <c r="BT11" s="21">
        <v>36926</v>
      </c>
      <c r="BU11" s="21">
        <v>10000</v>
      </c>
      <c r="BV11" s="21">
        <v>3748.8</v>
      </c>
      <c r="BW11" s="21"/>
      <c r="BX11" s="21"/>
      <c r="BY11" s="21">
        <v>5730.2</v>
      </c>
      <c r="BZ11" s="21">
        <v>5153.3999999999996</v>
      </c>
      <c r="CA11" s="21">
        <f t="shared" si="3"/>
        <v>1195700.2</v>
      </c>
      <c r="CB11" s="21">
        <f t="shared" si="3"/>
        <v>1011584.1000000002</v>
      </c>
      <c r="CC11" s="21"/>
      <c r="CD11" s="21"/>
      <c r="CE11" s="21">
        <v>330492.09999999998</v>
      </c>
      <c r="CF11" s="21">
        <v>378946.4</v>
      </c>
      <c r="CG11" s="21"/>
      <c r="CH11" s="21"/>
      <c r="CI11" s="21">
        <v>105932.7</v>
      </c>
      <c r="CJ11" s="21">
        <v>105932.7</v>
      </c>
      <c r="CK11" s="21"/>
      <c r="CL11" s="21"/>
      <c r="CM11" s="21"/>
      <c r="CN11" s="21"/>
      <c r="CO11" s="21">
        <f t="shared" ref="CO11:CP13" si="17">CC11+CE11+CG11+CI11+CK11+CM11</f>
        <v>436424.8</v>
      </c>
      <c r="CP11" s="21">
        <f t="shared" si="17"/>
        <v>484879.10000000003</v>
      </c>
      <c r="CQ11" s="30"/>
      <c r="CR11" s="30"/>
      <c r="CS11" s="47"/>
      <c r="CT11" s="47"/>
      <c r="CU11" s="25">
        <f t="shared" si="4"/>
        <v>75730.2</v>
      </c>
      <c r="CV11" s="25">
        <f t="shared" si="4"/>
        <v>45828.200000000004</v>
      </c>
      <c r="CW11" s="25">
        <f t="shared" si="5"/>
        <v>1045619.7</v>
      </c>
      <c r="CX11" s="25">
        <f t="shared" si="5"/>
        <v>1042945.4</v>
      </c>
    </row>
    <row r="12" spans="1:102" s="22" customFormat="1" ht="18.75" customHeight="1" x14ac:dyDescent="0.25">
      <c r="A12" s="37">
        <v>3</v>
      </c>
      <c r="B12" s="38" t="s">
        <v>43</v>
      </c>
      <c r="C12" s="17">
        <v>0</v>
      </c>
      <c r="D12" s="17">
        <v>130588.1</v>
      </c>
      <c r="E12" s="21">
        <f t="shared" si="0"/>
        <v>1743711.3000000003</v>
      </c>
      <c r="F12" s="21">
        <f t="shared" si="0"/>
        <v>1647866.9000000001</v>
      </c>
      <c r="G12" s="21">
        <f t="shared" si="6"/>
        <v>94.503424964901001</v>
      </c>
      <c r="H12" s="21">
        <f t="shared" si="1"/>
        <v>409785.9</v>
      </c>
      <c r="I12" s="21">
        <f t="shared" si="1"/>
        <v>393569.9</v>
      </c>
      <c r="J12" s="21">
        <f t="shared" si="7"/>
        <v>96.042811624314055</v>
      </c>
      <c r="K12" s="21">
        <f>N12+Q12+T12</f>
        <v>61000</v>
      </c>
      <c r="L12" s="21">
        <v>31378.2</v>
      </c>
      <c r="M12" s="21">
        <f t="shared" si="8"/>
        <v>51.439672131147539</v>
      </c>
      <c r="N12" s="21">
        <v>7000</v>
      </c>
      <c r="O12" s="39">
        <v>2555.3000000000002</v>
      </c>
      <c r="P12" s="21">
        <f t="shared" si="9"/>
        <v>36.504285714285714</v>
      </c>
      <c r="Q12" s="21">
        <v>8000</v>
      </c>
      <c r="R12" s="21">
        <v>3614.5</v>
      </c>
      <c r="S12" s="21">
        <f t="shared" si="10"/>
        <v>45.181249999999999</v>
      </c>
      <c r="T12" s="26">
        <v>46000</v>
      </c>
      <c r="U12" s="26">
        <v>43269.9</v>
      </c>
      <c r="V12" s="21">
        <f t="shared" si="11"/>
        <v>94.064999999999998</v>
      </c>
      <c r="W12" s="26">
        <v>120000</v>
      </c>
      <c r="X12" s="39">
        <v>120093.4</v>
      </c>
      <c r="Y12" s="21">
        <f t="shared" si="12"/>
        <v>100.07783333333333</v>
      </c>
      <c r="Z12" s="40">
        <v>6200</v>
      </c>
      <c r="AA12" s="40">
        <v>6412</v>
      </c>
      <c r="AB12" s="21">
        <f t="shared" si="13"/>
        <v>103.41935483870968</v>
      </c>
      <c r="AC12" s="40">
        <v>5000</v>
      </c>
      <c r="AD12" s="40">
        <v>4568.8</v>
      </c>
      <c r="AE12" s="21">
        <f t="shared" si="14"/>
        <v>91.376000000000005</v>
      </c>
      <c r="AF12" s="21"/>
      <c r="AG12" s="21"/>
      <c r="AH12" s="21"/>
      <c r="AI12" s="21"/>
      <c r="AJ12" s="21"/>
      <c r="AK12" s="21"/>
      <c r="AL12" s="21">
        <v>931256.9</v>
      </c>
      <c r="AM12" s="21">
        <v>842762.2</v>
      </c>
      <c r="AN12" s="21"/>
      <c r="AO12" s="21"/>
      <c r="AP12" s="21"/>
      <c r="AQ12" s="21">
        <v>3268.3</v>
      </c>
      <c r="AR12" s="21">
        <v>3077.7</v>
      </c>
      <c r="AS12" s="21"/>
      <c r="AT12" s="21"/>
      <c r="AU12" s="21"/>
      <c r="AV12" s="21"/>
      <c r="AW12" s="21">
        <f t="shared" si="2"/>
        <v>16502.8</v>
      </c>
      <c r="AX12" s="21">
        <f t="shared" si="2"/>
        <v>13356.6</v>
      </c>
      <c r="AY12" s="21">
        <f t="shared" si="15"/>
        <v>80.935356424364358</v>
      </c>
      <c r="AZ12" s="21">
        <v>9000</v>
      </c>
      <c r="BA12" s="21">
        <v>6558.3</v>
      </c>
      <c r="BB12" s="21"/>
      <c r="BC12" s="21"/>
      <c r="BD12" s="21"/>
      <c r="BE12" s="21"/>
      <c r="BF12" s="21">
        <v>7502.8</v>
      </c>
      <c r="BG12" s="21">
        <v>6798.3</v>
      </c>
      <c r="BH12" s="21"/>
      <c r="BI12" s="21"/>
      <c r="BJ12" s="21">
        <v>1999</v>
      </c>
      <c r="BK12" s="21">
        <v>1399.3</v>
      </c>
      <c r="BL12" s="21"/>
      <c r="BM12" s="21"/>
      <c r="BN12" s="21">
        <v>66900</v>
      </c>
      <c r="BO12" s="21">
        <v>60040.1</v>
      </c>
      <c r="BP12" s="21">
        <f t="shared" si="16"/>
        <v>89.746038863976082</v>
      </c>
      <c r="BQ12" s="21">
        <v>19000</v>
      </c>
      <c r="BR12" s="21">
        <v>16611.2</v>
      </c>
      <c r="BS12" s="21">
        <v>5000</v>
      </c>
      <c r="BT12" s="21">
        <v>8539.7000000000007</v>
      </c>
      <c r="BU12" s="21">
        <v>2000</v>
      </c>
      <c r="BV12" s="21">
        <v>2250</v>
      </c>
      <c r="BW12" s="21">
        <v>6000.1</v>
      </c>
      <c r="BX12" s="21">
        <v>6000.1</v>
      </c>
      <c r="BY12" s="21">
        <v>127183.1</v>
      </c>
      <c r="BZ12" s="21">
        <v>128869.6</v>
      </c>
      <c r="CA12" s="21">
        <f t="shared" si="3"/>
        <v>1352310.2000000002</v>
      </c>
      <c r="CB12" s="21">
        <f t="shared" si="3"/>
        <v>1246809.2000000002</v>
      </c>
      <c r="CC12" s="21"/>
      <c r="CD12" s="21"/>
      <c r="CE12" s="21">
        <v>379736.1</v>
      </c>
      <c r="CF12" s="21">
        <v>388671.4</v>
      </c>
      <c r="CG12" s="21"/>
      <c r="CH12" s="21"/>
      <c r="CI12" s="21">
        <v>11665</v>
      </c>
      <c r="CJ12" s="21">
        <v>12386.3</v>
      </c>
      <c r="CK12" s="21"/>
      <c r="CL12" s="21"/>
      <c r="CM12" s="21"/>
      <c r="CN12" s="21"/>
      <c r="CO12" s="21">
        <f t="shared" si="17"/>
        <v>391401.1</v>
      </c>
      <c r="CP12" s="21">
        <f t="shared" si="17"/>
        <v>401057.7</v>
      </c>
      <c r="CQ12" s="30"/>
      <c r="CR12" s="30"/>
      <c r="CS12" s="47"/>
      <c r="CT12" s="47"/>
      <c r="CU12" s="25">
        <f t="shared" si="4"/>
        <v>134183.1</v>
      </c>
      <c r="CV12" s="25">
        <f t="shared" si="4"/>
        <v>139659.30000000002</v>
      </c>
      <c r="CW12" s="25">
        <f t="shared" si="5"/>
        <v>1333925.3999999999</v>
      </c>
      <c r="CX12" s="25">
        <f t="shared" si="5"/>
        <v>1254297</v>
      </c>
    </row>
    <row r="13" spans="1:102" s="22" customFormat="1" ht="18.75" customHeight="1" x14ac:dyDescent="0.25">
      <c r="A13" s="37">
        <v>4</v>
      </c>
      <c r="B13" s="20" t="s">
        <v>44</v>
      </c>
      <c r="C13" s="17">
        <v>0</v>
      </c>
      <c r="D13" s="17">
        <v>179283.7</v>
      </c>
      <c r="E13" s="21">
        <f t="shared" si="0"/>
        <v>1964566.8</v>
      </c>
      <c r="F13" s="21">
        <f t="shared" si="0"/>
        <v>1602754.4</v>
      </c>
      <c r="G13" s="21">
        <f t="shared" si="6"/>
        <v>81.583095061974973</v>
      </c>
      <c r="H13" s="21">
        <f t="shared" si="1"/>
        <v>528293.4</v>
      </c>
      <c r="I13" s="21">
        <f t="shared" si="1"/>
        <v>425887.00000000006</v>
      </c>
      <c r="J13" s="21">
        <f t="shared" si="7"/>
        <v>80.615620032353235</v>
      </c>
      <c r="K13" s="21">
        <f>N13+Q13+T13</f>
        <v>62400</v>
      </c>
      <c r="L13" s="21">
        <f>O13+R13+U13</f>
        <v>47043.9</v>
      </c>
      <c r="M13" s="21">
        <f t="shared" si="8"/>
        <v>75.390865384615395</v>
      </c>
      <c r="N13" s="21"/>
      <c r="O13" s="21">
        <v>810.5</v>
      </c>
      <c r="P13" s="21"/>
      <c r="Q13" s="21"/>
      <c r="R13" s="21">
        <v>5468.1</v>
      </c>
      <c r="S13" s="21"/>
      <c r="T13" s="21">
        <v>62400</v>
      </c>
      <c r="U13" s="21">
        <v>40765.300000000003</v>
      </c>
      <c r="V13" s="21">
        <f t="shared" si="11"/>
        <v>65.329006410256412</v>
      </c>
      <c r="W13" s="26">
        <v>223300</v>
      </c>
      <c r="X13" s="21">
        <v>195026.1</v>
      </c>
      <c r="Y13" s="21">
        <f t="shared" si="12"/>
        <v>87.338154948499778</v>
      </c>
      <c r="Z13" s="21">
        <v>8120.7</v>
      </c>
      <c r="AA13" s="21">
        <v>8600.4</v>
      </c>
      <c r="AB13" s="21">
        <f t="shared" si="13"/>
        <v>105.90712623296021</v>
      </c>
      <c r="AC13" s="21">
        <v>6251.1</v>
      </c>
      <c r="AD13" s="21">
        <v>7092.1</v>
      </c>
      <c r="AE13" s="21">
        <f t="shared" si="14"/>
        <v>113.45363216073972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848575.9</v>
      </c>
      <c r="AM13" s="21">
        <v>766400.2</v>
      </c>
      <c r="AN13" s="21"/>
      <c r="AO13" s="21"/>
      <c r="AP13" s="21"/>
      <c r="AQ13" s="21">
        <v>9369</v>
      </c>
      <c r="AR13" s="21">
        <v>8822.2999999999993</v>
      </c>
      <c r="AS13" s="21">
        <v>0</v>
      </c>
      <c r="AT13" s="21">
        <v>0</v>
      </c>
      <c r="AU13" s="21">
        <v>0</v>
      </c>
      <c r="AV13" s="21">
        <v>0</v>
      </c>
      <c r="AW13" s="21">
        <f t="shared" si="2"/>
        <v>40800</v>
      </c>
      <c r="AX13" s="21">
        <f t="shared" si="2"/>
        <v>21813.5</v>
      </c>
      <c r="AY13" s="21">
        <f t="shared" si="15"/>
        <v>53.464460784313729</v>
      </c>
      <c r="AZ13" s="21">
        <v>11823.1</v>
      </c>
      <c r="BA13" s="21">
        <v>1847.5</v>
      </c>
      <c r="BB13" s="21">
        <v>13976.9</v>
      </c>
      <c r="BC13" s="21">
        <v>11851.7</v>
      </c>
      <c r="BD13" s="21"/>
      <c r="BE13" s="21"/>
      <c r="BF13" s="21">
        <v>15000</v>
      </c>
      <c r="BG13" s="21">
        <v>8114.3</v>
      </c>
      <c r="BH13" s="21"/>
      <c r="BI13" s="21"/>
      <c r="BJ13" s="21">
        <v>1990</v>
      </c>
      <c r="BK13" s="21">
        <v>1792.6</v>
      </c>
      <c r="BL13" s="21"/>
      <c r="BM13" s="21"/>
      <c r="BN13" s="21">
        <v>92315</v>
      </c>
      <c r="BO13" s="21">
        <v>49529.9</v>
      </c>
      <c r="BP13" s="21">
        <f t="shared" si="16"/>
        <v>53.653144126090019</v>
      </c>
      <c r="BQ13" s="21">
        <v>17000</v>
      </c>
      <c r="BR13" s="21">
        <v>9284.7000000000007</v>
      </c>
      <c r="BS13" s="21">
        <v>3500</v>
      </c>
      <c r="BT13" s="21">
        <v>1588.9</v>
      </c>
      <c r="BU13" s="21">
        <v>1500</v>
      </c>
      <c r="BV13" s="21">
        <v>0</v>
      </c>
      <c r="BW13" s="21"/>
      <c r="BX13" s="21"/>
      <c r="BY13" s="21">
        <v>90106.6</v>
      </c>
      <c r="BZ13" s="21">
        <v>95192.2</v>
      </c>
      <c r="CA13" s="21">
        <f t="shared" si="3"/>
        <v>1388228.3</v>
      </c>
      <c r="CB13" s="21">
        <f t="shared" si="3"/>
        <v>1202902.0999999999</v>
      </c>
      <c r="CC13" s="21"/>
      <c r="CD13" s="21"/>
      <c r="CE13" s="21">
        <v>333976.09999999998</v>
      </c>
      <c r="CF13" s="21">
        <v>171979.9</v>
      </c>
      <c r="CG13" s="21"/>
      <c r="CH13" s="21"/>
      <c r="CI13" s="21">
        <v>242362.4</v>
      </c>
      <c r="CJ13" s="21">
        <v>227872.4</v>
      </c>
      <c r="CK13" s="21"/>
      <c r="CL13" s="21"/>
      <c r="CM13" s="21"/>
      <c r="CN13" s="21"/>
      <c r="CO13" s="21">
        <f t="shared" si="17"/>
        <v>576338.5</v>
      </c>
      <c r="CP13" s="21">
        <f t="shared" si="17"/>
        <v>399852.3</v>
      </c>
      <c r="CQ13" s="30"/>
      <c r="CR13" s="30"/>
      <c r="CS13" s="47"/>
      <c r="CT13" s="47"/>
      <c r="CU13" s="25">
        <f t="shared" si="4"/>
        <v>95106.6</v>
      </c>
      <c r="CV13" s="25">
        <f t="shared" si="4"/>
        <v>96781.099999999991</v>
      </c>
      <c r="CW13" s="25">
        <f t="shared" si="5"/>
        <v>1436273.4</v>
      </c>
      <c r="CX13" s="25">
        <f t="shared" si="5"/>
        <v>1176867.3999999999</v>
      </c>
    </row>
    <row r="14" spans="1:102" s="19" customFormat="1" ht="22.5" customHeight="1" x14ac:dyDescent="0.25">
      <c r="A14" s="242" t="s">
        <v>41</v>
      </c>
      <c r="B14" s="243"/>
      <c r="C14" s="35">
        <f>SUM(C10:C13)</f>
        <v>17751.099999999999</v>
      </c>
      <c r="D14" s="35">
        <f>SUM(D10:D13)</f>
        <v>1179311.2</v>
      </c>
      <c r="E14" s="36">
        <f>SUM(E10:E13)</f>
        <v>8114038.0000000009</v>
      </c>
      <c r="F14" s="36">
        <f>SUM(F10:F13)</f>
        <v>7124171.6999999993</v>
      </c>
      <c r="G14" s="18">
        <f t="shared" si="6"/>
        <v>87.800571059686902</v>
      </c>
      <c r="H14" s="36">
        <f>SUM(H10:H13)</f>
        <v>2102523.9</v>
      </c>
      <c r="I14" s="36">
        <f>SUM(I10:I13)</f>
        <v>1780334</v>
      </c>
      <c r="J14" s="18">
        <f t="shared" si="7"/>
        <v>84.676041019081879</v>
      </c>
      <c r="K14" s="36">
        <f>SUM(K10:K13)</f>
        <v>343954.3</v>
      </c>
      <c r="L14" s="36">
        <f>SUM(L10:L13)</f>
        <v>213110.1</v>
      </c>
      <c r="M14" s="18">
        <f t="shared" si="8"/>
        <v>61.95884162518103</v>
      </c>
      <c r="N14" s="36">
        <f>SUM(N10:N13)</f>
        <v>13923.3</v>
      </c>
      <c r="O14" s="36">
        <f>SUM(O10:O13)</f>
        <v>14576.5</v>
      </c>
      <c r="P14" s="18">
        <f t="shared" si="9"/>
        <v>104.69141654636474</v>
      </c>
      <c r="Q14" s="36">
        <f>SUM(Q10:Q13)</f>
        <v>27136.5</v>
      </c>
      <c r="R14" s="36">
        <f>SUM(R10:R13)</f>
        <v>24135.300000000003</v>
      </c>
      <c r="S14" s="18">
        <f t="shared" si="10"/>
        <v>88.940357083632762</v>
      </c>
      <c r="T14" s="36">
        <f>SUM(T10:T13)</f>
        <v>302894.5</v>
      </c>
      <c r="U14" s="36">
        <f>SUM(U10:U13)</f>
        <v>192459.8</v>
      </c>
      <c r="V14" s="18">
        <f t="shared" si="11"/>
        <v>63.540209544907547</v>
      </c>
      <c r="W14" s="36">
        <f>SUM(W10:W13)</f>
        <v>724894.8</v>
      </c>
      <c r="X14" s="36">
        <f>SUM(X10:X13)</f>
        <v>654288.6</v>
      </c>
      <c r="Y14" s="18">
        <f t="shared" si="12"/>
        <v>90.259800456562786</v>
      </c>
      <c r="Z14" s="36">
        <f>SUM(Z10:Z13)</f>
        <v>69779</v>
      </c>
      <c r="AA14" s="36">
        <f>SUM(AA10:AA13)</f>
        <v>64963.799999999996</v>
      </c>
      <c r="AB14" s="18">
        <f t="shared" si="13"/>
        <v>93.099356539933211</v>
      </c>
      <c r="AC14" s="36">
        <f>SUM(AC10:AC13)</f>
        <v>29751.1</v>
      </c>
      <c r="AD14" s="36">
        <f>SUM(AD10:AD13)</f>
        <v>34079.1</v>
      </c>
      <c r="AE14" s="18">
        <f t="shared" si="14"/>
        <v>114.54736127403693</v>
      </c>
      <c r="AF14" s="18">
        <f t="shared" ref="AF14:AK14" si="18">SUM(AF11:AF13)</f>
        <v>0</v>
      </c>
      <c r="AG14" s="18">
        <f t="shared" si="18"/>
        <v>0</v>
      </c>
      <c r="AH14" s="18">
        <f t="shared" si="18"/>
        <v>0</v>
      </c>
      <c r="AI14" s="18">
        <f t="shared" si="18"/>
        <v>0</v>
      </c>
      <c r="AJ14" s="18">
        <f t="shared" si="18"/>
        <v>0</v>
      </c>
      <c r="AK14" s="18">
        <f t="shared" si="18"/>
        <v>0</v>
      </c>
      <c r="AL14" s="36">
        <f t="shared" ref="AL14:AR14" si="19">SUM(AL10:AL13)</f>
        <v>3736882.3</v>
      </c>
      <c r="AM14" s="36">
        <f t="shared" si="19"/>
        <v>3397214.5</v>
      </c>
      <c r="AN14" s="36">
        <f t="shared" si="19"/>
        <v>0</v>
      </c>
      <c r="AO14" s="36">
        <f t="shared" si="19"/>
        <v>0</v>
      </c>
      <c r="AP14" s="36">
        <f t="shared" si="19"/>
        <v>0</v>
      </c>
      <c r="AQ14" s="36">
        <f t="shared" si="19"/>
        <v>25968.6</v>
      </c>
      <c r="AR14" s="36">
        <f t="shared" si="19"/>
        <v>23482.2</v>
      </c>
      <c r="AS14" s="18">
        <f t="shared" ref="AS14:AV14" si="20">SUM(AS11:AS13)</f>
        <v>0</v>
      </c>
      <c r="AT14" s="18">
        <f t="shared" si="20"/>
        <v>0</v>
      </c>
      <c r="AU14" s="18">
        <f t="shared" si="20"/>
        <v>0</v>
      </c>
      <c r="AV14" s="18">
        <f t="shared" si="20"/>
        <v>0</v>
      </c>
      <c r="AW14" s="36">
        <f>SUM(AW10:AW13)</f>
        <v>141977.59999999998</v>
      </c>
      <c r="AX14" s="36">
        <f>SUM(AX10:AX13)</f>
        <v>107207.4</v>
      </c>
      <c r="AY14" s="18">
        <f t="shared" si="15"/>
        <v>75.51008046339706</v>
      </c>
      <c r="AZ14" s="36">
        <f t="shared" ref="AZ14:CP14" si="21">SUM(AZ10:AZ13)</f>
        <v>60178.7</v>
      </c>
      <c r="BA14" s="36">
        <f t="shared" si="21"/>
        <v>36189.4</v>
      </c>
      <c r="BB14" s="36">
        <f t="shared" si="21"/>
        <v>15276.9</v>
      </c>
      <c r="BC14" s="36">
        <f t="shared" si="21"/>
        <v>12948.300000000001</v>
      </c>
      <c r="BD14" s="36">
        <f t="shared" si="21"/>
        <v>22029.7</v>
      </c>
      <c r="BE14" s="36">
        <f t="shared" si="21"/>
        <v>27107.8</v>
      </c>
      <c r="BF14" s="36">
        <f t="shared" si="21"/>
        <v>44492.3</v>
      </c>
      <c r="BG14" s="36">
        <f t="shared" si="21"/>
        <v>30961.9</v>
      </c>
      <c r="BH14" s="36">
        <f t="shared" si="21"/>
        <v>0</v>
      </c>
      <c r="BI14" s="36">
        <f t="shared" si="21"/>
        <v>0</v>
      </c>
      <c r="BJ14" s="36">
        <f t="shared" si="21"/>
        <v>5988</v>
      </c>
      <c r="BK14" s="36">
        <f t="shared" si="21"/>
        <v>4591.2</v>
      </c>
      <c r="BL14" s="36">
        <f t="shared" si="21"/>
        <v>0</v>
      </c>
      <c r="BM14" s="36">
        <f t="shared" si="21"/>
        <v>0</v>
      </c>
      <c r="BN14" s="36">
        <f t="shared" si="21"/>
        <v>420069</v>
      </c>
      <c r="BO14" s="36">
        <f t="shared" si="21"/>
        <v>328230.60000000003</v>
      </c>
      <c r="BP14" s="18">
        <f t="shared" ref="BP14" si="22">BO14/BN14*100</f>
        <v>78.137306014011983</v>
      </c>
      <c r="BQ14" s="36">
        <f t="shared" si="21"/>
        <v>121440</v>
      </c>
      <c r="BR14" s="36">
        <f t="shared" si="21"/>
        <v>83119.599999999991</v>
      </c>
      <c r="BS14" s="36">
        <f t="shared" si="21"/>
        <v>68500</v>
      </c>
      <c r="BT14" s="36">
        <f t="shared" si="21"/>
        <v>47054.6</v>
      </c>
      <c r="BU14" s="36">
        <f t="shared" si="21"/>
        <v>14000</v>
      </c>
      <c r="BV14" s="36">
        <f t="shared" si="21"/>
        <v>6338.7000000000007</v>
      </c>
      <c r="BW14" s="36">
        <f t="shared" si="21"/>
        <v>6000.1</v>
      </c>
      <c r="BX14" s="36">
        <f t="shared" si="21"/>
        <v>6000.1</v>
      </c>
      <c r="BY14" s="36">
        <f t="shared" si="21"/>
        <v>289598.09999999998</v>
      </c>
      <c r="BZ14" s="36">
        <f t="shared" si="21"/>
        <v>306999.59999999998</v>
      </c>
      <c r="CA14" s="36">
        <f t="shared" si="21"/>
        <v>5877362.9000000004</v>
      </c>
      <c r="CB14" s="36">
        <f t="shared" si="21"/>
        <v>5211622</v>
      </c>
      <c r="CC14" s="36">
        <f t="shared" si="21"/>
        <v>0</v>
      </c>
      <c r="CD14" s="36">
        <f t="shared" si="21"/>
        <v>0</v>
      </c>
      <c r="CE14" s="36">
        <f t="shared" si="21"/>
        <v>1685954.2999999998</v>
      </c>
      <c r="CF14" s="36">
        <f t="shared" si="21"/>
        <v>1371726.2</v>
      </c>
      <c r="CG14" s="36">
        <f t="shared" si="21"/>
        <v>0</v>
      </c>
      <c r="CH14" s="36">
        <f t="shared" si="21"/>
        <v>0</v>
      </c>
      <c r="CI14" s="36">
        <f t="shared" si="21"/>
        <v>620720.80000000005</v>
      </c>
      <c r="CJ14" s="36">
        <f t="shared" si="21"/>
        <v>610823.5</v>
      </c>
      <c r="CK14" s="36">
        <f t="shared" si="21"/>
        <v>0</v>
      </c>
      <c r="CL14" s="36">
        <f t="shared" si="21"/>
        <v>0</v>
      </c>
      <c r="CM14" s="36">
        <f t="shared" si="21"/>
        <v>70000</v>
      </c>
      <c r="CN14" s="36">
        <f t="shared" si="21"/>
        <v>70000</v>
      </c>
      <c r="CO14" s="36">
        <f t="shared" si="21"/>
        <v>2306675.1</v>
      </c>
      <c r="CP14" s="36">
        <f t="shared" si="21"/>
        <v>1982549.7</v>
      </c>
      <c r="CQ14" s="30"/>
      <c r="CR14" s="30"/>
      <c r="CS14" s="49"/>
      <c r="CT14" s="49"/>
      <c r="CU14" s="34">
        <f>SUM(CU10:CU13)</f>
        <v>372098.1</v>
      </c>
      <c r="CV14" s="34">
        <f t="shared" ref="CV14:CX14" si="23">SUM(CV10:CV13)</f>
        <v>360392.9</v>
      </c>
      <c r="CW14" s="34">
        <f t="shared" si="23"/>
        <v>6081514.0999999996</v>
      </c>
      <c r="CX14" s="34">
        <f t="shared" si="23"/>
        <v>5413837.6999999993</v>
      </c>
    </row>
    <row r="15" spans="1:102" x14ac:dyDescent="0.25">
      <c r="C15" s="32"/>
      <c r="D15" s="32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</row>
    <row r="16" spans="1:102" x14ac:dyDescent="0.25">
      <c r="C16" s="32"/>
      <c r="D16" s="32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</row>
    <row r="17" spans="3:102" ht="11.25" customHeight="1" x14ac:dyDescent="0.25">
      <c r="C17" s="32"/>
      <c r="D17" s="32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</row>
    <row r="18" spans="3:102" x14ac:dyDescent="0.25">
      <c r="C18" s="32"/>
      <c r="D18" s="32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</row>
    <row r="19" spans="3:102" x14ac:dyDescent="0.25">
      <c r="C19" s="32"/>
      <c r="D19" s="32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</row>
    <row r="20" spans="3:102" x14ac:dyDescent="0.25">
      <c r="C20" s="32"/>
      <c r="D20" s="32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</row>
    <row r="21" spans="3:102" x14ac:dyDescent="0.25">
      <c r="C21" s="32"/>
      <c r="D21" s="32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</row>
    <row r="22" spans="3:102" x14ac:dyDescent="0.25">
      <c r="C22" s="32"/>
      <c r="D22" s="32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</row>
    <row r="23" spans="3:102" x14ac:dyDescent="0.25">
      <c r="C23" s="32"/>
      <c r="D23" s="32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</row>
    <row r="24" spans="3:102" x14ac:dyDescent="0.25">
      <c r="C24" s="32"/>
      <c r="D24" s="32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</row>
    <row r="25" spans="3:102" x14ac:dyDescent="0.25">
      <c r="C25" s="32"/>
      <c r="D25" s="32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</row>
    <row r="26" spans="3:102" x14ac:dyDescent="0.25">
      <c r="C26" s="32"/>
      <c r="D26" s="32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</row>
    <row r="27" spans="3:102" x14ac:dyDescent="0.25">
      <c r="C27" s="32"/>
      <c r="D27" s="32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</row>
    <row r="28" spans="3:102" x14ac:dyDescent="0.25">
      <c r="C28" s="32"/>
      <c r="D28" s="32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</row>
    <row r="29" spans="3:102" x14ac:dyDescent="0.25">
      <c r="C29" s="32"/>
      <c r="D29" s="32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</row>
    <row r="30" spans="3:102" x14ac:dyDescent="0.25">
      <c r="C30" s="32"/>
      <c r="D30" s="32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</row>
    <row r="31" spans="3:102" x14ac:dyDescent="0.25">
      <c r="C31" s="32"/>
      <c r="D31" s="32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</row>
    <row r="32" spans="3:102" x14ac:dyDescent="0.25">
      <c r="C32" s="32"/>
      <c r="D32" s="32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spans="3:102" x14ac:dyDescent="0.25">
      <c r="C33" s="32"/>
      <c r="D33" s="32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</row>
    <row r="34" spans="3:102" x14ac:dyDescent="0.25">
      <c r="C34" s="32"/>
      <c r="D34" s="32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</row>
    <row r="35" spans="3:102" x14ac:dyDescent="0.25">
      <c r="C35" s="32"/>
      <c r="D35" s="32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</row>
    <row r="36" spans="3:102" x14ac:dyDescent="0.25">
      <c r="C36" s="32"/>
      <c r="D36" s="32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</row>
    <row r="37" spans="3:102" x14ac:dyDescent="0.25">
      <c r="C37" s="32"/>
      <c r="D37" s="32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</row>
    <row r="38" spans="3:102" x14ac:dyDescent="0.25">
      <c r="C38" s="32"/>
      <c r="D38" s="32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</row>
    <row r="39" spans="3:102" x14ac:dyDescent="0.25">
      <c r="C39" s="32"/>
      <c r="D39" s="32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</row>
    <row r="40" spans="3:102" x14ac:dyDescent="0.25">
      <c r="C40" s="32"/>
      <c r="D40" s="32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</row>
    <row r="41" spans="3:102" x14ac:dyDescent="0.25">
      <c r="C41" s="32"/>
      <c r="D41" s="32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</row>
    <row r="42" spans="3:102" x14ac:dyDescent="0.25">
      <c r="C42" s="32"/>
      <c r="D42" s="32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</row>
    <row r="43" spans="3:102" x14ac:dyDescent="0.25">
      <c r="C43" s="32"/>
      <c r="D43" s="32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</row>
    <row r="44" spans="3:102" x14ac:dyDescent="0.25">
      <c r="C44" s="32"/>
      <c r="D44" s="32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</row>
    <row r="45" spans="3:102" x14ac:dyDescent="0.25">
      <c r="C45" s="32"/>
      <c r="D45" s="32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</row>
    <row r="46" spans="3:102" x14ac:dyDescent="0.25">
      <c r="C46" s="32"/>
      <c r="D46" s="32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</row>
    <row r="47" spans="3:102" x14ac:dyDescent="0.25">
      <c r="C47" s="32"/>
      <c r="D47" s="32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</row>
    <row r="48" spans="3:102" x14ac:dyDescent="0.25">
      <c r="C48" s="32"/>
      <c r="D48" s="32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</row>
    <row r="49" spans="3:102" x14ac:dyDescent="0.25">
      <c r="C49" s="32"/>
      <c r="D49" s="32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</row>
    <row r="50" spans="3:102" x14ac:dyDescent="0.25">
      <c r="C50" s="32"/>
      <c r="D50" s="32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</row>
    <row r="51" spans="3:102" x14ac:dyDescent="0.25">
      <c r="C51" s="32"/>
      <c r="D51" s="32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</row>
    <row r="52" spans="3:102" x14ac:dyDescent="0.25">
      <c r="C52" s="32"/>
      <c r="D52" s="32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</row>
    <row r="53" spans="3:102" x14ac:dyDescent="0.25">
      <c r="C53" s="32"/>
      <c r="D53" s="32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</row>
    <row r="54" spans="3:102" x14ac:dyDescent="0.25">
      <c r="C54" s="32"/>
      <c r="D54" s="32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</row>
    <row r="55" spans="3:102" x14ac:dyDescent="0.25">
      <c r="C55" s="32"/>
      <c r="D55" s="32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</row>
    <row r="56" spans="3:102" x14ac:dyDescent="0.25">
      <c r="C56" s="32"/>
      <c r="D56" s="32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</row>
    <row r="57" spans="3:102" x14ac:dyDescent="0.25">
      <c r="C57" s="32"/>
      <c r="D57" s="32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</row>
    <row r="58" spans="3:102" x14ac:dyDescent="0.25">
      <c r="C58" s="32"/>
      <c r="D58" s="32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</row>
    <row r="59" spans="3:102" x14ac:dyDescent="0.25">
      <c r="C59" s="32"/>
      <c r="D59" s="32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</row>
    <row r="60" spans="3:102" x14ac:dyDescent="0.25">
      <c r="C60" s="32"/>
      <c r="D60" s="32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</row>
    <row r="61" spans="3:102" x14ac:dyDescent="0.25">
      <c r="C61" s="32"/>
      <c r="D61" s="32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</row>
    <row r="62" spans="3:102" x14ac:dyDescent="0.25">
      <c r="C62" s="32"/>
      <c r="D62" s="32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</row>
    <row r="63" spans="3:102" x14ac:dyDescent="0.25">
      <c r="C63" s="32"/>
      <c r="D63" s="32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</row>
    <row r="64" spans="3:102" x14ac:dyDescent="0.25">
      <c r="C64" s="32"/>
      <c r="D64" s="32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</row>
    <row r="65" spans="3:102" x14ac:dyDescent="0.25">
      <c r="C65" s="32"/>
      <c r="D65" s="32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</row>
    <row r="66" spans="3:102" x14ac:dyDescent="0.25">
      <c r="C66" s="32"/>
      <c r="D66" s="32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</row>
    <row r="67" spans="3:102" x14ac:dyDescent="0.25">
      <c r="C67" s="32"/>
      <c r="D67" s="32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</row>
    <row r="68" spans="3:102" x14ac:dyDescent="0.25">
      <c r="C68" s="32"/>
      <c r="D68" s="32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</row>
    <row r="69" spans="3:102" x14ac:dyDescent="0.25">
      <c r="C69" s="32"/>
      <c r="D69" s="32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</row>
    <row r="70" spans="3:102" x14ac:dyDescent="0.25">
      <c r="C70" s="32"/>
      <c r="D70" s="32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</row>
    <row r="71" spans="3:102" x14ac:dyDescent="0.25">
      <c r="C71" s="32"/>
      <c r="D71" s="32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</row>
    <row r="72" spans="3:102" x14ac:dyDescent="0.25">
      <c r="C72" s="32"/>
      <c r="D72" s="32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</row>
    <row r="73" spans="3:102" x14ac:dyDescent="0.25">
      <c r="C73" s="32"/>
      <c r="D73" s="32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</row>
    <row r="74" spans="3:102" x14ac:dyDescent="0.25">
      <c r="C74" s="32"/>
      <c r="D74" s="32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</row>
    <row r="75" spans="3:102" x14ac:dyDescent="0.25">
      <c r="C75" s="32"/>
      <c r="D75" s="32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</row>
    <row r="76" spans="3:102" x14ac:dyDescent="0.25">
      <c r="C76" s="32"/>
      <c r="D76" s="32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</row>
    <row r="77" spans="3:102" x14ac:dyDescent="0.25">
      <c r="C77" s="32"/>
      <c r="D77" s="32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</row>
    <row r="78" spans="3:102" x14ac:dyDescent="0.25">
      <c r="C78" s="32"/>
      <c r="D78" s="32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</row>
    <row r="79" spans="3:102" x14ac:dyDescent="0.25">
      <c r="C79" s="32"/>
      <c r="D79" s="32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</row>
    <row r="80" spans="3:102" x14ac:dyDescent="0.25">
      <c r="C80" s="32"/>
      <c r="D80" s="32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</row>
    <row r="81" spans="3:102" x14ac:dyDescent="0.25">
      <c r="C81" s="32"/>
      <c r="D81" s="32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</row>
    <row r="82" spans="3:102" x14ac:dyDescent="0.25">
      <c r="C82" s="32"/>
      <c r="D82" s="32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</row>
    <row r="83" spans="3:102" x14ac:dyDescent="0.25">
      <c r="C83" s="32"/>
      <c r="D83" s="32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</row>
    <row r="84" spans="3:102" x14ac:dyDescent="0.25">
      <c r="C84" s="32"/>
      <c r="D84" s="32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</row>
    <row r="85" spans="3:102" x14ac:dyDescent="0.25">
      <c r="C85" s="32"/>
      <c r="D85" s="32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</row>
    <row r="86" spans="3:102" x14ac:dyDescent="0.25">
      <c r="C86" s="32"/>
      <c r="D86" s="32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</row>
    <row r="87" spans="3:102" x14ac:dyDescent="0.25">
      <c r="C87" s="32"/>
      <c r="D87" s="32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</row>
    <row r="88" spans="3:102" x14ac:dyDescent="0.25">
      <c r="C88" s="32"/>
      <c r="D88" s="32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</row>
    <row r="89" spans="3:102" x14ac:dyDescent="0.25">
      <c r="C89" s="32"/>
      <c r="D89" s="32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</row>
    <row r="90" spans="3:102" x14ac:dyDescent="0.25">
      <c r="C90" s="32"/>
      <c r="D90" s="32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</row>
    <row r="91" spans="3:102" x14ac:dyDescent="0.25">
      <c r="C91" s="32"/>
      <c r="D91" s="32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</row>
    <row r="92" spans="3:102" x14ac:dyDescent="0.25">
      <c r="C92" s="32"/>
      <c r="D92" s="32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</row>
    <row r="93" spans="3:102" x14ac:dyDescent="0.25">
      <c r="C93" s="32"/>
      <c r="D93" s="32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</row>
    <row r="94" spans="3:102" x14ac:dyDescent="0.25">
      <c r="C94" s="32"/>
      <c r="D94" s="32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</row>
    <row r="95" spans="3:102" x14ac:dyDescent="0.25">
      <c r="C95" s="32"/>
      <c r="D95" s="32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</row>
    <row r="96" spans="3:102" x14ac:dyDescent="0.25">
      <c r="C96" s="32"/>
      <c r="D96" s="32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</row>
    <row r="97" spans="3:102" x14ac:dyDescent="0.25">
      <c r="C97" s="32"/>
      <c r="D97" s="32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</row>
    <row r="98" spans="3:102" x14ac:dyDescent="0.25">
      <c r="C98" s="32"/>
      <c r="D98" s="32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</row>
    <row r="99" spans="3:102" x14ac:dyDescent="0.25">
      <c r="C99" s="32"/>
      <c r="D99" s="32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</row>
    <row r="100" spans="3:102" x14ac:dyDescent="0.25">
      <c r="C100" s="32"/>
      <c r="D100" s="32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</row>
    <row r="101" spans="3:102" x14ac:dyDescent="0.25">
      <c r="C101" s="32"/>
      <c r="D101" s="32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</row>
    <row r="102" spans="3:102" x14ac:dyDescent="0.25">
      <c r="C102" s="32"/>
      <c r="D102" s="32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</row>
    <row r="103" spans="3:102" x14ac:dyDescent="0.25">
      <c r="C103" s="32"/>
      <c r="D103" s="32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</row>
    <row r="104" spans="3:102" x14ac:dyDescent="0.25">
      <c r="C104" s="32"/>
      <c r="D104" s="32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</row>
    <row r="105" spans="3:102" x14ac:dyDescent="0.25">
      <c r="C105" s="32"/>
      <c r="D105" s="32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</row>
    <row r="106" spans="3:102" x14ac:dyDescent="0.25">
      <c r="C106" s="32"/>
      <c r="D106" s="32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</row>
    <row r="107" spans="3:102" x14ac:dyDescent="0.25">
      <c r="C107" s="32"/>
      <c r="D107" s="32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</row>
    <row r="108" spans="3:102" x14ac:dyDescent="0.25">
      <c r="C108" s="32"/>
      <c r="D108" s="32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</row>
    <row r="109" spans="3:102" x14ac:dyDescent="0.25">
      <c r="C109" s="32"/>
      <c r="D109" s="32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</row>
    <row r="110" spans="3:102" x14ac:dyDescent="0.25">
      <c r="C110" s="32"/>
      <c r="D110" s="32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</row>
    <row r="111" spans="3:102" x14ac:dyDescent="0.25">
      <c r="C111" s="32"/>
      <c r="D111" s="32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</row>
    <row r="112" spans="3:102" x14ac:dyDescent="0.25">
      <c r="C112" s="32"/>
      <c r="D112" s="32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</row>
    <row r="113" spans="3:102" x14ac:dyDescent="0.25">
      <c r="C113" s="32"/>
      <c r="D113" s="32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</row>
    <row r="114" spans="3:102" x14ac:dyDescent="0.25">
      <c r="C114" s="32"/>
      <c r="D114" s="32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</row>
    <row r="115" spans="3:102" x14ac:dyDescent="0.25">
      <c r="C115" s="32"/>
      <c r="D115" s="32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</row>
    <row r="116" spans="3:102" x14ac:dyDescent="0.25">
      <c r="C116" s="32"/>
      <c r="D116" s="32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</row>
    <row r="117" spans="3:102" x14ac:dyDescent="0.25">
      <c r="C117" s="32"/>
      <c r="D117" s="32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</row>
    <row r="118" spans="3:102" x14ac:dyDescent="0.25">
      <c r="C118" s="32"/>
      <c r="D118" s="32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</row>
    <row r="119" spans="3:102" x14ac:dyDescent="0.25">
      <c r="C119" s="32"/>
      <c r="D119" s="32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</row>
    <row r="120" spans="3:102" x14ac:dyDescent="0.25">
      <c r="C120" s="32"/>
      <c r="D120" s="32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</row>
    <row r="121" spans="3:102" x14ac:dyDescent="0.25">
      <c r="C121" s="32"/>
      <c r="D121" s="32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</row>
    <row r="122" spans="3:102" x14ac:dyDescent="0.25">
      <c r="C122" s="32"/>
      <c r="D122" s="32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</row>
    <row r="123" spans="3:102" x14ac:dyDescent="0.25">
      <c r="C123" s="32"/>
      <c r="D123" s="32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</row>
    <row r="124" spans="3:102" x14ac:dyDescent="0.25">
      <c r="C124" s="32"/>
      <c r="D124" s="32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</row>
    <row r="125" spans="3:102" x14ac:dyDescent="0.25">
      <c r="C125" s="32"/>
      <c r="D125" s="32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</row>
    <row r="126" spans="3:102" x14ac:dyDescent="0.25">
      <c r="C126" s="32"/>
      <c r="D126" s="32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</row>
    <row r="127" spans="3:102" x14ac:dyDescent="0.25">
      <c r="C127" s="32"/>
      <c r="D127" s="32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</row>
    <row r="128" spans="3:102" x14ac:dyDescent="0.25">
      <c r="C128" s="32"/>
      <c r="D128" s="32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</row>
    <row r="129" spans="3:102" x14ac:dyDescent="0.25">
      <c r="C129" s="32"/>
      <c r="D129" s="32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</row>
    <row r="130" spans="3:102" x14ac:dyDescent="0.25">
      <c r="C130" s="32"/>
      <c r="D130" s="32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</row>
    <row r="131" spans="3:102" x14ac:dyDescent="0.25">
      <c r="C131" s="32"/>
      <c r="D131" s="32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</row>
    <row r="132" spans="3:102" x14ac:dyDescent="0.25">
      <c r="C132" s="32"/>
      <c r="D132" s="32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</row>
    <row r="133" spans="3:102" x14ac:dyDescent="0.25">
      <c r="C133" s="32"/>
      <c r="D133" s="32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</row>
    <row r="134" spans="3:102" x14ac:dyDescent="0.25">
      <c r="C134" s="32"/>
      <c r="D134" s="32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</row>
    <row r="135" spans="3:102" x14ac:dyDescent="0.25">
      <c r="C135" s="32"/>
      <c r="D135" s="32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</row>
    <row r="136" spans="3:102" x14ac:dyDescent="0.25">
      <c r="C136" s="32"/>
      <c r="D136" s="32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</row>
    <row r="137" spans="3:102" x14ac:dyDescent="0.25">
      <c r="C137" s="32"/>
      <c r="D137" s="32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</row>
    <row r="138" spans="3:102" x14ac:dyDescent="0.25">
      <c r="C138" s="32"/>
      <c r="D138" s="32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</row>
    <row r="139" spans="3:102" x14ac:dyDescent="0.25">
      <c r="C139" s="32"/>
      <c r="D139" s="32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</row>
    <row r="140" spans="3:102" x14ac:dyDescent="0.25">
      <c r="C140" s="32"/>
      <c r="D140" s="32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</row>
    <row r="141" spans="3:102" x14ac:dyDescent="0.25">
      <c r="C141" s="32"/>
      <c r="D141" s="32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</row>
    <row r="142" spans="3:102" x14ac:dyDescent="0.25">
      <c r="C142" s="32"/>
      <c r="D142" s="32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</row>
    <row r="143" spans="3:102" x14ac:dyDescent="0.25">
      <c r="C143" s="32"/>
      <c r="D143" s="32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</row>
    <row r="144" spans="3:102" x14ac:dyDescent="0.25">
      <c r="C144" s="32"/>
      <c r="D144" s="32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</row>
    <row r="145" spans="3:102" x14ac:dyDescent="0.25">
      <c r="C145" s="32"/>
      <c r="D145" s="32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</row>
    <row r="146" spans="3:102" x14ac:dyDescent="0.25">
      <c r="C146" s="32"/>
      <c r="D146" s="32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</row>
    <row r="147" spans="3:102" x14ac:dyDescent="0.25">
      <c r="C147" s="32"/>
      <c r="D147" s="32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</row>
    <row r="148" spans="3:102" x14ac:dyDescent="0.25">
      <c r="C148" s="32"/>
      <c r="D148" s="32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</row>
    <row r="149" spans="3:102" x14ac:dyDescent="0.25">
      <c r="C149" s="32"/>
      <c r="D149" s="32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</row>
    <row r="150" spans="3:102" x14ac:dyDescent="0.25">
      <c r="C150" s="32"/>
      <c r="D150" s="32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</row>
    <row r="151" spans="3:102" x14ac:dyDescent="0.25">
      <c r="C151" s="32"/>
      <c r="D151" s="32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</row>
    <row r="152" spans="3:102" x14ac:dyDescent="0.25">
      <c r="C152" s="32"/>
      <c r="D152" s="32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</row>
    <row r="153" spans="3:102" x14ac:dyDescent="0.25">
      <c r="C153" s="32"/>
      <c r="D153" s="32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</row>
    <row r="154" spans="3:102" x14ac:dyDescent="0.25">
      <c r="C154" s="32"/>
      <c r="D154" s="32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</row>
    <row r="155" spans="3:102" x14ac:dyDescent="0.25">
      <c r="C155" s="32"/>
      <c r="D155" s="32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</row>
    <row r="156" spans="3:102" x14ac:dyDescent="0.25">
      <c r="C156" s="32"/>
      <c r="D156" s="32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</row>
    <row r="157" spans="3:102" x14ac:dyDescent="0.25">
      <c r="C157" s="32"/>
      <c r="D157" s="32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</row>
    <row r="158" spans="3:102" x14ac:dyDescent="0.25">
      <c r="C158" s="32"/>
      <c r="D158" s="32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</row>
    <row r="159" spans="3:102" x14ac:dyDescent="0.25">
      <c r="C159" s="32"/>
      <c r="D159" s="32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</row>
    <row r="160" spans="3:102" x14ac:dyDescent="0.25">
      <c r="C160" s="32"/>
      <c r="D160" s="32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</row>
    <row r="161" spans="3:102" x14ac:dyDescent="0.25">
      <c r="C161" s="32"/>
      <c r="D161" s="32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</row>
    <row r="162" spans="3:102" x14ac:dyDescent="0.25">
      <c r="C162" s="32"/>
      <c r="D162" s="32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</row>
    <row r="163" spans="3:102" x14ac:dyDescent="0.25">
      <c r="C163" s="32"/>
      <c r="D163" s="32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</row>
    <row r="164" spans="3:102" x14ac:dyDescent="0.25">
      <c r="C164" s="32"/>
      <c r="D164" s="32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</row>
    <row r="165" spans="3:102" x14ac:dyDescent="0.25">
      <c r="C165" s="32"/>
      <c r="D165" s="32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</row>
    <row r="166" spans="3:102" x14ac:dyDescent="0.25">
      <c r="C166" s="32"/>
      <c r="D166" s="32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</row>
    <row r="167" spans="3:102" x14ac:dyDescent="0.25">
      <c r="C167" s="32"/>
      <c r="D167" s="32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</row>
    <row r="168" spans="3:102" x14ac:dyDescent="0.25">
      <c r="C168" s="32"/>
      <c r="D168" s="32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</row>
    <row r="169" spans="3:102" x14ac:dyDescent="0.25">
      <c r="C169" s="32"/>
      <c r="D169" s="32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</row>
    <row r="170" spans="3:102" x14ac:dyDescent="0.25">
      <c r="C170" s="32"/>
      <c r="D170" s="32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</row>
    <row r="171" spans="3:102" x14ac:dyDescent="0.25">
      <c r="C171" s="32"/>
      <c r="D171" s="32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</row>
    <row r="172" spans="3:102" x14ac:dyDescent="0.25">
      <c r="C172" s="32"/>
      <c r="D172" s="32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</row>
    <row r="173" spans="3:102" x14ac:dyDescent="0.25">
      <c r="C173" s="32"/>
      <c r="D173" s="32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</row>
    <row r="174" spans="3:102" x14ac:dyDescent="0.25">
      <c r="C174" s="32"/>
      <c r="D174" s="32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</row>
    <row r="175" spans="3:102" x14ac:dyDescent="0.25">
      <c r="C175" s="32"/>
      <c r="D175" s="32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</row>
    <row r="176" spans="3:102" x14ac:dyDescent="0.25">
      <c r="C176" s="32"/>
      <c r="D176" s="32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</row>
    <row r="177" spans="3:102" x14ac:dyDescent="0.25">
      <c r="C177" s="32"/>
      <c r="D177" s="32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</row>
    <row r="178" spans="3:102" x14ac:dyDescent="0.25">
      <c r="C178" s="32"/>
      <c r="D178" s="32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</row>
    <row r="179" spans="3:102" x14ac:dyDescent="0.25">
      <c r="C179" s="32"/>
      <c r="D179" s="32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</row>
    <row r="180" spans="3:102" x14ac:dyDescent="0.25">
      <c r="C180" s="32"/>
      <c r="D180" s="32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</row>
    <row r="181" spans="3:102" x14ac:dyDescent="0.25">
      <c r="C181" s="32"/>
      <c r="D181" s="32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</row>
    <row r="182" spans="3:102" x14ac:dyDescent="0.25">
      <c r="C182" s="32"/>
      <c r="D182" s="32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</row>
    <row r="183" spans="3:102" x14ac:dyDescent="0.25">
      <c r="C183" s="32"/>
      <c r="D183" s="32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</row>
    <row r="184" spans="3:102" x14ac:dyDescent="0.25">
      <c r="C184" s="32"/>
      <c r="D184" s="32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</row>
    <row r="185" spans="3:102" x14ac:dyDescent="0.25">
      <c r="C185" s="32"/>
      <c r="D185" s="32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</row>
    <row r="186" spans="3:102" x14ac:dyDescent="0.25">
      <c r="C186" s="32"/>
      <c r="D186" s="32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</row>
    <row r="187" spans="3:102" x14ac:dyDescent="0.25">
      <c r="C187" s="32"/>
      <c r="D187" s="32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</row>
    <row r="188" spans="3:102" x14ac:dyDescent="0.25">
      <c r="C188" s="32"/>
      <c r="D188" s="32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</row>
    <row r="189" spans="3:102" x14ac:dyDescent="0.25">
      <c r="C189" s="32"/>
      <c r="D189" s="32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</row>
    <row r="190" spans="3:102" x14ac:dyDescent="0.25">
      <c r="C190" s="32"/>
      <c r="D190" s="32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</row>
    <row r="191" spans="3:102" x14ac:dyDescent="0.25">
      <c r="C191" s="32"/>
      <c r="D191" s="32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</row>
    <row r="192" spans="3:102" x14ac:dyDescent="0.25">
      <c r="C192" s="32"/>
      <c r="D192" s="32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</row>
    <row r="193" spans="3:102" x14ac:dyDescent="0.25">
      <c r="C193" s="32"/>
      <c r="D193" s="32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</row>
    <row r="194" spans="3:102" x14ac:dyDescent="0.25">
      <c r="C194" s="32"/>
      <c r="D194" s="32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</row>
    <row r="195" spans="3:102" x14ac:dyDescent="0.25">
      <c r="C195" s="32"/>
      <c r="D195" s="32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</row>
    <row r="196" spans="3:102" x14ac:dyDescent="0.25">
      <c r="C196" s="32"/>
      <c r="D196" s="32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</row>
    <row r="197" spans="3:102" x14ac:dyDescent="0.25">
      <c r="C197" s="32"/>
      <c r="D197" s="32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</row>
    <row r="198" spans="3:102" x14ac:dyDescent="0.25">
      <c r="C198" s="32"/>
      <c r="D198" s="32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</row>
    <row r="199" spans="3:102" x14ac:dyDescent="0.25">
      <c r="C199" s="32"/>
      <c r="D199" s="32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</row>
    <row r="200" spans="3:102" x14ac:dyDescent="0.25">
      <c r="C200" s="32"/>
      <c r="D200" s="32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</row>
    <row r="201" spans="3:102" x14ac:dyDescent="0.25">
      <c r="C201" s="32"/>
      <c r="D201" s="32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</row>
    <row r="202" spans="3:102" x14ac:dyDescent="0.25">
      <c r="C202" s="32"/>
      <c r="D202" s="32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</row>
    <row r="203" spans="3:102" x14ac:dyDescent="0.25">
      <c r="C203" s="32"/>
      <c r="D203" s="32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</row>
    <row r="204" spans="3:102" x14ac:dyDescent="0.25">
      <c r="C204" s="32"/>
      <c r="D204" s="32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</row>
    <row r="205" spans="3:102" x14ac:dyDescent="0.25">
      <c r="C205" s="32"/>
      <c r="D205" s="32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</row>
    <row r="206" spans="3:102" x14ac:dyDescent="0.25">
      <c r="C206" s="32"/>
      <c r="D206" s="32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</row>
    <row r="207" spans="3:102" x14ac:dyDescent="0.25">
      <c r="C207" s="32"/>
      <c r="D207" s="32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</row>
    <row r="208" spans="3:102" x14ac:dyDescent="0.25">
      <c r="C208" s="32"/>
      <c r="D208" s="32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</row>
    <row r="209" spans="3:102" x14ac:dyDescent="0.25">
      <c r="C209" s="32"/>
      <c r="D209" s="32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</row>
    <row r="210" spans="3:102" x14ac:dyDescent="0.25">
      <c r="C210" s="32"/>
      <c r="D210" s="32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</row>
    <row r="211" spans="3:102" x14ac:dyDescent="0.25">
      <c r="C211" s="32"/>
      <c r="D211" s="32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</row>
    <row r="212" spans="3:102" x14ac:dyDescent="0.25">
      <c r="C212" s="32"/>
      <c r="D212" s="32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</row>
    <row r="213" spans="3:102" x14ac:dyDescent="0.25">
      <c r="C213" s="32"/>
      <c r="D213" s="32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</row>
    <row r="214" spans="3:102" x14ac:dyDescent="0.25">
      <c r="C214" s="32"/>
      <c r="D214" s="32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</row>
    <row r="215" spans="3:102" x14ac:dyDescent="0.25">
      <c r="C215" s="32"/>
      <c r="D215" s="32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</row>
    <row r="216" spans="3:102" x14ac:dyDescent="0.25">
      <c r="C216" s="32"/>
      <c r="D216" s="32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</row>
    <row r="217" spans="3:102" x14ac:dyDescent="0.25">
      <c r="C217" s="32"/>
      <c r="D217" s="32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</row>
    <row r="218" spans="3:102" x14ac:dyDescent="0.25">
      <c r="C218" s="32"/>
      <c r="D218" s="32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</row>
    <row r="219" spans="3:102" x14ac:dyDescent="0.25">
      <c r="C219" s="32"/>
      <c r="D219" s="32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</row>
    <row r="220" spans="3:102" x14ac:dyDescent="0.25">
      <c r="C220" s="32"/>
      <c r="D220" s="32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</row>
    <row r="221" spans="3:102" x14ac:dyDescent="0.25">
      <c r="C221" s="32"/>
      <c r="D221" s="32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</row>
    <row r="222" spans="3:102" x14ac:dyDescent="0.25">
      <c r="C222" s="32"/>
      <c r="D222" s="32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</row>
    <row r="223" spans="3:102" x14ac:dyDescent="0.25">
      <c r="C223" s="32"/>
      <c r="D223" s="32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</row>
    <row r="224" spans="3:102" x14ac:dyDescent="0.25">
      <c r="C224" s="32"/>
      <c r="D224" s="32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</row>
    <row r="225" spans="3:102" x14ac:dyDescent="0.25">
      <c r="C225" s="32"/>
      <c r="D225" s="32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</row>
    <row r="226" spans="3:102" x14ac:dyDescent="0.25">
      <c r="C226" s="32"/>
      <c r="D226" s="32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</row>
    <row r="227" spans="3:102" x14ac:dyDescent="0.25">
      <c r="C227" s="32"/>
      <c r="D227" s="32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</row>
    <row r="228" spans="3:102" x14ac:dyDescent="0.25">
      <c r="C228" s="32"/>
      <c r="D228" s="32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</row>
    <row r="229" spans="3:102" x14ac:dyDescent="0.25">
      <c r="C229" s="32"/>
      <c r="D229" s="32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</row>
    <row r="230" spans="3:102" x14ac:dyDescent="0.25">
      <c r="C230" s="32"/>
      <c r="D230" s="32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</row>
    <row r="231" spans="3:102" x14ac:dyDescent="0.25">
      <c r="C231" s="32"/>
      <c r="D231" s="32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</row>
    <row r="232" spans="3:102" x14ac:dyDescent="0.25">
      <c r="C232" s="32"/>
      <c r="D232" s="32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</row>
    <row r="233" spans="3:102" x14ac:dyDescent="0.25">
      <c r="C233" s="32"/>
      <c r="D233" s="32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</row>
    <row r="234" spans="3:102" x14ac:dyDescent="0.25">
      <c r="C234" s="32"/>
      <c r="D234" s="32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</row>
    <row r="235" spans="3:102" x14ac:dyDescent="0.25">
      <c r="C235" s="32"/>
      <c r="D235" s="32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</row>
    <row r="236" spans="3:102" x14ac:dyDescent="0.25">
      <c r="C236" s="32"/>
      <c r="D236" s="32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</row>
    <row r="237" spans="3:102" x14ac:dyDescent="0.25">
      <c r="C237" s="32"/>
      <c r="D237" s="32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</row>
    <row r="238" spans="3:102" x14ac:dyDescent="0.25">
      <c r="C238" s="32"/>
      <c r="D238" s="32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</row>
    <row r="239" spans="3:102" x14ac:dyDescent="0.25">
      <c r="C239" s="32"/>
      <c r="D239" s="32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</row>
    <row r="240" spans="3:102" x14ac:dyDescent="0.25">
      <c r="C240" s="32"/>
      <c r="D240" s="32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</row>
    <row r="241" spans="3:102" x14ac:dyDescent="0.25">
      <c r="C241" s="32"/>
      <c r="D241" s="32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</row>
    <row r="242" spans="3:102" x14ac:dyDescent="0.25">
      <c r="C242" s="32"/>
      <c r="D242" s="32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</row>
    <row r="243" spans="3:102" x14ac:dyDescent="0.25">
      <c r="C243" s="32"/>
      <c r="D243" s="32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</row>
    <row r="244" spans="3:102" x14ac:dyDescent="0.25">
      <c r="C244" s="32"/>
      <c r="D244" s="32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</row>
    <row r="245" spans="3:102" x14ac:dyDescent="0.25">
      <c r="C245" s="32"/>
      <c r="D245" s="32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</row>
    <row r="246" spans="3:102" x14ac:dyDescent="0.25">
      <c r="C246" s="32"/>
      <c r="D246" s="32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</row>
    <row r="247" spans="3:102" x14ac:dyDescent="0.25">
      <c r="C247" s="32"/>
      <c r="D247" s="32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</row>
    <row r="248" spans="3:102" x14ac:dyDescent="0.25">
      <c r="C248" s="32"/>
      <c r="D248" s="32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</row>
    <row r="249" spans="3:102" x14ac:dyDescent="0.25">
      <c r="C249" s="32"/>
      <c r="D249" s="32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</row>
    <row r="250" spans="3:102" x14ac:dyDescent="0.25">
      <c r="C250" s="32"/>
      <c r="D250" s="32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</row>
    <row r="251" spans="3:102" x14ac:dyDescent="0.25">
      <c r="C251" s="32"/>
      <c r="D251" s="32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</row>
    <row r="252" spans="3:102" x14ac:dyDescent="0.25">
      <c r="C252" s="32"/>
      <c r="D252" s="32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</row>
    <row r="253" spans="3:102" x14ac:dyDescent="0.25">
      <c r="C253" s="32"/>
      <c r="D253" s="32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</row>
    <row r="254" spans="3:102" x14ac:dyDescent="0.25">
      <c r="C254" s="32"/>
      <c r="D254" s="32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</row>
    <row r="255" spans="3:102" x14ac:dyDescent="0.25">
      <c r="C255" s="32"/>
      <c r="D255" s="32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</row>
    <row r="256" spans="3:102" x14ac:dyDescent="0.25">
      <c r="C256" s="32"/>
      <c r="D256" s="32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</row>
    <row r="257" spans="3:102" x14ac:dyDescent="0.25">
      <c r="C257" s="32"/>
      <c r="D257" s="32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</row>
    <row r="258" spans="3:102" x14ac:dyDescent="0.25">
      <c r="C258" s="32"/>
      <c r="D258" s="32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</row>
    <row r="259" spans="3:102" x14ac:dyDescent="0.25">
      <c r="C259" s="32"/>
      <c r="D259" s="32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</row>
    <row r="260" spans="3:102" x14ac:dyDescent="0.25">
      <c r="C260" s="32"/>
      <c r="D260" s="32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</row>
    <row r="261" spans="3:102" x14ac:dyDescent="0.25">
      <c r="C261" s="32"/>
      <c r="D261" s="32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</row>
    <row r="262" spans="3:102" x14ac:dyDescent="0.25">
      <c r="C262" s="32"/>
      <c r="D262" s="32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</row>
    <row r="263" spans="3:102" x14ac:dyDescent="0.25">
      <c r="C263" s="32"/>
      <c r="D263" s="32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</row>
    <row r="264" spans="3:102" x14ac:dyDescent="0.25">
      <c r="C264" s="32"/>
      <c r="D264" s="32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</row>
    <row r="265" spans="3:102" x14ac:dyDescent="0.25">
      <c r="C265" s="32"/>
      <c r="D265" s="32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</row>
    <row r="266" spans="3:102" x14ac:dyDescent="0.25">
      <c r="C266" s="32"/>
      <c r="D266" s="32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</row>
    <row r="267" spans="3:102" x14ac:dyDescent="0.25">
      <c r="C267" s="32"/>
      <c r="D267" s="32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</row>
    <row r="268" spans="3:102" x14ac:dyDescent="0.25">
      <c r="C268" s="32"/>
      <c r="D268" s="32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</row>
    <row r="269" spans="3:102" x14ac:dyDescent="0.25">
      <c r="C269" s="32"/>
      <c r="D269" s="32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</row>
    <row r="270" spans="3:102" x14ac:dyDescent="0.25">
      <c r="C270" s="32"/>
      <c r="D270" s="32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</row>
    <row r="271" spans="3:102" x14ac:dyDescent="0.25">
      <c r="C271" s="32"/>
      <c r="D271" s="32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</row>
    <row r="272" spans="3:102" x14ac:dyDescent="0.25">
      <c r="C272" s="32"/>
      <c r="D272" s="32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</row>
    <row r="273" spans="3:102" x14ac:dyDescent="0.25">
      <c r="C273" s="32"/>
      <c r="D273" s="32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</row>
    <row r="274" spans="3:102" x14ac:dyDescent="0.25">
      <c r="C274" s="32"/>
      <c r="D274" s="32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</row>
    <row r="275" spans="3:102" x14ac:dyDescent="0.25">
      <c r="C275" s="32"/>
      <c r="D275" s="32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</row>
    <row r="276" spans="3:102" x14ac:dyDescent="0.25">
      <c r="C276" s="32"/>
      <c r="D276" s="32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</row>
    <row r="277" spans="3:102" x14ac:dyDescent="0.25">
      <c r="C277" s="32"/>
      <c r="D277" s="32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</row>
    <row r="278" spans="3:102" x14ac:dyDescent="0.25">
      <c r="C278" s="32"/>
      <c r="D278" s="32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</row>
    <row r="279" spans="3:102" x14ac:dyDescent="0.25">
      <c r="C279" s="32"/>
      <c r="D279" s="32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</row>
    <row r="280" spans="3:102" x14ac:dyDescent="0.25">
      <c r="C280" s="32"/>
      <c r="D280" s="32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</row>
    <row r="281" spans="3:102" x14ac:dyDescent="0.25">
      <c r="C281" s="32"/>
      <c r="D281" s="32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</row>
    <row r="282" spans="3:102" x14ac:dyDescent="0.25">
      <c r="C282" s="32"/>
      <c r="D282" s="32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</row>
    <row r="283" spans="3:102" x14ac:dyDescent="0.25">
      <c r="C283" s="32"/>
      <c r="D283" s="32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</row>
    <row r="284" spans="3:102" x14ac:dyDescent="0.25">
      <c r="C284" s="32"/>
      <c r="D284" s="32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</row>
    <row r="285" spans="3:102" x14ac:dyDescent="0.25">
      <c r="C285" s="32"/>
      <c r="D285" s="32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</row>
    <row r="286" spans="3:102" x14ac:dyDescent="0.25">
      <c r="C286" s="32"/>
      <c r="D286" s="32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</row>
    <row r="287" spans="3:102" x14ac:dyDescent="0.25">
      <c r="C287" s="32"/>
      <c r="D287" s="32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</row>
    <row r="288" spans="3:102" x14ac:dyDescent="0.25">
      <c r="C288" s="32"/>
      <c r="D288" s="32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</row>
    <row r="289" spans="3:102" x14ac:dyDescent="0.25">
      <c r="C289" s="32"/>
      <c r="D289" s="32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</row>
    <row r="290" spans="3:102" x14ac:dyDescent="0.25">
      <c r="C290" s="32"/>
      <c r="D290" s="32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</row>
    <row r="291" spans="3:102" x14ac:dyDescent="0.25">
      <c r="C291" s="32"/>
      <c r="D291" s="32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</row>
    <row r="292" spans="3:102" x14ac:dyDescent="0.25">
      <c r="C292" s="32"/>
      <c r="D292" s="32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</row>
    <row r="293" spans="3:102" x14ac:dyDescent="0.25">
      <c r="C293" s="32"/>
      <c r="D293" s="32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</row>
    <row r="294" spans="3:102" x14ac:dyDescent="0.25">
      <c r="C294" s="32"/>
      <c r="D294" s="32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</row>
    <row r="295" spans="3:102" x14ac:dyDescent="0.25">
      <c r="C295" s="32"/>
      <c r="D295" s="32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</row>
    <row r="296" spans="3:102" x14ac:dyDescent="0.25">
      <c r="C296" s="32"/>
      <c r="D296" s="32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</row>
    <row r="297" spans="3:102" x14ac:dyDescent="0.25">
      <c r="C297" s="32"/>
      <c r="D297" s="32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</row>
    <row r="298" spans="3:102" x14ac:dyDescent="0.25">
      <c r="C298" s="32"/>
      <c r="D298" s="32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</row>
    <row r="299" spans="3:102" x14ac:dyDescent="0.25">
      <c r="C299" s="32"/>
      <c r="D299" s="32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</row>
    <row r="300" spans="3:102" x14ac:dyDescent="0.25">
      <c r="C300" s="32"/>
      <c r="D300" s="32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</row>
    <row r="301" spans="3:102" x14ac:dyDescent="0.25">
      <c r="C301" s="32"/>
      <c r="D301" s="32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</row>
    <row r="302" spans="3:102" x14ac:dyDescent="0.25">
      <c r="C302" s="32"/>
      <c r="D302" s="32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</row>
    <row r="303" spans="3:102" x14ac:dyDescent="0.25">
      <c r="C303" s="32"/>
      <c r="D303" s="32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</row>
    <row r="304" spans="3:102" x14ac:dyDescent="0.25">
      <c r="C304" s="32"/>
      <c r="D304" s="32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</row>
    <row r="305" spans="3:102" x14ac:dyDescent="0.25">
      <c r="C305" s="32"/>
      <c r="D305" s="32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</row>
    <row r="306" spans="3:102" x14ac:dyDescent="0.25">
      <c r="C306" s="32"/>
      <c r="D306" s="32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</row>
    <row r="307" spans="3:102" x14ac:dyDescent="0.25">
      <c r="C307" s="32"/>
      <c r="D307" s="32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</row>
    <row r="308" spans="3:102" x14ac:dyDescent="0.25">
      <c r="C308" s="32"/>
      <c r="D308" s="32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</row>
    <row r="309" spans="3:102" x14ac:dyDescent="0.25">
      <c r="C309" s="32"/>
      <c r="D309" s="32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</row>
    <row r="310" spans="3:102" x14ac:dyDescent="0.25">
      <c r="C310" s="32"/>
      <c r="D310" s="32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</row>
    <row r="311" spans="3:102" x14ac:dyDescent="0.25">
      <c r="C311" s="32"/>
      <c r="D311" s="32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</row>
    <row r="312" spans="3:102" x14ac:dyDescent="0.25">
      <c r="C312" s="32"/>
      <c r="D312" s="32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</row>
    <row r="313" spans="3:102" x14ac:dyDescent="0.25">
      <c r="C313" s="32"/>
      <c r="D313" s="32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</row>
    <row r="314" spans="3:102" x14ac:dyDescent="0.25">
      <c r="C314" s="32"/>
      <c r="D314" s="32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</row>
    <row r="315" spans="3:102" x14ac:dyDescent="0.25">
      <c r="C315" s="32"/>
      <c r="D315" s="32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</row>
    <row r="316" spans="3:102" x14ac:dyDescent="0.25">
      <c r="C316" s="32"/>
      <c r="D316" s="32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</row>
    <row r="317" spans="3:102" x14ac:dyDescent="0.25">
      <c r="C317" s="32"/>
      <c r="D317" s="32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</row>
    <row r="318" spans="3:102" x14ac:dyDescent="0.25">
      <c r="C318" s="32"/>
      <c r="D318" s="32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</row>
    <row r="319" spans="3:102" x14ac:dyDescent="0.25">
      <c r="C319" s="32"/>
      <c r="D319" s="32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</row>
    <row r="320" spans="3:102" x14ac:dyDescent="0.25">
      <c r="C320" s="32"/>
      <c r="D320" s="32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</row>
    <row r="321" spans="3:102" x14ac:dyDescent="0.25">
      <c r="C321" s="32"/>
      <c r="D321" s="32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</row>
    <row r="322" spans="3:102" x14ac:dyDescent="0.25">
      <c r="C322" s="32"/>
      <c r="D322" s="32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</row>
    <row r="323" spans="3:102" x14ac:dyDescent="0.25">
      <c r="C323" s="32"/>
      <c r="D323" s="32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</row>
    <row r="324" spans="3:102" x14ac:dyDescent="0.25">
      <c r="C324" s="32"/>
      <c r="D324" s="32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</row>
    <row r="325" spans="3:102" x14ac:dyDescent="0.25">
      <c r="C325" s="32"/>
      <c r="D325" s="32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</row>
    <row r="326" spans="3:102" x14ac:dyDescent="0.25">
      <c r="C326" s="32"/>
      <c r="D326" s="32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</row>
    <row r="327" spans="3:102" x14ac:dyDescent="0.25">
      <c r="C327" s="32"/>
      <c r="D327" s="32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</row>
    <row r="328" spans="3:102" x14ac:dyDescent="0.25">
      <c r="C328" s="32"/>
      <c r="D328" s="32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</row>
    <row r="329" spans="3:102" x14ac:dyDescent="0.25">
      <c r="C329" s="32"/>
      <c r="D329" s="32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</row>
    <row r="330" spans="3:102" x14ac:dyDescent="0.25">
      <c r="C330" s="32"/>
      <c r="D330" s="32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</row>
    <row r="331" spans="3:102" x14ac:dyDescent="0.25">
      <c r="C331" s="32"/>
      <c r="D331" s="32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</row>
    <row r="332" spans="3:102" x14ac:dyDescent="0.25">
      <c r="C332" s="32"/>
      <c r="D332" s="32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</row>
    <row r="333" spans="3:102" x14ac:dyDescent="0.25">
      <c r="C333" s="32"/>
      <c r="D333" s="32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</row>
    <row r="334" spans="3:102" x14ac:dyDescent="0.25">
      <c r="C334" s="32"/>
      <c r="D334" s="32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</row>
    <row r="335" spans="3:102" x14ac:dyDescent="0.25">
      <c r="C335" s="32"/>
      <c r="D335" s="32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</row>
    <row r="336" spans="3:102" x14ac:dyDescent="0.25">
      <c r="C336" s="32"/>
      <c r="D336" s="32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</row>
    <row r="337" spans="3:102" x14ac:dyDescent="0.25">
      <c r="C337" s="32"/>
      <c r="D337" s="32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</row>
    <row r="338" spans="3:102" x14ac:dyDescent="0.25">
      <c r="C338" s="32"/>
      <c r="D338" s="32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</row>
    <row r="339" spans="3:102" x14ac:dyDescent="0.25">
      <c r="C339" s="32"/>
      <c r="D339" s="32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</row>
    <row r="340" spans="3:102" x14ac:dyDescent="0.25">
      <c r="C340" s="32"/>
      <c r="D340" s="32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</row>
    <row r="341" spans="3:102" x14ac:dyDescent="0.25">
      <c r="C341" s="32"/>
      <c r="D341" s="32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</row>
    <row r="342" spans="3:102" x14ac:dyDescent="0.25">
      <c r="C342" s="32"/>
      <c r="D342" s="32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</row>
    <row r="343" spans="3:102" x14ac:dyDescent="0.25">
      <c r="C343" s="32"/>
      <c r="D343" s="32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</row>
    <row r="344" spans="3:102" x14ac:dyDescent="0.25">
      <c r="C344" s="32"/>
      <c r="D344" s="32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</row>
    <row r="345" spans="3:102" x14ac:dyDescent="0.25">
      <c r="C345" s="32"/>
      <c r="D345" s="32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</row>
    <row r="346" spans="3:102" x14ac:dyDescent="0.25">
      <c r="C346" s="32"/>
      <c r="D346" s="32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</row>
    <row r="347" spans="3:102" x14ac:dyDescent="0.25">
      <c r="C347" s="32"/>
      <c r="D347" s="32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</row>
    <row r="348" spans="3:102" x14ac:dyDescent="0.25">
      <c r="C348" s="32"/>
      <c r="D348" s="32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</row>
    <row r="349" spans="3:102" x14ac:dyDescent="0.25">
      <c r="C349" s="32"/>
      <c r="D349" s="32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</row>
    <row r="350" spans="3:102" x14ac:dyDescent="0.25">
      <c r="C350" s="32"/>
      <c r="D350" s="32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</row>
    <row r="351" spans="3:102" x14ac:dyDescent="0.25">
      <c r="C351" s="32"/>
      <c r="D351" s="32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</row>
    <row r="352" spans="3:102" x14ac:dyDescent="0.25">
      <c r="C352" s="32"/>
      <c r="D352" s="32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</row>
    <row r="353" spans="3:102" x14ac:dyDescent="0.25">
      <c r="C353" s="32"/>
      <c r="D353" s="32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</row>
    <row r="354" spans="3:102" x14ac:dyDescent="0.25">
      <c r="C354" s="32"/>
      <c r="D354" s="32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</row>
    <row r="355" spans="3:102" x14ac:dyDescent="0.25">
      <c r="C355" s="32"/>
      <c r="D355" s="32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</row>
    <row r="356" spans="3:102" x14ac:dyDescent="0.25">
      <c r="C356" s="32"/>
      <c r="D356" s="32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</row>
    <row r="357" spans="3:102" x14ac:dyDescent="0.25">
      <c r="C357" s="32"/>
      <c r="D357" s="32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</row>
    <row r="358" spans="3:102" x14ac:dyDescent="0.25">
      <c r="C358" s="32"/>
      <c r="D358" s="32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</row>
    <row r="359" spans="3:102" x14ac:dyDescent="0.25">
      <c r="C359" s="32"/>
      <c r="D359" s="32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</row>
    <row r="360" spans="3:102" x14ac:dyDescent="0.25">
      <c r="C360" s="32"/>
      <c r="D360" s="32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</row>
    <row r="361" spans="3:102" x14ac:dyDescent="0.25">
      <c r="C361" s="32"/>
      <c r="D361" s="32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</row>
    <row r="362" spans="3:102" x14ac:dyDescent="0.25">
      <c r="C362" s="32"/>
      <c r="D362" s="32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</row>
    <row r="363" spans="3:102" x14ac:dyDescent="0.25">
      <c r="C363" s="32"/>
      <c r="D363" s="32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</row>
    <row r="364" spans="3:102" x14ac:dyDescent="0.25">
      <c r="C364" s="32"/>
      <c r="D364" s="32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</row>
    <row r="365" spans="3:102" x14ac:dyDescent="0.25">
      <c r="C365" s="32"/>
      <c r="D365" s="32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</row>
    <row r="366" spans="3:102" x14ac:dyDescent="0.25">
      <c r="C366" s="32"/>
      <c r="D366" s="32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</row>
    <row r="367" spans="3:102" x14ac:dyDescent="0.25">
      <c r="C367" s="32"/>
      <c r="D367" s="32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</row>
    <row r="368" spans="3:102" x14ac:dyDescent="0.25">
      <c r="C368" s="32"/>
      <c r="D368" s="32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</row>
    <row r="369" spans="3:102" x14ac:dyDescent="0.25">
      <c r="C369" s="32"/>
      <c r="D369" s="32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</row>
    <row r="370" spans="3:102" x14ac:dyDescent="0.25">
      <c r="C370" s="32"/>
      <c r="D370" s="32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</row>
    <row r="371" spans="3:102" x14ac:dyDescent="0.25">
      <c r="C371" s="32"/>
      <c r="D371" s="32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</row>
    <row r="372" spans="3:102" x14ac:dyDescent="0.25">
      <c r="C372" s="32"/>
      <c r="D372" s="32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</row>
    <row r="373" spans="3:102" x14ac:dyDescent="0.25">
      <c r="C373" s="32"/>
      <c r="D373" s="32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</row>
    <row r="374" spans="3:102" x14ac:dyDescent="0.25">
      <c r="C374" s="32"/>
      <c r="D374" s="32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</row>
    <row r="375" spans="3:102" x14ac:dyDescent="0.25">
      <c r="C375" s="32"/>
      <c r="D375" s="32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</row>
    <row r="376" spans="3:102" x14ac:dyDescent="0.25">
      <c r="C376" s="32"/>
      <c r="D376" s="32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</row>
    <row r="377" spans="3:102" x14ac:dyDescent="0.25">
      <c r="C377" s="32"/>
      <c r="D377" s="32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</row>
    <row r="378" spans="3:102" x14ac:dyDescent="0.25">
      <c r="C378" s="32"/>
      <c r="D378" s="32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</row>
    <row r="379" spans="3:102" x14ac:dyDescent="0.25">
      <c r="C379" s="32"/>
      <c r="D379" s="32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</row>
    <row r="380" spans="3:102" x14ac:dyDescent="0.25">
      <c r="C380" s="32"/>
      <c r="D380" s="32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</row>
    <row r="381" spans="3:102" x14ac:dyDescent="0.25">
      <c r="C381" s="32"/>
      <c r="D381" s="32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</row>
    <row r="382" spans="3:102" x14ac:dyDescent="0.25">
      <c r="C382" s="32"/>
      <c r="D382" s="32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</row>
    <row r="383" spans="3:102" x14ac:dyDescent="0.25">
      <c r="C383" s="32"/>
      <c r="D383" s="32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</row>
    <row r="384" spans="3:102" x14ac:dyDescent="0.25">
      <c r="C384" s="32"/>
      <c r="D384" s="32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</row>
    <row r="385" spans="3:102" x14ac:dyDescent="0.25">
      <c r="C385" s="32"/>
      <c r="D385" s="32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</row>
    <row r="386" spans="3:102" x14ac:dyDescent="0.25">
      <c r="C386" s="32"/>
      <c r="D386" s="32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</row>
    <row r="387" spans="3:102" x14ac:dyDescent="0.25">
      <c r="C387" s="32"/>
      <c r="D387" s="32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</row>
    <row r="388" spans="3:102" x14ac:dyDescent="0.25">
      <c r="C388" s="32"/>
      <c r="D388" s="32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</row>
    <row r="389" spans="3:102" x14ac:dyDescent="0.25">
      <c r="C389" s="32"/>
      <c r="D389" s="32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</row>
    <row r="390" spans="3:102" x14ac:dyDescent="0.25">
      <c r="C390" s="32"/>
      <c r="D390" s="32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</row>
    <row r="391" spans="3:102" x14ac:dyDescent="0.25">
      <c r="C391" s="32"/>
      <c r="D391" s="32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</row>
    <row r="392" spans="3:102" x14ac:dyDescent="0.25">
      <c r="C392" s="32"/>
      <c r="D392" s="32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</row>
    <row r="393" spans="3:102" x14ac:dyDescent="0.25">
      <c r="C393" s="32"/>
      <c r="D393" s="32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</row>
    <row r="394" spans="3:102" x14ac:dyDescent="0.25">
      <c r="C394" s="32"/>
      <c r="D394" s="32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</row>
    <row r="395" spans="3:102" x14ac:dyDescent="0.25">
      <c r="C395" s="32"/>
      <c r="D395" s="32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</row>
    <row r="396" spans="3:102" x14ac:dyDescent="0.25">
      <c r="C396" s="32"/>
      <c r="D396" s="32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</row>
    <row r="397" spans="3:102" x14ac:dyDescent="0.25">
      <c r="C397" s="32"/>
      <c r="D397" s="32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</row>
    <row r="398" spans="3:102" x14ac:dyDescent="0.25">
      <c r="C398" s="32"/>
      <c r="D398" s="32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</row>
    <row r="399" spans="3:102" x14ac:dyDescent="0.25">
      <c r="C399" s="32"/>
      <c r="D399" s="32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</row>
    <row r="400" spans="3:102" x14ac:dyDescent="0.25">
      <c r="C400" s="32"/>
      <c r="D400" s="32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</row>
    <row r="401" spans="3:102" x14ac:dyDescent="0.25">
      <c r="C401" s="32"/>
      <c r="D401" s="32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</row>
    <row r="402" spans="3:102" x14ac:dyDescent="0.25">
      <c r="C402" s="32"/>
      <c r="D402" s="32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</row>
    <row r="403" spans="3:102" x14ac:dyDescent="0.25">
      <c r="C403" s="32"/>
      <c r="D403" s="32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</row>
    <row r="404" spans="3:102" x14ac:dyDescent="0.25">
      <c r="C404" s="32"/>
      <c r="D404" s="32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</row>
    <row r="405" spans="3:102" x14ac:dyDescent="0.25">
      <c r="C405" s="32"/>
      <c r="D405" s="32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</row>
    <row r="406" spans="3:102" x14ac:dyDescent="0.25">
      <c r="C406" s="32"/>
      <c r="D406" s="32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</row>
    <row r="407" spans="3:102" x14ac:dyDescent="0.25">
      <c r="C407" s="32"/>
      <c r="D407" s="32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</row>
    <row r="408" spans="3:102" x14ac:dyDescent="0.25">
      <c r="C408" s="32"/>
      <c r="D408" s="32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</row>
    <row r="409" spans="3:102" x14ac:dyDescent="0.25">
      <c r="C409" s="32"/>
      <c r="D409" s="32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</row>
    <row r="410" spans="3:102" x14ac:dyDescent="0.25">
      <c r="C410" s="32"/>
      <c r="D410" s="32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</row>
    <row r="411" spans="3:102" x14ac:dyDescent="0.25">
      <c r="C411" s="32"/>
      <c r="D411" s="32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</row>
    <row r="412" spans="3:102" x14ac:dyDescent="0.25">
      <c r="C412" s="32"/>
      <c r="D412" s="32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</row>
    <row r="413" spans="3:102" x14ac:dyDescent="0.25">
      <c r="C413" s="32"/>
      <c r="D413" s="32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</row>
    <row r="414" spans="3:102" x14ac:dyDescent="0.25">
      <c r="C414" s="32"/>
      <c r="D414" s="32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</row>
    <row r="415" spans="3:102" x14ac:dyDescent="0.25">
      <c r="C415" s="32"/>
      <c r="D415" s="32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</row>
    <row r="416" spans="3:102" x14ac:dyDescent="0.25">
      <c r="C416" s="32"/>
      <c r="D416" s="32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</row>
    <row r="417" spans="3:102" x14ac:dyDescent="0.25">
      <c r="C417" s="32"/>
      <c r="D417" s="32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</row>
    <row r="418" spans="3:102" x14ac:dyDescent="0.25">
      <c r="C418" s="32"/>
      <c r="D418" s="32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</row>
    <row r="419" spans="3:102" x14ac:dyDescent="0.25">
      <c r="C419" s="32"/>
      <c r="D419" s="32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</row>
    <row r="420" spans="3:102" x14ac:dyDescent="0.25">
      <c r="C420" s="32"/>
      <c r="D420" s="32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</row>
    <row r="421" spans="3:102" x14ac:dyDescent="0.25">
      <c r="C421" s="32"/>
      <c r="D421" s="32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</row>
    <row r="422" spans="3:102" x14ac:dyDescent="0.25">
      <c r="C422" s="32"/>
      <c r="D422" s="32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</row>
    <row r="423" spans="3:102" x14ac:dyDescent="0.25">
      <c r="C423" s="32"/>
      <c r="D423" s="32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</row>
    <row r="424" spans="3:102" x14ac:dyDescent="0.25">
      <c r="C424" s="32"/>
      <c r="D424" s="32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</row>
    <row r="425" spans="3:102" x14ac:dyDescent="0.25">
      <c r="C425" s="32"/>
      <c r="D425" s="32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</row>
    <row r="426" spans="3:102" x14ac:dyDescent="0.25">
      <c r="C426" s="32"/>
      <c r="D426" s="32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</row>
    <row r="427" spans="3:102" x14ac:dyDescent="0.25">
      <c r="C427" s="32"/>
      <c r="D427" s="32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</row>
    <row r="428" spans="3:102" x14ac:dyDescent="0.25">
      <c r="C428" s="32"/>
      <c r="D428" s="32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</row>
    <row r="429" spans="3:102" x14ac:dyDescent="0.25">
      <c r="C429" s="32"/>
      <c r="D429" s="32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</row>
    <row r="430" spans="3:102" x14ac:dyDescent="0.25">
      <c r="C430" s="32"/>
      <c r="D430" s="32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</row>
    <row r="431" spans="3:102" x14ac:dyDescent="0.25">
      <c r="C431" s="32"/>
      <c r="D431" s="32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</row>
    <row r="432" spans="3:102" x14ac:dyDescent="0.25">
      <c r="C432" s="32"/>
      <c r="D432" s="32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</row>
    <row r="433" spans="3:102" x14ac:dyDescent="0.25">
      <c r="C433" s="32"/>
      <c r="D433" s="32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</row>
    <row r="434" spans="3:102" x14ac:dyDescent="0.25">
      <c r="C434" s="32"/>
      <c r="D434" s="32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</row>
    <row r="435" spans="3:102" x14ac:dyDescent="0.25">
      <c r="C435" s="32"/>
      <c r="D435" s="32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</row>
    <row r="436" spans="3:102" x14ac:dyDescent="0.25">
      <c r="C436" s="32"/>
      <c r="D436" s="32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</row>
    <row r="437" spans="3:102" x14ac:dyDescent="0.25">
      <c r="C437" s="32"/>
      <c r="D437" s="32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</row>
    <row r="438" spans="3:102" x14ac:dyDescent="0.25">
      <c r="C438" s="32"/>
      <c r="D438" s="32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</row>
    <row r="439" spans="3:102" x14ac:dyDescent="0.25">
      <c r="C439" s="32"/>
      <c r="D439" s="32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</row>
    <row r="440" spans="3:102" x14ac:dyDescent="0.25">
      <c r="C440" s="32"/>
      <c r="D440" s="32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</row>
    <row r="441" spans="3:102" x14ac:dyDescent="0.25">
      <c r="C441" s="32"/>
      <c r="D441" s="32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</row>
    <row r="442" spans="3:102" x14ac:dyDescent="0.25">
      <c r="C442" s="32"/>
      <c r="D442" s="32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</row>
    <row r="443" spans="3:102" x14ac:dyDescent="0.25">
      <c r="C443" s="32"/>
      <c r="D443" s="32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</row>
    <row r="444" spans="3:102" x14ac:dyDescent="0.25">
      <c r="C444" s="32"/>
      <c r="D444" s="32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</row>
    <row r="445" spans="3:102" x14ac:dyDescent="0.25">
      <c r="C445" s="32"/>
      <c r="D445" s="32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</row>
    <row r="446" spans="3:102" x14ac:dyDescent="0.25">
      <c r="C446" s="32"/>
      <c r="D446" s="32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</row>
    <row r="447" spans="3:102" x14ac:dyDescent="0.25">
      <c r="C447" s="32"/>
      <c r="D447" s="32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</row>
    <row r="448" spans="3:102" x14ac:dyDescent="0.25">
      <c r="C448" s="32"/>
      <c r="D448" s="32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</row>
    <row r="449" spans="3:102" x14ac:dyDescent="0.25">
      <c r="C449" s="32"/>
      <c r="D449" s="32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</row>
    <row r="450" spans="3:102" x14ac:dyDescent="0.25">
      <c r="C450" s="32"/>
      <c r="D450" s="32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</row>
    <row r="451" spans="3:102" x14ac:dyDescent="0.25">
      <c r="C451" s="32"/>
      <c r="D451" s="32"/>
      <c r="CU451" s="30"/>
      <c r="CV451" s="30"/>
      <c r="CW451" s="30"/>
      <c r="CX451" s="30"/>
    </row>
    <row r="452" spans="3:102" x14ac:dyDescent="0.25">
      <c r="C452" s="32"/>
      <c r="D452" s="32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</row>
    <row r="453" spans="3:102" x14ac:dyDescent="0.25">
      <c r="C453" s="32"/>
      <c r="D453" s="32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</row>
    <row r="454" spans="3:102" x14ac:dyDescent="0.25">
      <c r="C454" s="32"/>
      <c r="D454" s="32"/>
      <c r="CU454" s="30"/>
      <c r="CV454" s="30"/>
      <c r="CW454" s="30"/>
      <c r="CX454" s="30"/>
    </row>
    <row r="455" spans="3:102" x14ac:dyDescent="0.25">
      <c r="C455" s="32"/>
      <c r="D455" s="32"/>
      <c r="CU455" s="30"/>
      <c r="CV455" s="30"/>
      <c r="CW455" s="30"/>
      <c r="CX455" s="30"/>
    </row>
    <row r="456" spans="3:102" x14ac:dyDescent="0.25">
      <c r="C456" s="32"/>
      <c r="D456" s="32"/>
      <c r="CU456" s="30"/>
      <c r="CV456" s="30"/>
      <c r="CW456" s="30"/>
      <c r="CX456" s="30"/>
    </row>
    <row r="457" spans="3:102" x14ac:dyDescent="0.25">
      <c r="C457" s="32"/>
      <c r="D457" s="32"/>
      <c r="CU457" s="30"/>
      <c r="CV457" s="30"/>
      <c r="CW457" s="30"/>
      <c r="CX457" s="30"/>
    </row>
    <row r="458" spans="3:102" x14ac:dyDescent="0.25">
      <c r="C458" s="32"/>
      <c r="D458" s="32"/>
      <c r="CU458" s="30"/>
      <c r="CV458" s="30"/>
      <c r="CW458" s="30"/>
      <c r="CX458" s="30"/>
    </row>
    <row r="459" spans="3:102" x14ac:dyDescent="0.25">
      <c r="C459" s="32"/>
      <c r="D459" s="32"/>
    </row>
    <row r="460" spans="3:102" x14ac:dyDescent="0.25">
      <c r="C460" s="32"/>
      <c r="D460" s="32"/>
      <c r="CU460" s="30"/>
      <c r="CV460" s="30"/>
      <c r="CW460" s="30"/>
      <c r="CX460" s="30"/>
    </row>
    <row r="461" spans="3:102" x14ac:dyDescent="0.25">
      <c r="C461" s="32"/>
      <c r="D461" s="32"/>
      <c r="CU461" s="30"/>
      <c r="CV461" s="30"/>
      <c r="CW461" s="30"/>
      <c r="CX461" s="30"/>
    </row>
    <row r="462" spans="3:102" x14ac:dyDescent="0.25">
      <c r="C462" s="32"/>
      <c r="D462" s="32"/>
    </row>
  </sheetData>
  <protectedRanges>
    <protectedRange sqref="AM11:AM13" name="Range4_7_2_1"/>
    <protectedRange sqref="BK10:BK13" name="Range5_4_2_1_1"/>
    <protectedRange sqref="BT13 BT11" name="Range5_9_3_1"/>
    <protectedRange sqref="BY11:BZ11" name="Range5_12_2_1"/>
    <protectedRange sqref="CF11" name="Range6_4_1_1"/>
    <protectedRange sqref="AL13 AL11" name="Range4_7_1_2_1"/>
    <protectedRange sqref="BJ13 BJ10:BJ11" name="Range5_4_1_1_1_1"/>
    <protectedRange sqref="BS11 BS13" name="Range5_9_1_2_1"/>
    <protectedRange sqref="CE11 CE13:CF13" name="Range6_2_2_1_1"/>
    <protectedRange sqref="BT12" name="Range5_9_2_1_1"/>
    <protectedRange sqref="BY12:BZ12" name="Range5_12_1_1_1"/>
    <protectedRange sqref="AL12" name="Range4_7_1_1_1_1"/>
    <protectedRange sqref="BS12" name="Range5_9_1_1_1_1"/>
    <protectedRange sqref="CE12:CF12" name="Range6_2_1_1_1_1"/>
    <protectedRange sqref="BJ12" name="Range5_4_1_1_1_1_1"/>
    <protectedRange sqref="AM10" name="Range4_7_2_1_1"/>
    <protectedRange sqref="BT10" name="Range5_9_3_1_1"/>
    <protectedRange sqref="BY10:BZ10" name="Range5_12_2_1_1"/>
    <protectedRange sqref="AL10" name="Range4_7_1_2_1_1"/>
    <protectedRange sqref="CE10:CF10" name="Range6_2_2_1"/>
  </protectedRanges>
  <mergeCells count="60">
    <mergeCell ref="C2:Q2"/>
    <mergeCell ref="B3:R3"/>
    <mergeCell ref="Q4:R4"/>
    <mergeCell ref="A5:A8"/>
    <mergeCell ref="B5:B8"/>
    <mergeCell ref="C5:C8"/>
    <mergeCell ref="D5:D8"/>
    <mergeCell ref="E5:G7"/>
    <mergeCell ref="H5:J7"/>
    <mergeCell ref="K7:M7"/>
    <mergeCell ref="N7:P7"/>
    <mergeCell ref="Q7:S7"/>
    <mergeCell ref="CO5:CP7"/>
    <mergeCell ref="CU5:CV7"/>
    <mergeCell ref="CW5:CX7"/>
    <mergeCell ref="K6:AH6"/>
    <mergeCell ref="AI6:AT6"/>
    <mergeCell ref="AU6:AV7"/>
    <mergeCell ref="AW6:BG6"/>
    <mergeCell ref="BH6:BM6"/>
    <mergeCell ref="BN6:BT6"/>
    <mergeCell ref="BU6:BV7"/>
    <mergeCell ref="CA5:CB7"/>
    <mergeCell ref="CC5:CN5"/>
    <mergeCell ref="BW6:BX7"/>
    <mergeCell ref="BY6:BZ7"/>
    <mergeCell ref="CC6:CF7"/>
    <mergeCell ref="CG6:CH7"/>
    <mergeCell ref="BN7:BP7"/>
    <mergeCell ref="CK7:CL7"/>
    <mergeCell ref="BD7:BE7"/>
    <mergeCell ref="BF7:BG7"/>
    <mergeCell ref="BH7:BI7"/>
    <mergeCell ref="BJ7:BK7"/>
    <mergeCell ref="CI6:CJ7"/>
    <mergeCell ref="T7:V7"/>
    <mergeCell ref="W7:Y7"/>
    <mergeCell ref="AQ7:AR7"/>
    <mergeCell ref="AS7:AT7"/>
    <mergeCell ref="AW7:AY7"/>
    <mergeCell ref="AN7:AP7"/>
    <mergeCell ref="Z7:AB7"/>
    <mergeCell ref="AC7:AE7"/>
    <mergeCell ref="AF7:AH7"/>
    <mergeCell ref="CM6:CN7"/>
    <mergeCell ref="A14:B14"/>
    <mergeCell ref="K5:S5"/>
    <mergeCell ref="T5:AR5"/>
    <mergeCell ref="AW5:BO5"/>
    <mergeCell ref="BQ5:BZ5"/>
    <mergeCell ref="BL7:BM7"/>
    <mergeCell ref="BQ7:BR7"/>
    <mergeCell ref="BS7:BT7"/>
    <mergeCell ref="AG8:AH8"/>
    <mergeCell ref="AJ8:AK8"/>
    <mergeCell ref="AO8:AP8"/>
    <mergeCell ref="AZ7:BA7"/>
    <mergeCell ref="BB7:BC7"/>
    <mergeCell ref="AI7:AK7"/>
    <mergeCell ref="AL7:AM7"/>
  </mergeCells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T138"/>
  <sheetViews>
    <sheetView tabSelected="1" workbookViewId="0">
      <selection activeCell="H12" sqref="H12"/>
    </sheetView>
  </sheetViews>
  <sheetFormatPr defaultRowHeight="17.25" x14ac:dyDescent="0.3"/>
  <cols>
    <col min="1" max="1" width="4.7109375" style="58" customWidth="1"/>
    <col min="2" max="3" width="14.42578125" style="58" customWidth="1"/>
    <col min="4" max="4" width="13.140625" style="58" customWidth="1"/>
    <col min="5" max="5" width="13" style="58" customWidth="1"/>
    <col min="6" max="6" width="13.7109375" style="58" customWidth="1"/>
    <col min="7" max="7" width="12.140625" style="58" customWidth="1"/>
    <col min="8" max="8" width="12.5703125" style="58" customWidth="1"/>
    <col min="9" max="10" width="10.42578125" style="58" customWidth="1"/>
    <col min="11" max="11" width="9.28515625" style="58" customWidth="1"/>
    <col min="12" max="12" width="8.7109375" style="58" customWidth="1"/>
    <col min="13" max="13" width="10.5703125" style="58" customWidth="1"/>
    <col min="14" max="14" width="10.140625" style="58" customWidth="1"/>
    <col min="15" max="15" width="9.42578125" style="58" customWidth="1"/>
    <col min="16" max="16" width="10.28515625" style="58" customWidth="1"/>
    <col min="17" max="17" width="8.28515625" style="58" customWidth="1"/>
    <col min="18" max="18" width="8.42578125" style="58" customWidth="1"/>
    <col min="19" max="19" width="7.7109375" style="58" customWidth="1"/>
    <col min="20" max="20" width="7.85546875" style="58" customWidth="1"/>
    <col min="21" max="21" width="8.7109375" style="58" customWidth="1"/>
    <col min="22" max="22" width="5.42578125" style="58" customWidth="1"/>
    <col min="23" max="23" width="1" style="58" hidden="1" customWidth="1"/>
    <col min="24" max="24" width="2.5703125" style="58" hidden="1" customWidth="1"/>
    <col min="25" max="26" width="7.140625" style="58" hidden="1" customWidth="1"/>
    <col min="27" max="27" width="4.85546875" style="58" customWidth="1"/>
    <col min="28" max="28" width="4.140625" style="58" customWidth="1"/>
    <col min="29" max="29" width="9.140625" style="58" customWidth="1"/>
    <col min="30" max="30" width="9.42578125" style="58" customWidth="1"/>
    <col min="31" max="31" width="11.7109375" style="58" customWidth="1"/>
    <col min="32" max="32" width="11" style="58" customWidth="1"/>
    <col min="33" max="33" width="3.42578125" style="58" hidden="1" customWidth="1"/>
    <col min="34" max="34" width="3.140625" style="58" hidden="1" customWidth="1"/>
    <col min="35" max="35" width="3.5703125" style="58" hidden="1" customWidth="1"/>
    <col min="36" max="36" width="3.42578125" style="58" hidden="1" customWidth="1"/>
    <col min="37" max="37" width="9.140625" style="58" customWidth="1"/>
    <col min="38" max="38" width="9" style="58" customWidth="1"/>
    <col min="39" max="39" width="9.140625" style="58" customWidth="1"/>
    <col min="40" max="40" width="9.5703125" style="58" customWidth="1"/>
    <col min="41" max="41" width="7" style="58" customWidth="1"/>
    <col min="42" max="42" width="7.28515625" style="58" customWidth="1"/>
    <col min="43" max="43" width="7.140625" style="58" customWidth="1"/>
    <col min="44" max="46" width="9.5703125" style="58" customWidth="1"/>
    <col min="47" max="47" width="11.28515625" style="58" customWidth="1"/>
    <col min="48" max="48" width="11.140625" style="58" customWidth="1"/>
    <col min="49" max="49" width="5.5703125" style="58" customWidth="1"/>
    <col min="50" max="50" width="7.140625" style="58" customWidth="1"/>
    <col min="51" max="51" width="10.42578125" style="58" customWidth="1"/>
    <col min="52" max="52" width="9.7109375" style="58" customWidth="1"/>
    <col min="53" max="54" width="9.42578125" style="58" customWidth="1"/>
    <col min="55" max="55" width="8" style="58" customWidth="1"/>
    <col min="56" max="56" width="8.28515625" style="58" customWidth="1"/>
    <col min="57" max="57" width="8.85546875" style="58" customWidth="1"/>
    <col min="58" max="58" width="11.28515625" style="58" customWidth="1"/>
    <col min="59" max="59" width="9.140625" style="58" customWidth="1"/>
    <col min="60" max="60" width="7.7109375" style="58" customWidth="1"/>
    <col min="61" max="61" width="8.7109375" style="58" customWidth="1"/>
    <col min="62" max="62" width="8" style="58" customWidth="1"/>
    <col min="63" max="64" width="6.42578125" style="58" customWidth="1"/>
    <col min="65" max="66" width="9.42578125" style="58" customWidth="1"/>
    <col min="67" max="68" width="11" style="58" customWidth="1"/>
    <col min="69" max="70" width="7.42578125" style="58" customWidth="1"/>
    <col min="71" max="71" width="9" style="58" customWidth="1"/>
    <col min="72" max="72" width="9.28515625" style="58" customWidth="1"/>
    <col min="73" max="76" width="5.85546875" style="58" customWidth="1"/>
    <col min="77" max="77" width="10.5703125" style="58" customWidth="1"/>
    <col min="78" max="78" width="9.5703125" style="58" customWidth="1"/>
    <col min="79" max="79" width="8.85546875" style="58" customWidth="1"/>
    <col min="80" max="80" width="11" style="58" customWidth="1"/>
    <col min="81" max="81" width="11.5703125" style="58" customWidth="1"/>
    <col min="82" max="82" width="9.140625" style="58" customWidth="1"/>
    <col min="83" max="83" width="8.85546875" style="58" customWidth="1"/>
    <col min="84" max="84" width="10.140625" style="58" customWidth="1"/>
    <col min="85" max="86" width="8.7109375" style="58" customWidth="1"/>
    <col min="87" max="87" width="8.85546875" style="58" customWidth="1"/>
    <col min="88" max="88" width="8.28515625" style="58" customWidth="1"/>
    <col min="89" max="90" width="7.28515625" style="58" hidden="1" customWidth="1"/>
    <col min="91" max="91" width="4" style="58" hidden="1" customWidth="1"/>
    <col min="92" max="92" width="1" style="58" hidden="1" customWidth="1"/>
    <col min="93" max="93" width="9.5703125" style="58" customWidth="1"/>
    <col min="94" max="94" width="10" style="58" customWidth="1"/>
    <col min="95" max="95" width="8.7109375" style="58" customWidth="1"/>
    <col min="96" max="96" width="8.85546875" style="58" customWidth="1"/>
    <col min="97" max="97" width="9" style="58" customWidth="1"/>
    <col min="98" max="98" width="9.5703125" style="58" customWidth="1"/>
    <col min="99" max="99" width="9.42578125" style="58" customWidth="1"/>
    <col min="100" max="100" width="8.5703125" style="58" customWidth="1"/>
    <col min="101" max="101" width="8.85546875" style="58" customWidth="1"/>
    <col min="102" max="102" width="8.7109375" style="58" customWidth="1"/>
    <col min="103" max="104" width="8.5703125" style="58" customWidth="1"/>
    <col min="105" max="108" width="13" style="58" customWidth="1"/>
    <col min="109" max="112" width="11.140625" style="58" customWidth="1"/>
    <col min="113" max="124" width="10.28515625" style="58" customWidth="1"/>
    <col min="125" max="125" width="1.28515625" style="58" customWidth="1"/>
    <col min="126" max="16384" width="9.140625" style="58"/>
  </cols>
  <sheetData>
    <row r="2" spans="1:124" s="63" customFormat="1" ht="16.5" x14ac:dyDescent="0.25">
      <c r="A2" s="59"/>
      <c r="B2" s="251" t="s">
        <v>72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60"/>
      <c r="R2" s="60"/>
      <c r="S2" s="60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61"/>
      <c r="DI2" s="61"/>
      <c r="DJ2" s="61"/>
      <c r="DK2" s="61"/>
      <c r="DL2" s="61"/>
      <c r="DM2" s="61"/>
      <c r="DN2" s="61"/>
      <c r="DO2" s="61"/>
      <c r="DP2" s="61"/>
      <c r="DQ2" s="62"/>
    </row>
    <row r="3" spans="1:124" s="63" customFormat="1" ht="16.5" x14ac:dyDescent="0.25">
      <c r="A3" s="59"/>
      <c r="B3" s="152"/>
      <c r="C3" s="152"/>
      <c r="D3" s="152"/>
      <c r="E3" s="251" t="s">
        <v>151</v>
      </c>
      <c r="F3" s="251"/>
      <c r="G3" s="251"/>
      <c r="H3" s="251"/>
      <c r="I3" s="251"/>
      <c r="J3" s="251"/>
      <c r="K3" s="251"/>
      <c r="L3" s="251"/>
      <c r="M3" s="251"/>
      <c r="N3" s="152"/>
      <c r="O3" s="59"/>
      <c r="P3" s="60"/>
      <c r="Q3" s="60"/>
      <c r="R3" s="60"/>
      <c r="S3" s="60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61"/>
      <c r="DI3" s="61"/>
      <c r="DJ3" s="61"/>
      <c r="DK3" s="61"/>
      <c r="DL3" s="61"/>
      <c r="DM3" s="61"/>
      <c r="DN3" s="61"/>
      <c r="DO3" s="61"/>
      <c r="DP3" s="61"/>
      <c r="DQ3" s="62"/>
    </row>
    <row r="4" spans="1:124" x14ac:dyDescent="0.3">
      <c r="B4" s="64"/>
      <c r="C4" s="64"/>
      <c r="D4" s="64"/>
      <c r="E4" s="65"/>
      <c r="F4" s="65"/>
      <c r="G4" s="65"/>
      <c r="H4" s="65"/>
      <c r="I4" s="65"/>
      <c r="J4" s="65"/>
      <c r="K4" s="65"/>
      <c r="L4" s="65"/>
      <c r="M4" s="65"/>
      <c r="O4" s="66" t="s">
        <v>1</v>
      </c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252"/>
      <c r="AB4" s="252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7"/>
      <c r="DF4" s="67"/>
      <c r="DG4" s="67"/>
      <c r="DH4" s="67"/>
    </row>
    <row r="5" spans="1:124" s="68" customFormat="1" ht="13.5" x14ac:dyDescent="0.25">
      <c r="A5" s="253" t="s">
        <v>2</v>
      </c>
      <c r="B5" s="254" t="s">
        <v>73</v>
      </c>
      <c r="C5" s="255" t="s">
        <v>74</v>
      </c>
      <c r="D5" s="256"/>
      <c r="E5" s="256"/>
      <c r="F5" s="256"/>
      <c r="G5" s="256"/>
      <c r="H5" s="257"/>
      <c r="I5" s="264" t="s">
        <v>75</v>
      </c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6"/>
    </row>
    <row r="6" spans="1:124" s="68" customFormat="1" ht="38.25" customHeight="1" x14ac:dyDescent="0.25">
      <c r="A6" s="253"/>
      <c r="B6" s="254"/>
      <c r="C6" s="258"/>
      <c r="D6" s="259"/>
      <c r="E6" s="259"/>
      <c r="F6" s="259"/>
      <c r="G6" s="259"/>
      <c r="H6" s="260"/>
      <c r="I6" s="255" t="s">
        <v>76</v>
      </c>
      <c r="J6" s="256"/>
      <c r="K6" s="256"/>
      <c r="L6" s="256"/>
      <c r="M6" s="267" t="s">
        <v>77</v>
      </c>
      <c r="N6" s="268"/>
      <c r="O6" s="268"/>
      <c r="P6" s="268"/>
      <c r="Q6" s="268"/>
      <c r="R6" s="268"/>
      <c r="S6" s="268"/>
      <c r="T6" s="269"/>
      <c r="U6" s="255" t="s">
        <v>78</v>
      </c>
      <c r="V6" s="256"/>
      <c r="W6" s="256"/>
      <c r="X6" s="257"/>
      <c r="Y6" s="255" t="s">
        <v>79</v>
      </c>
      <c r="Z6" s="256"/>
      <c r="AA6" s="256"/>
      <c r="AB6" s="257"/>
      <c r="AC6" s="255" t="s">
        <v>80</v>
      </c>
      <c r="AD6" s="256"/>
      <c r="AE6" s="256"/>
      <c r="AF6" s="257"/>
      <c r="AG6" s="274" t="s">
        <v>75</v>
      </c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6"/>
      <c r="BA6" s="255" t="s">
        <v>81</v>
      </c>
      <c r="BB6" s="256"/>
      <c r="BC6" s="256"/>
      <c r="BD6" s="257"/>
      <c r="BE6" s="69" t="s">
        <v>82</v>
      </c>
      <c r="BF6" s="69"/>
      <c r="BG6" s="69"/>
      <c r="BH6" s="69"/>
      <c r="BI6" s="69"/>
      <c r="BJ6" s="69"/>
      <c r="BK6" s="69"/>
      <c r="BL6" s="69"/>
      <c r="BM6" s="255" t="s">
        <v>83</v>
      </c>
      <c r="BN6" s="256"/>
      <c r="BO6" s="256"/>
      <c r="BP6" s="257"/>
      <c r="BQ6" s="70" t="s">
        <v>84</v>
      </c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277"/>
      <c r="CF6" s="277"/>
      <c r="CG6" s="277"/>
      <c r="CH6" s="277"/>
      <c r="CI6" s="277"/>
      <c r="CJ6" s="278"/>
      <c r="CK6" s="255" t="s">
        <v>85</v>
      </c>
      <c r="CL6" s="256"/>
      <c r="CM6" s="256"/>
      <c r="CN6" s="257"/>
      <c r="CO6" s="255" t="s">
        <v>86</v>
      </c>
      <c r="CP6" s="256"/>
      <c r="CQ6" s="256"/>
      <c r="CR6" s="257"/>
      <c r="CS6" s="151" t="s">
        <v>84</v>
      </c>
      <c r="CT6" s="151"/>
      <c r="CU6" s="151"/>
      <c r="CV6" s="151"/>
      <c r="CW6" s="151"/>
      <c r="CX6" s="151"/>
      <c r="CY6" s="151"/>
      <c r="CZ6" s="151"/>
      <c r="DA6" s="255" t="s">
        <v>87</v>
      </c>
      <c r="DB6" s="256"/>
      <c r="DC6" s="256"/>
      <c r="DD6" s="257"/>
      <c r="DE6" s="72" t="s">
        <v>84</v>
      </c>
      <c r="DF6" s="72"/>
      <c r="DG6" s="72"/>
      <c r="DH6" s="72"/>
      <c r="DI6" s="255" t="s">
        <v>88</v>
      </c>
      <c r="DJ6" s="256"/>
      <c r="DK6" s="256"/>
      <c r="DL6" s="257"/>
      <c r="DM6" s="255" t="s">
        <v>89</v>
      </c>
      <c r="DN6" s="256"/>
      <c r="DO6" s="256"/>
      <c r="DP6" s="256"/>
      <c r="DQ6" s="256"/>
      <c r="DR6" s="257"/>
      <c r="DS6" s="270" t="s">
        <v>152</v>
      </c>
      <c r="DT6" s="270"/>
    </row>
    <row r="7" spans="1:124" s="73" customFormat="1" ht="74.25" customHeight="1" x14ac:dyDescent="0.25">
      <c r="A7" s="253"/>
      <c r="B7" s="254"/>
      <c r="C7" s="261"/>
      <c r="D7" s="262"/>
      <c r="E7" s="262"/>
      <c r="F7" s="262"/>
      <c r="G7" s="262"/>
      <c r="H7" s="263"/>
      <c r="I7" s="258"/>
      <c r="J7" s="259"/>
      <c r="K7" s="259"/>
      <c r="L7" s="259"/>
      <c r="M7" s="271" t="s">
        <v>90</v>
      </c>
      <c r="N7" s="272"/>
      <c r="O7" s="272"/>
      <c r="P7" s="272"/>
      <c r="Q7" s="271" t="s">
        <v>91</v>
      </c>
      <c r="R7" s="272"/>
      <c r="S7" s="272"/>
      <c r="T7" s="272"/>
      <c r="U7" s="261"/>
      <c r="V7" s="262"/>
      <c r="W7" s="262"/>
      <c r="X7" s="263"/>
      <c r="Y7" s="261"/>
      <c r="Z7" s="262"/>
      <c r="AA7" s="262"/>
      <c r="AB7" s="263"/>
      <c r="AC7" s="261"/>
      <c r="AD7" s="262"/>
      <c r="AE7" s="262"/>
      <c r="AF7" s="263"/>
      <c r="AG7" s="280" t="s">
        <v>92</v>
      </c>
      <c r="AH7" s="281"/>
      <c r="AI7" s="281"/>
      <c r="AJ7" s="282"/>
      <c r="AK7" s="271" t="s">
        <v>93</v>
      </c>
      <c r="AL7" s="272"/>
      <c r="AM7" s="272"/>
      <c r="AN7" s="272"/>
      <c r="AO7" s="271" t="s">
        <v>94</v>
      </c>
      <c r="AP7" s="272"/>
      <c r="AQ7" s="272"/>
      <c r="AR7" s="272"/>
      <c r="AS7" s="271" t="s">
        <v>95</v>
      </c>
      <c r="AT7" s="272"/>
      <c r="AU7" s="272"/>
      <c r="AV7" s="272"/>
      <c r="AW7" s="271" t="s">
        <v>96</v>
      </c>
      <c r="AX7" s="272"/>
      <c r="AY7" s="272"/>
      <c r="AZ7" s="272"/>
      <c r="BA7" s="261"/>
      <c r="BB7" s="262"/>
      <c r="BC7" s="262"/>
      <c r="BD7" s="263"/>
      <c r="BE7" s="279" t="s">
        <v>97</v>
      </c>
      <c r="BF7" s="279"/>
      <c r="BG7" s="279"/>
      <c r="BH7" s="279"/>
      <c r="BI7" s="280" t="s">
        <v>98</v>
      </c>
      <c r="BJ7" s="281"/>
      <c r="BK7" s="281"/>
      <c r="BL7" s="282"/>
      <c r="BM7" s="261"/>
      <c r="BN7" s="262"/>
      <c r="BO7" s="262"/>
      <c r="BP7" s="263"/>
      <c r="BQ7" s="271" t="s">
        <v>99</v>
      </c>
      <c r="BR7" s="272"/>
      <c r="BS7" s="272"/>
      <c r="BT7" s="272"/>
      <c r="BU7" s="271" t="s">
        <v>100</v>
      </c>
      <c r="BV7" s="272"/>
      <c r="BW7" s="272"/>
      <c r="BX7" s="272"/>
      <c r="BY7" s="279" t="s">
        <v>101</v>
      </c>
      <c r="BZ7" s="279"/>
      <c r="CA7" s="279"/>
      <c r="CB7" s="279"/>
      <c r="CC7" s="271" t="s">
        <v>102</v>
      </c>
      <c r="CD7" s="272"/>
      <c r="CE7" s="272"/>
      <c r="CF7" s="272"/>
      <c r="CG7" s="271" t="s">
        <v>103</v>
      </c>
      <c r="CH7" s="272"/>
      <c r="CI7" s="272"/>
      <c r="CJ7" s="272"/>
      <c r="CK7" s="261"/>
      <c r="CL7" s="262"/>
      <c r="CM7" s="262"/>
      <c r="CN7" s="263"/>
      <c r="CO7" s="261"/>
      <c r="CP7" s="262"/>
      <c r="CQ7" s="262"/>
      <c r="CR7" s="263"/>
      <c r="CS7" s="279" t="s">
        <v>104</v>
      </c>
      <c r="CT7" s="279"/>
      <c r="CU7" s="279"/>
      <c r="CV7" s="279"/>
      <c r="CW7" s="279" t="s">
        <v>105</v>
      </c>
      <c r="CX7" s="279"/>
      <c r="CY7" s="279"/>
      <c r="CZ7" s="279"/>
      <c r="DA7" s="261"/>
      <c r="DB7" s="262"/>
      <c r="DC7" s="262"/>
      <c r="DD7" s="263"/>
      <c r="DE7" s="271" t="s">
        <v>106</v>
      </c>
      <c r="DF7" s="272"/>
      <c r="DG7" s="272"/>
      <c r="DH7" s="273"/>
      <c r="DI7" s="261"/>
      <c r="DJ7" s="262"/>
      <c r="DK7" s="262"/>
      <c r="DL7" s="263"/>
      <c r="DM7" s="261"/>
      <c r="DN7" s="262"/>
      <c r="DO7" s="262"/>
      <c r="DP7" s="262"/>
      <c r="DQ7" s="262"/>
      <c r="DR7" s="263"/>
      <c r="DS7" s="270"/>
      <c r="DT7" s="270"/>
    </row>
    <row r="8" spans="1:124" s="73" customFormat="1" ht="17.25" customHeight="1" x14ac:dyDescent="0.25">
      <c r="A8" s="253"/>
      <c r="B8" s="254"/>
      <c r="C8" s="283" t="s">
        <v>107</v>
      </c>
      <c r="D8" s="284"/>
      <c r="E8" s="270" t="s">
        <v>108</v>
      </c>
      <c r="F8" s="270"/>
      <c r="G8" s="270" t="s">
        <v>109</v>
      </c>
      <c r="H8" s="270"/>
      <c r="I8" s="270" t="s">
        <v>108</v>
      </c>
      <c r="J8" s="270"/>
      <c r="K8" s="270" t="s">
        <v>109</v>
      </c>
      <c r="L8" s="270"/>
      <c r="M8" s="270" t="s">
        <v>108</v>
      </c>
      <c r="N8" s="270"/>
      <c r="O8" s="270" t="s">
        <v>109</v>
      </c>
      <c r="P8" s="270"/>
      <c r="Q8" s="270" t="s">
        <v>108</v>
      </c>
      <c r="R8" s="270"/>
      <c r="S8" s="270" t="s">
        <v>109</v>
      </c>
      <c r="T8" s="270"/>
      <c r="U8" s="270" t="s">
        <v>108</v>
      </c>
      <c r="V8" s="270"/>
      <c r="W8" s="270" t="s">
        <v>109</v>
      </c>
      <c r="X8" s="270"/>
      <c r="Y8" s="270" t="s">
        <v>108</v>
      </c>
      <c r="Z8" s="270"/>
      <c r="AA8" s="270" t="s">
        <v>109</v>
      </c>
      <c r="AB8" s="270"/>
      <c r="AC8" s="270" t="s">
        <v>108</v>
      </c>
      <c r="AD8" s="270"/>
      <c r="AE8" s="270" t="s">
        <v>109</v>
      </c>
      <c r="AF8" s="270"/>
      <c r="AG8" s="212" t="s">
        <v>108</v>
      </c>
      <c r="AH8" s="285"/>
      <c r="AI8" s="212" t="s">
        <v>109</v>
      </c>
      <c r="AJ8" s="285"/>
      <c r="AK8" s="270" t="s">
        <v>108</v>
      </c>
      <c r="AL8" s="270"/>
      <c r="AM8" s="270" t="s">
        <v>109</v>
      </c>
      <c r="AN8" s="270"/>
      <c r="AO8" s="270" t="s">
        <v>108</v>
      </c>
      <c r="AP8" s="270"/>
      <c r="AQ8" s="270" t="s">
        <v>109</v>
      </c>
      <c r="AR8" s="270"/>
      <c r="AS8" s="270" t="s">
        <v>108</v>
      </c>
      <c r="AT8" s="270"/>
      <c r="AU8" s="270" t="s">
        <v>109</v>
      </c>
      <c r="AV8" s="270"/>
      <c r="AW8" s="270" t="s">
        <v>108</v>
      </c>
      <c r="AX8" s="270"/>
      <c r="AY8" s="270" t="s">
        <v>109</v>
      </c>
      <c r="AZ8" s="270"/>
      <c r="BA8" s="270" t="s">
        <v>108</v>
      </c>
      <c r="BB8" s="270"/>
      <c r="BC8" s="270" t="s">
        <v>109</v>
      </c>
      <c r="BD8" s="270"/>
      <c r="BE8" s="270" t="s">
        <v>108</v>
      </c>
      <c r="BF8" s="270"/>
      <c r="BG8" s="270" t="s">
        <v>109</v>
      </c>
      <c r="BH8" s="270"/>
      <c r="BI8" s="270" t="s">
        <v>108</v>
      </c>
      <c r="BJ8" s="270"/>
      <c r="BK8" s="270" t="s">
        <v>109</v>
      </c>
      <c r="BL8" s="270"/>
      <c r="BM8" s="270" t="s">
        <v>108</v>
      </c>
      <c r="BN8" s="270"/>
      <c r="BO8" s="270" t="s">
        <v>109</v>
      </c>
      <c r="BP8" s="270"/>
      <c r="BQ8" s="270" t="s">
        <v>108</v>
      </c>
      <c r="BR8" s="270"/>
      <c r="BS8" s="270" t="s">
        <v>109</v>
      </c>
      <c r="BT8" s="270"/>
      <c r="BU8" s="270" t="s">
        <v>108</v>
      </c>
      <c r="BV8" s="270"/>
      <c r="BW8" s="270" t="s">
        <v>109</v>
      </c>
      <c r="BX8" s="270"/>
      <c r="BY8" s="270" t="s">
        <v>108</v>
      </c>
      <c r="BZ8" s="270"/>
      <c r="CA8" s="270" t="s">
        <v>109</v>
      </c>
      <c r="CB8" s="270"/>
      <c r="CC8" s="270" t="s">
        <v>108</v>
      </c>
      <c r="CD8" s="270"/>
      <c r="CE8" s="270" t="s">
        <v>109</v>
      </c>
      <c r="CF8" s="270"/>
      <c r="CG8" s="270" t="s">
        <v>108</v>
      </c>
      <c r="CH8" s="270"/>
      <c r="CI8" s="270" t="s">
        <v>109</v>
      </c>
      <c r="CJ8" s="270"/>
      <c r="CK8" s="270" t="s">
        <v>108</v>
      </c>
      <c r="CL8" s="270"/>
      <c r="CM8" s="270" t="s">
        <v>109</v>
      </c>
      <c r="CN8" s="270"/>
      <c r="CO8" s="270" t="s">
        <v>108</v>
      </c>
      <c r="CP8" s="270"/>
      <c r="CQ8" s="270" t="s">
        <v>109</v>
      </c>
      <c r="CR8" s="270"/>
      <c r="CS8" s="270" t="s">
        <v>108</v>
      </c>
      <c r="CT8" s="270"/>
      <c r="CU8" s="270" t="s">
        <v>109</v>
      </c>
      <c r="CV8" s="270"/>
      <c r="CW8" s="270" t="s">
        <v>108</v>
      </c>
      <c r="CX8" s="270"/>
      <c r="CY8" s="270" t="s">
        <v>109</v>
      </c>
      <c r="CZ8" s="270"/>
      <c r="DA8" s="270" t="s">
        <v>108</v>
      </c>
      <c r="DB8" s="270"/>
      <c r="DC8" s="270" t="s">
        <v>109</v>
      </c>
      <c r="DD8" s="270"/>
      <c r="DE8" s="270" t="s">
        <v>108</v>
      </c>
      <c r="DF8" s="270"/>
      <c r="DG8" s="270" t="s">
        <v>109</v>
      </c>
      <c r="DH8" s="270"/>
      <c r="DI8" s="270" t="s">
        <v>108</v>
      </c>
      <c r="DJ8" s="270"/>
      <c r="DK8" s="270" t="s">
        <v>109</v>
      </c>
      <c r="DL8" s="270"/>
      <c r="DM8" s="287" t="s">
        <v>110</v>
      </c>
      <c r="DN8" s="288"/>
      <c r="DO8" s="270" t="s">
        <v>108</v>
      </c>
      <c r="DP8" s="270"/>
      <c r="DQ8" s="270" t="s">
        <v>109</v>
      </c>
      <c r="DR8" s="270"/>
      <c r="DS8" s="270" t="s">
        <v>109</v>
      </c>
      <c r="DT8" s="270"/>
    </row>
    <row r="9" spans="1:124" s="78" customFormat="1" ht="59.25" customHeight="1" x14ac:dyDescent="0.2">
      <c r="A9" s="253"/>
      <c r="B9" s="254"/>
      <c r="C9" s="74" t="s">
        <v>111</v>
      </c>
      <c r="D9" s="75" t="s">
        <v>112</v>
      </c>
      <c r="E9" s="74" t="s">
        <v>111</v>
      </c>
      <c r="F9" s="75" t="s">
        <v>112</v>
      </c>
      <c r="G9" s="74" t="s">
        <v>111</v>
      </c>
      <c r="H9" s="75" t="s">
        <v>112</v>
      </c>
      <c r="I9" s="74" t="s">
        <v>111</v>
      </c>
      <c r="J9" s="75" t="s">
        <v>112</v>
      </c>
      <c r="K9" s="74" t="s">
        <v>111</v>
      </c>
      <c r="L9" s="75" t="s">
        <v>112</v>
      </c>
      <c r="M9" s="74" t="s">
        <v>111</v>
      </c>
      <c r="N9" s="75" t="s">
        <v>112</v>
      </c>
      <c r="O9" s="74" t="s">
        <v>111</v>
      </c>
      <c r="P9" s="75" t="s">
        <v>112</v>
      </c>
      <c r="Q9" s="74" t="s">
        <v>111</v>
      </c>
      <c r="R9" s="75" t="s">
        <v>112</v>
      </c>
      <c r="S9" s="74" t="s">
        <v>111</v>
      </c>
      <c r="T9" s="75" t="s">
        <v>112</v>
      </c>
      <c r="U9" s="74" t="s">
        <v>111</v>
      </c>
      <c r="V9" s="75" t="s">
        <v>112</v>
      </c>
      <c r="W9" s="74" t="s">
        <v>111</v>
      </c>
      <c r="X9" s="75" t="s">
        <v>112</v>
      </c>
      <c r="Y9" s="74" t="s">
        <v>111</v>
      </c>
      <c r="Z9" s="75" t="s">
        <v>112</v>
      </c>
      <c r="AA9" s="74" t="s">
        <v>111</v>
      </c>
      <c r="AB9" s="75" t="s">
        <v>112</v>
      </c>
      <c r="AC9" s="74" t="s">
        <v>111</v>
      </c>
      <c r="AD9" s="75" t="s">
        <v>112</v>
      </c>
      <c r="AE9" s="74" t="s">
        <v>111</v>
      </c>
      <c r="AF9" s="75" t="s">
        <v>112</v>
      </c>
      <c r="AG9" s="76" t="s">
        <v>111</v>
      </c>
      <c r="AH9" s="77" t="s">
        <v>112</v>
      </c>
      <c r="AI9" s="76" t="s">
        <v>111</v>
      </c>
      <c r="AJ9" s="77" t="s">
        <v>112</v>
      </c>
      <c r="AK9" s="74" t="s">
        <v>111</v>
      </c>
      <c r="AL9" s="75" t="s">
        <v>112</v>
      </c>
      <c r="AM9" s="74" t="s">
        <v>111</v>
      </c>
      <c r="AN9" s="75" t="s">
        <v>112</v>
      </c>
      <c r="AO9" s="74" t="s">
        <v>111</v>
      </c>
      <c r="AP9" s="75" t="s">
        <v>112</v>
      </c>
      <c r="AQ9" s="74" t="s">
        <v>111</v>
      </c>
      <c r="AR9" s="75" t="s">
        <v>112</v>
      </c>
      <c r="AS9" s="74" t="s">
        <v>111</v>
      </c>
      <c r="AT9" s="75" t="s">
        <v>112</v>
      </c>
      <c r="AU9" s="74" t="s">
        <v>111</v>
      </c>
      <c r="AV9" s="75" t="s">
        <v>112</v>
      </c>
      <c r="AW9" s="74" t="s">
        <v>111</v>
      </c>
      <c r="AX9" s="75" t="s">
        <v>112</v>
      </c>
      <c r="AY9" s="74" t="s">
        <v>111</v>
      </c>
      <c r="AZ9" s="75" t="s">
        <v>112</v>
      </c>
      <c r="BA9" s="74" t="s">
        <v>111</v>
      </c>
      <c r="BB9" s="75" t="s">
        <v>112</v>
      </c>
      <c r="BC9" s="74" t="s">
        <v>111</v>
      </c>
      <c r="BD9" s="75" t="s">
        <v>112</v>
      </c>
      <c r="BE9" s="74" t="s">
        <v>111</v>
      </c>
      <c r="BF9" s="75" t="s">
        <v>112</v>
      </c>
      <c r="BG9" s="74" t="s">
        <v>111</v>
      </c>
      <c r="BH9" s="75" t="s">
        <v>112</v>
      </c>
      <c r="BI9" s="74" t="s">
        <v>111</v>
      </c>
      <c r="BJ9" s="75" t="s">
        <v>112</v>
      </c>
      <c r="BK9" s="74" t="s">
        <v>111</v>
      </c>
      <c r="BL9" s="75" t="s">
        <v>112</v>
      </c>
      <c r="BM9" s="74" t="s">
        <v>111</v>
      </c>
      <c r="BN9" s="75" t="s">
        <v>112</v>
      </c>
      <c r="BO9" s="74" t="s">
        <v>111</v>
      </c>
      <c r="BP9" s="75" t="s">
        <v>112</v>
      </c>
      <c r="BQ9" s="74" t="s">
        <v>111</v>
      </c>
      <c r="BR9" s="75" t="s">
        <v>112</v>
      </c>
      <c r="BS9" s="74" t="s">
        <v>111</v>
      </c>
      <c r="BT9" s="75" t="s">
        <v>112</v>
      </c>
      <c r="BU9" s="74" t="s">
        <v>111</v>
      </c>
      <c r="BV9" s="75" t="s">
        <v>112</v>
      </c>
      <c r="BW9" s="74" t="s">
        <v>111</v>
      </c>
      <c r="BX9" s="75" t="s">
        <v>112</v>
      </c>
      <c r="BY9" s="74" t="s">
        <v>111</v>
      </c>
      <c r="BZ9" s="75" t="s">
        <v>112</v>
      </c>
      <c r="CA9" s="74" t="s">
        <v>111</v>
      </c>
      <c r="CB9" s="75" t="s">
        <v>112</v>
      </c>
      <c r="CC9" s="74" t="s">
        <v>111</v>
      </c>
      <c r="CD9" s="75" t="s">
        <v>112</v>
      </c>
      <c r="CE9" s="74" t="s">
        <v>111</v>
      </c>
      <c r="CF9" s="75" t="s">
        <v>112</v>
      </c>
      <c r="CG9" s="74" t="s">
        <v>111</v>
      </c>
      <c r="CH9" s="75" t="s">
        <v>112</v>
      </c>
      <c r="CI9" s="74" t="s">
        <v>111</v>
      </c>
      <c r="CJ9" s="75" t="s">
        <v>112</v>
      </c>
      <c r="CK9" s="74" t="s">
        <v>111</v>
      </c>
      <c r="CL9" s="75" t="s">
        <v>112</v>
      </c>
      <c r="CM9" s="74" t="s">
        <v>111</v>
      </c>
      <c r="CN9" s="75" t="s">
        <v>112</v>
      </c>
      <c r="CO9" s="74" t="s">
        <v>111</v>
      </c>
      <c r="CP9" s="75" t="s">
        <v>112</v>
      </c>
      <c r="CQ9" s="74" t="s">
        <v>111</v>
      </c>
      <c r="CR9" s="75" t="s">
        <v>112</v>
      </c>
      <c r="CS9" s="74" t="s">
        <v>111</v>
      </c>
      <c r="CT9" s="75" t="s">
        <v>112</v>
      </c>
      <c r="CU9" s="74" t="s">
        <v>111</v>
      </c>
      <c r="CV9" s="75" t="s">
        <v>112</v>
      </c>
      <c r="CW9" s="74" t="s">
        <v>111</v>
      </c>
      <c r="CX9" s="75" t="s">
        <v>112</v>
      </c>
      <c r="CY9" s="74" t="s">
        <v>111</v>
      </c>
      <c r="CZ9" s="75" t="s">
        <v>112</v>
      </c>
      <c r="DA9" s="74" t="s">
        <v>111</v>
      </c>
      <c r="DB9" s="75" t="s">
        <v>112</v>
      </c>
      <c r="DC9" s="74" t="s">
        <v>111</v>
      </c>
      <c r="DD9" s="75" t="s">
        <v>112</v>
      </c>
      <c r="DE9" s="74" t="s">
        <v>111</v>
      </c>
      <c r="DF9" s="75" t="s">
        <v>112</v>
      </c>
      <c r="DG9" s="74" t="s">
        <v>111</v>
      </c>
      <c r="DH9" s="75" t="s">
        <v>112</v>
      </c>
      <c r="DI9" s="74" t="s">
        <v>111</v>
      </c>
      <c r="DJ9" s="75" t="s">
        <v>112</v>
      </c>
      <c r="DK9" s="74" t="s">
        <v>111</v>
      </c>
      <c r="DL9" s="75" t="s">
        <v>112</v>
      </c>
      <c r="DM9" s="74" t="s">
        <v>111</v>
      </c>
      <c r="DN9" s="75" t="s">
        <v>112</v>
      </c>
      <c r="DO9" s="74" t="s">
        <v>111</v>
      </c>
      <c r="DP9" s="75" t="s">
        <v>112</v>
      </c>
      <c r="DQ9" s="74" t="s">
        <v>111</v>
      </c>
      <c r="DR9" s="75" t="s">
        <v>112</v>
      </c>
      <c r="DS9" s="74" t="s">
        <v>111</v>
      </c>
      <c r="DT9" s="75" t="s">
        <v>112</v>
      </c>
    </row>
    <row r="10" spans="1:124" s="73" customFormat="1" ht="13.5" x14ac:dyDescent="0.25">
      <c r="A10" s="154"/>
      <c r="B10" s="150">
        <v>1</v>
      </c>
      <c r="C10" s="150">
        <f>B10+1</f>
        <v>2</v>
      </c>
      <c r="D10" s="150">
        <f t="shared" ref="D10:BO10" si="0">C10+1</f>
        <v>3</v>
      </c>
      <c r="E10" s="150">
        <f>D10+1</f>
        <v>4</v>
      </c>
      <c r="F10" s="150">
        <f t="shared" si="0"/>
        <v>5</v>
      </c>
      <c r="G10" s="150">
        <f>F10+1</f>
        <v>6</v>
      </c>
      <c r="H10" s="150">
        <f t="shared" si="0"/>
        <v>7</v>
      </c>
      <c r="I10" s="150">
        <f t="shared" si="0"/>
        <v>8</v>
      </c>
      <c r="J10" s="150">
        <f t="shared" si="0"/>
        <v>9</v>
      </c>
      <c r="K10" s="150">
        <f t="shared" si="0"/>
        <v>10</v>
      </c>
      <c r="L10" s="150">
        <f t="shared" si="0"/>
        <v>11</v>
      </c>
      <c r="M10" s="150">
        <f t="shared" si="0"/>
        <v>12</v>
      </c>
      <c r="N10" s="150">
        <f t="shared" si="0"/>
        <v>13</v>
      </c>
      <c r="O10" s="150">
        <f t="shared" si="0"/>
        <v>14</v>
      </c>
      <c r="P10" s="150">
        <f t="shared" si="0"/>
        <v>15</v>
      </c>
      <c r="Q10" s="150">
        <f t="shared" si="0"/>
        <v>16</v>
      </c>
      <c r="R10" s="150">
        <f t="shared" si="0"/>
        <v>17</v>
      </c>
      <c r="S10" s="150">
        <f t="shared" si="0"/>
        <v>18</v>
      </c>
      <c r="T10" s="150">
        <f t="shared" si="0"/>
        <v>19</v>
      </c>
      <c r="U10" s="150">
        <f t="shared" si="0"/>
        <v>20</v>
      </c>
      <c r="V10" s="150">
        <f t="shared" si="0"/>
        <v>21</v>
      </c>
      <c r="W10" s="150">
        <f t="shared" si="0"/>
        <v>22</v>
      </c>
      <c r="X10" s="150">
        <f t="shared" si="0"/>
        <v>23</v>
      </c>
      <c r="Y10" s="150">
        <f t="shared" si="0"/>
        <v>24</v>
      </c>
      <c r="Z10" s="150">
        <f t="shared" si="0"/>
        <v>25</v>
      </c>
      <c r="AA10" s="150">
        <f t="shared" si="0"/>
        <v>26</v>
      </c>
      <c r="AB10" s="150">
        <f t="shared" si="0"/>
        <v>27</v>
      </c>
      <c r="AC10" s="150">
        <f t="shared" si="0"/>
        <v>28</v>
      </c>
      <c r="AD10" s="150">
        <f t="shared" si="0"/>
        <v>29</v>
      </c>
      <c r="AE10" s="150">
        <f t="shared" si="0"/>
        <v>30</v>
      </c>
      <c r="AF10" s="150">
        <f t="shared" si="0"/>
        <v>31</v>
      </c>
      <c r="AG10" s="150">
        <f t="shared" si="0"/>
        <v>32</v>
      </c>
      <c r="AH10" s="150">
        <f t="shared" si="0"/>
        <v>33</v>
      </c>
      <c r="AI10" s="150">
        <f t="shared" si="0"/>
        <v>34</v>
      </c>
      <c r="AJ10" s="150">
        <f t="shared" si="0"/>
        <v>35</v>
      </c>
      <c r="AK10" s="150">
        <f t="shared" si="0"/>
        <v>36</v>
      </c>
      <c r="AL10" s="150">
        <f t="shared" si="0"/>
        <v>37</v>
      </c>
      <c r="AM10" s="150">
        <f t="shared" si="0"/>
        <v>38</v>
      </c>
      <c r="AN10" s="150">
        <f t="shared" si="0"/>
        <v>39</v>
      </c>
      <c r="AO10" s="150">
        <f t="shared" si="0"/>
        <v>40</v>
      </c>
      <c r="AP10" s="150">
        <f t="shared" si="0"/>
        <v>41</v>
      </c>
      <c r="AQ10" s="150">
        <f t="shared" si="0"/>
        <v>42</v>
      </c>
      <c r="AR10" s="150">
        <f t="shared" si="0"/>
        <v>43</v>
      </c>
      <c r="AS10" s="150">
        <f t="shared" si="0"/>
        <v>44</v>
      </c>
      <c r="AT10" s="150">
        <f t="shared" si="0"/>
        <v>45</v>
      </c>
      <c r="AU10" s="150">
        <f t="shared" si="0"/>
        <v>46</v>
      </c>
      <c r="AV10" s="150">
        <f t="shared" si="0"/>
        <v>47</v>
      </c>
      <c r="AW10" s="150">
        <f t="shared" si="0"/>
        <v>48</v>
      </c>
      <c r="AX10" s="150">
        <f t="shared" si="0"/>
        <v>49</v>
      </c>
      <c r="AY10" s="150">
        <f t="shared" si="0"/>
        <v>50</v>
      </c>
      <c r="AZ10" s="150">
        <f t="shared" si="0"/>
        <v>51</v>
      </c>
      <c r="BA10" s="150">
        <f t="shared" si="0"/>
        <v>52</v>
      </c>
      <c r="BB10" s="150">
        <f t="shared" si="0"/>
        <v>53</v>
      </c>
      <c r="BC10" s="150">
        <f t="shared" si="0"/>
        <v>54</v>
      </c>
      <c r="BD10" s="150">
        <f t="shared" si="0"/>
        <v>55</v>
      </c>
      <c r="BE10" s="150">
        <f t="shared" si="0"/>
        <v>56</v>
      </c>
      <c r="BF10" s="150">
        <f t="shared" si="0"/>
        <v>57</v>
      </c>
      <c r="BG10" s="150">
        <f t="shared" si="0"/>
        <v>58</v>
      </c>
      <c r="BH10" s="150">
        <f t="shared" si="0"/>
        <v>59</v>
      </c>
      <c r="BI10" s="150">
        <f t="shared" si="0"/>
        <v>60</v>
      </c>
      <c r="BJ10" s="150">
        <f t="shared" si="0"/>
        <v>61</v>
      </c>
      <c r="BK10" s="150">
        <f t="shared" si="0"/>
        <v>62</v>
      </c>
      <c r="BL10" s="150">
        <f t="shared" si="0"/>
        <v>63</v>
      </c>
      <c r="BM10" s="150">
        <f t="shared" si="0"/>
        <v>64</v>
      </c>
      <c r="BN10" s="150">
        <f t="shared" si="0"/>
        <v>65</v>
      </c>
      <c r="BO10" s="150">
        <f t="shared" si="0"/>
        <v>66</v>
      </c>
      <c r="BP10" s="150">
        <f t="shared" ref="BP10:DT10" si="1">BO10+1</f>
        <v>67</v>
      </c>
      <c r="BQ10" s="150">
        <f t="shared" si="1"/>
        <v>68</v>
      </c>
      <c r="BR10" s="150">
        <f t="shared" si="1"/>
        <v>69</v>
      </c>
      <c r="BS10" s="150">
        <f t="shared" si="1"/>
        <v>70</v>
      </c>
      <c r="BT10" s="150">
        <f t="shared" si="1"/>
        <v>71</v>
      </c>
      <c r="BU10" s="150">
        <f t="shared" si="1"/>
        <v>72</v>
      </c>
      <c r="BV10" s="150">
        <f t="shared" si="1"/>
        <v>73</v>
      </c>
      <c r="BW10" s="150">
        <f t="shared" si="1"/>
        <v>74</v>
      </c>
      <c r="BX10" s="150">
        <f t="shared" si="1"/>
        <v>75</v>
      </c>
      <c r="BY10" s="150">
        <f t="shared" si="1"/>
        <v>76</v>
      </c>
      <c r="BZ10" s="150">
        <f t="shared" si="1"/>
        <v>77</v>
      </c>
      <c r="CA10" s="150">
        <f t="shared" si="1"/>
        <v>78</v>
      </c>
      <c r="CB10" s="150">
        <f t="shared" si="1"/>
        <v>79</v>
      </c>
      <c r="CC10" s="150">
        <f t="shared" si="1"/>
        <v>80</v>
      </c>
      <c r="CD10" s="150">
        <f t="shared" si="1"/>
        <v>81</v>
      </c>
      <c r="CE10" s="150">
        <f t="shared" si="1"/>
        <v>82</v>
      </c>
      <c r="CF10" s="150">
        <f t="shared" si="1"/>
        <v>83</v>
      </c>
      <c r="CG10" s="150">
        <f t="shared" si="1"/>
        <v>84</v>
      </c>
      <c r="CH10" s="150">
        <f t="shared" si="1"/>
        <v>85</v>
      </c>
      <c r="CI10" s="150">
        <f t="shared" si="1"/>
        <v>86</v>
      </c>
      <c r="CJ10" s="150">
        <f t="shared" si="1"/>
        <v>87</v>
      </c>
      <c r="CK10" s="150">
        <f t="shared" si="1"/>
        <v>88</v>
      </c>
      <c r="CL10" s="150">
        <f t="shared" si="1"/>
        <v>89</v>
      </c>
      <c r="CM10" s="150">
        <f t="shared" si="1"/>
        <v>90</v>
      </c>
      <c r="CN10" s="150">
        <f t="shared" si="1"/>
        <v>91</v>
      </c>
      <c r="CO10" s="150">
        <f t="shared" si="1"/>
        <v>92</v>
      </c>
      <c r="CP10" s="150">
        <f t="shared" si="1"/>
        <v>93</v>
      </c>
      <c r="CQ10" s="150">
        <f t="shared" si="1"/>
        <v>94</v>
      </c>
      <c r="CR10" s="150">
        <f t="shared" si="1"/>
        <v>95</v>
      </c>
      <c r="CS10" s="150">
        <f t="shared" si="1"/>
        <v>96</v>
      </c>
      <c r="CT10" s="150">
        <f t="shared" si="1"/>
        <v>97</v>
      </c>
      <c r="CU10" s="150">
        <f t="shared" si="1"/>
        <v>98</v>
      </c>
      <c r="CV10" s="150">
        <f t="shared" si="1"/>
        <v>99</v>
      </c>
      <c r="CW10" s="150">
        <f t="shared" si="1"/>
        <v>100</v>
      </c>
      <c r="CX10" s="150">
        <f t="shared" si="1"/>
        <v>101</v>
      </c>
      <c r="CY10" s="150">
        <f t="shared" si="1"/>
        <v>102</v>
      </c>
      <c r="CZ10" s="150">
        <f t="shared" si="1"/>
        <v>103</v>
      </c>
      <c r="DA10" s="150">
        <f t="shared" si="1"/>
        <v>104</v>
      </c>
      <c r="DB10" s="150">
        <f t="shared" si="1"/>
        <v>105</v>
      </c>
      <c r="DC10" s="150">
        <f t="shared" si="1"/>
        <v>106</v>
      </c>
      <c r="DD10" s="150">
        <f t="shared" si="1"/>
        <v>107</v>
      </c>
      <c r="DE10" s="150">
        <f t="shared" si="1"/>
        <v>108</v>
      </c>
      <c r="DF10" s="150">
        <f t="shared" si="1"/>
        <v>109</v>
      </c>
      <c r="DG10" s="150">
        <f t="shared" si="1"/>
        <v>110</v>
      </c>
      <c r="DH10" s="150">
        <f t="shared" si="1"/>
        <v>111</v>
      </c>
      <c r="DI10" s="150">
        <f t="shared" si="1"/>
        <v>112</v>
      </c>
      <c r="DJ10" s="150">
        <f t="shared" si="1"/>
        <v>113</v>
      </c>
      <c r="DK10" s="150">
        <f t="shared" si="1"/>
        <v>114</v>
      </c>
      <c r="DL10" s="150">
        <f t="shared" si="1"/>
        <v>115</v>
      </c>
      <c r="DM10" s="150">
        <f t="shared" si="1"/>
        <v>116</v>
      </c>
      <c r="DN10" s="150">
        <f t="shared" si="1"/>
        <v>117</v>
      </c>
      <c r="DO10" s="150">
        <f t="shared" si="1"/>
        <v>118</v>
      </c>
      <c r="DP10" s="150">
        <f t="shared" si="1"/>
        <v>119</v>
      </c>
      <c r="DQ10" s="150">
        <f t="shared" si="1"/>
        <v>120</v>
      </c>
      <c r="DR10" s="150">
        <f t="shared" si="1"/>
        <v>121</v>
      </c>
      <c r="DS10" s="150">
        <f t="shared" si="1"/>
        <v>122</v>
      </c>
      <c r="DT10" s="150">
        <f t="shared" si="1"/>
        <v>123</v>
      </c>
    </row>
    <row r="11" spans="1:124" s="129" customFormat="1" ht="20.25" customHeight="1" x14ac:dyDescent="0.25">
      <c r="A11" s="136">
        <v>1</v>
      </c>
      <c r="B11" s="135" t="s">
        <v>40</v>
      </c>
      <c r="C11" s="137">
        <f t="shared" ref="C11:D14" si="2">E11+G11-DS11</f>
        <v>3189268.1000000006</v>
      </c>
      <c r="D11" s="137">
        <f t="shared" si="2"/>
        <v>2994338.1</v>
      </c>
      <c r="E11" s="137">
        <f>I11+U11+Y11+AC11+BA11+BM11+CK11+CO11+DA11+DI11+DO11</f>
        <v>1944546.4000000001</v>
      </c>
      <c r="F11" s="137">
        <f>J11+V11+Z11+AD11+BB11+BN11+CL11+CP11+DB11+DJ11+DP11</f>
        <v>1936697.1</v>
      </c>
      <c r="G11" s="137">
        <f>K11+W11+AA11+AE11+BC11+BO11+CM11+CQ11+DC11+DK11+DQ11</f>
        <v>1314721.7000000002</v>
      </c>
      <c r="H11" s="137">
        <f>L11+X11+AB11+AF11+BD11+BP11+CN11+CR11+DD11+DL11+DR11</f>
        <v>1127641</v>
      </c>
      <c r="I11" s="137">
        <v>636789.1</v>
      </c>
      <c r="J11" s="137">
        <v>635281.5</v>
      </c>
      <c r="K11" s="137">
        <v>35307.599999999999</v>
      </c>
      <c r="L11" s="137">
        <v>29221.4</v>
      </c>
      <c r="M11" s="137">
        <v>636789.1</v>
      </c>
      <c r="N11" s="137">
        <v>635281.5</v>
      </c>
      <c r="O11" s="137">
        <v>35307.599999999999</v>
      </c>
      <c r="P11" s="137">
        <v>29221.4</v>
      </c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37">
        <v>42754</v>
      </c>
      <c r="AD11" s="137">
        <v>42728.800000000003</v>
      </c>
      <c r="AE11" s="137">
        <v>1230179</v>
      </c>
      <c r="AF11" s="137">
        <v>1091926.8</v>
      </c>
      <c r="AG11" s="128"/>
      <c r="AH11" s="128"/>
      <c r="AI11" s="128"/>
      <c r="AJ11" s="128"/>
      <c r="AK11" s="127"/>
      <c r="AL11" s="127"/>
      <c r="AM11" s="137">
        <v>654943</v>
      </c>
      <c r="AN11" s="137">
        <v>604083.5</v>
      </c>
      <c r="AO11" s="127"/>
      <c r="AP11" s="127"/>
      <c r="AQ11" s="127"/>
      <c r="AR11" s="127"/>
      <c r="AS11" s="137">
        <v>42754</v>
      </c>
      <c r="AT11" s="137">
        <v>42728.800000000003</v>
      </c>
      <c r="AU11" s="137">
        <v>735236</v>
      </c>
      <c r="AV11" s="137">
        <v>611918.1</v>
      </c>
      <c r="AW11" s="127"/>
      <c r="AX11" s="127"/>
      <c r="AY11" s="137">
        <v>-160000</v>
      </c>
      <c r="AZ11" s="137">
        <v>-124074.8</v>
      </c>
      <c r="BA11" s="137">
        <v>325296.7</v>
      </c>
      <c r="BB11" s="137">
        <v>322928.7</v>
      </c>
      <c r="BC11" s="127"/>
      <c r="BD11" s="127"/>
      <c r="BE11" s="137">
        <v>325296.7</v>
      </c>
      <c r="BF11" s="137">
        <v>322928.7</v>
      </c>
      <c r="BG11" s="127"/>
      <c r="BH11" s="127"/>
      <c r="BI11" s="127"/>
      <c r="BJ11" s="127"/>
      <c r="BK11" s="127"/>
      <c r="BL11" s="127"/>
      <c r="BM11" s="137">
        <v>96894</v>
      </c>
      <c r="BN11" s="137">
        <v>96609.3</v>
      </c>
      <c r="BO11" s="137">
        <v>45795.1</v>
      </c>
      <c r="BP11" s="137">
        <v>3052.8</v>
      </c>
      <c r="BQ11" s="127"/>
      <c r="BR11" s="127"/>
      <c r="BS11" s="127"/>
      <c r="BT11" s="127"/>
      <c r="BU11" s="127"/>
      <c r="BV11" s="127"/>
      <c r="BW11" s="127"/>
      <c r="BX11" s="127"/>
      <c r="BY11" s="137">
        <v>13501</v>
      </c>
      <c r="BZ11" s="137">
        <v>13252.6</v>
      </c>
      <c r="CA11" s="127"/>
      <c r="CB11" s="127"/>
      <c r="CC11" s="137">
        <v>78700</v>
      </c>
      <c r="CD11" s="137">
        <v>78664.800000000003</v>
      </c>
      <c r="CE11" s="127"/>
      <c r="CF11" s="127"/>
      <c r="CG11" s="137">
        <v>4692</v>
      </c>
      <c r="CH11" s="137">
        <v>4692</v>
      </c>
      <c r="CI11" s="137">
        <v>45795.1</v>
      </c>
      <c r="CJ11" s="137">
        <v>3052.8</v>
      </c>
      <c r="CK11" s="127"/>
      <c r="CL11" s="127"/>
      <c r="CM11" s="127"/>
      <c r="CN11" s="127"/>
      <c r="CO11" s="137">
        <v>120082.8</v>
      </c>
      <c r="CP11" s="137">
        <v>118503.5</v>
      </c>
      <c r="CQ11" s="127"/>
      <c r="CR11" s="127"/>
      <c r="CS11" s="137">
        <v>10698</v>
      </c>
      <c r="CT11" s="137">
        <v>10697.5</v>
      </c>
      <c r="CU11" s="127"/>
      <c r="CV11" s="127"/>
      <c r="CW11" s="137">
        <v>75710.8</v>
      </c>
      <c r="CX11" s="137">
        <v>75656.899999999994</v>
      </c>
      <c r="CY11" s="127"/>
      <c r="CZ11" s="127"/>
      <c r="DA11" s="137">
        <v>642462.5</v>
      </c>
      <c r="DB11" s="137">
        <v>641324.30000000005</v>
      </c>
      <c r="DC11" s="137">
        <v>3440</v>
      </c>
      <c r="DD11" s="137">
        <v>3440</v>
      </c>
      <c r="DE11" s="137">
        <v>387256.1</v>
      </c>
      <c r="DF11" s="137">
        <v>386902.8</v>
      </c>
      <c r="DG11" s="137">
        <v>3440</v>
      </c>
      <c r="DH11" s="137">
        <v>3440</v>
      </c>
      <c r="DI11" s="137">
        <v>9500</v>
      </c>
      <c r="DJ11" s="137">
        <v>9321</v>
      </c>
      <c r="DK11" s="128"/>
      <c r="DL11" s="128"/>
      <c r="DM11" s="144">
        <f t="shared" ref="DM11:DN14" si="3">DO11+DQ11</f>
        <v>70767.3</v>
      </c>
      <c r="DN11" s="144">
        <f t="shared" si="3"/>
        <v>70000</v>
      </c>
      <c r="DO11" s="137">
        <v>70767.3</v>
      </c>
      <c r="DP11" s="137">
        <v>70000</v>
      </c>
      <c r="DQ11" s="128"/>
      <c r="DR11" s="128"/>
      <c r="DS11" s="137">
        <v>70000</v>
      </c>
      <c r="DT11" s="137">
        <v>70000</v>
      </c>
    </row>
    <row r="12" spans="1:124" s="129" customFormat="1" ht="20.25" customHeight="1" x14ac:dyDescent="0.25">
      <c r="A12" s="136">
        <v>2</v>
      </c>
      <c r="B12" s="135" t="s">
        <v>42</v>
      </c>
      <c r="C12" s="137">
        <f t="shared" si="2"/>
        <v>3018261.9</v>
      </c>
      <c r="D12" s="137">
        <f t="shared" si="2"/>
        <v>2777615.7</v>
      </c>
      <c r="E12" s="137">
        <f t="shared" ref="E12:H14" si="4">I12+U12+Y12+AC12+BA12+BM12+CK12+CO12+DA12+DI12+DO12</f>
        <v>1210029.0999999999</v>
      </c>
      <c r="F12" s="137">
        <f t="shared" si="4"/>
        <v>1162545.8999999999</v>
      </c>
      <c r="G12" s="137">
        <f t="shared" si="4"/>
        <v>1820488.2000000002</v>
      </c>
      <c r="H12" s="137">
        <f t="shared" si="4"/>
        <v>1627325.2000000002</v>
      </c>
      <c r="I12" s="137">
        <v>305100.40000000002</v>
      </c>
      <c r="J12" s="137">
        <v>293118.7</v>
      </c>
      <c r="K12" s="137">
        <v>47743.5</v>
      </c>
      <c r="L12" s="137">
        <v>36940.300000000003</v>
      </c>
      <c r="M12" s="137">
        <v>277550.40000000002</v>
      </c>
      <c r="N12" s="137">
        <v>269946.59999999998</v>
      </c>
      <c r="O12" s="137">
        <v>47743.5</v>
      </c>
      <c r="P12" s="137">
        <v>36940.300000000003</v>
      </c>
      <c r="Q12" s="137">
        <v>17148</v>
      </c>
      <c r="R12" s="137">
        <v>14693.5</v>
      </c>
      <c r="S12" s="138">
        <v>0</v>
      </c>
      <c r="T12" s="137">
        <v>0</v>
      </c>
      <c r="U12" s="137">
        <v>500</v>
      </c>
      <c r="V12" s="137">
        <v>330</v>
      </c>
      <c r="W12" s="128"/>
      <c r="X12" s="128"/>
      <c r="Y12" s="127"/>
      <c r="Z12" s="127"/>
      <c r="AA12" s="127"/>
      <c r="AB12" s="127"/>
      <c r="AC12" s="137">
        <v>87400</v>
      </c>
      <c r="AD12" s="137">
        <v>85191.2</v>
      </c>
      <c r="AE12" s="137">
        <v>815257.9</v>
      </c>
      <c r="AF12" s="137">
        <v>735782.2</v>
      </c>
      <c r="AG12" s="128"/>
      <c r="AH12" s="128"/>
      <c r="AI12" s="128"/>
      <c r="AJ12" s="128"/>
      <c r="AK12" s="137">
        <v>0</v>
      </c>
      <c r="AL12" s="137">
        <v>0</v>
      </c>
      <c r="AM12" s="127"/>
      <c r="AN12" s="127"/>
      <c r="AO12" s="127"/>
      <c r="AP12" s="127"/>
      <c r="AQ12" s="137">
        <v>2000</v>
      </c>
      <c r="AR12" s="137">
        <v>500.2</v>
      </c>
      <c r="AS12" s="137">
        <v>86400</v>
      </c>
      <c r="AT12" s="137">
        <v>84191.2</v>
      </c>
      <c r="AU12" s="137">
        <v>1513257.8</v>
      </c>
      <c r="AV12" s="137">
        <v>1438072.9</v>
      </c>
      <c r="AW12" s="127"/>
      <c r="AX12" s="127"/>
      <c r="AY12" s="137">
        <v>-700000</v>
      </c>
      <c r="AZ12" s="137">
        <v>-702791</v>
      </c>
      <c r="BA12" s="137">
        <v>147800</v>
      </c>
      <c r="BB12" s="137">
        <v>146714.9</v>
      </c>
      <c r="BC12" s="137">
        <v>74150</v>
      </c>
      <c r="BD12" s="137">
        <v>73580</v>
      </c>
      <c r="BE12" s="137">
        <v>146000</v>
      </c>
      <c r="BF12" s="137">
        <v>144933</v>
      </c>
      <c r="BG12" s="137">
        <v>74150</v>
      </c>
      <c r="BH12" s="137">
        <v>73580</v>
      </c>
      <c r="BI12" s="137">
        <v>180000</v>
      </c>
      <c r="BJ12" s="137">
        <v>1781.9</v>
      </c>
      <c r="BK12" s="127"/>
      <c r="BL12" s="127"/>
      <c r="BM12" s="137">
        <v>73600</v>
      </c>
      <c r="BN12" s="137">
        <v>69710.7</v>
      </c>
      <c r="BO12" s="137">
        <v>502007.9</v>
      </c>
      <c r="BP12" s="137">
        <v>480100</v>
      </c>
      <c r="BQ12" s="127"/>
      <c r="BR12" s="127"/>
      <c r="BS12" s="137">
        <v>198926.7</v>
      </c>
      <c r="BT12" s="137">
        <v>190963.8</v>
      </c>
      <c r="BU12" s="127"/>
      <c r="BV12" s="127"/>
      <c r="BW12" s="127"/>
      <c r="BX12" s="137">
        <v>0</v>
      </c>
      <c r="BY12" s="137">
        <v>2000</v>
      </c>
      <c r="BZ12" s="137">
        <v>980</v>
      </c>
      <c r="CA12" s="137">
        <v>303081.2</v>
      </c>
      <c r="CB12" s="137">
        <v>289136.2</v>
      </c>
      <c r="CC12" s="137">
        <v>53600</v>
      </c>
      <c r="CD12" s="137">
        <v>51122.8</v>
      </c>
      <c r="CE12" s="127"/>
      <c r="CF12" s="127"/>
      <c r="CG12" s="137">
        <v>18000</v>
      </c>
      <c r="CH12" s="137">
        <v>17607.900000000001</v>
      </c>
      <c r="CI12" s="127"/>
      <c r="CJ12" s="127"/>
      <c r="CK12" s="127"/>
      <c r="CL12" s="127"/>
      <c r="CM12" s="127"/>
      <c r="CN12" s="127"/>
      <c r="CO12" s="139">
        <v>111180</v>
      </c>
      <c r="CP12" s="137">
        <v>104943</v>
      </c>
      <c r="CQ12" s="137">
        <v>167483.6</v>
      </c>
      <c r="CR12" s="137">
        <v>100698.1</v>
      </c>
      <c r="CS12" s="137">
        <v>110680</v>
      </c>
      <c r="CT12" s="137">
        <v>104877</v>
      </c>
      <c r="CU12" s="137">
        <v>161083.6</v>
      </c>
      <c r="CV12" s="137">
        <v>94298.1</v>
      </c>
      <c r="CW12" s="137">
        <v>19542</v>
      </c>
      <c r="CX12" s="137">
        <v>15778.6</v>
      </c>
      <c r="CY12" s="137">
        <v>161083.6</v>
      </c>
      <c r="CZ12" s="137">
        <v>94298.1</v>
      </c>
      <c r="DA12" s="137">
        <v>446487.5</v>
      </c>
      <c r="DB12" s="137">
        <v>431077</v>
      </c>
      <c r="DC12" s="138">
        <v>213845.3</v>
      </c>
      <c r="DD12" s="137">
        <v>200224.6</v>
      </c>
      <c r="DE12" s="137">
        <v>317721.2</v>
      </c>
      <c r="DF12" s="137">
        <v>309265.5</v>
      </c>
      <c r="DG12" s="137">
        <v>3453.8</v>
      </c>
      <c r="DH12" s="137">
        <v>3147</v>
      </c>
      <c r="DI12" s="137">
        <v>21500</v>
      </c>
      <c r="DJ12" s="137">
        <v>19205</v>
      </c>
      <c r="DK12" s="128"/>
      <c r="DL12" s="128"/>
      <c r="DM12" s="144">
        <f t="shared" si="3"/>
        <v>16461.2</v>
      </c>
      <c r="DN12" s="144">
        <f t="shared" si="3"/>
        <v>12255.4</v>
      </c>
      <c r="DO12" s="137">
        <v>16461.2</v>
      </c>
      <c r="DP12" s="137">
        <v>12255.4</v>
      </c>
      <c r="DQ12" s="128"/>
      <c r="DR12" s="128"/>
      <c r="DS12" s="41">
        <v>12255.4</v>
      </c>
      <c r="DT12" s="41">
        <v>12255.4</v>
      </c>
    </row>
    <row r="13" spans="1:124" s="132" customFormat="1" ht="20.25" customHeight="1" x14ac:dyDescent="0.25">
      <c r="A13" s="147">
        <v>3</v>
      </c>
      <c r="B13" s="135" t="s">
        <v>43</v>
      </c>
      <c r="C13" s="137">
        <f t="shared" si="2"/>
        <v>1986588.5</v>
      </c>
      <c r="D13" s="137">
        <f t="shared" si="2"/>
        <v>1819310.0999999999</v>
      </c>
      <c r="E13" s="137">
        <f t="shared" si="4"/>
        <v>1352310.2</v>
      </c>
      <c r="F13" s="137">
        <f t="shared" si="4"/>
        <v>1201889.0999999999</v>
      </c>
      <c r="G13" s="137">
        <f t="shared" si="4"/>
        <v>634278.29999999993</v>
      </c>
      <c r="H13" s="137">
        <f t="shared" si="4"/>
        <v>617421</v>
      </c>
      <c r="I13" s="145">
        <v>341669.3</v>
      </c>
      <c r="J13" s="144">
        <v>332104.5</v>
      </c>
      <c r="K13" s="144">
        <v>13327.2</v>
      </c>
      <c r="L13" s="144">
        <v>13287.8</v>
      </c>
      <c r="M13" s="144">
        <v>312972.5</v>
      </c>
      <c r="N13" s="144">
        <v>305518.40000000002</v>
      </c>
      <c r="O13" s="144">
        <v>8395.6</v>
      </c>
      <c r="P13" s="144">
        <v>8356.2000000000007</v>
      </c>
      <c r="Q13" s="144">
        <v>26697.9</v>
      </c>
      <c r="R13" s="144">
        <v>26586.2</v>
      </c>
      <c r="S13" s="146">
        <v>4931.5</v>
      </c>
      <c r="T13" s="144">
        <v>4931.5</v>
      </c>
      <c r="U13" s="144">
        <v>1000</v>
      </c>
      <c r="V13" s="144">
        <v>905.1</v>
      </c>
      <c r="W13" s="131"/>
      <c r="X13" s="131"/>
      <c r="Y13" s="130"/>
      <c r="Z13" s="130"/>
      <c r="AA13" s="130"/>
      <c r="AB13" s="130"/>
      <c r="AC13" s="144">
        <v>107759.5</v>
      </c>
      <c r="AD13" s="144">
        <v>107587.1</v>
      </c>
      <c r="AE13" s="144">
        <v>178119</v>
      </c>
      <c r="AF13" s="144">
        <v>170354</v>
      </c>
      <c r="AG13" s="131"/>
      <c r="AH13" s="131"/>
      <c r="AI13" s="131"/>
      <c r="AJ13" s="131"/>
      <c r="AK13" s="144">
        <v>105693.6</v>
      </c>
      <c r="AL13" s="144">
        <v>105693.6</v>
      </c>
      <c r="AM13" s="144">
        <v>65125.5</v>
      </c>
      <c r="AN13" s="144">
        <v>64885.4</v>
      </c>
      <c r="AO13" s="144">
        <v>565.9</v>
      </c>
      <c r="AP13" s="144">
        <v>565.29999999999995</v>
      </c>
      <c r="AQ13" s="144">
        <v>721.3</v>
      </c>
      <c r="AR13" s="144">
        <v>721.3</v>
      </c>
      <c r="AS13" s="144">
        <v>1500</v>
      </c>
      <c r="AT13" s="144">
        <v>1328.3</v>
      </c>
      <c r="AU13" s="144">
        <v>122272.3</v>
      </c>
      <c r="AV13" s="144">
        <v>121135.5</v>
      </c>
      <c r="AW13" s="130"/>
      <c r="AX13" s="144">
        <v>-1000</v>
      </c>
      <c r="AY13" s="130"/>
      <c r="AZ13" s="144">
        <v>-16138.1</v>
      </c>
      <c r="BA13" s="144">
        <v>345716.6</v>
      </c>
      <c r="BB13" s="144">
        <v>345569.6</v>
      </c>
      <c r="BC13" s="144">
        <v>3593.9</v>
      </c>
      <c r="BD13" s="144">
        <v>995.5</v>
      </c>
      <c r="BE13" s="144">
        <v>345716.6</v>
      </c>
      <c r="BF13" s="144">
        <v>345569.6</v>
      </c>
      <c r="BG13" s="144">
        <v>2598.5</v>
      </c>
      <c r="BH13" s="130"/>
      <c r="BI13" s="130"/>
      <c r="BJ13" s="130"/>
      <c r="BK13" s="144">
        <v>995.5</v>
      </c>
      <c r="BL13" s="144">
        <v>995.5</v>
      </c>
      <c r="BM13" s="144">
        <v>12655.4</v>
      </c>
      <c r="BN13" s="144">
        <v>9743.2999999999993</v>
      </c>
      <c r="BO13" s="144">
        <v>302367.59999999998</v>
      </c>
      <c r="BP13" s="144">
        <v>299312.7</v>
      </c>
      <c r="BQ13" s="130"/>
      <c r="BR13" s="130"/>
      <c r="BS13" s="130"/>
      <c r="BT13" s="130"/>
      <c r="BU13" s="130"/>
      <c r="BV13" s="130"/>
      <c r="BW13" s="130"/>
      <c r="BX13" s="130"/>
      <c r="BY13" s="144">
        <v>10055.4</v>
      </c>
      <c r="BZ13" s="144">
        <v>8613.5</v>
      </c>
      <c r="CA13" s="144">
        <v>15668.8</v>
      </c>
      <c r="CB13" s="144">
        <v>12614</v>
      </c>
      <c r="CC13" s="144">
        <v>2600</v>
      </c>
      <c r="CD13" s="144">
        <v>1129.8</v>
      </c>
      <c r="CE13" s="144">
        <v>253114.7</v>
      </c>
      <c r="CF13" s="144">
        <v>253114.7</v>
      </c>
      <c r="CG13" s="130"/>
      <c r="CH13" s="130"/>
      <c r="CI13" s="144">
        <v>33584.1</v>
      </c>
      <c r="CJ13" s="144">
        <v>33584.1</v>
      </c>
      <c r="CK13" s="130"/>
      <c r="CL13" s="130"/>
      <c r="CM13" s="130"/>
      <c r="CN13" s="130"/>
      <c r="CO13" s="144">
        <v>63866.9</v>
      </c>
      <c r="CP13" s="144">
        <v>61015.7</v>
      </c>
      <c r="CQ13" s="144">
        <v>133497.70000000001</v>
      </c>
      <c r="CR13" s="144">
        <v>130881</v>
      </c>
      <c r="CS13" s="144">
        <v>60491.3</v>
      </c>
      <c r="CT13" s="144">
        <v>57640</v>
      </c>
      <c r="CU13" s="130"/>
      <c r="CV13" s="130"/>
      <c r="CW13" s="144">
        <v>33263.1</v>
      </c>
      <c r="CX13" s="144">
        <v>32312.2</v>
      </c>
      <c r="CY13" s="144"/>
      <c r="CZ13" s="130"/>
      <c r="DA13" s="144">
        <v>349829.8</v>
      </c>
      <c r="DB13" s="144">
        <v>340934.5</v>
      </c>
      <c r="DC13" s="144">
        <v>3372.9</v>
      </c>
      <c r="DD13" s="144">
        <v>2590</v>
      </c>
      <c r="DE13" s="144">
        <v>297692.40000000002</v>
      </c>
      <c r="DF13" s="144">
        <v>290522.7</v>
      </c>
      <c r="DG13" s="130"/>
      <c r="DH13" s="131"/>
      <c r="DI13" s="144">
        <v>6000</v>
      </c>
      <c r="DJ13" s="144">
        <v>4029.3</v>
      </c>
      <c r="DK13" s="131"/>
      <c r="DL13" s="131"/>
      <c r="DM13" s="144">
        <f t="shared" si="3"/>
        <v>123812.7</v>
      </c>
      <c r="DN13" s="144">
        <f t="shared" si="3"/>
        <v>0</v>
      </c>
      <c r="DO13" s="144">
        <v>123812.7</v>
      </c>
      <c r="DP13" s="130"/>
      <c r="DQ13" s="131"/>
      <c r="DR13" s="131"/>
      <c r="DS13" s="130"/>
      <c r="DT13" s="130"/>
    </row>
    <row r="14" spans="1:124" s="133" customFormat="1" ht="20.25" customHeight="1" x14ac:dyDescent="0.25">
      <c r="A14" s="142">
        <v>4</v>
      </c>
      <c r="B14" s="143" t="s">
        <v>44</v>
      </c>
      <c r="C14" s="137">
        <f t="shared" si="2"/>
        <v>2427238.2000000002</v>
      </c>
      <c r="D14" s="137">
        <f t="shared" si="2"/>
        <v>2284559.1</v>
      </c>
      <c r="E14" s="137">
        <f t="shared" si="4"/>
        <v>1368228.3</v>
      </c>
      <c r="F14" s="137">
        <f t="shared" si="4"/>
        <v>1323593.8</v>
      </c>
      <c r="G14" s="137">
        <f t="shared" si="4"/>
        <v>1059009.8999999999</v>
      </c>
      <c r="H14" s="137">
        <f t="shared" si="4"/>
        <v>960965.30000000016</v>
      </c>
      <c r="I14" s="138">
        <v>417729</v>
      </c>
      <c r="J14" s="137">
        <v>404309</v>
      </c>
      <c r="K14" s="137">
        <v>38661.199999999997</v>
      </c>
      <c r="L14" s="137">
        <v>38538.9</v>
      </c>
      <c r="M14" s="137">
        <v>328043</v>
      </c>
      <c r="N14" s="137">
        <v>317543.40000000002</v>
      </c>
      <c r="O14" s="137">
        <v>21617.3</v>
      </c>
      <c r="P14" s="137">
        <v>21536.5</v>
      </c>
      <c r="Q14" s="137">
        <v>83220</v>
      </c>
      <c r="R14" s="137">
        <v>80872.5</v>
      </c>
      <c r="S14" s="139">
        <v>17043.900000000001</v>
      </c>
      <c r="T14" s="137">
        <v>17002.400000000001</v>
      </c>
      <c r="U14" s="137">
        <v>2500</v>
      </c>
      <c r="V14" s="140"/>
      <c r="W14" s="140"/>
      <c r="X14" s="140"/>
      <c r="Y14" s="137">
        <v>0</v>
      </c>
      <c r="Z14" s="137">
        <v>0</v>
      </c>
      <c r="AA14" s="137">
        <v>0</v>
      </c>
      <c r="AB14" s="137">
        <v>0</v>
      </c>
      <c r="AC14" s="137">
        <v>91659.7</v>
      </c>
      <c r="AD14" s="137">
        <v>90812.6</v>
      </c>
      <c r="AE14" s="137">
        <v>606039.30000000005</v>
      </c>
      <c r="AF14" s="137">
        <v>527149.80000000005</v>
      </c>
      <c r="AG14" s="128">
        <v>0</v>
      </c>
      <c r="AH14" s="128">
        <v>0</v>
      </c>
      <c r="AI14" s="128">
        <v>0</v>
      </c>
      <c r="AJ14" s="128">
        <v>0</v>
      </c>
      <c r="AK14" s="137">
        <v>90479.7</v>
      </c>
      <c r="AL14" s="137">
        <v>89792.3</v>
      </c>
      <c r="AM14" s="137">
        <v>240533.7</v>
      </c>
      <c r="AN14" s="137">
        <v>230495.7</v>
      </c>
      <c r="AO14" s="137">
        <v>0</v>
      </c>
      <c r="AP14" s="137">
        <v>0</v>
      </c>
      <c r="AQ14" s="137">
        <v>0</v>
      </c>
      <c r="AR14" s="137">
        <v>0</v>
      </c>
      <c r="AS14" s="137">
        <v>1180</v>
      </c>
      <c r="AT14" s="137">
        <v>1020.3</v>
      </c>
      <c r="AU14" s="137">
        <v>424788.6</v>
      </c>
      <c r="AV14" s="137">
        <v>414246.6</v>
      </c>
      <c r="AW14" s="137">
        <v>0</v>
      </c>
      <c r="AX14" s="137">
        <v>0</v>
      </c>
      <c r="AY14" s="137">
        <v>-59283</v>
      </c>
      <c r="AZ14" s="137">
        <v>-117592.5</v>
      </c>
      <c r="BA14" s="137">
        <v>1000</v>
      </c>
      <c r="BB14" s="137">
        <v>937.9</v>
      </c>
      <c r="BC14" s="137">
        <v>0</v>
      </c>
      <c r="BD14" s="137">
        <v>0</v>
      </c>
      <c r="BE14" s="137">
        <v>0</v>
      </c>
      <c r="BF14" s="137">
        <v>0</v>
      </c>
      <c r="BG14" s="137">
        <v>0</v>
      </c>
      <c r="BH14" s="137">
        <v>0</v>
      </c>
      <c r="BI14" s="137">
        <v>1000</v>
      </c>
      <c r="BJ14" s="137">
        <v>937.9</v>
      </c>
      <c r="BK14" s="137">
        <v>0</v>
      </c>
      <c r="BL14" s="137">
        <v>0</v>
      </c>
      <c r="BM14" s="137">
        <v>288340.7</v>
      </c>
      <c r="BN14" s="137">
        <v>286107.3</v>
      </c>
      <c r="BO14" s="137">
        <v>336475.1</v>
      </c>
      <c r="BP14" s="137">
        <v>324229.7</v>
      </c>
      <c r="BQ14" s="137">
        <v>0</v>
      </c>
      <c r="BR14" s="137">
        <v>0</v>
      </c>
      <c r="BS14" s="137">
        <v>0</v>
      </c>
      <c r="BT14" s="137">
        <v>0</v>
      </c>
      <c r="BU14" s="137">
        <v>0</v>
      </c>
      <c r="BV14" s="137">
        <v>0</v>
      </c>
      <c r="BW14" s="137">
        <v>0</v>
      </c>
      <c r="BX14" s="137">
        <v>0</v>
      </c>
      <c r="BY14" s="137">
        <v>18245</v>
      </c>
      <c r="BZ14" s="137">
        <v>18049.099999999999</v>
      </c>
      <c r="CA14" s="137">
        <v>89223.9</v>
      </c>
      <c r="CB14" s="137">
        <v>89193.8</v>
      </c>
      <c r="CC14" s="137">
        <v>29255</v>
      </c>
      <c r="CD14" s="137">
        <v>29217.5</v>
      </c>
      <c r="CE14" s="137">
        <v>184617.5</v>
      </c>
      <c r="CF14" s="137">
        <v>181931.8</v>
      </c>
      <c r="CG14" s="137">
        <v>0</v>
      </c>
      <c r="CH14" s="137">
        <v>0</v>
      </c>
      <c r="CI14" s="137">
        <v>61929.3</v>
      </c>
      <c r="CJ14" s="137">
        <v>53104.1</v>
      </c>
      <c r="CK14" s="127">
        <v>0</v>
      </c>
      <c r="CL14" s="127">
        <v>0</v>
      </c>
      <c r="CM14" s="127">
        <v>0</v>
      </c>
      <c r="CN14" s="127">
        <v>0</v>
      </c>
      <c r="CO14" s="137">
        <v>99115.1</v>
      </c>
      <c r="CP14" s="137">
        <v>96405.3</v>
      </c>
      <c r="CQ14" s="137">
        <v>61924.3</v>
      </c>
      <c r="CR14" s="137">
        <v>56478</v>
      </c>
      <c r="CS14" s="137">
        <v>89510.1</v>
      </c>
      <c r="CT14" s="137">
        <v>87722.7</v>
      </c>
      <c r="CU14" s="137">
        <v>61924.3</v>
      </c>
      <c r="CV14" s="137">
        <v>56478</v>
      </c>
      <c r="CW14" s="137">
        <v>89510.1</v>
      </c>
      <c r="CX14" s="137">
        <v>87722.7</v>
      </c>
      <c r="CY14" s="137">
        <v>61924.3</v>
      </c>
      <c r="CZ14" s="137">
        <v>56478</v>
      </c>
      <c r="DA14" s="137">
        <v>449370.6</v>
      </c>
      <c r="DB14" s="137">
        <v>426851.7</v>
      </c>
      <c r="DC14" s="137">
        <v>15910</v>
      </c>
      <c r="DD14" s="137">
        <v>14568.9</v>
      </c>
      <c r="DE14" s="137">
        <v>319618.40000000002</v>
      </c>
      <c r="DF14" s="137">
        <v>305604.59999999998</v>
      </c>
      <c r="DG14" s="137">
        <v>14030</v>
      </c>
      <c r="DH14" s="137">
        <v>13449.7</v>
      </c>
      <c r="DI14" s="137">
        <v>18480</v>
      </c>
      <c r="DJ14" s="137">
        <v>18170</v>
      </c>
      <c r="DK14" s="140">
        <v>0</v>
      </c>
      <c r="DL14" s="140">
        <v>0</v>
      </c>
      <c r="DM14" s="144">
        <f>DO14+DQ14</f>
        <v>33.200000000000003</v>
      </c>
      <c r="DN14" s="144">
        <f t="shared" si="3"/>
        <v>0</v>
      </c>
      <c r="DO14" s="137">
        <v>33.200000000000003</v>
      </c>
      <c r="DP14" s="144">
        <v>0</v>
      </c>
      <c r="DQ14" s="140">
        <v>0</v>
      </c>
      <c r="DR14" s="140">
        <v>0</v>
      </c>
      <c r="DS14" s="137">
        <v>0</v>
      </c>
      <c r="DT14" s="137">
        <v>0</v>
      </c>
    </row>
    <row r="15" spans="1:124" s="81" customFormat="1" ht="20.25" customHeight="1" x14ac:dyDescent="0.25">
      <c r="A15" s="286" t="s">
        <v>41</v>
      </c>
      <c r="B15" s="286"/>
      <c r="C15" s="79">
        <f t="shared" ref="C15:BN15" si="5">SUM(C11:C14)</f>
        <v>10621356.699999999</v>
      </c>
      <c r="D15" s="79">
        <f t="shared" si="5"/>
        <v>9875823</v>
      </c>
      <c r="E15" s="79">
        <f t="shared" si="5"/>
        <v>5875114</v>
      </c>
      <c r="F15" s="79">
        <f t="shared" si="5"/>
        <v>5624725.8999999994</v>
      </c>
      <c r="G15" s="79">
        <f t="shared" si="5"/>
        <v>4828498.0999999996</v>
      </c>
      <c r="H15" s="79">
        <f t="shared" si="5"/>
        <v>4333352.5</v>
      </c>
      <c r="I15" s="79">
        <f t="shared" si="5"/>
        <v>1701287.8</v>
      </c>
      <c r="J15" s="79">
        <f t="shared" si="5"/>
        <v>1664813.7</v>
      </c>
      <c r="K15" s="79">
        <f t="shared" si="5"/>
        <v>135039.5</v>
      </c>
      <c r="L15" s="79">
        <f t="shared" si="5"/>
        <v>117988.40000000002</v>
      </c>
      <c r="M15" s="79">
        <f t="shared" si="5"/>
        <v>1555355</v>
      </c>
      <c r="N15" s="79">
        <f t="shared" si="5"/>
        <v>1528289.9</v>
      </c>
      <c r="O15" s="79">
        <f t="shared" si="5"/>
        <v>113064.00000000001</v>
      </c>
      <c r="P15" s="79">
        <f t="shared" si="5"/>
        <v>96054.400000000009</v>
      </c>
      <c r="Q15" s="79">
        <f t="shared" si="5"/>
        <v>127065.9</v>
      </c>
      <c r="R15" s="79">
        <f t="shared" si="5"/>
        <v>122152.2</v>
      </c>
      <c r="S15" s="79">
        <f t="shared" si="5"/>
        <v>21975.4</v>
      </c>
      <c r="T15" s="79">
        <f t="shared" si="5"/>
        <v>21933.9</v>
      </c>
      <c r="U15" s="79">
        <f t="shared" si="5"/>
        <v>4000</v>
      </c>
      <c r="V15" s="80">
        <f t="shared" si="5"/>
        <v>1235.0999999999999</v>
      </c>
      <c r="W15" s="80">
        <f t="shared" si="5"/>
        <v>0</v>
      </c>
      <c r="X15" s="80">
        <f t="shared" si="5"/>
        <v>0</v>
      </c>
      <c r="Y15" s="79">
        <f t="shared" si="5"/>
        <v>0</v>
      </c>
      <c r="Z15" s="79">
        <f t="shared" si="5"/>
        <v>0</v>
      </c>
      <c r="AA15" s="79">
        <f t="shared" si="5"/>
        <v>0</v>
      </c>
      <c r="AB15" s="79">
        <f t="shared" si="5"/>
        <v>0</v>
      </c>
      <c r="AC15" s="79">
        <f t="shared" si="5"/>
        <v>329573.2</v>
      </c>
      <c r="AD15" s="79">
        <f t="shared" si="5"/>
        <v>326319.7</v>
      </c>
      <c r="AE15" s="79">
        <f t="shared" si="5"/>
        <v>2829595.2</v>
      </c>
      <c r="AF15" s="79">
        <f t="shared" si="5"/>
        <v>2525212.7999999998</v>
      </c>
      <c r="AG15" s="80">
        <f t="shared" si="5"/>
        <v>0</v>
      </c>
      <c r="AH15" s="80">
        <f t="shared" si="5"/>
        <v>0</v>
      </c>
      <c r="AI15" s="80">
        <f t="shared" si="5"/>
        <v>0</v>
      </c>
      <c r="AJ15" s="80">
        <f t="shared" si="5"/>
        <v>0</v>
      </c>
      <c r="AK15" s="79">
        <f t="shared" si="5"/>
        <v>196173.3</v>
      </c>
      <c r="AL15" s="79">
        <f t="shared" si="5"/>
        <v>195485.90000000002</v>
      </c>
      <c r="AM15" s="79">
        <f t="shared" si="5"/>
        <v>960602.2</v>
      </c>
      <c r="AN15" s="79">
        <f t="shared" si="5"/>
        <v>899464.60000000009</v>
      </c>
      <c r="AO15" s="79">
        <f t="shared" si="5"/>
        <v>565.9</v>
      </c>
      <c r="AP15" s="79">
        <f t="shared" si="5"/>
        <v>565.29999999999995</v>
      </c>
      <c r="AQ15" s="79">
        <f t="shared" si="5"/>
        <v>2721.3</v>
      </c>
      <c r="AR15" s="79">
        <f t="shared" si="5"/>
        <v>1221.5</v>
      </c>
      <c r="AS15" s="79">
        <f t="shared" si="5"/>
        <v>131834</v>
      </c>
      <c r="AT15" s="79">
        <f t="shared" si="5"/>
        <v>129268.6</v>
      </c>
      <c r="AU15" s="79">
        <f t="shared" si="5"/>
        <v>2795554.6999999997</v>
      </c>
      <c r="AV15" s="79">
        <f t="shared" si="5"/>
        <v>2585373.1</v>
      </c>
      <c r="AW15" s="79">
        <f t="shared" si="5"/>
        <v>0</v>
      </c>
      <c r="AX15" s="79">
        <f t="shared" si="5"/>
        <v>-1000</v>
      </c>
      <c r="AY15" s="79">
        <f t="shared" si="5"/>
        <v>-919283</v>
      </c>
      <c r="AZ15" s="79">
        <f t="shared" si="5"/>
        <v>-960596.4</v>
      </c>
      <c r="BA15" s="79">
        <f t="shared" si="5"/>
        <v>819813.3</v>
      </c>
      <c r="BB15" s="79">
        <f t="shared" si="5"/>
        <v>816151.1</v>
      </c>
      <c r="BC15" s="79">
        <f t="shared" si="5"/>
        <v>77743.899999999994</v>
      </c>
      <c r="BD15" s="79">
        <f t="shared" si="5"/>
        <v>74575.5</v>
      </c>
      <c r="BE15" s="79">
        <f t="shared" si="5"/>
        <v>817013.3</v>
      </c>
      <c r="BF15" s="79">
        <f t="shared" si="5"/>
        <v>813431.3</v>
      </c>
      <c r="BG15" s="79">
        <f t="shared" si="5"/>
        <v>76748.5</v>
      </c>
      <c r="BH15" s="79">
        <f t="shared" si="5"/>
        <v>73580</v>
      </c>
      <c r="BI15" s="79">
        <f t="shared" si="5"/>
        <v>181000</v>
      </c>
      <c r="BJ15" s="79">
        <f t="shared" si="5"/>
        <v>2719.8</v>
      </c>
      <c r="BK15" s="79">
        <f t="shared" si="5"/>
        <v>995.5</v>
      </c>
      <c r="BL15" s="79">
        <f t="shared" si="5"/>
        <v>995.5</v>
      </c>
      <c r="BM15" s="79">
        <f t="shared" si="5"/>
        <v>471490.1</v>
      </c>
      <c r="BN15" s="79">
        <f t="shared" si="5"/>
        <v>462170.6</v>
      </c>
      <c r="BO15" s="79">
        <f t="shared" ref="BO15:DT15" si="6">SUM(BO11:BO14)</f>
        <v>1186645.7</v>
      </c>
      <c r="BP15" s="79">
        <f t="shared" si="6"/>
        <v>1106695.2</v>
      </c>
      <c r="BQ15" s="79">
        <f t="shared" si="6"/>
        <v>0</v>
      </c>
      <c r="BR15" s="79">
        <f t="shared" si="6"/>
        <v>0</v>
      </c>
      <c r="BS15" s="79">
        <f t="shared" si="6"/>
        <v>198926.7</v>
      </c>
      <c r="BT15" s="79">
        <f t="shared" si="6"/>
        <v>190963.8</v>
      </c>
      <c r="BU15" s="79">
        <f t="shared" si="6"/>
        <v>0</v>
      </c>
      <c r="BV15" s="79">
        <f t="shared" si="6"/>
        <v>0</v>
      </c>
      <c r="BW15" s="79">
        <f t="shared" si="6"/>
        <v>0</v>
      </c>
      <c r="BX15" s="79">
        <f t="shared" si="6"/>
        <v>0</v>
      </c>
      <c r="BY15" s="79">
        <f t="shared" si="6"/>
        <v>43801.4</v>
      </c>
      <c r="BZ15" s="79">
        <f t="shared" si="6"/>
        <v>40895.199999999997</v>
      </c>
      <c r="CA15" s="79">
        <f t="shared" si="6"/>
        <v>407973.9</v>
      </c>
      <c r="CB15" s="79">
        <f t="shared" si="6"/>
        <v>390944</v>
      </c>
      <c r="CC15" s="79">
        <f t="shared" si="6"/>
        <v>164155</v>
      </c>
      <c r="CD15" s="79">
        <f t="shared" si="6"/>
        <v>160134.90000000002</v>
      </c>
      <c r="CE15" s="79">
        <f t="shared" si="6"/>
        <v>437732.2</v>
      </c>
      <c r="CF15" s="79">
        <f t="shared" si="6"/>
        <v>435046.5</v>
      </c>
      <c r="CG15" s="79">
        <f t="shared" si="6"/>
        <v>22692</v>
      </c>
      <c r="CH15" s="79">
        <f t="shared" si="6"/>
        <v>22299.9</v>
      </c>
      <c r="CI15" s="79">
        <f t="shared" si="6"/>
        <v>141308.5</v>
      </c>
      <c r="CJ15" s="79">
        <f t="shared" si="6"/>
        <v>89741</v>
      </c>
      <c r="CK15" s="79">
        <f t="shared" si="6"/>
        <v>0</v>
      </c>
      <c r="CL15" s="79">
        <f t="shared" si="6"/>
        <v>0</v>
      </c>
      <c r="CM15" s="79">
        <f t="shared" si="6"/>
        <v>0</v>
      </c>
      <c r="CN15" s="79">
        <f t="shared" si="6"/>
        <v>0</v>
      </c>
      <c r="CO15" s="79">
        <f t="shared" si="6"/>
        <v>394244.80000000005</v>
      </c>
      <c r="CP15" s="79">
        <f t="shared" si="6"/>
        <v>380867.5</v>
      </c>
      <c r="CQ15" s="79">
        <f t="shared" si="6"/>
        <v>362905.60000000003</v>
      </c>
      <c r="CR15" s="79">
        <f t="shared" si="6"/>
        <v>288057.09999999998</v>
      </c>
      <c r="CS15" s="79">
        <f t="shared" si="6"/>
        <v>271379.40000000002</v>
      </c>
      <c r="CT15" s="79">
        <f t="shared" si="6"/>
        <v>260937.2</v>
      </c>
      <c r="CU15" s="79">
        <f t="shared" si="6"/>
        <v>223007.90000000002</v>
      </c>
      <c r="CV15" s="79">
        <f t="shared" si="6"/>
        <v>150776.1</v>
      </c>
      <c r="CW15" s="79">
        <f t="shared" si="6"/>
        <v>218026</v>
      </c>
      <c r="CX15" s="79">
        <f t="shared" si="6"/>
        <v>211470.4</v>
      </c>
      <c r="CY15" s="79">
        <f t="shared" si="6"/>
        <v>223007.90000000002</v>
      </c>
      <c r="CZ15" s="79">
        <f t="shared" si="6"/>
        <v>150776.1</v>
      </c>
      <c r="DA15" s="79">
        <f t="shared" si="6"/>
        <v>1888150.4</v>
      </c>
      <c r="DB15" s="79">
        <f t="shared" si="6"/>
        <v>1840187.5</v>
      </c>
      <c r="DC15" s="79">
        <f t="shared" si="6"/>
        <v>236568.19999999998</v>
      </c>
      <c r="DD15" s="79">
        <f t="shared" si="6"/>
        <v>220823.5</v>
      </c>
      <c r="DE15" s="79">
        <f t="shared" si="6"/>
        <v>1322288.1000000001</v>
      </c>
      <c r="DF15" s="79">
        <f t="shared" si="6"/>
        <v>1292295.6000000001</v>
      </c>
      <c r="DG15" s="79">
        <f t="shared" si="6"/>
        <v>20923.8</v>
      </c>
      <c r="DH15" s="80">
        <f t="shared" si="6"/>
        <v>20036.7</v>
      </c>
      <c r="DI15" s="79">
        <f t="shared" si="6"/>
        <v>55480</v>
      </c>
      <c r="DJ15" s="79">
        <f t="shared" si="6"/>
        <v>50725.3</v>
      </c>
      <c r="DK15" s="80">
        <f t="shared" si="6"/>
        <v>0</v>
      </c>
      <c r="DL15" s="80">
        <f t="shared" si="6"/>
        <v>0</v>
      </c>
      <c r="DM15" s="79">
        <f t="shared" si="6"/>
        <v>211074.40000000002</v>
      </c>
      <c r="DN15" s="80">
        <f t="shared" si="6"/>
        <v>82255.399999999994</v>
      </c>
      <c r="DO15" s="79">
        <f t="shared" si="6"/>
        <v>211074.40000000002</v>
      </c>
      <c r="DP15" s="80">
        <f t="shared" si="6"/>
        <v>82255.399999999994</v>
      </c>
      <c r="DQ15" s="80">
        <f t="shared" si="6"/>
        <v>0</v>
      </c>
      <c r="DR15" s="80">
        <f t="shared" si="6"/>
        <v>0</v>
      </c>
      <c r="DS15" s="79">
        <f t="shared" si="6"/>
        <v>82255.399999999994</v>
      </c>
      <c r="DT15" s="79">
        <f t="shared" si="6"/>
        <v>82255.399999999994</v>
      </c>
    </row>
    <row r="16" spans="1:124" s="82" customFormat="1" ht="13.5" x14ac:dyDescent="0.25">
      <c r="C16" s="83"/>
      <c r="D16" s="83"/>
      <c r="E16" s="83"/>
      <c r="F16" s="83"/>
      <c r="G16" s="83"/>
      <c r="H16" s="83"/>
      <c r="I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5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5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5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</row>
    <row r="17" spans="3:124" s="82" customFormat="1" ht="13.5" x14ac:dyDescent="0.25"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</row>
    <row r="18" spans="3:124" s="82" customFormat="1" ht="13.5" x14ac:dyDescent="0.25"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</row>
    <row r="19" spans="3:124" s="82" customFormat="1" ht="13.5" x14ac:dyDescent="0.25"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</row>
    <row r="20" spans="3:124" s="82" customFormat="1" ht="13.5" x14ac:dyDescent="0.25"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</row>
    <row r="21" spans="3:124" s="82" customFormat="1" ht="13.5" x14ac:dyDescent="0.25"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</row>
    <row r="22" spans="3:124" s="82" customFormat="1" ht="13.5" x14ac:dyDescent="0.25"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</row>
    <row r="23" spans="3:124" s="82" customFormat="1" ht="13.5" x14ac:dyDescent="0.25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</row>
    <row r="24" spans="3:124" s="82" customFormat="1" ht="13.5" x14ac:dyDescent="0.25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</row>
    <row r="25" spans="3:124" s="82" customFormat="1" ht="13.5" x14ac:dyDescent="0.25"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</row>
    <row r="26" spans="3:124" s="82" customFormat="1" ht="13.5" x14ac:dyDescent="0.25"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</row>
    <row r="27" spans="3:124" s="82" customFormat="1" ht="13.5" x14ac:dyDescent="0.25"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</row>
    <row r="28" spans="3:124" s="82" customFormat="1" ht="13.5" x14ac:dyDescent="0.25"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</row>
    <row r="29" spans="3:124" s="82" customFormat="1" ht="13.5" x14ac:dyDescent="0.25"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</row>
    <row r="30" spans="3:124" s="82" customFormat="1" ht="13.5" x14ac:dyDescent="0.25"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</row>
    <row r="31" spans="3:124" s="82" customFormat="1" ht="13.5" x14ac:dyDescent="0.25"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</row>
    <row r="32" spans="3:124" s="82" customFormat="1" ht="13.5" x14ac:dyDescent="0.25"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</row>
    <row r="33" spans="3:124" s="82" customFormat="1" ht="13.5" x14ac:dyDescent="0.25"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</row>
    <row r="34" spans="3:124" s="82" customFormat="1" ht="13.5" x14ac:dyDescent="0.25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</row>
    <row r="35" spans="3:124" s="5" customFormat="1" ht="13.5" x14ac:dyDescent="0.25"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</row>
    <row r="36" spans="3:124" s="5" customFormat="1" ht="13.5" x14ac:dyDescent="0.25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</row>
    <row r="37" spans="3:124" s="5" customFormat="1" ht="13.5" x14ac:dyDescent="0.25"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</row>
    <row r="38" spans="3:124" s="5" customFormat="1" ht="13.5" x14ac:dyDescent="0.25"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</row>
    <row r="39" spans="3:124" s="5" customFormat="1" ht="13.5" x14ac:dyDescent="0.25"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</row>
    <row r="40" spans="3:124" s="5" customFormat="1" ht="13.5" x14ac:dyDescent="0.25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</row>
    <row r="41" spans="3:124" s="5" customFormat="1" ht="13.5" x14ac:dyDescent="0.25"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</row>
    <row r="42" spans="3:124" s="5" customFormat="1" ht="13.5" x14ac:dyDescent="0.25"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</row>
    <row r="43" spans="3:124" s="5" customFormat="1" ht="13.5" x14ac:dyDescent="0.25"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</row>
    <row r="44" spans="3:124" s="5" customFormat="1" ht="13.5" x14ac:dyDescent="0.25"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</row>
    <row r="45" spans="3:124" s="5" customFormat="1" ht="13.5" x14ac:dyDescent="0.25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</row>
    <row r="46" spans="3:124" s="5" customFormat="1" ht="13.5" x14ac:dyDescent="0.25"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</row>
    <row r="47" spans="3:124" s="5" customFormat="1" ht="13.5" x14ac:dyDescent="0.25"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</row>
    <row r="48" spans="3:124" s="5" customFormat="1" ht="13.5" x14ac:dyDescent="0.2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</row>
    <row r="49" spans="3:124" s="5" customFormat="1" ht="13.5" x14ac:dyDescent="0.2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</row>
    <row r="50" spans="3:124" s="5" customFormat="1" ht="13.5" x14ac:dyDescent="0.2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</row>
    <row r="51" spans="3:124" s="5" customFormat="1" ht="13.5" x14ac:dyDescent="0.25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</row>
    <row r="52" spans="3:124" s="5" customFormat="1" ht="13.5" x14ac:dyDescent="0.25"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</row>
    <row r="53" spans="3:124" s="5" customFormat="1" ht="13.5" x14ac:dyDescent="0.25"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</row>
    <row r="54" spans="3:124" s="5" customFormat="1" ht="13.5" x14ac:dyDescent="0.25"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</row>
    <row r="55" spans="3:124" s="5" customFormat="1" ht="13.5" x14ac:dyDescent="0.25"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</row>
    <row r="56" spans="3:124" s="5" customFormat="1" ht="13.5" x14ac:dyDescent="0.25"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</row>
    <row r="57" spans="3:124" s="5" customFormat="1" ht="13.5" x14ac:dyDescent="0.25"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</row>
    <row r="58" spans="3:124" s="5" customFormat="1" ht="13.5" x14ac:dyDescent="0.25"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</row>
    <row r="59" spans="3:124" s="5" customFormat="1" ht="13.5" x14ac:dyDescent="0.25"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</row>
    <row r="60" spans="3:124" s="5" customFormat="1" ht="13.5" x14ac:dyDescent="0.25"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</row>
    <row r="61" spans="3:124" s="5" customFormat="1" ht="13.5" x14ac:dyDescent="0.25"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</row>
    <row r="62" spans="3:124" x14ac:dyDescent="0.3"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</row>
    <row r="63" spans="3:124" x14ac:dyDescent="0.3"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</row>
    <row r="64" spans="3:124" x14ac:dyDescent="0.3"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</row>
    <row r="65" spans="3:124" x14ac:dyDescent="0.3"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</row>
    <row r="66" spans="3:124" x14ac:dyDescent="0.3"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</row>
    <row r="67" spans="3:124" x14ac:dyDescent="0.3"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</row>
    <row r="68" spans="3:124" x14ac:dyDescent="0.3"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</row>
    <row r="69" spans="3:124" x14ac:dyDescent="0.3"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</row>
    <row r="70" spans="3:124" x14ac:dyDescent="0.3"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</row>
    <row r="71" spans="3:124" x14ac:dyDescent="0.3"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</row>
    <row r="72" spans="3:124" x14ac:dyDescent="0.3"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</row>
    <row r="73" spans="3:124" x14ac:dyDescent="0.3"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</row>
    <row r="74" spans="3:124" x14ac:dyDescent="0.3"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</row>
    <row r="75" spans="3:124" x14ac:dyDescent="0.3"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</row>
    <row r="76" spans="3:124" x14ac:dyDescent="0.3"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</row>
    <row r="77" spans="3:124" x14ac:dyDescent="0.3"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</row>
    <row r="78" spans="3:124" x14ac:dyDescent="0.3"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</row>
    <row r="79" spans="3:124" x14ac:dyDescent="0.3"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</row>
    <row r="80" spans="3:124" x14ac:dyDescent="0.3"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</row>
    <row r="81" spans="3:124" x14ac:dyDescent="0.3"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</row>
    <row r="82" spans="3:124" x14ac:dyDescent="0.3"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</row>
    <row r="83" spans="3:124" x14ac:dyDescent="0.3"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</row>
    <row r="84" spans="3:124" x14ac:dyDescent="0.3"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</row>
    <row r="85" spans="3:124" x14ac:dyDescent="0.3"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</row>
    <row r="86" spans="3:124" x14ac:dyDescent="0.3"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</row>
    <row r="87" spans="3:124" x14ac:dyDescent="0.3"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</row>
    <row r="88" spans="3:124" x14ac:dyDescent="0.3"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</row>
    <row r="89" spans="3:124" x14ac:dyDescent="0.3"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</row>
    <row r="90" spans="3:124" x14ac:dyDescent="0.3"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</row>
    <row r="91" spans="3:124" x14ac:dyDescent="0.3"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</row>
    <row r="92" spans="3:124" x14ac:dyDescent="0.3"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</row>
    <row r="93" spans="3:124" x14ac:dyDescent="0.3"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</row>
    <row r="94" spans="3:124" x14ac:dyDescent="0.3"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</row>
    <row r="95" spans="3:124" x14ac:dyDescent="0.3"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</row>
    <row r="96" spans="3:124" x14ac:dyDescent="0.3"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</row>
    <row r="97" spans="3:124" x14ac:dyDescent="0.3"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</row>
    <row r="98" spans="3:124" x14ac:dyDescent="0.3"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</row>
    <row r="99" spans="3:124" x14ac:dyDescent="0.3"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</row>
    <row r="100" spans="3:124" x14ac:dyDescent="0.3"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</row>
    <row r="101" spans="3:124" x14ac:dyDescent="0.3"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</row>
    <row r="102" spans="3:124" x14ac:dyDescent="0.3"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</row>
    <row r="103" spans="3:124" x14ac:dyDescent="0.3"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</row>
    <row r="104" spans="3:124" x14ac:dyDescent="0.3"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</row>
    <row r="105" spans="3:124" x14ac:dyDescent="0.3"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</row>
    <row r="106" spans="3:124" x14ac:dyDescent="0.3"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</row>
    <row r="107" spans="3:124" x14ac:dyDescent="0.3"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</row>
    <row r="108" spans="3:124" x14ac:dyDescent="0.3"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</row>
    <row r="109" spans="3:124" x14ac:dyDescent="0.3"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</row>
    <row r="110" spans="3:124" x14ac:dyDescent="0.3"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</row>
    <row r="111" spans="3:124" x14ac:dyDescent="0.3"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</row>
    <row r="112" spans="3:124" x14ac:dyDescent="0.3"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</row>
    <row r="113" spans="3:124" x14ac:dyDescent="0.3"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</row>
    <row r="114" spans="3:124" x14ac:dyDescent="0.3"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</row>
    <row r="115" spans="3:124" x14ac:dyDescent="0.3"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</row>
    <row r="116" spans="3:124" x14ac:dyDescent="0.3"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</row>
    <row r="117" spans="3:124" x14ac:dyDescent="0.3"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</row>
    <row r="118" spans="3:124" x14ac:dyDescent="0.3"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</row>
    <row r="119" spans="3:124" x14ac:dyDescent="0.3"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</row>
    <row r="120" spans="3:124" x14ac:dyDescent="0.3"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</row>
    <row r="121" spans="3:124" x14ac:dyDescent="0.3"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</row>
    <row r="122" spans="3:124" x14ac:dyDescent="0.3"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</row>
    <row r="123" spans="3:124" x14ac:dyDescent="0.3"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</row>
    <row r="124" spans="3:124" x14ac:dyDescent="0.3"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</row>
    <row r="125" spans="3:124" x14ac:dyDescent="0.3"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</row>
    <row r="126" spans="3:124" x14ac:dyDescent="0.3"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</row>
    <row r="127" spans="3:124" x14ac:dyDescent="0.3"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</row>
    <row r="128" spans="3:124" x14ac:dyDescent="0.3"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</row>
    <row r="129" spans="3:124" x14ac:dyDescent="0.3"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</row>
    <row r="130" spans="3:124" x14ac:dyDescent="0.3"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</row>
    <row r="131" spans="3:124" x14ac:dyDescent="0.3"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</row>
    <row r="132" spans="3:124" x14ac:dyDescent="0.3"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</row>
    <row r="133" spans="3:124" x14ac:dyDescent="0.3"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</row>
    <row r="134" spans="3:124" x14ac:dyDescent="0.3"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</row>
    <row r="135" spans="3:124" x14ac:dyDescent="0.3"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</row>
    <row r="136" spans="3:124" x14ac:dyDescent="0.3"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</row>
    <row r="137" spans="3:124" x14ac:dyDescent="0.3"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</row>
    <row r="138" spans="3:124" x14ac:dyDescent="0.3"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</row>
  </sheetData>
  <protectedRanges>
    <protectedRange sqref="B11" name="Range3_2"/>
    <protectedRange sqref="Q11:AB11 AK11:AL11 AO11:AR11 AW11:AX11 BC11:BD11 BG11:BL11 BQ11:BX11 CE11:CF11 CK11:CN11 CU11:CV11 DC11:DD11 DK11:DL11 DG11:DH11" name="Range1_3"/>
    <protectedRange sqref="DP11:DT11" name="Range2_2"/>
    <protectedRange sqref="AG11:AJ11" name="Range1_2_2"/>
    <protectedRange sqref="DI11:DJ11 AC11:AF11 AM11:AN11 AS11:AV11 AY11:BB11 BM11:BP11 BY11:CD11 CG11:CJ11 CW11:DB11 BE11:BF11 CO11:CT11 I11:P11 DE11:DF11" name="Range1_4_1"/>
    <protectedRange sqref="DO11" name="Range2_3_1"/>
    <protectedRange sqref="B12:B14" name="Range3_1_1"/>
    <protectedRange sqref="I12:AF12 AK12:DL12" name="Range1_1_1"/>
    <protectedRange sqref="DO12:DR12" name="Range2_1_1"/>
    <protectedRange sqref="AG12:AJ12" name="Range1_2_1_1"/>
    <protectedRange sqref="I14:DL14" name="Range1_3_1_1"/>
    <protectedRange sqref="DO14:DT14" name="Range2_2_1_1"/>
  </protectedRanges>
  <mergeCells count="101">
    <mergeCell ref="DS8:DT8"/>
    <mergeCell ref="A15:B15"/>
    <mergeCell ref="DG8:DH8"/>
    <mergeCell ref="DI8:DJ8"/>
    <mergeCell ref="DK8:DL8"/>
    <mergeCell ref="DM8:DN8"/>
    <mergeCell ref="DO8:DP8"/>
    <mergeCell ref="DQ8:DR8"/>
    <mergeCell ref="CU8:CV8"/>
    <mergeCell ref="CW8:CX8"/>
    <mergeCell ref="CY8:CZ8"/>
    <mergeCell ref="DA8:DB8"/>
    <mergeCell ref="DC8:DD8"/>
    <mergeCell ref="DE8:DF8"/>
    <mergeCell ref="CI8:CJ8"/>
    <mergeCell ref="CK8:CL8"/>
    <mergeCell ref="CM8:CN8"/>
    <mergeCell ref="CO8:CP8"/>
    <mergeCell ref="CQ8:CR8"/>
    <mergeCell ref="CS8:CT8"/>
    <mergeCell ref="BW8:BX8"/>
    <mergeCell ref="BY8:BZ8"/>
    <mergeCell ref="CA8:CB8"/>
    <mergeCell ref="CC8:CD8"/>
    <mergeCell ref="CE8:CF8"/>
    <mergeCell ref="CG8:CH8"/>
    <mergeCell ref="BK8:BL8"/>
    <mergeCell ref="BM8:BN8"/>
    <mergeCell ref="BO8:BP8"/>
    <mergeCell ref="BQ8:BR8"/>
    <mergeCell ref="BS8:BT8"/>
    <mergeCell ref="BU8:BV8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C8:D8"/>
    <mergeCell ref="E8:F8"/>
    <mergeCell ref="G8:H8"/>
    <mergeCell ref="I8:J8"/>
    <mergeCell ref="K8:L8"/>
    <mergeCell ref="M8:N8"/>
    <mergeCell ref="BQ7:BT7"/>
    <mergeCell ref="BU7:BX7"/>
    <mergeCell ref="BY7:CB7"/>
    <mergeCell ref="CC7:CF7"/>
    <mergeCell ref="CG7:CJ7"/>
    <mergeCell ref="CS7:CV7"/>
    <mergeCell ref="CW7:CZ7"/>
    <mergeCell ref="M7:P7"/>
    <mergeCell ref="Q7:T7"/>
    <mergeCell ref="AG7:AJ7"/>
    <mergeCell ref="AK7:AN7"/>
    <mergeCell ref="AO7:AR7"/>
    <mergeCell ref="AS7:AV7"/>
    <mergeCell ref="CK6:CN7"/>
    <mergeCell ref="CO6:CR7"/>
    <mergeCell ref="B2:P2"/>
    <mergeCell ref="E3:M3"/>
    <mergeCell ref="AA4:AB4"/>
    <mergeCell ref="A5:A9"/>
    <mergeCell ref="B5:B9"/>
    <mergeCell ref="C5:H7"/>
    <mergeCell ref="I5:DT5"/>
    <mergeCell ref="I6:L7"/>
    <mergeCell ref="M6:T6"/>
    <mergeCell ref="U6:X7"/>
    <mergeCell ref="DA6:DD7"/>
    <mergeCell ref="DI6:DL7"/>
    <mergeCell ref="DM6:DR7"/>
    <mergeCell ref="DS6:DT7"/>
    <mergeCell ref="DE7:DH7"/>
    <mergeCell ref="Y6:AB7"/>
    <mergeCell ref="AC6:AF7"/>
    <mergeCell ref="AG6:AZ6"/>
    <mergeCell ref="BA6:BD7"/>
    <mergeCell ref="BM6:BP7"/>
    <mergeCell ref="CE6:CJ6"/>
    <mergeCell ref="AW7:AZ7"/>
    <mergeCell ref="BE7:BH7"/>
    <mergeCell ref="BI7:BL7"/>
  </mergeCells>
  <pageMargins left="0" right="0" top="0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6"/>
  <sheetViews>
    <sheetView workbookViewId="0">
      <selection activeCell="E13" sqref="E13"/>
    </sheetView>
  </sheetViews>
  <sheetFormatPr defaultRowHeight="17.25" x14ac:dyDescent="0.3"/>
  <cols>
    <col min="1" max="1" width="3.140625" style="58" customWidth="1"/>
    <col min="2" max="2" width="13.140625" style="58" customWidth="1"/>
    <col min="3" max="3" width="12.140625" style="58" customWidth="1"/>
    <col min="4" max="4" width="10.5703125" style="58" customWidth="1"/>
    <col min="5" max="5" width="12" style="58" customWidth="1"/>
    <col min="6" max="7" width="10.5703125" style="58" customWidth="1"/>
    <col min="8" max="8" width="10.7109375" style="58" customWidth="1"/>
    <col min="9" max="9" width="9.85546875" style="58" customWidth="1"/>
    <col min="10" max="10" width="10.42578125" style="58" customWidth="1"/>
    <col min="11" max="11" width="8.42578125" style="58" hidden="1" customWidth="1"/>
    <col min="12" max="12" width="12.28515625" style="58" hidden="1" customWidth="1"/>
    <col min="13" max="13" width="9.42578125" style="58" customWidth="1"/>
    <col min="14" max="14" width="9" style="58" customWidth="1"/>
    <col min="15" max="15" width="9.140625" style="58" customWidth="1"/>
    <col min="16" max="16" width="8.85546875" style="58" customWidth="1"/>
    <col min="17" max="17" width="8.42578125" style="58" customWidth="1"/>
    <col min="18" max="18" width="7.85546875" style="58" customWidth="1"/>
    <col min="19" max="19" width="8" style="58" customWidth="1"/>
    <col min="20" max="20" width="7.42578125" style="58" customWidth="1"/>
    <col min="21" max="22" width="8.5703125" style="58" customWidth="1"/>
    <col min="23" max="23" width="8.85546875" style="58" customWidth="1"/>
    <col min="24" max="24" width="9.42578125" style="58" customWidth="1"/>
    <col min="25" max="25" width="9.140625" style="58" customWidth="1"/>
    <col min="26" max="26" width="8.7109375" style="58" customWidth="1"/>
    <col min="27" max="27" width="8.5703125" style="58" customWidth="1"/>
    <col min="28" max="28" width="8.140625" style="58" customWidth="1"/>
    <col min="29" max="29" width="9.85546875" style="58" customWidth="1"/>
    <col min="30" max="30" width="8.7109375" style="58" customWidth="1"/>
    <col min="31" max="31" width="7.85546875" style="58" hidden="1" customWidth="1"/>
    <col min="32" max="32" width="0.7109375" style="58" hidden="1" customWidth="1"/>
    <col min="33" max="33" width="10.5703125" style="58" customWidth="1"/>
    <col min="34" max="34" width="10.42578125" style="58" customWidth="1"/>
    <col min="35" max="35" width="10.5703125" style="58" customWidth="1"/>
    <col min="36" max="36" width="10.28515625" style="58" customWidth="1"/>
    <col min="37" max="37" width="8.5703125" style="58" customWidth="1"/>
    <col min="38" max="38" width="7.7109375" style="58" customWidth="1"/>
    <col min="39" max="39" width="8.140625" style="58" customWidth="1"/>
    <col min="40" max="40" width="8.42578125" style="58" customWidth="1"/>
    <col min="41" max="41" width="8.5703125" style="58" customWidth="1"/>
    <col min="42" max="42" width="8.7109375" style="58" customWidth="1"/>
    <col min="43" max="43" width="9" style="58" customWidth="1"/>
    <col min="44" max="44" width="8.28515625" style="58" customWidth="1"/>
    <col min="45" max="45" width="9.140625" style="58"/>
    <col min="46" max="46" width="9.28515625" style="58" customWidth="1"/>
    <col min="47" max="47" width="4" style="58" customWidth="1"/>
    <col min="48" max="48" width="3.5703125" style="58" customWidth="1"/>
    <col min="49" max="49" width="9.5703125" style="58" customWidth="1"/>
    <col min="50" max="50" width="8.5703125" style="58" customWidth="1"/>
    <col min="51" max="52" width="5.28515625" style="88" customWidth="1"/>
    <col min="53" max="53" width="8.7109375" style="88" customWidth="1"/>
    <col min="54" max="54" width="9.140625" style="88" customWidth="1"/>
    <col min="55" max="55" width="12.140625" style="89" customWidth="1"/>
    <col min="56" max="56" width="10.28515625" style="89" customWidth="1"/>
    <col min="57" max="57" width="9.5703125" style="58" customWidth="1"/>
    <col min="58" max="58" width="10" style="58" customWidth="1"/>
    <col min="59" max="59" width="8.5703125" style="58" customWidth="1"/>
    <col min="60" max="60" width="8" style="58" customWidth="1"/>
    <col min="61" max="61" width="9.85546875" style="58" customWidth="1"/>
    <col min="62" max="62" width="10.28515625" style="58" customWidth="1"/>
    <col min="63" max="63" width="9.7109375" style="58" customWidth="1"/>
    <col min="64" max="64" width="10.140625" style="58" customWidth="1"/>
    <col min="65" max="66" width="4.85546875" style="88" customWidth="1"/>
    <col min="67" max="67" width="10.5703125" style="58" customWidth="1"/>
    <col min="68" max="16384" width="9.140625" style="58"/>
  </cols>
  <sheetData>
    <row r="1" spans="1:104" ht="8.25" customHeight="1" x14ac:dyDescent="0.3"/>
    <row r="2" spans="1:104" s="90" customFormat="1" ht="29.25" customHeight="1" x14ac:dyDescent="0.3">
      <c r="B2" s="91"/>
      <c r="C2" s="289" t="s">
        <v>113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91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3"/>
      <c r="AZ2" s="93"/>
      <c r="BA2" s="93"/>
      <c r="BB2" s="93"/>
      <c r="BC2" s="94"/>
      <c r="BD2" s="94"/>
      <c r="BE2" s="95"/>
      <c r="BF2" s="95"/>
      <c r="BG2" s="95"/>
      <c r="BH2" s="95"/>
      <c r="BI2" s="95"/>
      <c r="BJ2" s="95"/>
      <c r="BK2" s="95"/>
      <c r="BL2" s="95"/>
      <c r="BM2" s="96"/>
      <c r="BN2" s="96"/>
    </row>
    <row r="3" spans="1:104" s="63" customFormat="1" ht="16.5" x14ac:dyDescent="0.25">
      <c r="A3" s="59"/>
      <c r="B3" s="152"/>
      <c r="C3" s="152"/>
      <c r="D3" s="152"/>
      <c r="E3" s="251" t="s">
        <v>151</v>
      </c>
      <c r="F3" s="251"/>
      <c r="G3" s="251"/>
      <c r="H3" s="251"/>
      <c r="I3" s="251"/>
      <c r="J3" s="251"/>
      <c r="K3" s="251"/>
      <c r="L3" s="251"/>
      <c r="M3" s="251"/>
      <c r="N3" s="251"/>
      <c r="O3" s="59"/>
      <c r="P3" s="60"/>
      <c r="Q3" s="60"/>
      <c r="R3" s="60"/>
      <c r="S3" s="60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97"/>
      <c r="AZ3" s="97"/>
      <c r="BA3" s="97"/>
      <c r="BB3" s="97"/>
      <c r="BC3" s="60"/>
      <c r="BD3" s="60"/>
      <c r="BE3" s="59"/>
      <c r="BF3" s="59"/>
      <c r="BG3" s="59"/>
      <c r="BH3" s="59"/>
      <c r="BI3" s="59"/>
      <c r="BJ3" s="59"/>
      <c r="BK3" s="59"/>
      <c r="BL3" s="59"/>
      <c r="BM3" s="97"/>
      <c r="BN3" s="97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61"/>
      <c r="CR3" s="61"/>
      <c r="CS3" s="61"/>
      <c r="CT3" s="61"/>
      <c r="CU3" s="61"/>
      <c r="CV3" s="61"/>
      <c r="CW3" s="61"/>
      <c r="CX3" s="61"/>
      <c r="CY3" s="61"/>
      <c r="CZ3" s="62"/>
    </row>
    <row r="4" spans="1:104" s="90" customFormat="1" ht="16.5" x14ac:dyDescent="0.3">
      <c r="A4" s="98"/>
      <c r="B4" s="99"/>
      <c r="E4" s="100"/>
      <c r="F4" s="100"/>
      <c r="G4" s="100"/>
      <c r="H4" s="100"/>
      <c r="I4" s="100"/>
      <c r="Q4" s="101" t="s">
        <v>1</v>
      </c>
      <c r="W4" s="290"/>
      <c r="X4" s="290"/>
      <c r="AG4" s="291"/>
      <c r="AH4" s="291"/>
      <c r="AI4" s="102"/>
      <c r="AJ4" s="102"/>
      <c r="AY4" s="103"/>
      <c r="AZ4" s="103"/>
      <c r="BA4" s="103"/>
      <c r="BB4" s="103"/>
      <c r="BC4" s="104"/>
      <c r="BD4" s="104"/>
      <c r="BM4" s="103"/>
      <c r="BN4" s="103"/>
    </row>
    <row r="5" spans="1:104" s="73" customFormat="1" ht="13.5" customHeight="1" x14ac:dyDescent="0.25">
      <c r="A5" s="292" t="s">
        <v>2</v>
      </c>
      <c r="B5" s="254" t="s">
        <v>73</v>
      </c>
      <c r="C5" s="293" t="s">
        <v>114</v>
      </c>
      <c r="D5" s="294"/>
      <c r="E5" s="294"/>
      <c r="F5" s="294"/>
      <c r="G5" s="294"/>
      <c r="H5" s="295"/>
      <c r="I5" s="299" t="s">
        <v>115</v>
      </c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1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</row>
    <row r="6" spans="1:104" s="73" customFormat="1" ht="27" customHeight="1" x14ac:dyDescent="0.25">
      <c r="A6" s="292"/>
      <c r="B6" s="254"/>
      <c r="C6" s="296"/>
      <c r="D6" s="297"/>
      <c r="E6" s="297"/>
      <c r="F6" s="297"/>
      <c r="G6" s="297"/>
      <c r="H6" s="298"/>
      <c r="I6" s="299" t="s">
        <v>116</v>
      </c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1"/>
      <c r="BC6" s="313" t="s">
        <v>117</v>
      </c>
      <c r="BD6" s="314"/>
      <c r="BE6" s="314"/>
      <c r="BF6" s="314"/>
      <c r="BG6" s="314"/>
      <c r="BH6" s="314"/>
      <c r="BI6" s="315" t="s">
        <v>118</v>
      </c>
      <c r="BJ6" s="315"/>
      <c r="BK6" s="315"/>
      <c r="BL6" s="315"/>
      <c r="BM6" s="315"/>
      <c r="BN6" s="315"/>
    </row>
    <row r="7" spans="1:104" s="73" customFormat="1" ht="24.75" hidden="1" customHeight="1" x14ac:dyDescent="0.25">
      <c r="A7" s="292"/>
      <c r="B7" s="254"/>
      <c r="C7" s="296"/>
      <c r="D7" s="297"/>
      <c r="E7" s="297"/>
      <c r="F7" s="297"/>
      <c r="G7" s="297"/>
      <c r="H7" s="298"/>
      <c r="I7" s="316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8"/>
      <c r="BC7" s="319"/>
      <c r="BD7" s="320"/>
      <c r="BE7" s="320"/>
      <c r="BF7" s="320"/>
      <c r="BG7" s="321" t="s">
        <v>119</v>
      </c>
      <c r="BH7" s="321"/>
      <c r="BI7" s="321" t="s">
        <v>120</v>
      </c>
      <c r="BJ7" s="321"/>
      <c r="BK7" s="321" t="s">
        <v>121</v>
      </c>
      <c r="BL7" s="321"/>
      <c r="BM7" s="321"/>
      <c r="BN7" s="321"/>
    </row>
    <row r="8" spans="1:104" s="73" customFormat="1" ht="60" customHeight="1" x14ac:dyDescent="0.25">
      <c r="A8" s="292"/>
      <c r="B8" s="254"/>
      <c r="C8" s="296"/>
      <c r="D8" s="297"/>
      <c r="E8" s="297"/>
      <c r="F8" s="297"/>
      <c r="G8" s="297"/>
      <c r="H8" s="298"/>
      <c r="I8" s="322" t="s">
        <v>122</v>
      </c>
      <c r="J8" s="323"/>
      <c r="K8" s="105"/>
      <c r="L8" s="105"/>
      <c r="M8" s="218" t="s">
        <v>123</v>
      </c>
      <c r="N8" s="302"/>
      <c r="O8" s="304" t="s">
        <v>124</v>
      </c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6"/>
      <c r="AE8" s="218" t="s">
        <v>125</v>
      </c>
      <c r="AF8" s="302"/>
      <c r="AG8" s="218" t="s">
        <v>126</v>
      </c>
      <c r="AH8" s="302"/>
      <c r="AI8" s="287" t="s">
        <v>82</v>
      </c>
      <c r="AJ8" s="288"/>
      <c r="AK8" s="330" t="s">
        <v>127</v>
      </c>
      <c r="AL8" s="270"/>
      <c r="AM8" s="287" t="s">
        <v>82</v>
      </c>
      <c r="AN8" s="288"/>
      <c r="AO8" s="270" t="s">
        <v>128</v>
      </c>
      <c r="AP8" s="270"/>
      <c r="AQ8" s="287" t="s">
        <v>129</v>
      </c>
      <c r="AR8" s="324"/>
      <c r="AS8" s="324"/>
      <c r="AT8" s="324"/>
      <c r="AU8" s="324"/>
      <c r="AV8" s="288"/>
      <c r="AW8" s="287" t="s">
        <v>130</v>
      </c>
      <c r="AX8" s="324"/>
      <c r="AY8" s="324"/>
      <c r="AZ8" s="324"/>
      <c r="BA8" s="324"/>
      <c r="BB8" s="288"/>
      <c r="BC8" s="325" t="s">
        <v>131</v>
      </c>
      <c r="BD8" s="326"/>
      <c r="BE8" s="325" t="s">
        <v>132</v>
      </c>
      <c r="BF8" s="326"/>
      <c r="BG8" s="321"/>
      <c r="BH8" s="321"/>
      <c r="BI8" s="321"/>
      <c r="BJ8" s="321"/>
      <c r="BK8" s="321"/>
      <c r="BL8" s="321"/>
      <c r="BM8" s="321"/>
      <c r="BN8" s="321"/>
    </row>
    <row r="9" spans="1:104" s="106" customFormat="1" ht="81" customHeight="1" x14ac:dyDescent="0.25">
      <c r="A9" s="292"/>
      <c r="B9" s="254"/>
      <c r="C9" s="307" t="s">
        <v>133</v>
      </c>
      <c r="D9" s="307"/>
      <c r="E9" s="308" t="s">
        <v>108</v>
      </c>
      <c r="F9" s="308"/>
      <c r="G9" s="309" t="s">
        <v>109</v>
      </c>
      <c r="H9" s="309"/>
      <c r="I9" s="329" t="s">
        <v>134</v>
      </c>
      <c r="J9" s="329"/>
      <c r="K9" s="310" t="s">
        <v>135</v>
      </c>
      <c r="L9" s="311"/>
      <c r="M9" s="222"/>
      <c r="N9" s="303"/>
      <c r="O9" s="310" t="s">
        <v>136</v>
      </c>
      <c r="P9" s="311"/>
      <c r="Q9" s="310" t="s">
        <v>137</v>
      </c>
      <c r="R9" s="311"/>
      <c r="S9" s="310" t="s">
        <v>138</v>
      </c>
      <c r="T9" s="311"/>
      <c r="U9" s="310" t="s">
        <v>139</v>
      </c>
      <c r="V9" s="311"/>
      <c r="W9" s="310" t="s">
        <v>140</v>
      </c>
      <c r="X9" s="311"/>
      <c r="Y9" s="331" t="s">
        <v>141</v>
      </c>
      <c r="Z9" s="332"/>
      <c r="AA9" s="310" t="s">
        <v>142</v>
      </c>
      <c r="AB9" s="311"/>
      <c r="AC9" s="310" t="s">
        <v>143</v>
      </c>
      <c r="AD9" s="311"/>
      <c r="AE9" s="222"/>
      <c r="AF9" s="303"/>
      <c r="AG9" s="222"/>
      <c r="AH9" s="303"/>
      <c r="AI9" s="310" t="s">
        <v>144</v>
      </c>
      <c r="AJ9" s="311"/>
      <c r="AK9" s="270"/>
      <c r="AL9" s="270"/>
      <c r="AM9" s="310" t="s">
        <v>145</v>
      </c>
      <c r="AN9" s="311"/>
      <c r="AO9" s="270"/>
      <c r="AP9" s="270"/>
      <c r="AQ9" s="307" t="s">
        <v>133</v>
      </c>
      <c r="AR9" s="307"/>
      <c r="AS9" s="307" t="s">
        <v>108</v>
      </c>
      <c r="AT9" s="307"/>
      <c r="AU9" s="307" t="s">
        <v>109</v>
      </c>
      <c r="AV9" s="307"/>
      <c r="AW9" s="307" t="s">
        <v>146</v>
      </c>
      <c r="AX9" s="307"/>
      <c r="AY9" s="334" t="s">
        <v>147</v>
      </c>
      <c r="AZ9" s="335"/>
      <c r="BA9" s="336" t="s">
        <v>148</v>
      </c>
      <c r="BB9" s="336"/>
      <c r="BC9" s="327"/>
      <c r="BD9" s="328"/>
      <c r="BE9" s="327"/>
      <c r="BF9" s="328"/>
      <c r="BG9" s="321"/>
      <c r="BH9" s="321"/>
      <c r="BI9" s="321"/>
      <c r="BJ9" s="321"/>
      <c r="BK9" s="321" t="s">
        <v>149</v>
      </c>
      <c r="BL9" s="321"/>
      <c r="BM9" s="337" t="s">
        <v>150</v>
      </c>
      <c r="BN9" s="337"/>
    </row>
    <row r="10" spans="1:104" s="78" customFormat="1" ht="29.25" customHeight="1" x14ac:dyDescent="0.2">
      <c r="A10" s="292"/>
      <c r="B10" s="254"/>
      <c r="C10" s="74" t="s">
        <v>111</v>
      </c>
      <c r="D10" s="75" t="s">
        <v>112</v>
      </c>
      <c r="E10" s="74" t="s">
        <v>111</v>
      </c>
      <c r="F10" s="75" t="s">
        <v>112</v>
      </c>
      <c r="G10" s="74" t="s">
        <v>111</v>
      </c>
      <c r="H10" s="75" t="s">
        <v>112</v>
      </c>
      <c r="I10" s="74" t="s">
        <v>111</v>
      </c>
      <c r="J10" s="75" t="s">
        <v>112</v>
      </c>
      <c r="K10" s="74" t="s">
        <v>111</v>
      </c>
      <c r="L10" s="75" t="s">
        <v>112</v>
      </c>
      <c r="M10" s="74" t="s">
        <v>111</v>
      </c>
      <c r="N10" s="75" t="s">
        <v>112</v>
      </c>
      <c r="O10" s="74" t="s">
        <v>111</v>
      </c>
      <c r="P10" s="75" t="s">
        <v>112</v>
      </c>
      <c r="Q10" s="74" t="s">
        <v>111</v>
      </c>
      <c r="R10" s="75" t="s">
        <v>112</v>
      </c>
      <c r="S10" s="74" t="s">
        <v>111</v>
      </c>
      <c r="T10" s="75" t="s">
        <v>112</v>
      </c>
      <c r="U10" s="74" t="s">
        <v>111</v>
      </c>
      <c r="V10" s="75" t="s">
        <v>112</v>
      </c>
      <c r="W10" s="74" t="s">
        <v>111</v>
      </c>
      <c r="X10" s="75" t="s">
        <v>112</v>
      </c>
      <c r="Y10" s="74" t="s">
        <v>111</v>
      </c>
      <c r="Z10" s="75" t="s">
        <v>112</v>
      </c>
      <c r="AA10" s="74" t="s">
        <v>111</v>
      </c>
      <c r="AB10" s="75" t="s">
        <v>112</v>
      </c>
      <c r="AC10" s="74" t="s">
        <v>111</v>
      </c>
      <c r="AD10" s="75" t="s">
        <v>112</v>
      </c>
      <c r="AE10" s="74" t="s">
        <v>111</v>
      </c>
      <c r="AF10" s="75" t="s">
        <v>112</v>
      </c>
      <c r="AG10" s="74" t="s">
        <v>111</v>
      </c>
      <c r="AH10" s="75" t="s">
        <v>112</v>
      </c>
      <c r="AI10" s="74" t="s">
        <v>111</v>
      </c>
      <c r="AJ10" s="75" t="s">
        <v>112</v>
      </c>
      <c r="AK10" s="74" t="s">
        <v>111</v>
      </c>
      <c r="AL10" s="75" t="s">
        <v>112</v>
      </c>
      <c r="AM10" s="74" t="s">
        <v>111</v>
      </c>
      <c r="AN10" s="75" t="s">
        <v>112</v>
      </c>
      <c r="AO10" s="74" t="s">
        <v>111</v>
      </c>
      <c r="AP10" s="75" t="s">
        <v>112</v>
      </c>
      <c r="AQ10" s="74" t="s">
        <v>111</v>
      </c>
      <c r="AR10" s="75" t="s">
        <v>112</v>
      </c>
      <c r="AS10" s="74" t="s">
        <v>111</v>
      </c>
      <c r="AT10" s="75" t="s">
        <v>112</v>
      </c>
      <c r="AU10" s="74" t="s">
        <v>111</v>
      </c>
      <c r="AV10" s="75" t="s">
        <v>112</v>
      </c>
      <c r="AW10" s="74" t="s">
        <v>111</v>
      </c>
      <c r="AX10" s="75" t="s">
        <v>112</v>
      </c>
      <c r="AY10" s="74" t="s">
        <v>111</v>
      </c>
      <c r="AZ10" s="75" t="s">
        <v>112</v>
      </c>
      <c r="BA10" s="74" t="s">
        <v>111</v>
      </c>
      <c r="BB10" s="75" t="s">
        <v>112</v>
      </c>
      <c r="BC10" s="74" t="s">
        <v>111</v>
      </c>
      <c r="BD10" s="75" t="s">
        <v>112</v>
      </c>
      <c r="BE10" s="74" t="s">
        <v>111</v>
      </c>
      <c r="BF10" s="75" t="s">
        <v>112</v>
      </c>
      <c r="BG10" s="74" t="s">
        <v>111</v>
      </c>
      <c r="BH10" s="75" t="s">
        <v>112</v>
      </c>
      <c r="BI10" s="74" t="s">
        <v>111</v>
      </c>
      <c r="BJ10" s="75" t="s">
        <v>112</v>
      </c>
      <c r="BK10" s="74" t="s">
        <v>111</v>
      </c>
      <c r="BL10" s="75" t="s">
        <v>112</v>
      </c>
      <c r="BM10" s="74" t="s">
        <v>111</v>
      </c>
      <c r="BN10" s="75" t="s">
        <v>112</v>
      </c>
    </row>
    <row r="11" spans="1:104" s="106" customFormat="1" ht="12.75" x14ac:dyDescent="0.25">
      <c r="A11" s="153"/>
      <c r="B11" s="153">
        <v>1</v>
      </c>
      <c r="C11" s="153">
        <v>2</v>
      </c>
      <c r="D11" s="153">
        <v>3</v>
      </c>
      <c r="E11" s="153">
        <v>4</v>
      </c>
      <c r="F11" s="153">
        <v>5</v>
      </c>
      <c r="G11" s="153">
        <v>6</v>
      </c>
      <c r="H11" s="153">
        <v>7</v>
      </c>
      <c r="I11" s="153">
        <v>8</v>
      </c>
      <c r="J11" s="153">
        <v>9</v>
      </c>
      <c r="K11" s="153">
        <v>10</v>
      </c>
      <c r="L11" s="153">
        <v>11</v>
      </c>
      <c r="M11" s="153">
        <v>12</v>
      </c>
      <c r="N11" s="153">
        <v>13</v>
      </c>
      <c r="O11" s="153">
        <v>14</v>
      </c>
      <c r="P11" s="153">
        <v>15</v>
      </c>
      <c r="Q11" s="153">
        <v>16</v>
      </c>
      <c r="R11" s="153">
        <v>17</v>
      </c>
      <c r="S11" s="153">
        <v>18</v>
      </c>
      <c r="T11" s="153">
        <v>19</v>
      </c>
      <c r="U11" s="153">
        <v>20</v>
      </c>
      <c r="V11" s="153">
        <v>21</v>
      </c>
      <c r="W11" s="153">
        <v>22</v>
      </c>
      <c r="X11" s="153">
        <v>23</v>
      </c>
      <c r="Y11" s="153">
        <v>24</v>
      </c>
      <c r="Z11" s="153">
        <v>25</v>
      </c>
      <c r="AA11" s="153">
        <v>26</v>
      </c>
      <c r="AB11" s="153">
        <v>27</v>
      </c>
      <c r="AC11" s="153">
        <v>28</v>
      </c>
      <c r="AD11" s="153">
        <v>29</v>
      </c>
      <c r="AE11" s="153">
        <v>30</v>
      </c>
      <c r="AF11" s="153">
        <v>31</v>
      </c>
      <c r="AG11" s="153">
        <v>32</v>
      </c>
      <c r="AH11" s="153">
        <v>33</v>
      </c>
      <c r="AI11" s="153">
        <v>34</v>
      </c>
      <c r="AJ11" s="153">
        <v>35</v>
      </c>
      <c r="AK11" s="153">
        <v>36</v>
      </c>
      <c r="AL11" s="153">
        <v>37</v>
      </c>
      <c r="AM11" s="153">
        <v>38</v>
      </c>
      <c r="AN11" s="153">
        <v>39</v>
      </c>
      <c r="AO11" s="153">
        <v>40</v>
      </c>
      <c r="AP11" s="153">
        <v>41</v>
      </c>
      <c r="AQ11" s="153">
        <v>42</v>
      </c>
      <c r="AR11" s="153">
        <v>43</v>
      </c>
      <c r="AS11" s="153">
        <v>44</v>
      </c>
      <c r="AT11" s="153">
        <v>45</v>
      </c>
      <c r="AU11" s="153">
        <v>46</v>
      </c>
      <c r="AV11" s="153">
        <v>47</v>
      </c>
      <c r="AW11" s="153">
        <v>48</v>
      </c>
      <c r="AX11" s="153">
        <v>49</v>
      </c>
      <c r="AY11" s="107">
        <v>50</v>
      </c>
      <c r="AZ11" s="107">
        <v>51</v>
      </c>
      <c r="BA11" s="107">
        <v>52</v>
      </c>
      <c r="BB11" s="107">
        <v>53</v>
      </c>
      <c r="BC11" s="153">
        <v>54</v>
      </c>
      <c r="BD11" s="153">
        <v>55</v>
      </c>
      <c r="BE11" s="153">
        <v>56</v>
      </c>
      <c r="BF11" s="153">
        <v>57</v>
      </c>
      <c r="BG11" s="153">
        <v>58</v>
      </c>
      <c r="BH11" s="153">
        <v>59</v>
      </c>
      <c r="BI11" s="153">
        <v>60</v>
      </c>
      <c r="BJ11" s="153">
        <v>61</v>
      </c>
      <c r="BK11" s="153">
        <v>62</v>
      </c>
      <c r="BL11" s="153">
        <v>63</v>
      </c>
      <c r="BM11" s="107">
        <v>64</v>
      </c>
      <c r="BN11" s="107">
        <v>65</v>
      </c>
    </row>
    <row r="12" spans="1:104" s="116" customFormat="1" ht="22.5" customHeight="1" x14ac:dyDescent="0.25">
      <c r="A12" s="134">
        <v>1</v>
      </c>
      <c r="B12" s="135" t="s">
        <v>40</v>
      </c>
      <c r="C12" s="108">
        <f t="shared" ref="C12:D15" si="0">E12+G12-BA12</f>
        <v>3189268.1</v>
      </c>
      <c r="D12" s="108">
        <f t="shared" si="0"/>
        <v>2994338.2</v>
      </c>
      <c r="E12" s="108">
        <f t="shared" ref="E12:F15" si="1">I12+K12+M12+AE12+AG12+AK12+AO12+AS12</f>
        <v>1944546.4000000001</v>
      </c>
      <c r="F12" s="108">
        <f t="shared" si="1"/>
        <v>1936697.1</v>
      </c>
      <c r="G12" s="108">
        <f>BC12+BE12+BG12+BI12+BK12+BM12</f>
        <v>1314721.7</v>
      </c>
      <c r="H12" s="108">
        <f>BD12+BF12+BH12+BJ12+BL12+BN12</f>
        <v>1127641.1000000001</v>
      </c>
      <c r="I12" s="108">
        <v>615668</v>
      </c>
      <c r="J12" s="108">
        <v>615345.6</v>
      </c>
      <c r="K12" s="110"/>
      <c r="L12" s="110"/>
      <c r="M12" s="109">
        <v>399352.9</v>
      </c>
      <c r="N12" s="109">
        <v>394812.7</v>
      </c>
      <c r="O12" s="108">
        <v>81900</v>
      </c>
      <c r="P12" s="108">
        <v>81831.199999999997</v>
      </c>
      <c r="Q12" s="108">
        <v>1807</v>
      </c>
      <c r="R12" s="108">
        <v>1764.3</v>
      </c>
      <c r="S12" s="108">
        <v>6175</v>
      </c>
      <c r="T12" s="108">
        <v>6098.6</v>
      </c>
      <c r="U12" s="108">
        <v>1847</v>
      </c>
      <c r="V12" s="108">
        <v>1814.3</v>
      </c>
      <c r="W12" s="108">
        <v>73139.7</v>
      </c>
      <c r="X12" s="108">
        <v>71239.3</v>
      </c>
      <c r="Y12" s="108">
        <v>58438.7</v>
      </c>
      <c r="Z12" s="108">
        <v>56628.2</v>
      </c>
      <c r="AA12" s="108">
        <v>57786.7</v>
      </c>
      <c r="AB12" s="108">
        <v>57594.7</v>
      </c>
      <c r="AC12" s="108">
        <v>157452.5</v>
      </c>
      <c r="AD12" s="108">
        <v>155522.70000000001</v>
      </c>
      <c r="AE12" s="110"/>
      <c r="AF12" s="110"/>
      <c r="AG12" s="108">
        <v>756493.3</v>
      </c>
      <c r="AH12" s="108">
        <v>755064.4</v>
      </c>
      <c r="AI12" s="108">
        <v>756493.3</v>
      </c>
      <c r="AJ12" s="108">
        <v>755064.4</v>
      </c>
      <c r="AK12" s="108">
        <v>13910</v>
      </c>
      <c r="AL12" s="108">
        <v>13909.9</v>
      </c>
      <c r="AM12" s="108">
        <v>13910</v>
      </c>
      <c r="AN12" s="108">
        <v>13909.9</v>
      </c>
      <c r="AO12" s="108">
        <v>78502.5</v>
      </c>
      <c r="AP12" s="108">
        <v>78285</v>
      </c>
      <c r="AQ12" s="108">
        <f>AS12-BA12</f>
        <v>10619.699999999997</v>
      </c>
      <c r="AR12" s="108">
        <f>AT12-BB12</f>
        <v>9279.5</v>
      </c>
      <c r="AS12" s="108">
        <v>80619.7</v>
      </c>
      <c r="AT12" s="108">
        <v>79279.5</v>
      </c>
      <c r="AU12" s="111"/>
      <c r="AV12" s="111"/>
      <c r="AW12" s="108">
        <v>70000</v>
      </c>
      <c r="AX12" s="108">
        <v>70000</v>
      </c>
      <c r="AY12" s="112">
        <v>0</v>
      </c>
      <c r="AZ12" s="112">
        <v>0</v>
      </c>
      <c r="BA12" s="41">
        <v>70000</v>
      </c>
      <c r="BB12" s="41">
        <v>70000</v>
      </c>
      <c r="BC12" s="113">
        <v>1426827.3</v>
      </c>
      <c r="BD12" s="113">
        <v>1205019.2</v>
      </c>
      <c r="BE12" s="108">
        <v>44454.400000000001</v>
      </c>
      <c r="BF12" s="108">
        <v>43256.6</v>
      </c>
      <c r="BG12" s="108">
        <v>3440</v>
      </c>
      <c r="BH12" s="108">
        <v>3440</v>
      </c>
      <c r="BI12" s="108">
        <v>-40000</v>
      </c>
      <c r="BJ12" s="108">
        <v>-29127.3</v>
      </c>
      <c r="BK12" s="108">
        <v>-120000</v>
      </c>
      <c r="BL12" s="108">
        <v>-94947.4</v>
      </c>
      <c r="BM12" s="114">
        <v>0</v>
      </c>
      <c r="BN12" s="121"/>
      <c r="BO12" s="115"/>
      <c r="BP12" s="115"/>
    </row>
    <row r="13" spans="1:104" s="116" customFormat="1" ht="22.5" customHeight="1" x14ac:dyDescent="0.25">
      <c r="A13" s="134">
        <v>2</v>
      </c>
      <c r="B13" s="135" t="s">
        <v>42</v>
      </c>
      <c r="C13" s="108">
        <f t="shared" si="0"/>
        <v>3018261.9</v>
      </c>
      <c r="D13" s="108">
        <f t="shared" si="0"/>
        <v>2777615.7000000007</v>
      </c>
      <c r="E13" s="108">
        <f t="shared" si="1"/>
        <v>1210029.0999999999</v>
      </c>
      <c r="F13" s="108">
        <f t="shared" si="1"/>
        <v>1162545.9000000001</v>
      </c>
      <c r="G13" s="108">
        <f t="shared" ref="G13:H15" si="2">BC13+BE13+BG13+BI13+BK13+BM13</f>
        <v>1820488.1999999997</v>
      </c>
      <c r="H13" s="108">
        <f t="shared" si="2"/>
        <v>1627325.2000000002</v>
      </c>
      <c r="I13" s="108">
        <v>230913.1</v>
      </c>
      <c r="J13" s="108">
        <v>229114.1</v>
      </c>
      <c r="K13" s="108"/>
      <c r="L13" s="108"/>
      <c r="M13" s="109">
        <v>164721.1</v>
      </c>
      <c r="N13" s="109">
        <v>149951</v>
      </c>
      <c r="O13" s="108">
        <v>64699.3</v>
      </c>
      <c r="P13" s="108">
        <v>57895.9</v>
      </c>
      <c r="Q13" s="108">
        <v>1267.5999999999999</v>
      </c>
      <c r="R13" s="108">
        <v>1109.5999999999999</v>
      </c>
      <c r="S13" s="108">
        <v>4504.3999999999996</v>
      </c>
      <c r="T13" s="108">
        <v>4021.9</v>
      </c>
      <c r="U13" s="108">
        <v>5500</v>
      </c>
      <c r="V13" s="108">
        <v>4834.2</v>
      </c>
      <c r="W13" s="108">
        <v>46171.199999999997</v>
      </c>
      <c r="X13" s="108">
        <v>43347.3</v>
      </c>
      <c r="Y13" s="108">
        <v>24800</v>
      </c>
      <c r="Z13" s="108">
        <v>24776</v>
      </c>
      <c r="AA13" s="108">
        <v>5012</v>
      </c>
      <c r="AB13" s="108">
        <v>3769.5</v>
      </c>
      <c r="AC13" s="108">
        <v>34079</v>
      </c>
      <c r="AD13" s="108">
        <v>31532.9</v>
      </c>
      <c r="AE13" s="110"/>
      <c r="AF13" s="110"/>
      <c r="AG13" s="108">
        <v>757237.3</v>
      </c>
      <c r="AH13" s="108">
        <v>736265.5</v>
      </c>
      <c r="AI13" s="108">
        <v>757237.3</v>
      </c>
      <c r="AJ13" s="108">
        <v>736265.5</v>
      </c>
      <c r="AK13" s="108">
        <v>8092.2</v>
      </c>
      <c r="AL13" s="108">
        <v>4031.5</v>
      </c>
      <c r="AM13" s="108">
        <v>6092.2</v>
      </c>
      <c r="AN13" s="108">
        <v>4031.5</v>
      </c>
      <c r="AO13" s="108">
        <v>20500</v>
      </c>
      <c r="AP13" s="108">
        <v>19205</v>
      </c>
      <c r="AQ13" s="108">
        <f t="shared" ref="AQ13:AR15" si="3">AS13-BA13</f>
        <v>16310.000000000002</v>
      </c>
      <c r="AR13" s="108">
        <f t="shared" si="3"/>
        <v>11723.4</v>
      </c>
      <c r="AS13" s="108">
        <v>28565.4</v>
      </c>
      <c r="AT13" s="108">
        <v>23978.799999999999</v>
      </c>
      <c r="AU13" s="111">
        <v>0</v>
      </c>
      <c r="AV13" s="111">
        <v>0</v>
      </c>
      <c r="AW13" s="108">
        <v>16461.3</v>
      </c>
      <c r="AX13" s="108">
        <v>12255.4</v>
      </c>
      <c r="AY13" s="125"/>
      <c r="AZ13" s="125"/>
      <c r="BA13" s="41">
        <v>12255.4</v>
      </c>
      <c r="BB13" s="41">
        <v>12255.4</v>
      </c>
      <c r="BC13" s="113">
        <v>2254467</v>
      </c>
      <c r="BD13" s="113">
        <v>2092913.3</v>
      </c>
      <c r="BE13" s="108">
        <v>258279.8</v>
      </c>
      <c r="BF13" s="108">
        <v>229700.9</v>
      </c>
      <c r="BG13" s="108">
        <v>7741.4</v>
      </c>
      <c r="BH13" s="108">
        <v>7502</v>
      </c>
      <c r="BI13" s="108">
        <v>-100000</v>
      </c>
      <c r="BJ13" s="108">
        <v>-60718.9</v>
      </c>
      <c r="BK13" s="108">
        <v>-600000</v>
      </c>
      <c r="BL13" s="108">
        <v>-642072.1</v>
      </c>
      <c r="BM13" s="114">
        <v>0</v>
      </c>
      <c r="BN13" s="114">
        <v>0</v>
      </c>
      <c r="BO13" s="141"/>
      <c r="BP13" s="115"/>
    </row>
    <row r="14" spans="1:104" s="120" customFormat="1" ht="22.5" customHeight="1" x14ac:dyDescent="0.25">
      <c r="A14" s="148">
        <v>3</v>
      </c>
      <c r="B14" s="135" t="s">
        <v>43</v>
      </c>
      <c r="C14" s="108">
        <f t="shared" si="0"/>
        <v>1986588.5000000005</v>
      </c>
      <c r="D14" s="108">
        <f t="shared" si="0"/>
        <v>1819310.1</v>
      </c>
      <c r="E14" s="108">
        <f t="shared" si="1"/>
        <v>1352310.2000000004</v>
      </c>
      <c r="F14" s="108">
        <f t="shared" si="1"/>
        <v>1201889.1000000001</v>
      </c>
      <c r="G14" s="108">
        <f t="shared" si="2"/>
        <v>634278.30000000005</v>
      </c>
      <c r="H14" s="108">
        <f t="shared" si="2"/>
        <v>617421</v>
      </c>
      <c r="I14" s="109">
        <v>331684.7</v>
      </c>
      <c r="J14" s="109">
        <v>324755.5</v>
      </c>
      <c r="K14" s="117"/>
      <c r="L14" s="117"/>
      <c r="M14" s="109">
        <v>138796.1</v>
      </c>
      <c r="N14" s="109">
        <v>128628.9</v>
      </c>
      <c r="O14" s="109">
        <v>51062.8</v>
      </c>
      <c r="P14" s="109">
        <v>50077.1</v>
      </c>
      <c r="Q14" s="109">
        <v>356.6</v>
      </c>
      <c r="R14" s="109">
        <v>311.3</v>
      </c>
      <c r="S14" s="109">
        <v>4178.5</v>
      </c>
      <c r="T14" s="109">
        <v>3448.6</v>
      </c>
      <c r="U14" s="109">
        <v>1250</v>
      </c>
      <c r="V14" s="109">
        <v>1151</v>
      </c>
      <c r="W14" s="109">
        <v>9227.1</v>
      </c>
      <c r="X14" s="109">
        <v>8945.6</v>
      </c>
      <c r="Y14" s="109">
        <v>5394.1</v>
      </c>
      <c r="Z14" s="109">
        <v>5144.2</v>
      </c>
      <c r="AA14" s="109">
        <v>16770.2</v>
      </c>
      <c r="AB14" s="109">
        <v>15948.5</v>
      </c>
      <c r="AC14" s="109">
        <v>44695.7</v>
      </c>
      <c r="AD14" s="109">
        <v>40360.400000000001</v>
      </c>
      <c r="AE14" s="117"/>
      <c r="AF14" s="117"/>
      <c r="AG14" s="109">
        <v>640719.4</v>
      </c>
      <c r="AH14" s="109">
        <v>634125.19999999995</v>
      </c>
      <c r="AI14" s="109">
        <v>640719.4</v>
      </c>
      <c r="AJ14" s="109">
        <v>634125.19999999995</v>
      </c>
      <c r="AK14" s="109">
        <v>4779.6000000000004</v>
      </c>
      <c r="AL14" s="109">
        <v>4057.1</v>
      </c>
      <c r="AM14" s="109">
        <v>3179.6</v>
      </c>
      <c r="AN14" s="109">
        <v>2457.1</v>
      </c>
      <c r="AO14" s="109">
        <v>111693.6</v>
      </c>
      <c r="AP14" s="109">
        <v>109722.9</v>
      </c>
      <c r="AQ14" s="108">
        <f t="shared" si="3"/>
        <v>124636.8</v>
      </c>
      <c r="AR14" s="108">
        <f t="shared" si="3"/>
        <v>599.5</v>
      </c>
      <c r="AS14" s="109">
        <v>124636.8</v>
      </c>
      <c r="AT14" s="109">
        <v>599.5</v>
      </c>
      <c r="AU14" s="118"/>
      <c r="AV14" s="118"/>
      <c r="AW14" s="109">
        <v>123812.7</v>
      </c>
      <c r="AX14" s="118"/>
      <c r="AY14" s="126"/>
      <c r="AZ14" s="126"/>
      <c r="BA14" s="126"/>
      <c r="BB14" s="126"/>
      <c r="BC14" s="149">
        <v>592451.4</v>
      </c>
      <c r="BD14" s="149">
        <v>591104.5</v>
      </c>
      <c r="BE14" s="109">
        <v>51826.9</v>
      </c>
      <c r="BF14" s="109">
        <v>42704.7</v>
      </c>
      <c r="BG14" s="117"/>
      <c r="BH14" s="117"/>
      <c r="BI14" s="109">
        <v>-3000</v>
      </c>
      <c r="BJ14" s="109">
        <v>-3345.6</v>
      </c>
      <c r="BK14" s="109">
        <v>-7000</v>
      </c>
      <c r="BL14" s="109">
        <v>-13042.6</v>
      </c>
      <c r="BM14" s="119"/>
      <c r="BN14" s="119"/>
      <c r="BO14" s="115"/>
      <c r="BP14" s="115"/>
    </row>
    <row r="15" spans="1:104" s="116" customFormat="1" ht="22.5" customHeight="1" x14ac:dyDescent="0.25">
      <c r="A15" s="134">
        <v>4</v>
      </c>
      <c r="B15" s="135" t="s">
        <v>44</v>
      </c>
      <c r="C15" s="108">
        <f t="shared" si="0"/>
        <v>2427238.0999999996</v>
      </c>
      <c r="D15" s="108">
        <f t="shared" si="0"/>
        <v>2284559.2999999998</v>
      </c>
      <c r="E15" s="108">
        <f t="shared" si="1"/>
        <v>1368228.2999999998</v>
      </c>
      <c r="F15" s="108">
        <f t="shared" si="1"/>
        <v>1323593.8</v>
      </c>
      <c r="G15" s="108">
        <f t="shared" si="2"/>
        <v>1059009.8</v>
      </c>
      <c r="H15" s="108">
        <f t="shared" si="2"/>
        <v>960965.49999999988</v>
      </c>
      <c r="I15" s="108">
        <v>307251.59999999998</v>
      </c>
      <c r="J15" s="108">
        <v>298401.59999999998</v>
      </c>
      <c r="K15" s="110"/>
      <c r="L15" s="110"/>
      <c r="M15" s="108">
        <v>180837.3</v>
      </c>
      <c r="N15" s="108">
        <v>172056.7</v>
      </c>
      <c r="O15" s="108">
        <v>53009.2</v>
      </c>
      <c r="P15" s="108">
        <v>52792.5</v>
      </c>
      <c r="Q15" s="108">
        <v>11904.5</v>
      </c>
      <c r="R15" s="108">
        <v>11712.9</v>
      </c>
      <c r="S15" s="108">
        <v>4315.3</v>
      </c>
      <c r="T15" s="108">
        <v>3657.9</v>
      </c>
      <c r="U15" s="108">
        <v>11631</v>
      </c>
      <c r="V15" s="108">
        <v>11498.8</v>
      </c>
      <c r="W15" s="108">
        <v>31905.200000000001</v>
      </c>
      <c r="X15" s="108">
        <v>30748.7</v>
      </c>
      <c r="Y15" s="108">
        <v>23822</v>
      </c>
      <c r="Z15" s="108">
        <v>23426.799999999999</v>
      </c>
      <c r="AA15" s="108">
        <v>9047</v>
      </c>
      <c r="AB15" s="108">
        <v>7531</v>
      </c>
      <c r="AC15" s="108">
        <v>47002.2</v>
      </c>
      <c r="AD15" s="108">
        <v>43175.8</v>
      </c>
      <c r="AE15" s="110"/>
      <c r="AF15" s="110"/>
      <c r="AG15" s="108">
        <v>770254.6</v>
      </c>
      <c r="AH15" s="108">
        <v>743948.3</v>
      </c>
      <c r="AI15" s="108">
        <v>770254.6</v>
      </c>
      <c r="AJ15" s="108">
        <v>743948.3</v>
      </c>
      <c r="AK15" s="108">
        <v>2451.9</v>
      </c>
      <c r="AL15" s="108">
        <v>2451.9</v>
      </c>
      <c r="AM15" s="108">
        <v>2451.9</v>
      </c>
      <c r="AN15" s="108">
        <v>2451.9</v>
      </c>
      <c r="AO15" s="108">
        <v>99119.7</v>
      </c>
      <c r="AP15" s="108">
        <v>98806</v>
      </c>
      <c r="AQ15" s="108">
        <f t="shared" si="3"/>
        <v>8313.2000000000007</v>
      </c>
      <c r="AR15" s="108">
        <f t="shared" si="3"/>
        <v>7929.3</v>
      </c>
      <c r="AS15" s="108">
        <v>8313.2000000000007</v>
      </c>
      <c r="AT15" s="108">
        <v>7929.3</v>
      </c>
      <c r="AU15" s="111">
        <v>0</v>
      </c>
      <c r="AV15" s="111">
        <v>0</v>
      </c>
      <c r="AW15" s="108">
        <v>33200</v>
      </c>
      <c r="AX15" s="124"/>
      <c r="AY15" s="125"/>
      <c r="AZ15" s="125"/>
      <c r="BA15" s="125"/>
      <c r="BB15" s="125"/>
      <c r="BC15" s="113">
        <v>1026232.9</v>
      </c>
      <c r="BD15" s="113">
        <v>988894.6</v>
      </c>
      <c r="BE15" s="108">
        <v>81659.899999999994</v>
      </c>
      <c r="BF15" s="108">
        <v>79263.3</v>
      </c>
      <c r="BG15" s="108">
        <v>10400</v>
      </c>
      <c r="BH15" s="108">
        <v>10400</v>
      </c>
      <c r="BI15" s="108">
        <v>-12000</v>
      </c>
      <c r="BJ15" s="108">
        <v>-15322.3</v>
      </c>
      <c r="BK15" s="108">
        <v>-47283</v>
      </c>
      <c r="BL15" s="108">
        <v>-102270.1</v>
      </c>
      <c r="BM15" s="121"/>
      <c r="BN15" s="121"/>
      <c r="BO15" s="115"/>
      <c r="BP15" s="115"/>
    </row>
    <row r="16" spans="1:104" s="122" customFormat="1" ht="22.5" customHeight="1" x14ac:dyDescent="0.25">
      <c r="A16" s="333" t="s">
        <v>41</v>
      </c>
      <c r="B16" s="333"/>
      <c r="C16" s="108">
        <f t="shared" ref="C16:BN16" si="4">SUM(C12:C15)</f>
        <v>10621356.6</v>
      </c>
      <c r="D16" s="108">
        <f t="shared" si="4"/>
        <v>9875823.3000000007</v>
      </c>
      <c r="E16" s="108">
        <f t="shared" si="4"/>
        <v>5875114</v>
      </c>
      <c r="F16" s="108">
        <f t="shared" si="4"/>
        <v>5624725.8999999994</v>
      </c>
      <c r="G16" s="108">
        <f t="shared" si="4"/>
        <v>4828497.9999999991</v>
      </c>
      <c r="H16" s="108">
        <f t="shared" si="4"/>
        <v>4333352.8</v>
      </c>
      <c r="I16" s="108">
        <f t="shared" si="4"/>
        <v>1485517.4</v>
      </c>
      <c r="J16" s="108">
        <f t="shared" si="4"/>
        <v>1467616.7999999998</v>
      </c>
      <c r="K16" s="108"/>
      <c r="L16" s="108"/>
      <c r="M16" s="108">
        <f t="shared" si="4"/>
        <v>883707.39999999991</v>
      </c>
      <c r="N16" s="108">
        <f t="shared" si="4"/>
        <v>845449.3</v>
      </c>
      <c r="O16" s="108">
        <f t="shared" si="4"/>
        <v>250671.3</v>
      </c>
      <c r="P16" s="108">
        <f t="shared" si="4"/>
        <v>242596.7</v>
      </c>
      <c r="Q16" s="108">
        <f t="shared" si="4"/>
        <v>15335.7</v>
      </c>
      <c r="R16" s="108">
        <f t="shared" si="4"/>
        <v>14898.099999999999</v>
      </c>
      <c r="S16" s="108">
        <f t="shared" si="4"/>
        <v>19173.2</v>
      </c>
      <c r="T16" s="108">
        <f t="shared" si="4"/>
        <v>17227</v>
      </c>
      <c r="U16" s="108">
        <f t="shared" si="4"/>
        <v>20228</v>
      </c>
      <c r="V16" s="108">
        <f t="shared" si="4"/>
        <v>19298.3</v>
      </c>
      <c r="W16" s="108">
        <f t="shared" si="4"/>
        <v>160443.20000000001</v>
      </c>
      <c r="X16" s="108">
        <f t="shared" si="4"/>
        <v>154280.90000000002</v>
      </c>
      <c r="Y16" s="108">
        <f t="shared" si="4"/>
        <v>112454.8</v>
      </c>
      <c r="Z16" s="108">
        <f t="shared" si="4"/>
        <v>109975.2</v>
      </c>
      <c r="AA16" s="108">
        <f t="shared" si="4"/>
        <v>88615.9</v>
      </c>
      <c r="AB16" s="108">
        <f t="shared" si="4"/>
        <v>84843.7</v>
      </c>
      <c r="AC16" s="108">
        <f t="shared" si="4"/>
        <v>283229.40000000002</v>
      </c>
      <c r="AD16" s="108">
        <f t="shared" si="4"/>
        <v>270591.8</v>
      </c>
      <c r="AE16" s="111">
        <f t="shared" si="4"/>
        <v>0</v>
      </c>
      <c r="AF16" s="111">
        <f t="shared" si="4"/>
        <v>0</v>
      </c>
      <c r="AG16" s="108">
        <f t="shared" si="4"/>
        <v>2924704.6</v>
      </c>
      <c r="AH16" s="108">
        <f t="shared" si="4"/>
        <v>2869403.3999999994</v>
      </c>
      <c r="AI16" s="108">
        <f t="shared" si="4"/>
        <v>2924704.6</v>
      </c>
      <c r="AJ16" s="108">
        <f t="shared" si="4"/>
        <v>2869403.3999999994</v>
      </c>
      <c r="AK16" s="108">
        <f t="shared" si="4"/>
        <v>29233.700000000004</v>
      </c>
      <c r="AL16" s="108">
        <f t="shared" si="4"/>
        <v>24450.400000000001</v>
      </c>
      <c r="AM16" s="108">
        <f t="shared" si="4"/>
        <v>25633.7</v>
      </c>
      <c r="AN16" s="108">
        <f t="shared" si="4"/>
        <v>22850.400000000001</v>
      </c>
      <c r="AO16" s="108">
        <f t="shared" si="4"/>
        <v>309815.8</v>
      </c>
      <c r="AP16" s="108">
        <f t="shared" si="4"/>
        <v>306018.90000000002</v>
      </c>
      <c r="AQ16" s="108">
        <f t="shared" si="4"/>
        <v>159879.70000000001</v>
      </c>
      <c r="AR16" s="108">
        <f t="shared" si="4"/>
        <v>29531.7</v>
      </c>
      <c r="AS16" s="108">
        <f t="shared" si="4"/>
        <v>242135.10000000003</v>
      </c>
      <c r="AT16" s="108">
        <f t="shared" si="4"/>
        <v>111787.1</v>
      </c>
      <c r="AU16" s="111">
        <f t="shared" si="4"/>
        <v>0</v>
      </c>
      <c r="AV16" s="111">
        <f t="shared" si="4"/>
        <v>0</v>
      </c>
      <c r="AW16" s="108">
        <f t="shared" si="4"/>
        <v>243474</v>
      </c>
      <c r="AX16" s="111">
        <f t="shared" si="4"/>
        <v>82255.399999999994</v>
      </c>
      <c r="AY16" s="112">
        <f t="shared" si="4"/>
        <v>0</v>
      </c>
      <c r="AZ16" s="112">
        <f t="shared" si="4"/>
        <v>0</v>
      </c>
      <c r="BA16" s="112">
        <f t="shared" si="4"/>
        <v>82255.399999999994</v>
      </c>
      <c r="BB16" s="112">
        <f t="shared" si="4"/>
        <v>82255.399999999994</v>
      </c>
      <c r="BC16" s="113">
        <f t="shared" si="4"/>
        <v>5299978.6000000006</v>
      </c>
      <c r="BD16" s="113">
        <f t="shared" si="4"/>
        <v>4877931.5999999996</v>
      </c>
      <c r="BE16" s="108">
        <f t="shared" si="4"/>
        <v>436221</v>
      </c>
      <c r="BF16" s="108">
        <f t="shared" si="4"/>
        <v>394925.5</v>
      </c>
      <c r="BG16" s="108">
        <f t="shared" si="4"/>
        <v>21581.4</v>
      </c>
      <c r="BH16" s="108">
        <f t="shared" si="4"/>
        <v>21342</v>
      </c>
      <c r="BI16" s="108">
        <f t="shared" si="4"/>
        <v>-155000</v>
      </c>
      <c r="BJ16" s="108">
        <f t="shared" si="4"/>
        <v>-108514.1</v>
      </c>
      <c r="BK16" s="108">
        <f t="shared" si="4"/>
        <v>-774283</v>
      </c>
      <c r="BL16" s="108">
        <f t="shared" si="4"/>
        <v>-852332.2</v>
      </c>
      <c r="BM16" s="114">
        <f t="shared" si="4"/>
        <v>0</v>
      </c>
      <c r="BN16" s="114">
        <f t="shared" si="4"/>
        <v>0</v>
      </c>
    </row>
    <row r="17" spans="3:66" x14ac:dyDescent="0.3">
      <c r="BC17" s="58"/>
      <c r="BD17" s="58"/>
      <c r="BM17" s="58"/>
      <c r="BN17" s="58"/>
    </row>
    <row r="18" spans="3:66" x14ac:dyDescent="0.3">
      <c r="BC18" s="58"/>
      <c r="BD18" s="58"/>
      <c r="BE18" s="82"/>
      <c r="BF18" s="82"/>
      <c r="BM18" s="58"/>
      <c r="BN18" s="58"/>
    </row>
    <row r="19" spans="3:66" x14ac:dyDescent="0.3">
      <c r="BC19" s="58"/>
      <c r="BD19" s="58"/>
      <c r="BE19" s="82"/>
      <c r="BF19" s="82"/>
      <c r="BM19" s="58"/>
      <c r="BN19" s="58"/>
    </row>
    <row r="20" spans="3:66" x14ac:dyDescent="0.3">
      <c r="BC20" s="58"/>
      <c r="BD20" s="58"/>
      <c r="BE20" s="82"/>
      <c r="BF20" s="82"/>
      <c r="BM20" s="58"/>
      <c r="BN20" s="58"/>
    </row>
    <row r="21" spans="3:66" x14ac:dyDescent="0.3">
      <c r="BC21" s="58"/>
      <c r="BD21" s="58"/>
      <c r="BE21" s="82"/>
      <c r="BF21" s="82"/>
      <c r="BM21" s="58"/>
      <c r="BN21" s="58"/>
    </row>
    <row r="22" spans="3:66" x14ac:dyDescent="0.3">
      <c r="BC22" s="58"/>
      <c r="BD22" s="58"/>
      <c r="BM22" s="58"/>
      <c r="BN22" s="58"/>
    </row>
    <row r="23" spans="3:66" x14ac:dyDescent="0.3">
      <c r="BC23" s="58"/>
      <c r="BD23" s="58"/>
      <c r="BM23" s="58"/>
      <c r="BN23" s="58"/>
    </row>
    <row r="24" spans="3:66" x14ac:dyDescent="0.3">
      <c r="C24" s="123"/>
      <c r="BC24" s="58"/>
      <c r="BD24" s="58"/>
      <c r="BM24" s="58"/>
      <c r="BN24" s="58"/>
    </row>
    <row r="25" spans="3:66" x14ac:dyDescent="0.3">
      <c r="BC25" s="58"/>
      <c r="BD25" s="58"/>
      <c r="BM25" s="58"/>
      <c r="BN25" s="58"/>
    </row>
    <row r="26" spans="3:66" x14ac:dyDescent="0.3">
      <c r="BC26" s="58"/>
      <c r="BD26" s="58"/>
      <c r="BM26" s="58"/>
      <c r="BN26" s="58"/>
    </row>
    <row r="27" spans="3:66" x14ac:dyDescent="0.3">
      <c r="BC27" s="58"/>
      <c r="BD27" s="58"/>
      <c r="BM27" s="58"/>
      <c r="BN27" s="58"/>
    </row>
    <row r="28" spans="3:66" x14ac:dyDescent="0.3">
      <c r="BC28" s="58"/>
      <c r="BD28" s="58"/>
      <c r="BM28" s="58"/>
      <c r="BN28" s="58"/>
    </row>
    <row r="29" spans="3:66" x14ac:dyDescent="0.3">
      <c r="BC29" s="58"/>
      <c r="BD29" s="58"/>
      <c r="BM29" s="58"/>
      <c r="BN29" s="58"/>
    </row>
    <row r="30" spans="3:66" x14ac:dyDescent="0.3">
      <c r="BC30" s="58"/>
      <c r="BD30" s="58"/>
      <c r="BM30" s="58"/>
      <c r="BN30" s="58"/>
    </row>
    <row r="31" spans="3:66" x14ac:dyDescent="0.3">
      <c r="BC31" s="58"/>
      <c r="BD31" s="58"/>
      <c r="BM31" s="58"/>
      <c r="BN31" s="58"/>
    </row>
    <row r="32" spans="3:66" x14ac:dyDescent="0.3">
      <c r="BC32" s="58"/>
      <c r="BD32" s="58"/>
      <c r="BM32" s="58"/>
      <c r="BN32" s="58"/>
    </row>
    <row r="33" spans="51:66" x14ac:dyDescent="0.3">
      <c r="AY33" s="58"/>
      <c r="AZ33" s="58"/>
      <c r="BA33" s="58"/>
      <c r="BB33" s="58"/>
      <c r="BC33" s="58"/>
      <c r="BD33" s="58"/>
      <c r="BM33" s="58"/>
      <c r="BN33" s="58"/>
    </row>
    <row r="34" spans="51:66" x14ac:dyDescent="0.3">
      <c r="AY34" s="58"/>
      <c r="AZ34" s="58"/>
      <c r="BA34" s="58"/>
      <c r="BB34" s="58"/>
      <c r="BC34" s="58"/>
      <c r="BD34" s="58"/>
      <c r="BM34" s="58"/>
      <c r="BN34" s="58"/>
    </row>
    <row r="35" spans="51:66" x14ac:dyDescent="0.3">
      <c r="AY35" s="58"/>
      <c r="AZ35" s="58"/>
      <c r="BA35" s="58"/>
      <c r="BB35" s="58"/>
      <c r="BC35" s="58"/>
      <c r="BD35" s="58"/>
      <c r="BM35" s="58"/>
      <c r="BN35" s="58"/>
    </row>
    <row r="36" spans="51:66" x14ac:dyDescent="0.3">
      <c r="AY36" s="58"/>
      <c r="AZ36" s="58"/>
      <c r="BA36" s="58"/>
      <c r="BB36" s="58"/>
      <c r="BC36" s="58"/>
      <c r="BD36" s="58"/>
      <c r="BM36" s="58"/>
      <c r="BN36" s="58"/>
    </row>
    <row r="37" spans="51:66" x14ac:dyDescent="0.3">
      <c r="AY37" s="58"/>
      <c r="AZ37" s="58"/>
      <c r="BA37" s="58"/>
      <c r="BB37" s="58"/>
      <c r="BC37" s="58"/>
      <c r="BD37" s="58"/>
      <c r="BM37" s="58"/>
      <c r="BN37" s="58"/>
    </row>
    <row r="38" spans="51:66" x14ac:dyDescent="0.3">
      <c r="AY38" s="58"/>
      <c r="AZ38" s="58"/>
      <c r="BA38" s="58"/>
      <c r="BB38" s="58"/>
      <c r="BC38" s="58"/>
      <c r="BD38" s="58"/>
      <c r="BM38" s="58"/>
      <c r="BN38" s="58"/>
    </row>
    <row r="39" spans="51:66" x14ac:dyDescent="0.3">
      <c r="AY39" s="58"/>
      <c r="AZ39" s="58"/>
      <c r="BA39" s="58"/>
      <c r="BB39" s="58"/>
      <c r="BC39" s="58"/>
      <c r="BD39" s="58"/>
      <c r="BM39" s="58"/>
      <c r="BN39" s="58"/>
    </row>
    <row r="40" spans="51:66" x14ac:dyDescent="0.3">
      <c r="AY40" s="58"/>
      <c r="AZ40" s="58"/>
      <c r="BA40" s="58"/>
      <c r="BB40" s="58"/>
      <c r="BC40" s="58"/>
      <c r="BD40" s="58"/>
      <c r="BM40" s="58"/>
      <c r="BN40" s="58"/>
    </row>
    <row r="41" spans="51:66" x14ac:dyDescent="0.3">
      <c r="AY41" s="58"/>
      <c r="AZ41" s="58"/>
      <c r="BA41" s="58"/>
      <c r="BB41" s="58"/>
      <c r="BC41" s="58"/>
      <c r="BD41" s="58"/>
      <c r="BM41" s="58"/>
      <c r="BN41" s="58"/>
    </row>
    <row r="42" spans="51:66" x14ac:dyDescent="0.3">
      <c r="AY42" s="58"/>
      <c r="AZ42" s="58"/>
      <c r="BA42" s="58"/>
      <c r="BB42" s="58"/>
      <c r="BC42" s="58"/>
      <c r="BD42" s="58"/>
      <c r="BM42" s="58"/>
      <c r="BN42" s="58"/>
    </row>
    <row r="43" spans="51:66" x14ac:dyDescent="0.3">
      <c r="AY43" s="58"/>
      <c r="AZ43" s="58"/>
      <c r="BA43" s="58"/>
      <c r="BB43" s="58"/>
      <c r="BC43" s="58"/>
      <c r="BD43" s="58"/>
      <c r="BM43" s="58"/>
      <c r="BN43" s="58"/>
    </row>
    <row r="44" spans="51:66" x14ac:dyDescent="0.3">
      <c r="AY44" s="58"/>
      <c r="AZ44" s="58"/>
      <c r="BA44" s="58"/>
      <c r="BB44" s="58"/>
      <c r="BC44" s="58"/>
      <c r="BD44" s="58"/>
      <c r="BM44" s="58"/>
      <c r="BN44" s="58"/>
    </row>
    <row r="45" spans="51:66" x14ac:dyDescent="0.3">
      <c r="AY45" s="58"/>
      <c r="AZ45" s="58"/>
      <c r="BA45" s="58"/>
      <c r="BB45" s="58"/>
      <c r="BC45" s="58"/>
      <c r="BD45" s="58"/>
      <c r="BM45" s="58"/>
      <c r="BN45" s="58"/>
    </row>
    <row r="46" spans="51:66" x14ac:dyDescent="0.3">
      <c r="AY46" s="58"/>
      <c r="AZ46" s="58"/>
      <c r="BA46" s="58"/>
      <c r="BB46" s="58"/>
      <c r="BC46" s="58"/>
      <c r="BD46" s="58"/>
      <c r="BM46" s="58"/>
      <c r="BN46" s="58"/>
    </row>
  </sheetData>
  <protectedRanges>
    <protectedRange sqref="B12" name="Range3_1_1"/>
    <protectedRange sqref="BI12:BL12 AU12 AW12:AZ12 BC12:BF12" name="Range3_5_1"/>
    <protectedRange sqref="I12:J12 M12:AP12" name="Range2_4_1"/>
    <protectedRange sqref="K12:L12" name="Range2_1"/>
    <protectedRange sqref="B13:B15" name="Range3_1_2_1"/>
    <protectedRange sqref="AS14:BN14" name="Range3_3_1_1"/>
    <protectedRange sqref="I14:J14 M14:AP14" name="Range2_2_1_1"/>
    <protectedRange sqref="AS15:BN15" name="Range3_4_1_1"/>
    <protectedRange sqref="I15:J15 M15:AP15" name="Range2_3_1_1"/>
    <protectedRange sqref="AU13:AZ13 BE13:BN13" name="Range3_2_2_1"/>
    <protectedRange sqref="I13:J13 M13:AP13" name="Range2_1_1_1"/>
    <protectedRange sqref="BC13" name="Range3_1_1_1_1"/>
    <protectedRange sqref="BD13" name="Range3_2_1_1_1"/>
    <protectedRange sqref="K13:L15" name="Range2_5_1"/>
  </protectedRanges>
  <mergeCells count="54">
    <mergeCell ref="AW9:AX9"/>
    <mergeCell ref="AY9:AZ9"/>
    <mergeCell ref="BA9:BB9"/>
    <mergeCell ref="BK9:BL9"/>
    <mergeCell ref="BM9:BN9"/>
    <mergeCell ref="A16:B16"/>
    <mergeCell ref="AC9:AD9"/>
    <mergeCell ref="AI9:AJ9"/>
    <mergeCell ref="AM9:AN9"/>
    <mergeCell ref="AQ9:AR9"/>
    <mergeCell ref="AU9:AV9"/>
    <mergeCell ref="Q9:R9"/>
    <mergeCell ref="S9:T9"/>
    <mergeCell ref="U9:V9"/>
    <mergeCell ref="W9:X9"/>
    <mergeCell ref="Y9:Z9"/>
    <mergeCell ref="AA9:AB9"/>
    <mergeCell ref="AI8:AJ8"/>
    <mergeCell ref="AK8:AL9"/>
    <mergeCell ref="AM8:AN8"/>
    <mergeCell ref="AO8:AP9"/>
    <mergeCell ref="AS9:AT9"/>
    <mergeCell ref="BC5:BN5"/>
    <mergeCell ref="I6:BB6"/>
    <mergeCell ref="BC6:BH6"/>
    <mergeCell ref="BI6:BN6"/>
    <mergeCell ref="I7:BB7"/>
    <mergeCell ref="BC7:BF7"/>
    <mergeCell ref="BG7:BH9"/>
    <mergeCell ref="BI7:BJ9"/>
    <mergeCell ref="BK7:BN8"/>
    <mergeCell ref="I8:J8"/>
    <mergeCell ref="AQ8:AV8"/>
    <mergeCell ref="AW8:BB8"/>
    <mergeCell ref="BC8:BD9"/>
    <mergeCell ref="BE8:BF9"/>
    <mergeCell ref="I9:J9"/>
    <mergeCell ref="K9:L9"/>
    <mergeCell ref="C2:P2"/>
    <mergeCell ref="E3:N3"/>
    <mergeCell ref="W4:X4"/>
    <mergeCell ref="AG4:AH4"/>
    <mergeCell ref="A5:A10"/>
    <mergeCell ref="B5:B10"/>
    <mergeCell ref="C5:H8"/>
    <mergeCell ref="I5:BB5"/>
    <mergeCell ref="M8:N9"/>
    <mergeCell ref="O8:AD8"/>
    <mergeCell ref="C9:D9"/>
    <mergeCell ref="E9:F9"/>
    <mergeCell ref="G9:H9"/>
    <mergeCell ref="O9:P9"/>
    <mergeCell ref="AE8:AF9"/>
    <mergeCell ref="AG8:AH9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10</vt:lpstr>
      <vt:lpstr>11</vt:lpstr>
      <vt:lpstr>Գործ</vt:lpstr>
      <vt:lpstr>Տնտ</vt:lpstr>
      <vt:lpstr>'10'!Заголовки_для_печати</vt:lpstr>
      <vt:lpstr>'11'!Заголовки_для_печати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2024-03-12T07:34:23Z</dcterms:modified>
</cp:coreProperties>
</file>