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560" firstSheet="1" activeTab="1"/>
  </bookViews>
  <sheets>
    <sheet name="2018-2019տարբերություն" sheetId="11" r:id="rId1"/>
    <sheet name="2023" sheetId="26" r:id="rId2"/>
  </sheets>
  <definedNames>
    <definedName name="_xlnm.Print_Titles" localSheetId="0">'2018-2019տարբերություն'!$4:$5</definedName>
  </definedNames>
  <calcPr calcId="144525"/>
</workbook>
</file>

<file path=xl/calcChain.xml><?xml version="1.0" encoding="utf-8"?>
<calcChain xmlns="http://schemas.openxmlformats.org/spreadsheetml/2006/main">
  <c r="J10" i="26" l="1"/>
  <c r="K10" i="26"/>
  <c r="J11" i="26"/>
  <c r="K11" i="26"/>
  <c r="G9" i="26"/>
  <c r="J9" i="26"/>
  <c r="K9" i="26"/>
  <c r="G12" i="26"/>
  <c r="J12" i="26"/>
  <c r="K12" i="26"/>
  <c r="K43" i="26"/>
  <c r="K42" i="26" s="1"/>
  <c r="J43" i="26"/>
  <c r="I42" i="26"/>
  <c r="H42" i="26"/>
  <c r="G42" i="26"/>
  <c r="F42" i="26"/>
  <c r="K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I34" i="26"/>
  <c r="H34" i="26"/>
  <c r="G34" i="26"/>
  <c r="F34" i="26"/>
  <c r="K33" i="26"/>
  <c r="J33" i="26"/>
  <c r="K31" i="26"/>
  <c r="J31" i="26"/>
  <c r="G31" i="26"/>
  <c r="K30" i="26"/>
  <c r="J30" i="26"/>
  <c r="G30" i="26"/>
  <c r="K29" i="26"/>
  <c r="G29" i="26"/>
  <c r="G27" i="26" s="1"/>
  <c r="K28" i="26"/>
  <c r="K27" i="26" s="1"/>
  <c r="G28" i="26"/>
  <c r="I27" i="26"/>
  <c r="H27" i="26"/>
  <c r="F27" i="26"/>
  <c r="K26" i="26"/>
  <c r="G26" i="26"/>
  <c r="G24" i="26" s="1"/>
  <c r="K25" i="26"/>
  <c r="K24" i="26" s="1"/>
  <c r="J25" i="26"/>
  <c r="G25" i="26"/>
  <c r="I24" i="26"/>
  <c r="H24" i="26"/>
  <c r="F24" i="26"/>
  <c r="K23" i="26"/>
  <c r="J23" i="26"/>
  <c r="K22" i="26"/>
  <c r="J22" i="26"/>
  <c r="G22" i="26"/>
  <c r="K21" i="26"/>
  <c r="J21" i="26"/>
  <c r="G21" i="26"/>
  <c r="K20" i="26"/>
  <c r="J20" i="26"/>
  <c r="G20" i="26"/>
  <c r="K19" i="26"/>
  <c r="J19" i="26"/>
  <c r="G19" i="26"/>
  <c r="K18" i="26"/>
  <c r="J18" i="26"/>
  <c r="G18" i="26"/>
  <c r="K17" i="26"/>
  <c r="J17" i="26"/>
  <c r="G17" i="26"/>
  <c r="K16" i="26"/>
  <c r="J16" i="26"/>
  <c r="G16" i="26"/>
  <c r="I15" i="26"/>
  <c r="H15" i="26"/>
  <c r="F15" i="26"/>
  <c r="K14" i="26"/>
  <c r="J14" i="26"/>
  <c r="G14" i="26"/>
  <c r="K13" i="26"/>
  <c r="J13" i="26"/>
  <c r="I8" i="26"/>
  <c r="H8" i="26"/>
  <c r="F8" i="26"/>
  <c r="K15" i="26" l="1"/>
  <c r="J34" i="26"/>
  <c r="H32" i="26"/>
  <c r="J42" i="26"/>
  <c r="J15" i="26"/>
  <c r="I32" i="26"/>
  <c r="J32" i="26" s="1"/>
  <c r="K34" i="26"/>
  <c r="F32" i="26"/>
  <c r="F7" i="26" s="1"/>
  <c r="G15" i="26"/>
  <c r="G32" i="26"/>
  <c r="K32" i="26"/>
  <c r="J24" i="26"/>
  <c r="K8" i="26"/>
  <c r="H7" i="26"/>
  <c r="G8" i="26"/>
  <c r="J8" i="26"/>
  <c r="F41" i="11"/>
  <c r="E47" i="11"/>
  <c r="E39" i="11"/>
  <c r="E37" i="11"/>
  <c r="E35" i="11"/>
  <c r="E33" i="11"/>
  <c r="E7" i="11"/>
  <c r="E44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1" i="11"/>
  <c r="F34" i="11"/>
  <c r="F33" i="11" s="1"/>
  <c r="F36" i="11"/>
  <c r="F35" i="11"/>
  <c r="F38" i="11"/>
  <c r="F37" i="11" s="1"/>
  <c r="F40" i="11"/>
  <c r="F39" i="11" s="1"/>
  <c r="F42" i="11"/>
  <c r="F43" i="11"/>
  <c r="F45" i="11"/>
  <c r="F44" i="11" s="1"/>
  <c r="F46" i="11"/>
  <c r="F48" i="11"/>
  <c r="F47" i="11" s="1"/>
  <c r="F49" i="11"/>
  <c r="F50" i="11"/>
  <c r="F8" i="11"/>
  <c r="F61" i="11"/>
  <c r="F60" i="11"/>
  <c r="F59" i="11"/>
  <c r="D56" i="11"/>
  <c r="F56" i="11"/>
  <c r="F55" i="11"/>
  <c r="F54" i="11"/>
  <c r="F53" i="11"/>
  <c r="F52" i="11"/>
  <c r="D47" i="11"/>
  <c r="D44" i="11"/>
  <c r="D39" i="11"/>
  <c r="D37" i="11"/>
  <c r="D35" i="11"/>
  <c r="D33" i="11"/>
  <c r="D7" i="11"/>
  <c r="D51" i="11"/>
  <c r="F51" i="11" s="1"/>
  <c r="I7" i="26" l="1"/>
  <c r="J7" i="26" s="1"/>
  <c r="G7" i="26"/>
  <c r="K7" i="26"/>
  <c r="E6" i="11"/>
  <c r="E32" i="11"/>
  <c r="E30" i="11" s="1"/>
  <c r="F32" i="11"/>
  <c r="F30" i="11" s="1"/>
  <c r="D32" i="11"/>
  <c r="D30" i="11" s="1"/>
  <c r="D6" i="11" s="1"/>
  <c r="F7" i="11"/>
  <c r="F6" i="11" l="1"/>
</calcChain>
</file>

<file path=xl/sharedStrings.xml><?xml version="1.0" encoding="utf-8"?>
<sst xmlns="http://schemas.openxmlformats.org/spreadsheetml/2006/main" count="212" uniqueCount="183">
  <si>
    <t>Ñ/Ñ</t>
  </si>
  <si>
    <t xml:space="preserve">Ðá¹í³ÍÝ»ñÇ  ³Ýí³ÝáõÙÁ, </t>
  </si>
  <si>
    <t>Ðá¹í³Í Ñ³Ù³ñÁ</t>
  </si>
  <si>
    <t>X</t>
  </si>
  <si>
    <t>²ßË³ïáÕÝ»ñÇ ³ßË³ï³í³ñÓ»ñ ¨ Ñ³í»É³í×³ñÝ»ñ</t>
  </si>
  <si>
    <t>4111</t>
  </si>
  <si>
    <t xml:space="preserve">ø³Õ³ù³óÇ³Ï³Ý, ¹³ï³Ï³Ý ¨ å»ï³Ï³Ý Í³é.å³ñ·¨³ïñáõÙ </t>
  </si>
  <si>
    <t>4113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</si>
  <si>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</si>
  <si>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</si>
  <si>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</si>
  <si>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</si>
  <si>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</si>
  <si>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</si>
  <si>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¶áõÛùÇ ¨ ë³ñù³íáñáõÙÝ»ñÇ í³ñÓ³Ï³ÉáõÃÛáõÝ</t>
  </si>
  <si>
    <t>4216</t>
  </si>
  <si>
    <t>Ü»ñùÇÝ ·áñÍáõÕáõÙÝ»ñ</t>
  </si>
  <si>
    <t>4221</t>
  </si>
  <si>
    <t>î»Õ»Ï³ïí³Ï³Ý Í³é³ÛáõÃÛáõÝÝ»ñ</t>
  </si>
  <si>
    <t>4234</t>
  </si>
  <si>
    <t>Ü»ñÏ³Û³óáõóã³Ï³Ý Í³Ëë»ñ</t>
  </si>
  <si>
    <t>4237</t>
  </si>
  <si>
    <t>Ø»ù»Ý³Ý»ñÇ ¨ ë³ñù³íáñáõÙÝ»ñÇ ÁÝÃ³óÇÏ Ýáñá·áõÙ ¨ å³Ñå³ÝáõÙ</t>
  </si>
  <si>
    <t>4252</t>
  </si>
  <si>
    <t>¶ñ³ë»ÝÛ³Ï³ÛÇÝ ÝÛáõÃ»ñ ¨ Ñ³·áõëï</t>
  </si>
  <si>
    <t>4261</t>
  </si>
  <si>
    <t>îñ³Ýëåáñï³ÛÇÝ ÝÛáõÃ»ñ/µ»Ý½ÇÝ, ÛáõÕ»ñ, ³ÛÉ ÝÛáõÃ»ñ ïñ³Ýëåáñï³ÛÇÝ ÙÇçáóÝ»ñÇ Ñ³Ù³ñ/</t>
  </si>
  <si>
    <t>4264</t>
  </si>
  <si>
    <t>Î»Ýó³Õ³ÛÇÝ ¨ Ñ³Ýñ³ÛÇÝ ëÝÝ¹Ç ÝÛáõÃ»ñ/ Ù³ùñÇã ÝÛáõÃ»ñ, ÑÇ·Ç»ÝÇÏ ÝÛáõÃ»ñ, ëÝáõÝ¹ ¨ ÁÙå»ÉÇù/</t>
  </si>
  <si>
    <t>4267</t>
  </si>
  <si>
    <t>²ÛÉ Ýå³ëïÝ»ñ µÛáõç»Çó</t>
  </si>
  <si>
    <t>4729</t>
  </si>
  <si>
    <t>09-01-02</t>
  </si>
  <si>
    <t xml:space="preserve">   î³ññ³Ï³Ý ÁÝ¹Ñ³Ýáõñ áõëáõóáõÙ</t>
  </si>
  <si>
    <t>01. Ð³Ýñ³ÏñÃ³Ï³Ý áõëáõóáõÙ</t>
  </si>
  <si>
    <t>ÐÇÙÝ³Ï³Ý ÁÝ¹Ñ³Ýáõñ ÏñÃáõÃÛáõÝ</t>
  </si>
  <si>
    <t>02. Ð³Ýñ³ÏñÃ³Ï³Ý áõëáõóáõÙ</t>
  </si>
  <si>
    <t>ØÇçÝ³Ï³ñ·¥ÉñÇí¤ ÁÝ¹Ñ³Ýáõñ ÏñÃáõÃÛáõÝ</t>
  </si>
  <si>
    <t>09-02-01</t>
  </si>
  <si>
    <t>09-02-02</t>
  </si>
  <si>
    <t>01-01-01</t>
  </si>
  <si>
    <t>03. ²å³ñ³ïÇ å³Ñå³ÝÙ³Ý Í³Ëë»ñ, ³Û¹  ÃíáõÙ</t>
  </si>
  <si>
    <t xml:space="preserve">                         ÀÜ¸Ð²ÜàôðÀ</t>
  </si>
  <si>
    <t>04-05-01</t>
  </si>
  <si>
    <t>08-02-05</t>
  </si>
  <si>
    <t>09-06-01</t>
  </si>
  <si>
    <t>ÎñÃáõÃÛ³ÝÁ ïñ³Ù³¹ñíáÕ ûÅ³Ý¹³Ï Í³é³ÛáõÃÛáõÝÝ»ñ</t>
  </si>
  <si>
    <t>04.Øß³ÏáõÃ³ÛÇÝ ÙÇçáó³éáõÙÝ»ñÇ Çñ³Ï³Ý³óáõÙ</t>
  </si>
  <si>
    <t>Ð³Ýñ³ÏñÃ³Ï³Ý áõëáõóáõÙ</t>
  </si>
  <si>
    <t>09-05-01</t>
  </si>
  <si>
    <r>
      <t xml:space="preserve">        ÀÜ¸²ØºÜÀ  ÎðÂ²Î²Ü  àÈàðî</t>
    </r>
    <r>
      <rPr>
        <sz val="10"/>
        <rFont val="Times Armenian"/>
        <family val="1"/>
      </rPr>
      <t xml:space="preserve">                                           </t>
    </r>
    <r>
      <rPr>
        <sz val="10"/>
        <color indexed="9"/>
        <rFont val="Times Armenian"/>
        <family val="1"/>
      </rPr>
      <t>.</t>
    </r>
    <r>
      <rPr>
        <sz val="10"/>
        <rFont val="Times Armenian"/>
        <family val="1"/>
      </rPr>
      <t xml:space="preserve"> ³Û¹ ÃíáõÙ</t>
    </r>
  </si>
  <si>
    <t>²å³Ñáí³·ñ³Ï³Ý  Í³Ëë»ñ</t>
  </si>
  <si>
    <t>4215</t>
  </si>
  <si>
    <t>05, ºñ³Åßï³Ï³Ý ¨ ³ñí»ëïÇ ¹åñáóÝ»ñáõÙ ³½·³ÛÇÝ, ÷áÕ³ÛÇÝ ¨ É³ñ³ÛÇÝ Ýí³·³ñ³ÝÝ»ñÇ ·Íáí áõëáõóáõÙ</t>
  </si>
  <si>
    <t>Համակարգչային ծառայություններ</t>
  </si>
  <si>
    <t>4232</t>
  </si>
  <si>
    <t>4241</t>
  </si>
  <si>
    <t>Տարբերություն</t>
  </si>
  <si>
    <t>Մասնագիտական ծառայություններ</t>
  </si>
  <si>
    <t>10-09-02</t>
  </si>
  <si>
    <t>Ընդ</t>
  </si>
  <si>
    <t>Պարտադիր վճարներ</t>
  </si>
  <si>
    <t>4823</t>
  </si>
  <si>
    <t>09.01.01.</t>
  </si>
  <si>
    <t>01.Նախադպրոցական կրթություն</t>
  </si>
  <si>
    <t>01-08-01-</t>
  </si>
  <si>
    <t>01.01.01.</t>
  </si>
  <si>
    <t>02-05-01-</t>
  </si>
  <si>
    <t>02Տավուշի մարզպետարան/այլ ընտրանքային ծառայություն/</t>
  </si>
  <si>
    <t>04.Ø³ñ½³ÛÇÝ Ýß³Ý³ÏáõÃÛ³Ý ³íïá×³Ý³å³ñÑÝ»ñÇ ÓÙ»é³ÛÇÝ å³Ñå³ÝáõÙ, ÁÝÃ³óÇÏ å³Ñå³ÝáõÙ ¨ ß³Ñ³·áñÍáõÙ</t>
  </si>
  <si>
    <t>02.Պետական հիմնարկների և կազմակերպությունների  աշխատողների սոցիալական փաթեթով ապահովում</t>
  </si>
  <si>
    <t>12.Ð³Ýñ³ÏñÃ³Ï³Ý ¹åñáóÝ»ñÇ Ù³ÝÏ³í³ñÅÝ»ñÇÝ ¨ ¹åñáó³Ñ³ë³Ï »ñ»Ë³Ý»ñÇÝ ïñ³Ýëåáñï³ÛÇÝ Í³é³ÛáõÃÛáõÝÝ»ñÇ Ù³ïáõóáõÙ</t>
  </si>
  <si>
    <t>30.Ատեստավորման միջոցով որակավորումստացած ուսուցիչների հավելավճարի տրամադրում</t>
  </si>
  <si>
    <t>ÁÝ¹Ñ³Ýáõñ µÝáõÛÃÇ ³ÛÉ Í³é³ÛáõÃÛáõÝÝ»ñ</t>
  </si>
  <si>
    <t>4239</t>
  </si>
  <si>
    <t>02.ՀՀ սահմանամերձ համայնքների ընտանիք. բնական գազի,էլ.էներգիայի,ոռոգման ջրի սակագնի մասնակի փոխհ.և գույքահարկի հողի հարկի փոխհատուցում</t>
  </si>
  <si>
    <t>15.ՀՀ և մայիսյան հերոսամարտերի100-ամյակին նվիրված միջոցառումների իրականացում</t>
  </si>
  <si>
    <t>11.01.01</t>
  </si>
  <si>
    <t>ÐÐÏ³é³í³ñáõÃÛ³Ý å³Ñáõëï³ÛÇÝ ýáÝ¹Çó Ñ³ïÏ³óí³Í ÙÇçáóÝ»ñ, ³Û¹ ÃíáõÙ</t>
  </si>
  <si>
    <t>ԸՆԴ</t>
  </si>
  <si>
    <t>01.ՀՀ կառավ.26.04.2018թ թիվ 507-Ն որոշում /Մարտ ամսին ուժեղ քամիների հետևանքով հասցված վնասների հետևանքների վերացման նպատակով տրված աջակցություն/</t>
  </si>
  <si>
    <t>01.ՀՀ կառավ.26.06.2018թ թիվ 920-Ն որոշում /կապիտալ սուվենցիա համայնքներին</t>
  </si>
  <si>
    <t>01.ՀՀ կառավ19.07.2018թ թիվ816-Ն որոշում /Լավագույն մարզական ընտանիք/միջոցառում</t>
  </si>
  <si>
    <t>01.ՀՀ կառավ.27.09.2018թ թիվ 1073-Ն որոշում /կապիտալ սուվենցիա համայնքներին</t>
  </si>
  <si>
    <t>01.ՀՀ կառավ.27.09.2018թ թիվ 1028-Ն որոշում /Ընթացիկ և կապիտալ սուվենցիա համայնքներին/</t>
  </si>
  <si>
    <t>01.ՀՀ կառավ.22.11.2018թ թիվ 1324-Ն որոշում /վարչական սարքավորումներ</t>
  </si>
  <si>
    <t>01.ՀՀ կառավ.29.11.2018թ թիվ 1405-Ն որոշում /Տարերային աղետների հետևանքների վնասի փոխհատուցում/</t>
  </si>
  <si>
    <t>01.ՀՀ կառավ.20.12.2018թ թիվ 1492-Ն որոշում</t>
  </si>
  <si>
    <t>01.01.03.</t>
  </si>
  <si>
    <t>05Արտասահմանյան պաշտոնական գործուղումներ</t>
  </si>
  <si>
    <t xml:space="preserve">Պարգևատրումներ, դրամական խրախուսումներ և հատուկ վճարմեր </t>
  </si>
  <si>
    <t>4112</t>
  </si>
  <si>
    <t xml:space="preserve">2019Ã.å»ï. µÛáõç. Ý³Ë. </t>
  </si>
  <si>
    <t>2018 Ã Տարեկան ճշտված պլան</t>
  </si>
  <si>
    <t>6=5-4</t>
  </si>
  <si>
    <t>Ը Ն Դ Ա Մ Ե Ն Ը</t>
  </si>
  <si>
    <t>01-01-01-03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</si>
  <si>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</si>
  <si>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</si>
  <si>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</si>
  <si>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</si>
  <si>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</si>
  <si>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</si>
  <si>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</si>
  <si>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</si>
  <si>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</si>
  <si>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</si>
  <si>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</si>
  <si>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</si>
  <si>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</si>
  <si>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</si>
  <si>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</si>
  <si>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</si>
  <si>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</si>
  <si>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</si>
  <si>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</si>
  <si>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</si>
  <si>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</si>
  <si>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</si>
  <si>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</si>
  <si>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</si>
  <si>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</si>
  <si>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</si>
  <si>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</si>
  <si>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</si>
  <si>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</si>
  <si>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</si>
  <si>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</si>
  <si>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</si>
  <si>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</si>
  <si>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</si>
  <si>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</si>
  <si>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</si>
  <si>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</si>
  <si>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</si>
  <si>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</si>
  <si>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</si>
  <si>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</si>
  <si>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</si>
  <si>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</si>
  <si>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09-06-01-86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</si>
  <si>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</si>
  <si>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</si>
  <si>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</si>
  <si>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</si>
  <si>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</si>
  <si>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</si>
  <si>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</si>
  <si>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Բաժին, խումբ, Դաս, Ծրագիր</t>
  </si>
  <si>
    <t>09-01-01-02</t>
  </si>
  <si>
    <t>ÐÐ î³íáõßÇ  Ù³ñ½å»ï³ñ³ÝÇ ¨  Ù³ñ½å»ï³ñ³ÝÇ »ÝÃ³Ï³ÛáõÃÛ³Ý ÑÇÙÝ³ñÏÝ»ñÇ ÐÐ å»ï³Ï³Ý µÛáõç»áí 2018-2019ÃÃ Ý³Ë³ï»ëí³Í ·áõÙ³ñÝ»ñÇ Ù³ëÇÝ</t>
  </si>
  <si>
    <t>11Գործադիր իշխանության, պետական կառավարման հանրապետականև տարածքային կառավարման  մարմինների կարողությունների զարգացում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</si>
  <si>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</si>
  <si>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</si>
  <si>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</si>
  <si>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</si>
  <si>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</si>
  <si>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</si>
  <si>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</si>
  <si>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</si>
  <si>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</si>
  <si>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01.09.2023թ. դրությամբ</t>
  </si>
  <si>
    <t>2023 թ. պետ. բյուջեով և կառ. որոշումներով փոփոխված (+/-)</t>
  </si>
  <si>
    <t>Տարբերությունը</t>
  </si>
  <si>
    <t>Աշխատողների աշխատավարձեր և հավելավճարներ</t>
  </si>
  <si>
    <t>Այլընտրանքային աշխատանքային ծառայողներին դրամական բավարարման և դրամական փոխհատուցման տրամադրում</t>
  </si>
  <si>
    <t>Արտադպրոցական դաստիարակության ծրագիր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</si>
  <si>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/23.02.2023թ.243-Ն/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</si>
  <si>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/02.02.2023թ. թիվ 125-Ն/</t>
  </si>
  <si>
    <t>-</t>
  </si>
  <si>
    <t xml:space="preserve"> 2. Իջևան համայնքի Սևքար բնակավայրի ճանապարհների սալիկապատում և վերանորոգում /23.02.2023թ. թիվ 237-Ն/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</si>
  <si>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/23.03.2023թ. թիվ 388-Ն/</t>
  </si>
  <si>
    <t xml:space="preserve"> 4. Իջևան համայնքի Իջևան,Աչաջուր,Այգեհովիտ և Խաշթա ռակ բն. ճանապ.և բակերի հիմնանորոգում ասֆալտապա տում/Իջևանի Անկախության 1թիվ 12շենքի և Ազատամար տիկների 2շենքի բակեր /21.04.2023թ. թիվ 588-Ն/</t>
  </si>
  <si>
    <t xml:space="preserve"> 5. Նոյեմբերյան համայնքի Այրում բնակավայրի ասֆալ-տապատում /ՀՀ կառ. 25.05.2023թ. թիվ 814-Ն որոշում/ </t>
  </si>
  <si>
    <t xml:space="preserve"> 6. Բերդ համայնքի Չինարի բնակավայրի ոռոգման համա- կարգի կառուցում /27.07.2023թ. թիվ 1267-Ն/ </t>
  </si>
  <si>
    <t xml:space="preserve"> 7. Նոյեմբերյան համայնքի միջպետական ճանապարհի լուսավորության կառուցում և Դիլիջան համայնքի Մյասնիկ յան փողոցի հիմնանորոգում /31.08.2023թ. թիվ  1469-Ն/ </t>
  </si>
  <si>
    <t>32001</t>
  </si>
  <si>
    <t>ՀՀ մարզերում առաջնահերթ  լուծում պահանջող անհետաձգելի ծրագրերի իրականացում /</t>
  </si>
  <si>
    <t>01-08-01-07</t>
  </si>
  <si>
    <t>Իջևանի ԱԱՊԿ-ի համար ուլտրաձայնային ախտորոշման սարքի ձեռքբերում /01.06.2023թ թիվ 863-Ն/</t>
  </si>
  <si>
    <t>2023թվականի     9 ամսվա պլան</t>
  </si>
  <si>
    <t>Ապրանքների և ծառայությունների գնումներ</t>
  </si>
  <si>
    <t>Այլ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</si>
</sst>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</font>
    <font>
      <sz val="10"/>
      <name val="Times Armenian"/>
      <family val="1"/>
    </font>
    <font>
      <b/>
      <sz val="10"/>
      <name val="Times Armenian"/>
      <family val="1"/>
    </font>
    <font>
      <sz val="10"/>
      <color indexed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b/>
      <i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top"/>
    </xf>
    <xf numFmtId="0" fontId="8" fillId="0" borderId="7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wrapText="1"/>
    </xf>
    <xf numFmtId="165" fontId="1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0" xfId="0" applyFont="1"/>
    <xf numFmtId="165" fontId="14" fillId="0" borderId="9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J25" sqref="J25"/>
    </sheetView>
  </sheetViews>
  <sheetFormatPr defaultRowHeight="12.75" x14ac:dyDescent="0.2"/>
  <cols>
    <col min="1" max="1" width="8.85546875" style="1" customWidth="1"/>
    <col min="2" max="2" width="45.42578125" style="7" customWidth="1"/>
    <col min="3" max="3" width="7.42578125" style="1" customWidth="1"/>
    <col min="4" max="4" width="13" style="1" customWidth="1"/>
    <col min="5" max="5" width="12.85546875" style="1" customWidth="1"/>
    <col min="6" max="6" width="12.140625" style="1" customWidth="1"/>
    <col min="7" max="7" width="1" style="1" customWidth="1"/>
    <col min="8" max="16384" width="9.140625" style="1"/>
  </cols>
  <sheetData>
    <row r="1" spans="1:6" ht="14.25" x14ac:dyDescent="0.2">
      <c r="B1" s="67"/>
      <c r="C1" s="67"/>
      <c r="D1" s="67"/>
      <c r="E1" s="67"/>
    </row>
    <row r="2" spans="1:6" ht="34.5" customHeight="1" x14ac:dyDescent="0.2">
      <c r="A2" s="68" t="s">
        <v>150</v>
      </c>
      <c r="B2" s="68"/>
      <c r="C2" s="68"/>
      <c r="D2" s="68"/>
      <c r="E2" s="68"/>
      <c r="F2" s="68"/>
    </row>
    <row r="3" spans="1:6" ht="12.75" customHeight="1" x14ac:dyDescent="0.2">
      <c r="B3" s="69"/>
      <c r="C3" s="69"/>
      <c r="D3" s="69"/>
      <c r="E3" s="69"/>
    </row>
    <row r="4" spans="1:6" ht="49.5" customHeight="1" x14ac:dyDescent="0.2">
      <c r="A4" s="9" t="s">
        <v>0</v>
      </c>
      <c r="B4" s="16" t="s">
        <v>1</v>
      </c>
      <c r="C4" s="9" t="s">
        <v>2</v>
      </c>
      <c r="D4" s="9" t="s">
        <v>93</v>
      </c>
      <c r="E4" s="9" t="s">
        <v>92</v>
      </c>
      <c r="F4" s="9" t="s">
        <v>57</v>
      </c>
    </row>
    <row r="5" spans="1:6" s="15" customFormat="1" ht="19.5" customHeight="1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94</v>
      </c>
    </row>
    <row r="6" spans="1:6" ht="22.5" customHeight="1" x14ac:dyDescent="0.2">
      <c r="A6" s="10" t="s">
        <v>42</v>
      </c>
      <c r="B6" s="6"/>
      <c r="C6" s="17"/>
      <c r="D6" s="2">
        <f xml:space="preserve"> D7+D28+D29+D30++D39+D41+D42+D43+D44+D47+D49+D50+D51</f>
        <v>5495100.6679999996</v>
      </c>
      <c r="E6" s="2">
        <f xml:space="preserve"> E7+E28+E29+E30++E39+E41+E42+E43+E44+E47+E49+E50+E51</f>
        <v>5364487.5999999996</v>
      </c>
      <c r="F6" s="2">
        <f xml:space="preserve"> F7+F28+F29+F30++F39+F41+F42+F43+F44+F47+F49+F50+F51</f>
        <v>180659.66799999989</v>
      </c>
    </row>
    <row r="7" spans="1:6" ht="18" customHeight="1" x14ac:dyDescent="0.2">
      <c r="A7" s="18" t="s">
        <v>40</v>
      </c>
      <c r="B7" s="10" t="s">
        <v>41</v>
      </c>
      <c r="C7" s="12"/>
      <c r="D7" s="2">
        <f>SUM(D8:D27)</f>
        <v>511086.2</v>
      </c>
      <c r="E7" s="2">
        <f>SUM(E8:E27)</f>
        <v>604852.9</v>
      </c>
      <c r="F7" s="2">
        <f>SUM(F8:F27)</f>
        <v>93766.699999999939</v>
      </c>
    </row>
    <row r="8" spans="1:6" ht="15" customHeight="1" x14ac:dyDescent="0.2">
      <c r="A8" s="12">
        <v>1</v>
      </c>
      <c r="B8" s="16" t="s">
        <v>4</v>
      </c>
      <c r="C8" s="19" t="s">
        <v>5</v>
      </c>
      <c r="D8" s="3">
        <v>364266.9</v>
      </c>
      <c r="E8" s="3">
        <v>381006.1</v>
      </c>
      <c r="F8" s="3">
        <f>E8-D8</f>
        <v>16739.199999999953</v>
      </c>
    </row>
    <row r="9" spans="1:6" ht="27" customHeight="1" x14ac:dyDescent="0.2">
      <c r="A9" s="12">
        <v>2</v>
      </c>
      <c r="B9" s="16" t="s">
        <v>90</v>
      </c>
      <c r="C9" s="19" t="s">
        <v>91</v>
      </c>
      <c r="D9" s="3">
        <v>0</v>
      </c>
      <c r="E9" s="3">
        <v>78191.899999999994</v>
      </c>
      <c r="F9" s="3">
        <f t="shared" ref="F9:F50" si="0">E9-D9</f>
        <v>78191.899999999994</v>
      </c>
    </row>
    <row r="10" spans="1:6" ht="24" customHeight="1" x14ac:dyDescent="0.2">
      <c r="A10" s="12">
        <v>3</v>
      </c>
      <c r="B10" s="16" t="s">
        <v>6</v>
      </c>
      <c r="C10" s="19" t="s">
        <v>7</v>
      </c>
      <c r="D10" s="3">
        <v>30459.4</v>
      </c>
      <c r="E10" s="3">
        <v>30667</v>
      </c>
      <c r="F10" s="3">
        <f t="shared" si="0"/>
        <v>207.59999999999854</v>
      </c>
    </row>
    <row r="11" spans="1:6" x14ac:dyDescent="0.2">
      <c r="A11" s="12">
        <v>4</v>
      </c>
      <c r="B11" s="6" t="s">
        <v>8</v>
      </c>
      <c r="C11" s="19" t="s">
        <v>9</v>
      </c>
      <c r="D11" s="3">
        <v>8237.2999999999993</v>
      </c>
      <c r="E11" s="3">
        <v>8237.2999999999993</v>
      </c>
      <c r="F11" s="3">
        <f t="shared" si="0"/>
        <v>0</v>
      </c>
    </row>
    <row r="12" spans="1:6" x14ac:dyDescent="0.2">
      <c r="A12" s="12">
        <v>5</v>
      </c>
      <c r="B12" s="6" t="s">
        <v>10</v>
      </c>
      <c r="C12" s="19" t="s">
        <v>11</v>
      </c>
      <c r="D12" s="3">
        <v>191.8</v>
      </c>
      <c r="E12" s="3">
        <v>191.8</v>
      </c>
      <c r="F12" s="3">
        <f t="shared" si="0"/>
        <v>0</v>
      </c>
    </row>
    <row r="13" spans="1:6" x14ac:dyDescent="0.2">
      <c r="A13" s="12">
        <v>6</v>
      </c>
      <c r="B13" s="6" t="s">
        <v>12</v>
      </c>
      <c r="C13" s="19" t="s">
        <v>13</v>
      </c>
      <c r="D13" s="3">
        <v>5819.9</v>
      </c>
      <c r="E13" s="3">
        <v>5558.3</v>
      </c>
      <c r="F13" s="3">
        <f t="shared" si="0"/>
        <v>-261.59999999999945</v>
      </c>
    </row>
    <row r="14" spans="1:6" x14ac:dyDescent="0.2">
      <c r="A14" s="12">
        <v>7</v>
      </c>
      <c r="B14" s="6" t="s">
        <v>51</v>
      </c>
      <c r="C14" s="19" t="s">
        <v>52</v>
      </c>
      <c r="D14" s="3">
        <v>320</v>
      </c>
      <c r="E14" s="3">
        <v>175</v>
      </c>
      <c r="F14" s="3">
        <f t="shared" si="0"/>
        <v>-145</v>
      </c>
    </row>
    <row r="15" spans="1:6" x14ac:dyDescent="0.2">
      <c r="A15" s="12">
        <v>8</v>
      </c>
      <c r="B15" s="6" t="s">
        <v>14</v>
      </c>
      <c r="C15" s="19" t="s">
        <v>15</v>
      </c>
      <c r="D15" s="3">
        <v>2916</v>
      </c>
      <c r="E15" s="3">
        <v>2568</v>
      </c>
      <c r="F15" s="3">
        <f t="shared" si="0"/>
        <v>-348</v>
      </c>
    </row>
    <row r="16" spans="1:6" x14ac:dyDescent="0.2">
      <c r="A16" s="12">
        <v>9</v>
      </c>
      <c r="B16" s="6" t="s">
        <v>16</v>
      </c>
      <c r="C16" s="19" t="s">
        <v>17</v>
      </c>
      <c r="D16" s="3">
        <v>6686.3</v>
      </c>
      <c r="E16" s="3">
        <v>6686.3</v>
      </c>
      <c r="F16" s="3">
        <f t="shared" si="0"/>
        <v>0</v>
      </c>
    </row>
    <row r="17" spans="1:6" x14ac:dyDescent="0.2">
      <c r="A17" s="12">
        <v>10</v>
      </c>
      <c r="B17" s="6" t="s">
        <v>54</v>
      </c>
      <c r="C17" s="19" t="s">
        <v>55</v>
      </c>
      <c r="D17" s="3">
        <v>884</v>
      </c>
      <c r="E17" s="3">
        <v>1466</v>
      </c>
      <c r="F17" s="3">
        <f t="shared" si="0"/>
        <v>582</v>
      </c>
    </row>
    <row r="18" spans="1:6" x14ac:dyDescent="0.2">
      <c r="A18" s="12">
        <v>11</v>
      </c>
      <c r="B18" s="6" t="s">
        <v>18</v>
      </c>
      <c r="C18" s="19" t="s">
        <v>19</v>
      </c>
      <c r="D18" s="3">
        <v>178.2</v>
      </c>
      <c r="E18" s="3">
        <v>178.2</v>
      </c>
      <c r="F18" s="3">
        <f t="shared" si="0"/>
        <v>0</v>
      </c>
    </row>
    <row r="19" spans="1:6" x14ac:dyDescent="0.2">
      <c r="A19" s="12">
        <v>12</v>
      </c>
      <c r="B19" s="6" t="s">
        <v>20</v>
      </c>
      <c r="C19" s="19" t="s">
        <v>21</v>
      </c>
      <c r="D19" s="3">
        <v>300</v>
      </c>
      <c r="E19" s="3">
        <v>300</v>
      </c>
      <c r="F19" s="3">
        <f t="shared" si="0"/>
        <v>0</v>
      </c>
    </row>
    <row r="20" spans="1:6" x14ac:dyDescent="0.2">
      <c r="A20" s="12">
        <v>13</v>
      </c>
      <c r="B20" s="6" t="s">
        <v>73</v>
      </c>
      <c r="C20" s="19" t="s">
        <v>74</v>
      </c>
      <c r="D20" s="3">
        <v>300</v>
      </c>
      <c r="E20" s="3"/>
      <c r="F20" s="3">
        <f t="shared" si="0"/>
        <v>-300</v>
      </c>
    </row>
    <row r="21" spans="1:6" ht="17.25" customHeight="1" x14ac:dyDescent="0.2">
      <c r="A21" s="12">
        <v>14</v>
      </c>
      <c r="B21" s="6" t="s">
        <v>58</v>
      </c>
      <c r="C21" s="19" t="s">
        <v>56</v>
      </c>
      <c r="D21" s="3">
        <v>448.6</v>
      </c>
      <c r="E21" s="3">
        <v>50</v>
      </c>
      <c r="F21" s="3">
        <f t="shared" si="0"/>
        <v>-398.6</v>
      </c>
    </row>
    <row r="22" spans="1:6" ht="30" customHeight="1" x14ac:dyDescent="0.2">
      <c r="A22" s="12">
        <v>15</v>
      </c>
      <c r="B22" s="16" t="s">
        <v>22</v>
      </c>
      <c r="C22" s="19" t="s">
        <v>23</v>
      </c>
      <c r="D22" s="3">
        <v>3573</v>
      </c>
      <c r="E22" s="3">
        <v>3023</v>
      </c>
      <c r="F22" s="3">
        <f t="shared" si="0"/>
        <v>-550</v>
      </c>
    </row>
    <row r="23" spans="1:6" ht="15.75" customHeight="1" x14ac:dyDescent="0.2">
      <c r="A23" s="12">
        <v>16</v>
      </c>
      <c r="B23" s="6" t="s">
        <v>24</v>
      </c>
      <c r="C23" s="19" t="s">
        <v>25</v>
      </c>
      <c r="D23" s="3">
        <v>940</v>
      </c>
      <c r="E23" s="3">
        <v>1469</v>
      </c>
      <c r="F23" s="3">
        <f t="shared" si="0"/>
        <v>529</v>
      </c>
    </row>
    <row r="24" spans="1:6" ht="29.25" customHeight="1" x14ac:dyDescent="0.2">
      <c r="A24" s="12">
        <v>17</v>
      </c>
      <c r="B24" s="16" t="s">
        <v>26</v>
      </c>
      <c r="C24" s="19" t="s">
        <v>27</v>
      </c>
      <c r="D24" s="3">
        <v>8201.7000000000007</v>
      </c>
      <c r="E24" s="3">
        <v>4417</v>
      </c>
      <c r="F24" s="3">
        <f t="shared" si="0"/>
        <v>-3784.7000000000007</v>
      </c>
    </row>
    <row r="25" spans="1:6" ht="32.25" customHeight="1" x14ac:dyDescent="0.2">
      <c r="A25" s="12">
        <v>18</v>
      </c>
      <c r="B25" s="16" t="s">
        <v>28</v>
      </c>
      <c r="C25" s="19" t="s">
        <v>29</v>
      </c>
      <c r="D25" s="3">
        <v>224</v>
      </c>
      <c r="E25" s="3">
        <v>384.2</v>
      </c>
      <c r="F25" s="3">
        <f t="shared" si="0"/>
        <v>160.19999999999999</v>
      </c>
    </row>
    <row r="26" spans="1:6" ht="16.5" customHeight="1" x14ac:dyDescent="0.2">
      <c r="A26" s="12">
        <v>19</v>
      </c>
      <c r="B26" s="6" t="s">
        <v>30</v>
      </c>
      <c r="C26" s="19" t="s">
        <v>31</v>
      </c>
      <c r="D26" s="3">
        <v>76615</v>
      </c>
      <c r="E26" s="3">
        <v>80000</v>
      </c>
      <c r="F26" s="3">
        <f t="shared" si="0"/>
        <v>3385</v>
      </c>
    </row>
    <row r="27" spans="1:6" ht="19.5" customHeight="1" x14ac:dyDescent="0.2">
      <c r="A27" s="12">
        <v>20</v>
      </c>
      <c r="B27" s="6" t="s">
        <v>61</v>
      </c>
      <c r="C27" s="19" t="s">
        <v>62</v>
      </c>
      <c r="D27" s="3">
        <v>524.1</v>
      </c>
      <c r="E27" s="3">
        <v>283.8</v>
      </c>
      <c r="F27" s="3">
        <f t="shared" si="0"/>
        <v>-240.3</v>
      </c>
    </row>
    <row r="28" spans="1:6" ht="52.5" customHeight="1" x14ac:dyDescent="0.2">
      <c r="A28" s="20" t="s">
        <v>66</v>
      </c>
      <c r="B28" s="16" t="s">
        <v>151</v>
      </c>
      <c r="C28" s="12">
        <v>5122</v>
      </c>
      <c r="D28" s="3">
        <v>0</v>
      </c>
      <c r="E28" s="3">
        <v>3000</v>
      </c>
      <c r="F28" s="3">
        <f t="shared" si="0"/>
        <v>3000</v>
      </c>
    </row>
    <row r="29" spans="1:6" ht="23.25" customHeight="1" x14ac:dyDescent="0.2">
      <c r="A29" s="20" t="s">
        <v>88</v>
      </c>
      <c r="B29" s="16" t="s">
        <v>89</v>
      </c>
      <c r="C29" s="12">
        <v>4222</v>
      </c>
      <c r="D29" s="3">
        <v>230</v>
      </c>
      <c r="E29" s="3">
        <v>0</v>
      </c>
      <c r="F29" s="3">
        <f t="shared" si="0"/>
        <v>-230</v>
      </c>
    </row>
    <row r="30" spans="1:6" ht="26.25" customHeight="1" x14ac:dyDescent="0.2">
      <c r="A30" s="70" t="s">
        <v>50</v>
      </c>
      <c r="B30" s="71"/>
      <c r="C30" s="9" t="s">
        <v>3</v>
      </c>
      <c r="D30" s="2">
        <f>D31+D32</f>
        <v>3776579.8000000003</v>
      </c>
      <c r="E30" s="2">
        <f>E31+E32</f>
        <v>3900652.1999999997</v>
      </c>
      <c r="F30" s="2">
        <f>F31+F32</f>
        <v>124072.39999999991</v>
      </c>
    </row>
    <row r="31" spans="1:6" ht="23.25" customHeight="1" x14ac:dyDescent="0.2">
      <c r="A31" s="9" t="s">
        <v>63</v>
      </c>
      <c r="B31" s="21" t="s">
        <v>64</v>
      </c>
      <c r="C31" s="9">
        <v>4511</v>
      </c>
      <c r="D31" s="2">
        <v>28226</v>
      </c>
      <c r="E31" s="2">
        <v>26308</v>
      </c>
      <c r="F31" s="2">
        <f t="shared" si="0"/>
        <v>-1918</v>
      </c>
    </row>
    <row r="32" spans="1:6" ht="23.25" customHeight="1" x14ac:dyDescent="0.2">
      <c r="A32" s="9" t="s">
        <v>63</v>
      </c>
      <c r="B32" s="21" t="s">
        <v>48</v>
      </c>
      <c r="C32" s="9" t="s">
        <v>3</v>
      </c>
      <c r="D32" s="2">
        <f>D33+D35+D37</f>
        <v>3748353.8000000003</v>
      </c>
      <c r="E32" s="2">
        <f>E33+E35+E37</f>
        <v>3874344.1999999997</v>
      </c>
      <c r="F32" s="2">
        <f>F33+F35+F37</f>
        <v>125990.39999999991</v>
      </c>
    </row>
    <row r="33" spans="1:6" ht="20.25" customHeight="1" x14ac:dyDescent="0.2">
      <c r="A33" s="20" t="s">
        <v>32</v>
      </c>
      <c r="B33" s="22" t="s">
        <v>33</v>
      </c>
      <c r="C33" s="9">
        <v>4511</v>
      </c>
      <c r="D33" s="31">
        <f>SUM(D34:D34)</f>
        <v>1348704.2</v>
      </c>
      <c r="E33" s="31">
        <f>SUM(E34:E34)</f>
        <v>1356711.7</v>
      </c>
      <c r="F33" s="31">
        <f>SUM(F34:F34)</f>
        <v>8007.5</v>
      </c>
    </row>
    <row r="34" spans="1:6" ht="20.25" customHeight="1" x14ac:dyDescent="0.2">
      <c r="A34" s="8"/>
      <c r="B34" s="23" t="s">
        <v>34</v>
      </c>
      <c r="C34" s="9">
        <v>4511</v>
      </c>
      <c r="D34" s="3">
        <v>1348704.2</v>
      </c>
      <c r="E34" s="3">
        <v>1356711.7</v>
      </c>
      <c r="F34" s="3">
        <f t="shared" si="0"/>
        <v>8007.5</v>
      </c>
    </row>
    <row r="35" spans="1:6" ht="20.25" customHeight="1" x14ac:dyDescent="0.2">
      <c r="A35" s="20" t="s">
        <v>38</v>
      </c>
      <c r="B35" s="22" t="s">
        <v>35</v>
      </c>
      <c r="C35" s="9">
        <v>4511</v>
      </c>
      <c r="D35" s="31">
        <f>D36</f>
        <v>1888786.5</v>
      </c>
      <c r="E35" s="31">
        <f>E36</f>
        <v>1932333.9</v>
      </c>
      <c r="F35" s="31">
        <f>F36</f>
        <v>43547.399999999907</v>
      </c>
    </row>
    <row r="36" spans="1:6" ht="20.25" customHeight="1" x14ac:dyDescent="0.2">
      <c r="A36" s="8"/>
      <c r="B36" s="23" t="s">
        <v>36</v>
      </c>
      <c r="C36" s="9">
        <v>4511</v>
      </c>
      <c r="D36" s="3">
        <v>1888786.5</v>
      </c>
      <c r="E36" s="3">
        <v>1932333.9</v>
      </c>
      <c r="F36" s="3">
        <f t="shared" si="0"/>
        <v>43547.399999999907</v>
      </c>
    </row>
    <row r="37" spans="1:6" ht="22.5" customHeight="1" x14ac:dyDescent="0.2">
      <c r="A37" s="20" t="s">
        <v>39</v>
      </c>
      <c r="B37" s="22" t="s">
        <v>37</v>
      </c>
      <c r="C37" s="9">
        <v>4511</v>
      </c>
      <c r="D37" s="31">
        <f>SUM(D38:D38)</f>
        <v>510863.1</v>
      </c>
      <c r="E37" s="31">
        <f>SUM(E38:E38)</f>
        <v>585298.6</v>
      </c>
      <c r="F37" s="31">
        <f>SUM(F38:F38)</f>
        <v>74435.5</v>
      </c>
    </row>
    <row r="38" spans="1:6" ht="15.75" customHeight="1" x14ac:dyDescent="0.2">
      <c r="A38" s="8"/>
      <c r="B38" s="23" t="s">
        <v>36</v>
      </c>
      <c r="C38" s="9">
        <v>4511</v>
      </c>
      <c r="D38" s="3">
        <v>510863.1</v>
      </c>
      <c r="E38" s="3">
        <v>585298.6</v>
      </c>
      <c r="F38" s="3">
        <f t="shared" si="0"/>
        <v>74435.5</v>
      </c>
    </row>
    <row r="39" spans="1:6" ht="17.25" customHeight="1" x14ac:dyDescent="0.2">
      <c r="A39" s="72" t="s">
        <v>49</v>
      </c>
      <c r="B39" s="59" t="s">
        <v>53</v>
      </c>
      <c r="C39" s="9" t="s">
        <v>3</v>
      </c>
      <c r="D39" s="2">
        <f>D40</f>
        <v>49008.800000000003</v>
      </c>
      <c r="E39" s="2">
        <f>E40</f>
        <v>49008.800000000003</v>
      </c>
      <c r="F39" s="2">
        <f>F40</f>
        <v>0</v>
      </c>
    </row>
    <row r="40" spans="1:6" ht="19.5" customHeight="1" x14ac:dyDescent="0.2">
      <c r="A40" s="73"/>
      <c r="B40" s="60"/>
      <c r="C40" s="9">
        <v>4632</v>
      </c>
      <c r="D40" s="3">
        <v>49008.800000000003</v>
      </c>
      <c r="E40" s="3">
        <v>49008.800000000003</v>
      </c>
      <c r="F40" s="3">
        <f t="shared" si="0"/>
        <v>0</v>
      </c>
    </row>
    <row r="41" spans="1:6" ht="42" customHeight="1" x14ac:dyDescent="0.2">
      <c r="A41" s="20" t="s">
        <v>43</v>
      </c>
      <c r="B41" s="16" t="s">
        <v>69</v>
      </c>
      <c r="C41" s="12">
        <v>4251</v>
      </c>
      <c r="D41" s="2">
        <v>111569</v>
      </c>
      <c r="E41" s="2">
        <v>127515</v>
      </c>
      <c r="F41" s="2">
        <f t="shared" si="0"/>
        <v>15946</v>
      </c>
    </row>
    <row r="42" spans="1:6" ht="23.25" customHeight="1" x14ac:dyDescent="0.2">
      <c r="A42" s="20" t="s">
        <v>44</v>
      </c>
      <c r="B42" s="16" t="s">
        <v>47</v>
      </c>
      <c r="C42" s="12">
        <v>4511</v>
      </c>
      <c r="D42" s="3">
        <v>3215.8</v>
      </c>
      <c r="E42" s="3">
        <v>3859</v>
      </c>
      <c r="F42" s="3">
        <f t="shared" si="0"/>
        <v>643.19999999999982</v>
      </c>
    </row>
    <row r="43" spans="1:6" ht="30" customHeight="1" x14ac:dyDescent="0.2">
      <c r="A43" s="20" t="s">
        <v>44</v>
      </c>
      <c r="B43" s="16" t="s">
        <v>76</v>
      </c>
      <c r="C43" s="12">
        <v>4639</v>
      </c>
      <c r="D43" s="3">
        <v>5500</v>
      </c>
      <c r="E43" s="3">
        <v>0</v>
      </c>
      <c r="F43" s="3">
        <f t="shared" si="0"/>
        <v>-5500</v>
      </c>
    </row>
    <row r="44" spans="1:6" ht="23.25" customHeight="1" x14ac:dyDescent="0.2">
      <c r="A44" s="20" t="s">
        <v>45</v>
      </c>
      <c r="B44" s="16" t="s">
        <v>46</v>
      </c>
      <c r="C44" s="9" t="s">
        <v>3</v>
      </c>
      <c r="D44" s="2">
        <f>D45+D46</f>
        <v>6972.5</v>
      </c>
      <c r="E44" s="2">
        <f>E45+E46</f>
        <v>8618</v>
      </c>
      <c r="F44" s="2">
        <f>F45+F46</f>
        <v>1645.5</v>
      </c>
    </row>
    <row r="45" spans="1:6" ht="43.5" customHeight="1" x14ac:dyDescent="0.2">
      <c r="A45" s="24"/>
      <c r="B45" s="23" t="s">
        <v>71</v>
      </c>
      <c r="C45" s="25">
        <v>4729</v>
      </c>
      <c r="D45" s="3">
        <v>1775.1</v>
      </c>
      <c r="E45" s="3">
        <v>3575.1</v>
      </c>
      <c r="F45" s="3">
        <f t="shared" si="0"/>
        <v>1800</v>
      </c>
    </row>
    <row r="46" spans="1:6" ht="40.5" customHeight="1" x14ac:dyDescent="0.2">
      <c r="A46" s="26"/>
      <c r="B46" s="23" t="s">
        <v>72</v>
      </c>
      <c r="C46" s="25">
        <v>4637</v>
      </c>
      <c r="D46" s="3">
        <v>5197.3999999999996</v>
      </c>
      <c r="E46" s="3">
        <v>5042.8999999999996</v>
      </c>
      <c r="F46" s="3">
        <f t="shared" si="0"/>
        <v>-154.5</v>
      </c>
    </row>
    <row r="47" spans="1:6" ht="24.75" customHeight="1" x14ac:dyDescent="0.2">
      <c r="A47" s="57" t="s">
        <v>59</v>
      </c>
      <c r="B47" s="59" t="s">
        <v>70</v>
      </c>
      <c r="C47" s="25" t="s">
        <v>60</v>
      </c>
      <c r="D47" s="2">
        <f>D48</f>
        <v>174168</v>
      </c>
      <c r="E47" s="2">
        <f>E48</f>
        <v>0</v>
      </c>
      <c r="F47" s="2">
        <f>F48</f>
        <v>-174168</v>
      </c>
    </row>
    <row r="48" spans="1:6" ht="23.25" customHeight="1" x14ac:dyDescent="0.2">
      <c r="A48" s="58"/>
      <c r="B48" s="60"/>
      <c r="C48" s="25">
        <v>4729</v>
      </c>
      <c r="D48" s="3">
        <v>174168</v>
      </c>
      <c r="E48" s="3">
        <v>0</v>
      </c>
      <c r="F48" s="2">
        <f t="shared" si="0"/>
        <v>-174168</v>
      </c>
    </row>
    <row r="49" spans="1:6" ht="55.5" customHeight="1" x14ac:dyDescent="0.2">
      <c r="A49" s="20" t="s">
        <v>65</v>
      </c>
      <c r="B49" s="16" t="s">
        <v>75</v>
      </c>
      <c r="C49" s="25">
        <v>4729</v>
      </c>
      <c r="D49" s="2">
        <v>700714.2</v>
      </c>
      <c r="E49" s="2">
        <v>666771.69999999995</v>
      </c>
      <c r="F49" s="2">
        <f t="shared" si="0"/>
        <v>-33942.5</v>
      </c>
    </row>
    <row r="50" spans="1:6" ht="30" customHeight="1" x14ac:dyDescent="0.2">
      <c r="A50" s="20" t="s">
        <v>67</v>
      </c>
      <c r="B50" s="16" t="s">
        <v>68</v>
      </c>
      <c r="C50" s="25">
        <v>4637</v>
      </c>
      <c r="D50" s="2">
        <v>420</v>
      </c>
      <c r="E50" s="2">
        <v>210</v>
      </c>
      <c r="F50" s="2">
        <f t="shared" si="0"/>
        <v>-210</v>
      </c>
    </row>
    <row r="51" spans="1:6" ht="27" hidden="1" customHeight="1" x14ac:dyDescent="0.2">
      <c r="A51" s="27" t="s">
        <v>77</v>
      </c>
      <c r="B51" s="28" t="s">
        <v>78</v>
      </c>
      <c r="C51" s="25" t="s">
        <v>79</v>
      </c>
      <c r="D51" s="4">
        <f>D52+D53+D54+D55+D56+D59+D60+D61</f>
        <v>155636.36800000002</v>
      </c>
      <c r="F51" s="2">
        <f t="shared" ref="F51:F56" si="1">D51-E51</f>
        <v>155636.36800000002</v>
      </c>
    </row>
    <row r="52" spans="1:6" ht="27.75" hidden="1" customHeight="1" x14ac:dyDescent="0.2">
      <c r="A52" s="27"/>
      <c r="B52" s="16" t="s">
        <v>82</v>
      </c>
      <c r="C52" s="25">
        <v>4639</v>
      </c>
      <c r="D52" s="2">
        <v>1200</v>
      </c>
      <c r="F52" s="2">
        <f t="shared" si="1"/>
        <v>1200</v>
      </c>
    </row>
    <row r="53" spans="1:6" ht="45" hidden="1" customHeight="1" x14ac:dyDescent="0.2">
      <c r="A53" s="27"/>
      <c r="B53" s="16" t="s">
        <v>80</v>
      </c>
      <c r="C53" s="25">
        <v>4729</v>
      </c>
      <c r="D53" s="2">
        <v>4120</v>
      </c>
      <c r="F53" s="2">
        <f t="shared" si="1"/>
        <v>4120</v>
      </c>
    </row>
    <row r="54" spans="1:6" ht="45" hidden="1" customHeight="1" x14ac:dyDescent="0.2">
      <c r="A54" s="27"/>
      <c r="B54" s="16" t="s">
        <v>81</v>
      </c>
      <c r="C54" s="25">
        <v>4652</v>
      </c>
      <c r="D54" s="2">
        <v>28365.7</v>
      </c>
      <c r="F54" s="2">
        <f t="shared" si="1"/>
        <v>28365.7</v>
      </c>
    </row>
    <row r="55" spans="1:6" ht="45" hidden="1" customHeight="1" x14ac:dyDescent="0.2">
      <c r="A55" s="27"/>
      <c r="B55" s="16" t="s">
        <v>83</v>
      </c>
      <c r="C55" s="25">
        <v>4652</v>
      </c>
      <c r="D55" s="2">
        <v>20425</v>
      </c>
      <c r="F55" s="2">
        <f t="shared" si="1"/>
        <v>20425</v>
      </c>
    </row>
    <row r="56" spans="1:6" ht="24" hidden="1" customHeight="1" x14ac:dyDescent="0.2">
      <c r="A56" s="61"/>
      <c r="B56" s="64" t="s">
        <v>84</v>
      </c>
      <c r="C56" s="25"/>
      <c r="D56" s="2">
        <f>D57+D58</f>
        <v>48500</v>
      </c>
      <c r="F56" s="2">
        <f t="shared" si="1"/>
        <v>48500</v>
      </c>
    </row>
    <row r="57" spans="1:6" hidden="1" x14ac:dyDescent="0.2">
      <c r="A57" s="62"/>
      <c r="B57" s="65"/>
      <c r="C57" s="25">
        <v>4632</v>
      </c>
      <c r="D57" s="2">
        <v>20000</v>
      </c>
      <c r="F57" s="2"/>
    </row>
    <row r="58" spans="1:6" hidden="1" x14ac:dyDescent="0.2">
      <c r="A58" s="63"/>
      <c r="B58" s="66"/>
      <c r="C58" s="25">
        <v>4652</v>
      </c>
      <c r="D58" s="2">
        <v>28500</v>
      </c>
      <c r="F58" s="2"/>
    </row>
    <row r="59" spans="1:6" ht="27.75" hidden="1" customHeight="1" x14ac:dyDescent="0.2">
      <c r="A59" s="13"/>
      <c r="B59" s="16" t="s">
        <v>85</v>
      </c>
      <c r="C59" s="25">
        <v>5122</v>
      </c>
      <c r="D59" s="2">
        <v>2010</v>
      </c>
      <c r="F59" s="2">
        <f>D59-E59</f>
        <v>2010</v>
      </c>
    </row>
    <row r="60" spans="1:6" ht="33.75" hidden="1" customHeight="1" x14ac:dyDescent="0.2">
      <c r="A60" s="13"/>
      <c r="B60" s="16" t="s">
        <v>86</v>
      </c>
      <c r="C60" s="25">
        <v>4729</v>
      </c>
      <c r="D60" s="4">
        <v>23079.668000000001</v>
      </c>
      <c r="F60" s="2">
        <f>D60-E60</f>
        <v>23079.668000000001</v>
      </c>
    </row>
    <row r="61" spans="1:6" ht="40.5" hidden="1" customHeight="1" x14ac:dyDescent="0.2">
      <c r="A61" s="27"/>
      <c r="B61" s="16" t="s">
        <v>87</v>
      </c>
      <c r="C61" s="25">
        <v>4652</v>
      </c>
      <c r="D61" s="4">
        <v>27936</v>
      </c>
      <c r="F61" s="2">
        <f>D61-E61</f>
        <v>27936</v>
      </c>
    </row>
    <row r="62" spans="1:6" x14ac:dyDescent="0.2">
      <c r="A62" s="29"/>
      <c r="B62" s="30"/>
      <c r="C62" s="11"/>
      <c r="D62" s="5"/>
      <c r="F62" s="5"/>
    </row>
  </sheetData>
  <mergeCells count="10">
    <mergeCell ref="A47:A48"/>
    <mergeCell ref="B47:B48"/>
    <mergeCell ref="A56:A58"/>
    <mergeCell ref="B56:B58"/>
    <mergeCell ref="B1:E1"/>
    <mergeCell ref="A2:F2"/>
    <mergeCell ref="B3:E3"/>
    <mergeCell ref="A30:B30"/>
    <mergeCell ref="A39:A40"/>
    <mergeCell ref="B39:B40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5" workbookViewId="0">
      <selection activeCell="C31" sqref="C31"/>
    </sheetView>
  </sheetViews>
  <sheetFormatPr defaultColWidth="53.28515625" defaultRowHeight="13.5" x14ac:dyDescent="0.25"/>
  <cols>
    <col min="1" max="1" width="6.85546875" style="34" customWidth="1"/>
    <col min="2" max="2" width="6.7109375" style="34" customWidth="1"/>
    <col min="3" max="3" width="53.28515625" style="33"/>
    <col min="4" max="4" width="11.42578125" style="54" customWidth="1"/>
    <col min="5" max="5" width="9.140625" style="34" customWidth="1"/>
    <col min="6" max="7" width="18.140625" style="34" customWidth="1"/>
    <col min="8" max="8" width="15.5703125" style="132" customWidth="1"/>
    <col min="9" max="9" width="15" style="36" customWidth="1"/>
    <col min="10" max="10" width="10.140625" style="34" customWidth="1"/>
    <col min="11" max="11" width="12.42578125" style="34" customWidth="1"/>
    <col min="12" max="12" width="22.7109375" style="33" customWidth="1"/>
    <col min="13" max="16384" width="53.28515625" style="33"/>
  </cols>
  <sheetData>
    <row r="1" spans="1:11" s="32" customFormat="1" ht="16.5" x14ac:dyDescent="0.3">
      <c r="A1" s="51"/>
      <c r="B1" s="74" t="s">
        <v>99</v>
      </c>
      <c r="C1" s="74"/>
      <c r="D1" s="74"/>
      <c r="E1" s="74"/>
      <c r="F1" s="74"/>
      <c r="G1" s="74"/>
      <c r="H1" s="74"/>
      <c r="I1" s="74"/>
      <c r="J1" s="74"/>
    </row>
    <row r="2" spans="1:11" s="32" customFormat="1" ht="41.25" customHeight="1" x14ac:dyDescent="0.25">
      <c r="A2" s="51"/>
      <c r="B2" s="75" t="s">
        <v>160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s="32" customFormat="1" ht="16.5" x14ac:dyDescent="0.25">
      <c r="A3" s="51"/>
      <c r="B3" s="76" t="s">
        <v>161</v>
      </c>
      <c r="C3" s="76"/>
      <c r="D3" s="76"/>
      <c r="E3" s="76"/>
      <c r="F3" s="76"/>
      <c r="G3" s="76"/>
      <c r="H3" s="76"/>
      <c r="I3" s="76"/>
      <c r="J3" s="76"/>
    </row>
    <row r="4" spans="1:11" s="32" customFormat="1" ht="16.5" x14ac:dyDescent="0.25">
      <c r="A4" s="51"/>
      <c r="B4" s="39"/>
      <c r="C4" s="39"/>
      <c r="D4" s="44"/>
      <c r="E4" s="50"/>
      <c r="F4" s="50"/>
      <c r="G4" s="50"/>
      <c r="H4" s="88"/>
      <c r="I4" s="88"/>
      <c r="J4" s="89" t="s">
        <v>145</v>
      </c>
      <c r="K4" s="89"/>
    </row>
    <row r="5" spans="1:11" s="35" customFormat="1" ht="28.5" customHeight="1" x14ac:dyDescent="0.2">
      <c r="A5" s="90" t="s">
        <v>102</v>
      </c>
      <c r="B5" s="90"/>
      <c r="C5" s="90" t="s">
        <v>100</v>
      </c>
      <c r="D5" s="78" t="s">
        <v>148</v>
      </c>
      <c r="E5" s="90" t="s">
        <v>97</v>
      </c>
      <c r="F5" s="90" t="s">
        <v>152</v>
      </c>
      <c r="G5" s="90" t="s">
        <v>162</v>
      </c>
      <c r="H5" s="91" t="s">
        <v>180</v>
      </c>
      <c r="I5" s="90" t="s">
        <v>98</v>
      </c>
      <c r="J5" s="90" t="s">
        <v>101</v>
      </c>
      <c r="K5" s="78" t="s">
        <v>163</v>
      </c>
    </row>
    <row r="6" spans="1:11" s="35" customFormat="1" ht="27" x14ac:dyDescent="0.2">
      <c r="A6" s="92" t="s">
        <v>103</v>
      </c>
      <c r="B6" s="92" t="s">
        <v>104</v>
      </c>
      <c r="C6" s="90"/>
      <c r="D6" s="79"/>
      <c r="E6" s="90"/>
      <c r="F6" s="90"/>
      <c r="G6" s="90"/>
      <c r="H6" s="93"/>
      <c r="I6" s="90"/>
      <c r="J6" s="90"/>
      <c r="K6" s="79"/>
    </row>
    <row r="7" spans="1:11" s="36" customFormat="1" ht="21.75" customHeight="1" x14ac:dyDescent="0.2">
      <c r="A7" s="94" t="s">
        <v>95</v>
      </c>
      <c r="B7" s="94"/>
      <c r="C7" s="94"/>
      <c r="D7" s="134"/>
      <c r="E7" s="95" t="s">
        <v>3</v>
      </c>
      <c r="F7" s="96">
        <f>F8+F13+F14+F15+F23+F24+F27+F30+F31+F32</f>
        <v>6082931.0000000019</v>
      </c>
      <c r="G7" s="96">
        <f>G8+G13+G14+G15+G23+G24+G27+G30+G31+G32</f>
        <v>7674098.7300000023</v>
      </c>
      <c r="H7" s="96">
        <f>H8+H13+H14+H15+H23+H24+H27+H30+H31+H32</f>
        <v>5940530.2000000002</v>
      </c>
      <c r="I7" s="96">
        <f>I8+I13+I14+I15+I23+I24+I27+I30+I31+I32</f>
        <v>4641049.99</v>
      </c>
      <c r="J7" s="96">
        <f>I7/H7*100</f>
        <v>78.12518131799078</v>
      </c>
      <c r="K7" s="96">
        <f>K8+K13+K14+K15+K23+K24+K27+K30+K31+K32</f>
        <v>1299480.2100000002</v>
      </c>
    </row>
    <row r="8" spans="1:11" s="32" customFormat="1" ht="36" customHeight="1" x14ac:dyDescent="0.25">
      <c r="A8" s="97">
        <v>1055</v>
      </c>
      <c r="B8" s="82" t="s">
        <v>105</v>
      </c>
      <c r="C8" s="98" t="s">
        <v>106</v>
      </c>
      <c r="D8" s="98"/>
      <c r="E8" s="98"/>
      <c r="F8" s="96">
        <f>SUM(F9:F11)+F12</f>
        <v>575640.60000000009</v>
      </c>
      <c r="G8" s="96">
        <f>SUM(G9:G11)+G12</f>
        <v>574894.9</v>
      </c>
      <c r="H8" s="99">
        <f>SUM(H9:H11)+H12</f>
        <v>395272</v>
      </c>
      <c r="I8" s="96">
        <f>SUM(I9:I11)+I12</f>
        <v>331361.10000000003</v>
      </c>
      <c r="J8" s="96">
        <f>I8/H8*100</f>
        <v>83.831159302961012</v>
      </c>
      <c r="K8" s="96">
        <f>SUM(K9:K11)+K12</f>
        <v>63910.900000000009</v>
      </c>
    </row>
    <row r="9" spans="1:11" s="32" customFormat="1" ht="18" customHeight="1" x14ac:dyDescent="0.25">
      <c r="A9" s="80"/>
      <c r="B9" s="82"/>
      <c r="C9" s="53" t="s">
        <v>164</v>
      </c>
      <c r="D9" s="133" t="s">
        <v>96</v>
      </c>
      <c r="E9" s="95" t="s">
        <v>3</v>
      </c>
      <c r="F9" s="101">
        <v>451573.2</v>
      </c>
      <c r="G9" s="101">
        <f>F9</f>
        <v>451573.2</v>
      </c>
      <c r="H9" s="110">
        <v>309064.2</v>
      </c>
      <c r="I9" s="101">
        <v>262323.5</v>
      </c>
      <c r="J9" s="101">
        <f>I9/H9*100</f>
        <v>84.876701992660415</v>
      </c>
      <c r="K9" s="101">
        <f>H9-I9</f>
        <v>46740.700000000012</v>
      </c>
    </row>
    <row r="10" spans="1:11" s="32" customFormat="1" ht="18" customHeight="1" x14ac:dyDescent="0.25">
      <c r="A10" s="80"/>
      <c r="B10" s="82"/>
      <c r="C10" s="53" t="s">
        <v>181</v>
      </c>
      <c r="D10" s="83"/>
      <c r="E10" s="95" t="s">
        <v>3</v>
      </c>
      <c r="F10" s="101">
        <v>39136.400000000001</v>
      </c>
      <c r="G10" s="101">
        <v>38390.699999999997</v>
      </c>
      <c r="H10" s="110">
        <v>25337.8</v>
      </c>
      <c r="I10" s="101">
        <v>15737.4</v>
      </c>
      <c r="J10" s="101">
        <f>I10/H10*100</f>
        <v>62.110364751478031</v>
      </c>
      <c r="K10" s="101">
        <f>H10-I10</f>
        <v>9600.4</v>
      </c>
    </row>
    <row r="11" spans="1:11" s="32" customFormat="1" ht="18" customHeight="1" x14ac:dyDescent="0.25">
      <c r="A11" s="80"/>
      <c r="B11" s="82"/>
      <c r="C11" s="53" t="s">
        <v>182</v>
      </c>
      <c r="D11" s="83"/>
      <c r="E11" s="95" t="s">
        <v>3</v>
      </c>
      <c r="F11" s="101">
        <v>80281</v>
      </c>
      <c r="G11" s="101">
        <v>80281</v>
      </c>
      <c r="H11" s="110">
        <v>56220</v>
      </c>
      <c r="I11" s="101">
        <v>48868.3</v>
      </c>
      <c r="J11" s="101">
        <f t="shared" ref="J11" si="0">I11/H11*100</f>
        <v>86.923336890786203</v>
      </c>
      <c r="K11" s="101">
        <f t="shared" ref="K11" si="1">H11-I11</f>
        <v>7351.6999999999971</v>
      </c>
    </row>
    <row r="12" spans="1:11" s="32" customFormat="1" ht="14.25" x14ac:dyDescent="0.25">
      <c r="A12" s="81"/>
      <c r="B12" s="55" t="s">
        <v>153</v>
      </c>
      <c r="C12" s="103" t="s">
        <v>154</v>
      </c>
      <c r="D12" s="134" t="s">
        <v>155</v>
      </c>
      <c r="E12" s="100" t="s">
        <v>156</v>
      </c>
      <c r="F12" s="101">
        <v>4650</v>
      </c>
      <c r="G12" s="101">
        <f t="shared" ref="G12" si="2">F12</f>
        <v>4650</v>
      </c>
      <c r="H12" s="110">
        <v>4650</v>
      </c>
      <c r="I12" s="101">
        <v>4431.8999999999996</v>
      </c>
      <c r="J12" s="101">
        <f t="shared" ref="J12:J21" si="3">I12/H12*100</f>
        <v>95.309677419354827</v>
      </c>
      <c r="K12" s="101">
        <f t="shared" ref="K12:K14" si="4">H12-I12</f>
        <v>218.10000000000036</v>
      </c>
    </row>
    <row r="13" spans="1:11" s="37" customFormat="1" ht="45.75" customHeight="1" x14ac:dyDescent="0.25">
      <c r="A13" s="104">
        <v>1049</v>
      </c>
      <c r="B13" s="55" t="s">
        <v>107</v>
      </c>
      <c r="C13" s="105" t="s">
        <v>108</v>
      </c>
      <c r="D13" s="134" t="s">
        <v>132</v>
      </c>
      <c r="E13" s="95">
        <v>4251</v>
      </c>
      <c r="F13" s="96">
        <v>126100</v>
      </c>
      <c r="G13" s="96">
        <v>120952</v>
      </c>
      <c r="H13" s="99">
        <v>99808</v>
      </c>
      <c r="I13" s="96">
        <v>45850.9</v>
      </c>
      <c r="J13" s="96">
        <f t="shared" si="3"/>
        <v>45.939103077909586</v>
      </c>
      <c r="K13" s="96">
        <f t="shared" si="4"/>
        <v>53957.1</v>
      </c>
    </row>
    <row r="14" spans="1:11" s="32" customFormat="1" ht="40.5" x14ac:dyDescent="0.25">
      <c r="A14" s="106">
        <v>1110</v>
      </c>
      <c r="B14" s="107" t="s">
        <v>109</v>
      </c>
      <c r="C14" s="108" t="s">
        <v>165</v>
      </c>
      <c r="D14" s="135" t="s">
        <v>133</v>
      </c>
      <c r="E14" s="109">
        <v>4639</v>
      </c>
      <c r="F14" s="101">
        <v>750</v>
      </c>
      <c r="G14" s="101">
        <f>F14</f>
        <v>750</v>
      </c>
      <c r="H14" s="110">
        <v>750</v>
      </c>
      <c r="I14" s="111">
        <v>750</v>
      </c>
      <c r="J14" s="101">
        <f t="shared" si="3"/>
        <v>100</v>
      </c>
      <c r="K14" s="101">
        <f t="shared" si="4"/>
        <v>0</v>
      </c>
    </row>
    <row r="15" spans="1:11" s="35" customFormat="1" ht="21" customHeight="1" x14ac:dyDescent="0.2">
      <c r="A15" s="97">
        <v>1146</v>
      </c>
      <c r="B15" s="112" t="s">
        <v>110</v>
      </c>
      <c r="C15" s="112"/>
      <c r="D15" s="134"/>
      <c r="E15" s="113" t="s">
        <v>3</v>
      </c>
      <c r="F15" s="96">
        <f>F16+F17+F18+F19+F20+F21+F22</f>
        <v>5020935.6000000006</v>
      </c>
      <c r="G15" s="96">
        <f t="shared" ref="G15:K15" si="5">G16+G17+G18+G19+G20+G21+G22</f>
        <v>5020935.6000000006</v>
      </c>
      <c r="H15" s="99">
        <f t="shared" si="5"/>
        <v>3735683.7</v>
      </c>
      <c r="I15" s="96">
        <f t="shared" si="5"/>
        <v>3026611.57</v>
      </c>
      <c r="J15" s="96">
        <f t="shared" si="3"/>
        <v>81.01894627749131</v>
      </c>
      <c r="K15" s="96">
        <f t="shared" si="5"/>
        <v>709072.13000000012</v>
      </c>
    </row>
    <row r="16" spans="1:11" s="35" customFormat="1" ht="15.75" customHeight="1" x14ac:dyDescent="0.2">
      <c r="A16" s="80"/>
      <c r="B16" s="114" t="s">
        <v>105</v>
      </c>
      <c r="C16" s="53" t="s">
        <v>111</v>
      </c>
      <c r="D16" s="134" t="s">
        <v>134</v>
      </c>
      <c r="E16" s="115">
        <v>4511</v>
      </c>
      <c r="F16" s="101">
        <v>1835577.3</v>
      </c>
      <c r="G16" s="101">
        <f t="shared" ref="G16:G17" si="6">F16</f>
        <v>1835577.3</v>
      </c>
      <c r="H16" s="116">
        <v>1395038.7</v>
      </c>
      <c r="I16" s="111">
        <v>1111101.7</v>
      </c>
      <c r="J16" s="101">
        <f t="shared" si="3"/>
        <v>79.64665783106949</v>
      </c>
      <c r="K16" s="101">
        <f t="shared" ref="K16:K23" si="7">H16-I16</f>
        <v>283937</v>
      </c>
    </row>
    <row r="17" spans="1:11" s="35" customFormat="1" ht="15.75" customHeight="1" x14ac:dyDescent="0.2">
      <c r="A17" s="80"/>
      <c r="B17" s="114" t="s">
        <v>107</v>
      </c>
      <c r="C17" s="53" t="s">
        <v>112</v>
      </c>
      <c r="D17" s="134" t="s">
        <v>135</v>
      </c>
      <c r="E17" s="115">
        <v>4511</v>
      </c>
      <c r="F17" s="101">
        <v>2277715.1</v>
      </c>
      <c r="G17" s="101">
        <f t="shared" si="6"/>
        <v>2277715.1</v>
      </c>
      <c r="H17" s="116">
        <v>1710564</v>
      </c>
      <c r="I17" s="111">
        <v>1456151.4</v>
      </c>
      <c r="J17" s="101">
        <f t="shared" si="3"/>
        <v>85.126975664166906</v>
      </c>
      <c r="K17" s="101">
        <f t="shared" si="7"/>
        <v>254412.60000000009</v>
      </c>
    </row>
    <row r="18" spans="1:11" s="35" customFormat="1" ht="15.75" customHeight="1" x14ac:dyDescent="0.2">
      <c r="A18" s="80"/>
      <c r="B18" s="114" t="s">
        <v>114</v>
      </c>
      <c r="C18" s="53" t="s">
        <v>113</v>
      </c>
      <c r="D18" s="134" t="s">
        <v>136</v>
      </c>
      <c r="E18" s="115">
        <v>4511</v>
      </c>
      <c r="F18" s="101">
        <v>685646.7</v>
      </c>
      <c r="G18" s="101">
        <f>F18</f>
        <v>685646.7</v>
      </c>
      <c r="H18" s="116">
        <v>518348.9</v>
      </c>
      <c r="I18" s="101">
        <v>423116.1</v>
      </c>
      <c r="J18" s="101">
        <f t="shared" si="3"/>
        <v>81.627664301014235</v>
      </c>
      <c r="K18" s="101">
        <f t="shared" si="7"/>
        <v>95232.800000000047</v>
      </c>
    </row>
    <row r="19" spans="1:11" s="35" customFormat="1" ht="15.75" customHeight="1" x14ac:dyDescent="0.2">
      <c r="A19" s="80"/>
      <c r="B19" s="53">
        <v>11013</v>
      </c>
      <c r="C19" s="53" t="s">
        <v>115</v>
      </c>
      <c r="D19" s="135" t="s">
        <v>137</v>
      </c>
      <c r="E19" s="115">
        <v>4511</v>
      </c>
      <c r="F19" s="101">
        <v>21656.799999999999</v>
      </c>
      <c r="G19" s="101">
        <f t="shared" ref="G19:G21" si="8">F19</f>
        <v>21656.799999999999</v>
      </c>
      <c r="H19" s="110">
        <v>15021.5</v>
      </c>
      <c r="I19" s="101">
        <v>12753.9</v>
      </c>
      <c r="J19" s="101">
        <f t="shared" si="3"/>
        <v>84.904303831175312</v>
      </c>
      <c r="K19" s="101">
        <f t="shared" si="7"/>
        <v>2267.6000000000004</v>
      </c>
    </row>
    <row r="20" spans="1:11" s="32" customFormat="1" ht="40.5" x14ac:dyDescent="0.25">
      <c r="A20" s="80"/>
      <c r="B20" s="117" t="s">
        <v>116</v>
      </c>
      <c r="C20" s="102" t="s">
        <v>118</v>
      </c>
      <c r="D20" s="134" t="s">
        <v>138</v>
      </c>
      <c r="E20" s="109">
        <v>4637</v>
      </c>
      <c r="F20" s="101">
        <v>38418.699999999997</v>
      </c>
      <c r="G20" s="101">
        <f t="shared" si="8"/>
        <v>38418.699999999997</v>
      </c>
      <c r="H20" s="116">
        <v>26893.1</v>
      </c>
      <c r="I20" s="101">
        <v>18033.47</v>
      </c>
      <c r="J20" s="101">
        <f t="shared" si="3"/>
        <v>67.056122202349314</v>
      </c>
      <c r="K20" s="101">
        <f t="shared" si="7"/>
        <v>8859.6299999999974</v>
      </c>
    </row>
    <row r="21" spans="1:11" s="32" customFormat="1" ht="27" x14ac:dyDescent="0.25">
      <c r="A21" s="80"/>
      <c r="B21" s="117" t="s">
        <v>117</v>
      </c>
      <c r="C21" s="53" t="s">
        <v>120</v>
      </c>
      <c r="D21" s="134" t="s">
        <v>139</v>
      </c>
      <c r="E21" s="109">
        <v>4729</v>
      </c>
      <c r="F21" s="101">
        <v>7533.8</v>
      </c>
      <c r="G21" s="101">
        <f t="shared" si="8"/>
        <v>7533.8</v>
      </c>
      <c r="H21" s="110">
        <v>3051.2</v>
      </c>
      <c r="I21" s="101">
        <v>2203.9</v>
      </c>
      <c r="J21" s="101">
        <f t="shared" si="3"/>
        <v>72.230597797587833</v>
      </c>
      <c r="K21" s="101">
        <f t="shared" si="7"/>
        <v>847.29999999999973</v>
      </c>
    </row>
    <row r="22" spans="1:11" s="32" customFormat="1" ht="27" x14ac:dyDescent="0.25">
      <c r="A22" s="81"/>
      <c r="B22" s="107" t="s">
        <v>158</v>
      </c>
      <c r="C22" s="53" t="s">
        <v>157</v>
      </c>
      <c r="D22" s="134" t="s">
        <v>149</v>
      </c>
      <c r="E22" s="109">
        <v>4637</v>
      </c>
      <c r="F22" s="101">
        <v>154387.20000000001</v>
      </c>
      <c r="G22" s="101">
        <f>F22</f>
        <v>154387.20000000001</v>
      </c>
      <c r="H22" s="110">
        <v>66766.3</v>
      </c>
      <c r="I22" s="101">
        <v>3251.1</v>
      </c>
      <c r="J22" s="101">
        <f>I22/H22*100</f>
        <v>4.8693727224662737</v>
      </c>
      <c r="K22" s="101">
        <f t="shared" si="7"/>
        <v>63515.200000000004</v>
      </c>
    </row>
    <row r="23" spans="1:11" s="42" customFormat="1" ht="19.5" customHeight="1" x14ac:dyDescent="0.25">
      <c r="A23" s="118">
        <v>1148</v>
      </c>
      <c r="B23" s="119" t="s">
        <v>116</v>
      </c>
      <c r="C23" s="120" t="s">
        <v>166</v>
      </c>
      <c r="D23" s="136" t="s">
        <v>49</v>
      </c>
      <c r="E23" s="95">
        <v>4729</v>
      </c>
      <c r="F23" s="96">
        <v>0</v>
      </c>
      <c r="G23" s="96">
        <v>1706.03</v>
      </c>
      <c r="H23" s="99">
        <v>1706</v>
      </c>
      <c r="I23" s="96">
        <v>1683.5</v>
      </c>
      <c r="J23" s="96">
        <f t="shared" ref="J23:J25" si="9">I23/H23*100</f>
        <v>98.68112543962485</v>
      </c>
      <c r="K23" s="96">
        <f t="shared" si="7"/>
        <v>22.5</v>
      </c>
    </row>
    <row r="24" spans="1:11" s="37" customFormat="1" ht="21.75" customHeight="1" x14ac:dyDescent="0.25">
      <c r="A24" s="121">
        <v>1192</v>
      </c>
      <c r="B24" s="112" t="s">
        <v>119</v>
      </c>
      <c r="C24" s="112"/>
      <c r="D24" s="134"/>
      <c r="E24" s="113" t="s">
        <v>3</v>
      </c>
      <c r="F24" s="96">
        <f>F25+F26</f>
        <v>164708.40000000002</v>
      </c>
      <c r="G24" s="96">
        <f t="shared" ref="G24:I24" si="10">G25+G26</f>
        <v>164708.40000000002</v>
      </c>
      <c r="H24" s="99">
        <f t="shared" si="10"/>
        <v>79634.100000000006</v>
      </c>
      <c r="I24" s="96">
        <f t="shared" si="10"/>
        <v>41220.199999999997</v>
      </c>
      <c r="J24" s="96">
        <f t="shared" si="9"/>
        <v>51.761996431177096</v>
      </c>
      <c r="K24" s="96">
        <f>K25+K26</f>
        <v>38413.900000000009</v>
      </c>
    </row>
    <row r="25" spans="1:11" s="38" customFormat="1" ht="27" x14ac:dyDescent="0.2">
      <c r="A25" s="121"/>
      <c r="B25" s="117" t="s">
        <v>121</v>
      </c>
      <c r="C25" s="122" t="s">
        <v>122</v>
      </c>
      <c r="D25" s="134" t="s">
        <v>159</v>
      </c>
      <c r="E25" s="109">
        <v>4729</v>
      </c>
      <c r="F25" s="101">
        <v>141571.70000000001</v>
      </c>
      <c r="G25" s="101">
        <f>F25</f>
        <v>141571.70000000001</v>
      </c>
      <c r="H25" s="110">
        <v>79634.100000000006</v>
      </c>
      <c r="I25" s="101">
        <v>41220.199999999997</v>
      </c>
      <c r="J25" s="101">
        <f t="shared" si="9"/>
        <v>51.761996431177096</v>
      </c>
      <c r="K25" s="101">
        <f t="shared" ref="K25:K26" si="11">H25-I25</f>
        <v>38413.900000000009</v>
      </c>
    </row>
    <row r="26" spans="1:11" s="32" customFormat="1" ht="40.5" x14ac:dyDescent="0.25">
      <c r="A26" s="121"/>
      <c r="B26" s="123" t="s">
        <v>123</v>
      </c>
      <c r="C26" s="41" t="s">
        <v>146</v>
      </c>
      <c r="D26" s="56" t="s">
        <v>140</v>
      </c>
      <c r="E26" s="109">
        <v>4729</v>
      </c>
      <c r="F26" s="101">
        <v>23136.7</v>
      </c>
      <c r="G26" s="101">
        <f>F26</f>
        <v>23136.7</v>
      </c>
      <c r="H26" s="110">
        <v>0</v>
      </c>
      <c r="I26" s="101">
        <v>0</v>
      </c>
      <c r="J26" s="101">
        <v>0</v>
      </c>
      <c r="K26" s="101">
        <f t="shared" si="11"/>
        <v>0</v>
      </c>
    </row>
    <row r="27" spans="1:11" s="42" customFormat="1" ht="17.25" customHeight="1" x14ac:dyDescent="0.25">
      <c r="A27" s="97">
        <v>1196</v>
      </c>
      <c r="B27" s="124" t="s">
        <v>105</v>
      </c>
      <c r="C27" s="125" t="s">
        <v>124</v>
      </c>
      <c r="D27" s="133" t="s">
        <v>147</v>
      </c>
      <c r="E27" s="95" t="s">
        <v>3</v>
      </c>
      <c r="F27" s="96">
        <f>F28+F29</f>
        <v>2572.6999999999998</v>
      </c>
      <c r="G27" s="96">
        <f t="shared" ref="G27:K27" si="12">G28+G29</f>
        <v>2572.6999999999998</v>
      </c>
      <c r="H27" s="99">
        <f t="shared" si="12"/>
        <v>1920</v>
      </c>
      <c r="I27" s="99">
        <f t="shared" si="12"/>
        <v>1344</v>
      </c>
      <c r="J27" s="96">
        <v>0</v>
      </c>
      <c r="K27" s="96">
        <f t="shared" si="12"/>
        <v>576</v>
      </c>
    </row>
    <row r="28" spans="1:11" s="42" customFormat="1" ht="17.25" customHeight="1" x14ac:dyDescent="0.25">
      <c r="A28" s="80"/>
      <c r="B28" s="84"/>
      <c r="C28" s="86"/>
      <c r="D28" s="83"/>
      <c r="E28" s="126">
        <v>4637</v>
      </c>
      <c r="F28" s="101">
        <v>2068.6999999999998</v>
      </c>
      <c r="G28" s="101">
        <f>F28</f>
        <v>2068.6999999999998</v>
      </c>
      <c r="H28" s="110">
        <v>1416</v>
      </c>
      <c r="I28" s="101">
        <v>840</v>
      </c>
      <c r="J28" s="101">
        <v>0</v>
      </c>
      <c r="K28" s="101">
        <f t="shared" ref="K28:K33" si="13">H28-I28</f>
        <v>576</v>
      </c>
    </row>
    <row r="29" spans="1:11" s="42" customFormat="1" ht="17.25" customHeight="1" x14ac:dyDescent="0.25">
      <c r="A29" s="81"/>
      <c r="B29" s="85"/>
      <c r="C29" s="87"/>
      <c r="D29" s="77"/>
      <c r="E29" s="126">
        <v>4639</v>
      </c>
      <c r="F29" s="101">
        <v>504</v>
      </c>
      <c r="G29" s="101">
        <f>F29</f>
        <v>504</v>
      </c>
      <c r="H29" s="110">
        <v>504</v>
      </c>
      <c r="I29" s="101">
        <v>504</v>
      </c>
      <c r="J29" s="101">
        <v>0</v>
      </c>
      <c r="K29" s="101">
        <f t="shared" si="13"/>
        <v>0</v>
      </c>
    </row>
    <row r="30" spans="1:11" s="42" customFormat="1" ht="33" customHeight="1" x14ac:dyDescent="0.25">
      <c r="A30" s="118">
        <v>1198</v>
      </c>
      <c r="B30" s="119" t="s">
        <v>125</v>
      </c>
      <c r="C30" s="120" t="s">
        <v>126</v>
      </c>
      <c r="D30" s="134" t="s">
        <v>141</v>
      </c>
      <c r="E30" s="95">
        <v>4632</v>
      </c>
      <c r="F30" s="96">
        <v>23095.7</v>
      </c>
      <c r="G30" s="96">
        <f>F30</f>
        <v>23095.7</v>
      </c>
      <c r="H30" s="99">
        <v>19054</v>
      </c>
      <c r="I30" s="96">
        <v>16274.4</v>
      </c>
      <c r="J30" s="96">
        <f t="shared" ref="J30:J43" si="14">I30/H30*100</f>
        <v>85.411986984360226</v>
      </c>
      <c r="K30" s="101">
        <f t="shared" si="13"/>
        <v>2779.6000000000004</v>
      </c>
    </row>
    <row r="31" spans="1:11" s="43" customFormat="1" ht="33.75" customHeight="1" x14ac:dyDescent="0.2">
      <c r="A31" s="118">
        <v>1015</v>
      </c>
      <c r="B31" s="119" t="s">
        <v>109</v>
      </c>
      <c r="C31" s="105" t="s">
        <v>127</v>
      </c>
      <c r="D31" s="134" t="s">
        <v>142</v>
      </c>
      <c r="E31" s="95">
        <v>4729</v>
      </c>
      <c r="F31" s="96">
        <v>169128</v>
      </c>
      <c r="G31" s="96">
        <f>F31</f>
        <v>169128</v>
      </c>
      <c r="H31" s="99">
        <v>112752</v>
      </c>
      <c r="I31" s="96">
        <v>96023.92</v>
      </c>
      <c r="J31" s="96">
        <f t="shared" si="14"/>
        <v>85.163828579537395</v>
      </c>
      <c r="K31" s="101">
        <f t="shared" si="13"/>
        <v>16728.080000000002</v>
      </c>
    </row>
    <row r="32" spans="1:11" s="38" customFormat="1" ht="29.25" customHeight="1" x14ac:dyDescent="0.2">
      <c r="A32" s="94" t="s">
        <v>129</v>
      </c>
      <c r="B32" s="94"/>
      <c r="C32" s="94"/>
      <c r="D32" s="134"/>
      <c r="E32" s="95" t="s">
        <v>3</v>
      </c>
      <c r="F32" s="96">
        <f>F33+F34+F42</f>
        <v>0</v>
      </c>
      <c r="G32" s="96">
        <f>G33+G34+G42</f>
        <v>1595355.4000000001</v>
      </c>
      <c r="H32" s="99">
        <f t="shared" ref="H32:K32" si="15">H33+H34+H42</f>
        <v>1493950.4000000001</v>
      </c>
      <c r="I32" s="96">
        <f t="shared" si="15"/>
        <v>1079930.3999999999</v>
      </c>
      <c r="J32" s="96">
        <f t="shared" si="14"/>
        <v>72.286897878269571</v>
      </c>
      <c r="K32" s="96">
        <f t="shared" si="15"/>
        <v>414020.00000000006</v>
      </c>
    </row>
    <row r="33" spans="1:12" s="32" customFormat="1" ht="54" x14ac:dyDescent="0.25">
      <c r="A33" s="97">
        <v>1212</v>
      </c>
      <c r="B33" s="55" t="s">
        <v>128</v>
      </c>
      <c r="C33" s="53" t="s">
        <v>167</v>
      </c>
      <c r="D33" s="134" t="s">
        <v>143</v>
      </c>
      <c r="E33" s="109">
        <v>4729</v>
      </c>
      <c r="F33" s="101">
        <v>0</v>
      </c>
      <c r="G33" s="101">
        <v>535300</v>
      </c>
      <c r="H33" s="110">
        <v>452000</v>
      </c>
      <c r="I33" s="101">
        <v>409737.7</v>
      </c>
      <c r="J33" s="101">
        <f t="shared" si="14"/>
        <v>90.649933628318593</v>
      </c>
      <c r="K33" s="101">
        <f t="shared" si="13"/>
        <v>42262.299999999988</v>
      </c>
    </row>
    <row r="34" spans="1:12" s="35" customFormat="1" ht="20.25" customHeight="1" x14ac:dyDescent="0.25">
      <c r="A34" s="80"/>
      <c r="B34" s="127" t="s">
        <v>130</v>
      </c>
      <c r="C34" s="105" t="s">
        <v>131</v>
      </c>
      <c r="D34" s="133" t="s">
        <v>144</v>
      </c>
      <c r="E34" s="95" t="s">
        <v>3</v>
      </c>
      <c r="F34" s="96">
        <f>SUM(F35:F41)</f>
        <v>0</v>
      </c>
      <c r="G34" s="96">
        <f t="shared" ref="G34:K34" si="16">SUM(G35:G41)</f>
        <v>1054907.4000000001</v>
      </c>
      <c r="H34" s="99">
        <f t="shared" si="16"/>
        <v>1036802.4000000001</v>
      </c>
      <c r="I34" s="96">
        <f t="shared" si="16"/>
        <v>665044.69999999995</v>
      </c>
      <c r="J34" s="96">
        <f t="shared" si="14"/>
        <v>64.143823355347166</v>
      </c>
      <c r="K34" s="96">
        <f t="shared" si="16"/>
        <v>371757.70000000007</v>
      </c>
      <c r="L34" s="32"/>
    </row>
    <row r="35" spans="1:12" s="32" customFormat="1" ht="54" x14ac:dyDescent="0.25">
      <c r="A35" s="80"/>
      <c r="B35" s="127"/>
      <c r="C35" s="122" t="s">
        <v>168</v>
      </c>
      <c r="D35" s="83"/>
      <c r="E35" s="109">
        <v>4652</v>
      </c>
      <c r="F35" s="101" t="s">
        <v>169</v>
      </c>
      <c r="G35" s="101">
        <v>366356.4</v>
      </c>
      <c r="H35" s="110">
        <v>348251.4</v>
      </c>
      <c r="I35" s="111">
        <v>328424.09999999998</v>
      </c>
      <c r="J35" s="101">
        <f t="shared" si="14"/>
        <v>94.306612981311773</v>
      </c>
      <c r="K35" s="101">
        <f t="shared" ref="K35:K41" si="17">H35-I35</f>
        <v>19827.300000000047</v>
      </c>
    </row>
    <row r="36" spans="1:12" s="32" customFormat="1" ht="40.5" x14ac:dyDescent="0.25">
      <c r="A36" s="80"/>
      <c r="B36" s="127"/>
      <c r="C36" s="122" t="s">
        <v>170</v>
      </c>
      <c r="D36" s="83"/>
      <c r="E36" s="109">
        <v>4652</v>
      </c>
      <c r="F36" s="101" t="s">
        <v>169</v>
      </c>
      <c r="G36" s="101">
        <v>25335</v>
      </c>
      <c r="H36" s="110">
        <v>25335</v>
      </c>
      <c r="I36" s="101">
        <v>25335</v>
      </c>
      <c r="J36" s="101">
        <f t="shared" si="14"/>
        <v>100</v>
      </c>
      <c r="K36" s="101">
        <f t="shared" si="17"/>
        <v>0</v>
      </c>
    </row>
    <row r="37" spans="1:12" s="32" customFormat="1" ht="67.5" x14ac:dyDescent="0.25">
      <c r="A37" s="80"/>
      <c r="B37" s="127"/>
      <c r="C37" s="122" t="s">
        <v>171</v>
      </c>
      <c r="D37" s="83"/>
      <c r="E37" s="109">
        <v>4652</v>
      </c>
      <c r="F37" s="101" t="s">
        <v>169</v>
      </c>
      <c r="G37" s="101">
        <v>179738.2</v>
      </c>
      <c r="H37" s="110">
        <v>179738.2</v>
      </c>
      <c r="I37" s="101">
        <v>166780.79999999999</v>
      </c>
      <c r="J37" s="101">
        <f t="shared" si="14"/>
        <v>92.79095929524162</v>
      </c>
      <c r="K37" s="101">
        <f t="shared" si="17"/>
        <v>12957.400000000023</v>
      </c>
    </row>
    <row r="38" spans="1:12" s="32" customFormat="1" ht="67.5" x14ac:dyDescent="0.25">
      <c r="A38" s="80"/>
      <c r="B38" s="127"/>
      <c r="C38" s="122" t="s">
        <v>172</v>
      </c>
      <c r="D38" s="83"/>
      <c r="E38" s="109">
        <v>4652</v>
      </c>
      <c r="F38" s="101" t="s">
        <v>169</v>
      </c>
      <c r="G38" s="101">
        <v>51066</v>
      </c>
      <c r="H38" s="110">
        <v>51066</v>
      </c>
      <c r="I38" s="101">
        <v>51066</v>
      </c>
      <c r="J38" s="101">
        <f t="shared" si="14"/>
        <v>100</v>
      </c>
      <c r="K38" s="101">
        <f t="shared" si="17"/>
        <v>0</v>
      </c>
    </row>
    <row r="39" spans="1:12" s="32" customFormat="1" ht="27" x14ac:dyDescent="0.25">
      <c r="A39" s="80"/>
      <c r="B39" s="127"/>
      <c r="C39" s="122" t="s">
        <v>173</v>
      </c>
      <c r="D39" s="83"/>
      <c r="E39" s="109">
        <v>4652</v>
      </c>
      <c r="F39" s="101" t="s">
        <v>169</v>
      </c>
      <c r="G39" s="101">
        <v>29513.3</v>
      </c>
      <c r="H39" s="110">
        <v>29513.3</v>
      </c>
      <c r="I39" s="101">
        <v>29513.3</v>
      </c>
      <c r="J39" s="101">
        <f t="shared" si="14"/>
        <v>100</v>
      </c>
      <c r="K39" s="101">
        <f t="shared" si="17"/>
        <v>0</v>
      </c>
    </row>
    <row r="40" spans="1:12" s="32" customFormat="1" ht="27" x14ac:dyDescent="0.25">
      <c r="A40" s="80"/>
      <c r="B40" s="127"/>
      <c r="C40" s="122" t="s">
        <v>174</v>
      </c>
      <c r="D40" s="83"/>
      <c r="E40" s="109">
        <v>4652</v>
      </c>
      <c r="F40" s="101" t="s">
        <v>169</v>
      </c>
      <c r="G40" s="101">
        <v>63925.5</v>
      </c>
      <c r="H40" s="101">
        <v>63925.5</v>
      </c>
      <c r="I40" s="101">
        <v>63925.5</v>
      </c>
      <c r="J40" s="101">
        <f t="shared" si="14"/>
        <v>100</v>
      </c>
      <c r="K40" s="101">
        <f t="shared" si="17"/>
        <v>0</v>
      </c>
    </row>
    <row r="41" spans="1:12" s="32" customFormat="1" ht="40.5" x14ac:dyDescent="0.25">
      <c r="A41" s="80"/>
      <c r="B41" s="127"/>
      <c r="C41" s="122" t="s">
        <v>175</v>
      </c>
      <c r="D41" s="77"/>
      <c r="E41" s="109">
        <v>4652</v>
      </c>
      <c r="F41" s="101" t="s">
        <v>169</v>
      </c>
      <c r="G41" s="101">
        <v>338973</v>
      </c>
      <c r="H41" s="101">
        <v>338973</v>
      </c>
      <c r="I41" s="101">
        <v>0</v>
      </c>
      <c r="J41" s="101">
        <v>0</v>
      </c>
      <c r="K41" s="101">
        <f t="shared" si="17"/>
        <v>338973</v>
      </c>
    </row>
    <row r="42" spans="1:12" s="32" customFormat="1" ht="36.75" customHeight="1" x14ac:dyDescent="0.25">
      <c r="A42" s="80"/>
      <c r="B42" s="82" t="s">
        <v>176</v>
      </c>
      <c r="C42" s="128" t="s">
        <v>177</v>
      </c>
      <c r="D42" s="137" t="s">
        <v>178</v>
      </c>
      <c r="E42" s="129" t="s">
        <v>3</v>
      </c>
      <c r="F42" s="96">
        <f>SUM(F43:F49)</f>
        <v>0</v>
      </c>
      <c r="G42" s="96">
        <f>SUM(G43:G43)</f>
        <v>5148</v>
      </c>
      <c r="H42" s="140">
        <f t="shared" ref="H42:K42" si="18">H43</f>
        <v>5148</v>
      </c>
      <c r="I42" s="141">
        <f t="shared" si="18"/>
        <v>5148</v>
      </c>
      <c r="J42" s="96">
        <f t="shared" si="14"/>
        <v>100</v>
      </c>
      <c r="K42" s="141">
        <f t="shared" si="18"/>
        <v>0</v>
      </c>
    </row>
    <row r="43" spans="1:12" s="32" customFormat="1" ht="27" x14ac:dyDescent="0.25">
      <c r="A43" s="81"/>
      <c r="B43" s="82"/>
      <c r="C43" s="53" t="s">
        <v>179</v>
      </c>
      <c r="D43" s="138"/>
      <c r="E43" s="109">
        <v>5129</v>
      </c>
      <c r="F43" s="101" t="s">
        <v>169</v>
      </c>
      <c r="G43" s="110">
        <v>5148</v>
      </c>
      <c r="H43" s="110">
        <v>5148</v>
      </c>
      <c r="I43" s="101">
        <v>5148</v>
      </c>
      <c r="J43" s="101">
        <f t="shared" si="14"/>
        <v>100</v>
      </c>
      <c r="K43" s="101">
        <f t="shared" ref="K43" si="19">H43-I43</f>
        <v>0</v>
      </c>
    </row>
    <row r="44" spans="1:12" s="32" customFormat="1" ht="14.25" x14ac:dyDescent="0.25">
      <c r="A44" s="45"/>
      <c r="B44" s="46"/>
      <c r="C44" s="47"/>
      <c r="D44" s="48"/>
      <c r="E44" s="52"/>
      <c r="F44" s="40"/>
      <c r="G44" s="40"/>
      <c r="H44" s="130"/>
      <c r="I44" s="49"/>
      <c r="J44" s="40"/>
      <c r="K44" s="40"/>
    </row>
    <row r="45" spans="1:12" s="32" customFormat="1" ht="14.25" x14ac:dyDescent="0.25">
      <c r="A45" s="45"/>
      <c r="B45" s="46"/>
      <c r="C45" s="47"/>
      <c r="D45" s="48"/>
      <c r="E45" s="52"/>
      <c r="F45" s="40"/>
      <c r="G45" s="40"/>
      <c r="H45" s="130"/>
      <c r="I45" s="49"/>
      <c r="J45" s="40"/>
      <c r="K45" s="40"/>
    </row>
    <row r="53" spans="1:11" x14ac:dyDescent="0.25">
      <c r="A53" s="33"/>
      <c r="B53" s="33"/>
      <c r="D53" s="139"/>
      <c r="E53" s="33"/>
      <c r="F53" s="33"/>
      <c r="G53" s="33"/>
      <c r="H53" s="131"/>
      <c r="I53" s="33"/>
      <c r="J53" s="33"/>
      <c r="K53" s="33"/>
    </row>
  </sheetData>
  <mergeCells count="34">
    <mergeCell ref="D27:D29"/>
    <mergeCell ref="A32:C32"/>
    <mergeCell ref="A33:A43"/>
    <mergeCell ref="B34:B41"/>
    <mergeCell ref="D34:D41"/>
    <mergeCell ref="B42:B43"/>
    <mergeCell ref="D42:D43"/>
    <mergeCell ref="A15:A22"/>
    <mergeCell ref="B15:C15"/>
    <mergeCell ref="A24:A26"/>
    <mergeCell ref="B24:C24"/>
    <mergeCell ref="A27:A29"/>
    <mergeCell ref="B27:B29"/>
    <mergeCell ref="C27:C29"/>
    <mergeCell ref="B1:J1"/>
    <mergeCell ref="B2:K2"/>
    <mergeCell ref="H4:I4"/>
    <mergeCell ref="J4:K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:J3"/>
    <mergeCell ref="A7:C7"/>
    <mergeCell ref="A8:A12"/>
    <mergeCell ref="B8:B11"/>
    <mergeCell ref="C8:E8"/>
    <mergeCell ref="D9:D11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2018-2019տարբերություն</vt:lpstr>
      <vt:lpstr>2023</vt:lpstr>
      <vt:lpstr>'2018-2019տարբերություն'!Заголовки_для_печати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2023-09-06T08:50:59Z</cp:lastPrinted>
  <dcterms:created xsi:type="dcterms:W3CDTF">1996-10-14T23:33:28Z</dcterms:created>
  <dcterms:modified xsi:type="dcterms:W3CDTF">2023-09-06T08:59:31Z</dcterms:modified>
</cp:coreProperties>
</file>