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7560"/>
  </bookViews>
  <sheets>
    <sheet name="Лист1" sheetId="28" r:id="rId1"/>
  </sheets>
  <calcPr calcId="144525"/>
</workbook>
</file>

<file path=xl/calcChain.xml><?xml version="1.0" encoding="utf-8"?>
<calcChain xmlns="http://schemas.openxmlformats.org/spreadsheetml/2006/main">
  <c r="K7" i="28" l="1"/>
  <c r="G7" i="28"/>
  <c r="H7" i="28"/>
  <c r="I7" i="28"/>
  <c r="F7" i="28"/>
  <c r="K23" i="28"/>
  <c r="J23" i="28"/>
  <c r="K39" i="28"/>
  <c r="J39" i="28"/>
  <c r="J27" i="28"/>
  <c r="J28" i="28"/>
  <c r="J29" i="28"/>
  <c r="K9" i="28" l="1"/>
  <c r="K11" i="28"/>
  <c r="J11" i="28"/>
  <c r="K10" i="28"/>
  <c r="J10" i="28"/>
  <c r="H8" i="28" l="1"/>
  <c r="J9" i="28"/>
  <c r="K42" i="28"/>
  <c r="K41" i="28" s="1"/>
  <c r="J42" i="28"/>
  <c r="I41" i="28"/>
  <c r="H41" i="28"/>
  <c r="G41" i="28"/>
  <c r="K40" i="28"/>
  <c r="K38" i="28"/>
  <c r="J38" i="28"/>
  <c r="K37" i="28"/>
  <c r="J37" i="28"/>
  <c r="K36" i="28"/>
  <c r="J36" i="28"/>
  <c r="K35" i="28"/>
  <c r="J35" i="28"/>
  <c r="I34" i="28"/>
  <c r="H34" i="28"/>
  <c r="G34" i="28"/>
  <c r="F34" i="28"/>
  <c r="F32" i="28" s="1"/>
  <c r="K33" i="28"/>
  <c r="J33" i="28"/>
  <c r="K31" i="28"/>
  <c r="J31" i="28"/>
  <c r="G31" i="28"/>
  <c r="K30" i="28"/>
  <c r="J30" i="28"/>
  <c r="G30" i="28"/>
  <c r="K29" i="28"/>
  <c r="G29" i="28"/>
  <c r="K28" i="28"/>
  <c r="G28" i="28"/>
  <c r="I27" i="28"/>
  <c r="H27" i="28"/>
  <c r="F27" i="28"/>
  <c r="K26" i="28"/>
  <c r="G26" i="28"/>
  <c r="K25" i="28"/>
  <c r="J25" i="28"/>
  <c r="G25" i="28"/>
  <c r="G24" i="28" s="1"/>
  <c r="I24" i="28"/>
  <c r="H24" i="28"/>
  <c r="F24" i="28"/>
  <c r="K22" i="28"/>
  <c r="J22" i="28"/>
  <c r="G22" i="28"/>
  <c r="K21" i="28"/>
  <c r="J21" i="28"/>
  <c r="G21" i="28"/>
  <c r="K20" i="28"/>
  <c r="J20" i="28"/>
  <c r="G20" i="28"/>
  <c r="K19" i="28"/>
  <c r="J19" i="28"/>
  <c r="G19" i="28"/>
  <c r="K18" i="28"/>
  <c r="J18" i="28"/>
  <c r="G18" i="28"/>
  <c r="K17" i="28"/>
  <c r="J17" i="28"/>
  <c r="G17" i="28"/>
  <c r="K16" i="28"/>
  <c r="J16" i="28"/>
  <c r="G16" i="28"/>
  <c r="I15" i="28"/>
  <c r="H15" i="28"/>
  <c r="F15" i="28"/>
  <c r="K14" i="28"/>
  <c r="J14" i="28"/>
  <c r="G14" i="28"/>
  <c r="K13" i="28"/>
  <c r="J13" i="28"/>
  <c r="K12" i="28"/>
  <c r="J12" i="28"/>
  <c r="G12" i="28"/>
  <c r="F8" i="28"/>
  <c r="K27" i="28" l="1"/>
  <c r="J24" i="28"/>
  <c r="G15" i="28"/>
  <c r="J41" i="28"/>
  <c r="K15" i="28"/>
  <c r="J15" i="28"/>
  <c r="K24" i="28"/>
  <c r="H32" i="28"/>
  <c r="G32" i="28"/>
  <c r="J34" i="28"/>
  <c r="I8" i="28"/>
  <c r="J8" i="28" s="1"/>
  <c r="G27" i="28"/>
  <c r="K34" i="28"/>
  <c r="K32" i="28" s="1"/>
  <c r="K8" i="28"/>
  <c r="G8" i="28"/>
  <c r="I32" i="28"/>
  <c r="J32" i="28" l="1"/>
  <c r="J7" i="28"/>
</calcChain>
</file>

<file path=xl/sharedStrings.xml><?xml version="1.0" encoding="utf-8"?>
<sst xmlns="http://schemas.openxmlformats.org/spreadsheetml/2006/main" count="96" uniqueCount="85">
  <si>
    <t>X</t>
  </si>
  <si>
    <t>Ը Ն Դ Ա Մ Ե Ն Ը</t>
  </si>
  <si>
    <t>Աշխատողների աշխատավարձեր և հավելավճարներ</t>
  </si>
  <si>
    <t>Հոդվածի համարը</t>
  </si>
  <si>
    <t>Դրամարկղային ծախս</t>
  </si>
  <si>
    <t>Հ Ա Շ Վ Ե Տ Վ ՈՒ Թ Յ ՈՒ Ն</t>
  </si>
  <si>
    <t>Ծախսման ուղղությունները</t>
  </si>
  <si>
    <t>Կատ.    % -ը</t>
  </si>
  <si>
    <t>Ծրագրային դասիչը</t>
  </si>
  <si>
    <t>Ծրագիր</t>
  </si>
  <si>
    <t>Միջոցառում</t>
  </si>
  <si>
    <t>11001</t>
  </si>
  <si>
    <t>ՀՀ Տավուշի մարզպետարանի կողմից տարածքային պետական կառավարման ապահովում</t>
  </si>
  <si>
    <t>11002</t>
  </si>
  <si>
    <t>Մարզային նշանակության ավտոճանապարհների պահպանման և անվտանգ երթևեկության ծառայություններ</t>
  </si>
  <si>
    <t>12001</t>
  </si>
  <si>
    <t>Այլընտանքային աշխատանքային ծառայողներին դրամական բավարարման և դրամական փոխհատուցման տրամադրում</t>
  </si>
  <si>
    <t>Հանրակրթական ծրագիր - Ընդամենը</t>
  </si>
  <si>
    <t xml:space="preserve"> Տարրական ընդհանուր հանրակրթություն</t>
  </si>
  <si>
    <t>Հիմնական ընդհանուր հանրակրթություն</t>
  </si>
  <si>
    <t xml:space="preserve"> Միջնակարգ ընդհանուր հանրակրթություն</t>
  </si>
  <si>
    <t>11003</t>
  </si>
  <si>
    <t>Նախադպրոցական կրթություն</t>
  </si>
  <si>
    <t>12002</t>
  </si>
  <si>
    <t>12004</t>
  </si>
  <si>
    <t>Հանրակրթական դպրոցների մանկավարժներին և դպրոցահասակ երեխաներին տրանսպորտային ծախսերի փոխհատուցում</t>
  </si>
  <si>
    <t>Կրթության որակի ապահովում - Ընդամենը</t>
  </si>
  <si>
    <t>Ատեստավորման միջոցով որակավորում ստացած ուսուցիչներին հավելավճարների տրամադրում</t>
  </si>
  <si>
    <t>11010</t>
  </si>
  <si>
    <t>Ատեստավորման նոր համակարգի ներդրում՝ ուղղված ուսուցիչների որակի բարձրացմանը</t>
  </si>
  <si>
    <t>11022</t>
  </si>
  <si>
    <t>Մշակութային միջոցառումների իրականացում ՀՀ մարզերում</t>
  </si>
  <si>
    <t>11005</t>
  </si>
  <si>
    <t>Ազգային, փողային և լարային նվագարանների գծով ուսուցում</t>
  </si>
  <si>
    <t xml:space="preserve">Պետական հիմնարկների և կազմակերպությունների  աշխատողների սոցիալական փաթեթով ապահովում         </t>
  </si>
  <si>
    <t>12003</t>
  </si>
  <si>
    <t>ՀՀ կառավարության որոշումներով հատկացված գումարներ</t>
  </si>
  <si>
    <t>12007</t>
  </si>
  <si>
    <t>Կապիտալ սուբվենցիաների տրամադրում- ընդամենը</t>
  </si>
  <si>
    <t>04-05-01-04</t>
  </si>
  <si>
    <t>02-05-01-01</t>
  </si>
  <si>
    <t>09-01-02-01</t>
  </si>
  <si>
    <t>09-02-01-01</t>
  </si>
  <si>
    <t>09-02-02-02</t>
  </si>
  <si>
    <t>09-01-01-01</t>
  </si>
  <si>
    <t>09-06-01-10</t>
  </si>
  <si>
    <t>09-06-01-19</t>
  </si>
  <si>
    <t>09-06-01-86</t>
  </si>
  <si>
    <t>09-05-01-04</t>
  </si>
  <si>
    <t>10-09-02-02</t>
  </si>
  <si>
    <t>01-08-01-02</t>
  </si>
  <si>
    <t>01-08-01-03</t>
  </si>
  <si>
    <t>հազար դրամ</t>
  </si>
  <si>
    <t>Հանրակրթական հիմնական ծրագրեր իրականացնող ուսումն. հաստատությունների հերթական ատեստավորման ենթակա ուսուցչի վերապատրաստում</t>
  </si>
  <si>
    <t>08-02-05-04</t>
  </si>
  <si>
    <t>32001</t>
  </si>
  <si>
    <t>Բաժին, խումբ, Դաս, Ծրագիր</t>
  </si>
  <si>
    <t>09-01-01-02</t>
  </si>
  <si>
    <t>2023թ. պետական բյուջեով նախատեսված</t>
  </si>
  <si>
    <t>31001</t>
  </si>
  <si>
    <t>Վարչական սարքավորումներ</t>
  </si>
  <si>
    <t>01-01-01-08</t>
  </si>
  <si>
    <t>5122</t>
  </si>
  <si>
    <t xml:space="preserve">Սոցիալական որոշ խմբերի 1,5-5 տարեկան երեխաների նախադպրոցական կրթություն </t>
  </si>
  <si>
    <t>12013</t>
  </si>
  <si>
    <t>09-06-01-26</t>
  </si>
  <si>
    <t>Տարբերությունը</t>
  </si>
  <si>
    <t xml:space="preserve"> 2. Իջևան համայնքի Սևքար բնակավայրի ճանապարհների սալիկապատում և վերանորոգում ծրագիր /ՀՀ կառ. 23.02.2023թ. թիվ 237-Ն որոշում/ </t>
  </si>
  <si>
    <t>ՀՀ մարզերում առաջնահերթ  լուծում պահանջող անհետաձգելի ծրագրերի իրականացում /</t>
  </si>
  <si>
    <t>Իջևանի ԱԱՊԿ-ի համար ուլտրաձայնային ախտորոշման սարքի ձեռքբերում /ՀՀ կառ 01.06.2023թ թիվ 863-Ն որոշում/</t>
  </si>
  <si>
    <t xml:space="preserve"> 2023թ. ՀՀ պետական բյուջեով և կառավարության որոշումներով ՀՀ Տավուշի մարզպետի աշխատակազմին ու մարզպետի աշխատակազմի ենթակայության կազմակերպություններին նախատեսված ֆինանսական միջոցների ֆինանսավորման մասին </t>
  </si>
  <si>
    <t>ՀՀ սահմանամերձ համայնքների ընտանիք. բնական գազի, էլ.էներգիայի, ոռոգման ջրի սակագնի մասնակի փոխհ.և անշարժ գույքի հարկի փոխհատուցում /23.02.2023թ.243-Ն/</t>
  </si>
  <si>
    <t xml:space="preserve"> 5.Նոյեմբերյան համայնքի Այրում բնակավայրի ասֆալ-տապատում /ՀՀ կառ. 25.05.2023թ. թիվ 814-Ն որոշում/ </t>
  </si>
  <si>
    <t xml:space="preserve"> 3. Իջևան համայնքի Խաշթառակ բնակավայրի ասֆալտա պատում,Սարիգյուղ բնակավայրի ջրամատակարարման համակարգերի արդիականացում,Աչաջուր բնակավայրի ոռոգման համակարգի կառուցում /ՀՀ կառ. 23.03.2023թ. թիվ 388-Ն որոշում/</t>
  </si>
  <si>
    <t>1. Բերդ, Իջևան և Նոյեմբերյան համայնքներում համապա տասխանաբար գիշերային լուսավորության ցանցի կառու-ցում, ճանապարհների հիմնանորոգում և մշակույթի տների վերանորոգում ծրագրեր / ՀՀ կառ. 02.02.2023թ. թիվ 125-Ն որոշում/</t>
  </si>
  <si>
    <t xml:space="preserve"> 4. Իջևան համայնքի Իջևան,Աչաջուր,Այգեհովիտ և Խաշ-թառակ բն. ճանապ.և բակերի հիմնանորոգում ասֆալտա-պատում/Իջևանի Անկախության 1թիվ 12շենքի և Ազատա-մարտիկների 2շենքի բակեր / ՀՀ կառ. 21.04.2023թ. թիվ 588-Ն որոշում </t>
  </si>
  <si>
    <t>2023 թ. պետ. բյուջեով և կառ. որոշումներով փոփոխված (+/-)</t>
  </si>
  <si>
    <t>01.08.01.07</t>
  </si>
  <si>
    <t>Ապրանքների, ծառայությունների և աշխատանքի ձեռք բերում</t>
  </si>
  <si>
    <t>Այլ ծախսեր</t>
  </si>
  <si>
    <t>01.08.2023թ. դրությամբ</t>
  </si>
  <si>
    <t>2023թ. 9 ամսվա  պլան</t>
  </si>
  <si>
    <t xml:space="preserve"> 6. Բերդ համայնքի Չինարի բնակավայրի ոռոգման համակարգի կառուցում /ՀՀ կառ. 27.07.2023թ. թիվ 1267-Ն որոշում/ </t>
  </si>
  <si>
    <t>Արտադպրոցական դաստիարակության ծրագիր</t>
  </si>
  <si>
    <t>09-05-01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</si>
</sst>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vertical="top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4" fillId="0" borderId="4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P6" sqref="P6"/>
    </sheetView>
  </sheetViews>
  <sheetFormatPr defaultRowHeight="13.5" x14ac:dyDescent="0.25"/>
  <cols>
    <col min="1" max="1" width="5.42578125" style="5" customWidth="1"/>
    <col min="2" max="2" width="6.28515625" style="5" customWidth="1"/>
    <col min="3" max="3" width="51" style="4" customWidth="1"/>
    <col min="4" max="4" width="12.42578125" style="63" customWidth="1"/>
    <col min="5" max="5" width="9" style="5" customWidth="1"/>
    <col min="6" max="6" width="15" style="5" customWidth="1"/>
    <col min="7" max="7" width="16.42578125" style="5" customWidth="1"/>
    <col min="8" max="8" width="12.28515625" style="5" customWidth="1"/>
    <col min="9" max="9" width="13.28515625" style="7" customWidth="1"/>
    <col min="10" max="10" width="6.85546875" style="5" customWidth="1"/>
    <col min="11" max="11" width="12.140625" style="5" customWidth="1"/>
    <col min="12" max="12" width="0.5703125" style="4" customWidth="1"/>
    <col min="13" max="16384" width="9.140625" style="4"/>
  </cols>
  <sheetData>
    <row r="1" spans="1:11" s="1" customFormat="1" ht="27" customHeight="1" x14ac:dyDescent="0.3">
      <c r="A1" s="52"/>
      <c r="B1" s="65" t="s">
        <v>5</v>
      </c>
      <c r="C1" s="65"/>
      <c r="D1" s="65"/>
      <c r="E1" s="65"/>
      <c r="F1" s="65"/>
      <c r="G1" s="65"/>
      <c r="H1" s="65"/>
      <c r="I1" s="65"/>
      <c r="J1" s="65"/>
    </row>
    <row r="2" spans="1:11" s="1" customFormat="1" ht="41.25" customHeight="1" x14ac:dyDescent="0.25">
      <c r="A2" s="52"/>
      <c r="B2" s="66" t="s">
        <v>70</v>
      </c>
      <c r="C2" s="66"/>
      <c r="D2" s="66"/>
      <c r="E2" s="66"/>
      <c r="F2" s="66"/>
      <c r="G2" s="66"/>
      <c r="H2" s="66"/>
      <c r="I2" s="66"/>
      <c r="J2" s="66"/>
      <c r="K2" s="66"/>
    </row>
    <row r="3" spans="1:11" s="1" customFormat="1" ht="24.75" customHeight="1" x14ac:dyDescent="0.25">
      <c r="A3" s="52"/>
      <c r="B3" s="67" t="s">
        <v>80</v>
      </c>
      <c r="C3" s="67"/>
      <c r="D3" s="67"/>
      <c r="E3" s="67"/>
      <c r="F3" s="67"/>
      <c r="G3" s="67"/>
      <c r="H3" s="67"/>
      <c r="I3" s="67"/>
      <c r="J3" s="67"/>
    </row>
    <row r="4" spans="1:11" s="1" customFormat="1" ht="16.5" x14ac:dyDescent="0.25">
      <c r="A4" s="52"/>
      <c r="B4" s="14"/>
      <c r="C4" s="14"/>
      <c r="D4" s="19"/>
      <c r="E4" s="55"/>
      <c r="F4" s="55"/>
      <c r="G4" s="55"/>
      <c r="H4" s="68"/>
      <c r="I4" s="68"/>
      <c r="J4" s="69" t="s">
        <v>52</v>
      </c>
      <c r="K4" s="69"/>
    </row>
    <row r="5" spans="1:11" s="6" customFormat="1" ht="39" customHeight="1" x14ac:dyDescent="0.2">
      <c r="A5" s="70" t="s">
        <v>8</v>
      </c>
      <c r="B5" s="70"/>
      <c r="C5" s="70" t="s">
        <v>6</v>
      </c>
      <c r="D5" s="71" t="s">
        <v>56</v>
      </c>
      <c r="E5" s="70" t="s">
        <v>3</v>
      </c>
      <c r="F5" s="70" t="s">
        <v>58</v>
      </c>
      <c r="G5" s="70" t="s">
        <v>76</v>
      </c>
      <c r="H5" s="73" t="s">
        <v>81</v>
      </c>
      <c r="I5" s="70" t="s">
        <v>4</v>
      </c>
      <c r="J5" s="70" t="s">
        <v>7</v>
      </c>
      <c r="K5" s="73" t="s">
        <v>66</v>
      </c>
    </row>
    <row r="6" spans="1:11" s="6" customFormat="1" ht="39.75" customHeight="1" x14ac:dyDescent="0.2">
      <c r="A6" s="26" t="s">
        <v>9</v>
      </c>
      <c r="B6" s="26" t="s">
        <v>10</v>
      </c>
      <c r="C6" s="70"/>
      <c r="D6" s="72"/>
      <c r="E6" s="70"/>
      <c r="F6" s="70"/>
      <c r="G6" s="70"/>
      <c r="H6" s="74"/>
      <c r="I6" s="70"/>
      <c r="J6" s="70"/>
      <c r="K6" s="74"/>
    </row>
    <row r="7" spans="1:11" s="7" customFormat="1" ht="30.75" customHeight="1" x14ac:dyDescent="0.2">
      <c r="A7" s="64" t="s">
        <v>1</v>
      </c>
      <c r="B7" s="64"/>
      <c r="C7" s="64"/>
      <c r="D7" s="27"/>
      <c r="E7" s="58" t="s">
        <v>0</v>
      </c>
      <c r="F7" s="45">
        <f>F8+F13+F14+F15+F23+F24+F27+F30+F31+F32</f>
        <v>6082931.0000000019</v>
      </c>
      <c r="G7" s="45">
        <f t="shared" ref="G7:K7" si="0">G8+G13+G14+G15+G23+G24+G27+G30+G31+G32</f>
        <v>7335125.7300000023</v>
      </c>
      <c r="H7" s="45">
        <f t="shared" si="0"/>
        <v>5601557.6000000006</v>
      </c>
      <c r="I7" s="45">
        <f t="shared" si="0"/>
        <v>4179556.1200000006</v>
      </c>
      <c r="J7" s="45">
        <f>I7/H7*100</f>
        <v>74.614177313824285</v>
      </c>
      <c r="K7" s="45">
        <f t="shared" si="0"/>
        <v>1422001.4800000002</v>
      </c>
    </row>
    <row r="8" spans="1:11" s="1" customFormat="1" ht="41.25" customHeight="1" x14ac:dyDescent="0.25">
      <c r="A8" s="76">
        <v>1055</v>
      </c>
      <c r="B8" s="79" t="s">
        <v>11</v>
      </c>
      <c r="C8" s="80" t="s">
        <v>12</v>
      </c>
      <c r="D8" s="80"/>
      <c r="E8" s="80"/>
      <c r="F8" s="45">
        <f>SUM(F9:F11)+F12</f>
        <v>575640.60000000009</v>
      </c>
      <c r="G8" s="45">
        <f>SUM(G9:G11)+G12</f>
        <v>574894.9</v>
      </c>
      <c r="H8" s="45">
        <f>SUM(H9:H11)+H12</f>
        <v>395272.39999999997</v>
      </c>
      <c r="I8" s="45">
        <f>SUM(I9:I11)+I12</f>
        <v>290873.30000000005</v>
      </c>
      <c r="J8" s="45">
        <f>I8/H8*100</f>
        <v>73.588062308423275</v>
      </c>
      <c r="K8" s="45">
        <f>SUM(K9:K11)+K12</f>
        <v>104399.09999999998</v>
      </c>
    </row>
    <row r="9" spans="1:11" s="1" customFormat="1" ht="24.75" customHeight="1" x14ac:dyDescent="0.25">
      <c r="A9" s="77"/>
      <c r="B9" s="79"/>
      <c r="C9" s="28" t="s">
        <v>2</v>
      </c>
      <c r="D9" s="75"/>
      <c r="E9" s="29"/>
      <c r="F9" s="49">
        <v>451573.2</v>
      </c>
      <c r="G9" s="49">
        <v>451573.2</v>
      </c>
      <c r="H9" s="49">
        <v>309064.59999999998</v>
      </c>
      <c r="I9" s="49">
        <v>229213.5</v>
      </c>
      <c r="J9" s="46">
        <f t="shared" ref="J9:J10" si="1">I9/H9*100</f>
        <v>74.163621456485146</v>
      </c>
      <c r="K9" s="46">
        <f t="shared" ref="K9:K11" si="2">H9-I9</f>
        <v>79851.099999999977</v>
      </c>
    </row>
    <row r="10" spans="1:11" s="1" customFormat="1" ht="31.5" customHeight="1" x14ac:dyDescent="0.25">
      <c r="A10" s="77"/>
      <c r="B10" s="79"/>
      <c r="C10" s="28" t="s">
        <v>78</v>
      </c>
      <c r="D10" s="75"/>
      <c r="E10" s="29"/>
      <c r="F10" s="49">
        <v>39136.400000000001</v>
      </c>
      <c r="G10" s="49">
        <v>38390.699999999997</v>
      </c>
      <c r="H10" s="49">
        <v>25337.8</v>
      </c>
      <c r="I10" s="49">
        <v>14533.4</v>
      </c>
      <c r="J10" s="46">
        <f t="shared" si="1"/>
        <v>57.358570988799343</v>
      </c>
      <c r="K10" s="46">
        <f t="shared" si="2"/>
        <v>10804.4</v>
      </c>
    </row>
    <row r="11" spans="1:11" s="1" customFormat="1" ht="18.75" customHeight="1" x14ac:dyDescent="0.25">
      <c r="A11" s="77"/>
      <c r="B11" s="79"/>
      <c r="C11" s="30" t="s">
        <v>79</v>
      </c>
      <c r="D11" s="75"/>
      <c r="E11" s="29"/>
      <c r="F11" s="49">
        <v>80281</v>
      </c>
      <c r="G11" s="49">
        <v>80281</v>
      </c>
      <c r="H11" s="49">
        <v>56220</v>
      </c>
      <c r="I11" s="49">
        <v>42694.5</v>
      </c>
      <c r="J11" s="46">
        <f t="shared" ref="J11:J21" si="3">I11/H11*100</f>
        <v>75.941835645677685</v>
      </c>
      <c r="K11" s="46">
        <f t="shared" si="2"/>
        <v>13525.5</v>
      </c>
    </row>
    <row r="12" spans="1:11" s="1" customFormat="1" ht="22.5" customHeight="1" x14ac:dyDescent="0.25">
      <c r="A12" s="78"/>
      <c r="B12" s="56" t="s">
        <v>59</v>
      </c>
      <c r="C12" s="44" t="s">
        <v>60</v>
      </c>
      <c r="D12" s="27" t="s">
        <v>61</v>
      </c>
      <c r="E12" s="29" t="s">
        <v>62</v>
      </c>
      <c r="F12" s="49">
        <v>4650</v>
      </c>
      <c r="G12" s="50">
        <f t="shared" ref="G12" si="4">F12</f>
        <v>4650</v>
      </c>
      <c r="H12" s="50">
        <v>4650</v>
      </c>
      <c r="I12" s="50">
        <v>4431.8999999999996</v>
      </c>
      <c r="J12" s="46">
        <f t="shared" si="3"/>
        <v>95.309677419354827</v>
      </c>
      <c r="K12" s="46">
        <f t="shared" ref="K12:K14" si="5">H12-I12</f>
        <v>218.10000000000036</v>
      </c>
    </row>
    <row r="13" spans="1:11" s="8" customFormat="1" ht="48" customHeight="1" x14ac:dyDescent="0.25">
      <c r="A13" s="60">
        <v>1049</v>
      </c>
      <c r="B13" s="56" t="s">
        <v>13</v>
      </c>
      <c r="C13" s="32" t="s">
        <v>14</v>
      </c>
      <c r="D13" s="27" t="s">
        <v>39</v>
      </c>
      <c r="E13" s="58">
        <v>4251</v>
      </c>
      <c r="F13" s="45">
        <v>126100</v>
      </c>
      <c r="G13" s="45">
        <v>120952</v>
      </c>
      <c r="H13" s="45">
        <v>99808</v>
      </c>
      <c r="I13" s="45">
        <v>36283.9</v>
      </c>
      <c r="J13" s="45">
        <f t="shared" si="3"/>
        <v>36.353699102276373</v>
      </c>
      <c r="K13" s="45">
        <f t="shared" si="5"/>
        <v>63524.1</v>
      </c>
    </row>
    <row r="14" spans="1:11" s="8" customFormat="1" ht="47.25" customHeight="1" x14ac:dyDescent="0.25">
      <c r="A14" s="60">
        <v>1110</v>
      </c>
      <c r="B14" s="56" t="s">
        <v>15</v>
      </c>
      <c r="C14" s="33" t="s">
        <v>16</v>
      </c>
      <c r="D14" s="34" t="s">
        <v>40</v>
      </c>
      <c r="E14" s="58">
        <v>4639</v>
      </c>
      <c r="F14" s="45">
        <v>750</v>
      </c>
      <c r="G14" s="45">
        <f>F14</f>
        <v>750</v>
      </c>
      <c r="H14" s="45">
        <v>750</v>
      </c>
      <c r="I14" s="48">
        <v>660</v>
      </c>
      <c r="J14" s="45">
        <f t="shared" si="3"/>
        <v>88</v>
      </c>
      <c r="K14" s="45">
        <f t="shared" si="5"/>
        <v>90</v>
      </c>
    </row>
    <row r="15" spans="1:11" s="6" customFormat="1" ht="21.75" customHeight="1" x14ac:dyDescent="0.2">
      <c r="A15" s="76">
        <v>1146</v>
      </c>
      <c r="B15" s="81" t="s">
        <v>17</v>
      </c>
      <c r="C15" s="81"/>
      <c r="D15" s="27"/>
      <c r="E15" s="59" t="s">
        <v>0</v>
      </c>
      <c r="F15" s="45">
        <f>F16+F17+F18+F19+F20+F21+F22</f>
        <v>5020935.6000000006</v>
      </c>
      <c r="G15" s="45">
        <f t="shared" ref="G15:K15" si="6">G16+G17+G18+G19+G20+G21+G22</f>
        <v>5020935.6000000006</v>
      </c>
      <c r="H15" s="45">
        <f t="shared" si="6"/>
        <v>3735683.7</v>
      </c>
      <c r="I15" s="45">
        <f t="shared" si="6"/>
        <v>2781732.3700000006</v>
      </c>
      <c r="J15" s="45">
        <f t="shared" si="3"/>
        <v>74.463808860477144</v>
      </c>
      <c r="K15" s="45">
        <f t="shared" si="6"/>
        <v>953951.33</v>
      </c>
    </row>
    <row r="16" spans="1:11" s="6" customFormat="1" x14ac:dyDescent="0.2">
      <c r="A16" s="77"/>
      <c r="B16" s="35" t="s">
        <v>11</v>
      </c>
      <c r="C16" s="28" t="s">
        <v>18</v>
      </c>
      <c r="D16" s="27" t="s">
        <v>41</v>
      </c>
      <c r="E16" s="57">
        <v>4511</v>
      </c>
      <c r="F16" s="46">
        <v>1835577.3</v>
      </c>
      <c r="G16" s="46">
        <f t="shared" ref="G16:G17" si="7">F16</f>
        <v>1835577.3</v>
      </c>
      <c r="H16" s="93">
        <v>1395038.7</v>
      </c>
      <c r="I16" s="47">
        <v>1021012.2</v>
      </c>
      <c r="J16" s="46">
        <f t="shared" si="3"/>
        <v>73.188808310479132</v>
      </c>
      <c r="K16" s="46">
        <f t="shared" ref="K16:K23" si="8">H16-I16</f>
        <v>374026.5</v>
      </c>
    </row>
    <row r="17" spans="1:11" s="6" customFormat="1" x14ac:dyDescent="0.2">
      <c r="A17" s="77"/>
      <c r="B17" s="35" t="s">
        <v>13</v>
      </c>
      <c r="C17" s="28" t="s">
        <v>19</v>
      </c>
      <c r="D17" s="27" t="s">
        <v>42</v>
      </c>
      <c r="E17" s="57">
        <v>4511</v>
      </c>
      <c r="F17" s="46">
        <v>2277715.1</v>
      </c>
      <c r="G17" s="46">
        <f t="shared" si="7"/>
        <v>2277715.1</v>
      </c>
      <c r="H17" s="93">
        <v>1710564</v>
      </c>
      <c r="I17" s="47">
        <v>1338085.5</v>
      </c>
      <c r="J17" s="46">
        <f t="shared" si="3"/>
        <v>78.224813570261034</v>
      </c>
      <c r="K17" s="46">
        <f t="shared" si="8"/>
        <v>372478.5</v>
      </c>
    </row>
    <row r="18" spans="1:11" s="6" customFormat="1" x14ac:dyDescent="0.2">
      <c r="A18" s="77"/>
      <c r="B18" s="35" t="s">
        <v>21</v>
      </c>
      <c r="C18" s="28" t="s">
        <v>20</v>
      </c>
      <c r="D18" s="27" t="s">
        <v>43</v>
      </c>
      <c r="E18" s="57">
        <v>4511</v>
      </c>
      <c r="F18" s="46">
        <v>685646.7</v>
      </c>
      <c r="G18" s="46">
        <f>F18</f>
        <v>685646.7</v>
      </c>
      <c r="H18" s="93">
        <v>518348.9</v>
      </c>
      <c r="I18" s="46">
        <v>388809</v>
      </c>
      <c r="J18" s="46">
        <f t="shared" si="3"/>
        <v>75.00912995088828</v>
      </c>
      <c r="K18" s="46">
        <f t="shared" si="8"/>
        <v>129539.90000000002</v>
      </c>
    </row>
    <row r="19" spans="1:11" s="6" customFormat="1" x14ac:dyDescent="0.2">
      <c r="A19" s="77"/>
      <c r="B19" s="28">
        <v>11013</v>
      </c>
      <c r="C19" s="28" t="s">
        <v>22</v>
      </c>
      <c r="D19" s="34" t="s">
        <v>44</v>
      </c>
      <c r="E19" s="57">
        <v>4511</v>
      </c>
      <c r="F19" s="46">
        <v>21656.799999999999</v>
      </c>
      <c r="G19" s="46">
        <f t="shared" ref="G19:G21" si="9">F19</f>
        <v>21656.799999999999</v>
      </c>
      <c r="H19" s="94">
        <v>15021.5</v>
      </c>
      <c r="I19" s="46">
        <v>11720</v>
      </c>
      <c r="J19" s="46">
        <f t="shared" si="3"/>
        <v>78.021502513064604</v>
      </c>
      <c r="K19" s="46">
        <f t="shared" si="8"/>
        <v>3301.5</v>
      </c>
    </row>
    <row r="20" spans="1:11" s="1" customFormat="1" ht="45" customHeight="1" x14ac:dyDescent="0.25">
      <c r="A20" s="77"/>
      <c r="B20" s="36" t="s">
        <v>23</v>
      </c>
      <c r="C20" s="31" t="s">
        <v>25</v>
      </c>
      <c r="D20" s="27" t="s">
        <v>45</v>
      </c>
      <c r="E20" s="37">
        <v>4637</v>
      </c>
      <c r="F20" s="46">
        <v>38418.699999999997</v>
      </c>
      <c r="G20" s="46">
        <f t="shared" si="9"/>
        <v>38418.699999999997</v>
      </c>
      <c r="H20" s="93">
        <v>26893.1</v>
      </c>
      <c r="I20" s="46">
        <v>18033.47</v>
      </c>
      <c r="J20" s="46">
        <f t="shared" si="3"/>
        <v>67.056122202349314</v>
      </c>
      <c r="K20" s="46">
        <f t="shared" si="8"/>
        <v>8859.6299999999974</v>
      </c>
    </row>
    <row r="21" spans="1:11" s="1" customFormat="1" ht="30.75" customHeight="1" x14ac:dyDescent="0.25">
      <c r="A21" s="77"/>
      <c r="B21" s="36" t="s">
        <v>24</v>
      </c>
      <c r="C21" s="28" t="s">
        <v>27</v>
      </c>
      <c r="D21" s="27" t="s">
        <v>46</v>
      </c>
      <c r="E21" s="37">
        <v>4729</v>
      </c>
      <c r="F21" s="46">
        <v>7533.8</v>
      </c>
      <c r="G21" s="46">
        <f t="shared" si="9"/>
        <v>7533.8</v>
      </c>
      <c r="H21" s="94">
        <v>3051.2</v>
      </c>
      <c r="I21" s="46">
        <v>1898.6</v>
      </c>
      <c r="J21" s="46">
        <f t="shared" si="3"/>
        <v>62.224698479286843</v>
      </c>
      <c r="K21" s="46">
        <f t="shared" si="8"/>
        <v>1152.5999999999999</v>
      </c>
    </row>
    <row r="22" spans="1:11" s="1" customFormat="1" ht="30.75" customHeight="1" x14ac:dyDescent="0.25">
      <c r="A22" s="78"/>
      <c r="B22" s="38" t="s">
        <v>64</v>
      </c>
      <c r="C22" s="28" t="s">
        <v>63</v>
      </c>
      <c r="D22" s="27" t="s">
        <v>57</v>
      </c>
      <c r="E22" s="37">
        <v>4637</v>
      </c>
      <c r="F22" s="46">
        <v>154387.20000000001</v>
      </c>
      <c r="G22" s="46">
        <f>F22</f>
        <v>154387.20000000001</v>
      </c>
      <c r="H22" s="94">
        <v>66766.3</v>
      </c>
      <c r="I22" s="46">
        <v>2173.6</v>
      </c>
      <c r="J22" s="46">
        <f>I22/H22*100</f>
        <v>3.2555346035350166</v>
      </c>
      <c r="K22" s="46">
        <f t="shared" si="8"/>
        <v>64592.700000000004</v>
      </c>
    </row>
    <row r="23" spans="1:11" s="17" customFormat="1" ht="18.75" customHeight="1" x14ac:dyDescent="0.25">
      <c r="A23" s="41">
        <v>1148</v>
      </c>
      <c r="B23" s="42" t="s">
        <v>23</v>
      </c>
      <c r="C23" s="43" t="s">
        <v>83</v>
      </c>
      <c r="D23" s="95" t="s">
        <v>84</v>
      </c>
      <c r="E23" s="37">
        <v>4729</v>
      </c>
      <c r="F23" s="45">
        <v>0</v>
      </c>
      <c r="G23" s="45">
        <v>1706.03</v>
      </c>
      <c r="H23" s="96">
        <v>1706</v>
      </c>
      <c r="I23" s="45">
        <v>0</v>
      </c>
      <c r="J23" s="45">
        <f t="shared" ref="J23" si="10">I23/H23*100</f>
        <v>0</v>
      </c>
      <c r="K23" s="46">
        <f t="shared" si="8"/>
        <v>1706</v>
      </c>
    </row>
    <row r="24" spans="1:11" s="8" customFormat="1" ht="24.75" customHeight="1" x14ac:dyDescent="0.25">
      <c r="A24" s="82">
        <v>1192</v>
      </c>
      <c r="B24" s="81" t="s">
        <v>26</v>
      </c>
      <c r="C24" s="81"/>
      <c r="D24" s="27"/>
      <c r="E24" s="59" t="s">
        <v>0</v>
      </c>
      <c r="F24" s="45">
        <f>F25+F26</f>
        <v>164708.40000000002</v>
      </c>
      <c r="G24" s="45">
        <f t="shared" ref="G24:I24" si="11">G25+G26</f>
        <v>164708.40000000002</v>
      </c>
      <c r="H24" s="45">
        <f t="shared" si="11"/>
        <v>79634.100000000006</v>
      </c>
      <c r="I24" s="45">
        <f t="shared" si="11"/>
        <v>35289.300000000003</v>
      </c>
      <c r="J24" s="45">
        <f t="shared" ref="J24:J29" si="12">I24/H24*100</f>
        <v>44.314307564221863</v>
      </c>
      <c r="K24" s="45">
        <f>K25+K26</f>
        <v>44344.800000000003</v>
      </c>
    </row>
    <row r="25" spans="1:11" s="9" customFormat="1" ht="31.5" customHeight="1" x14ac:dyDescent="0.2">
      <c r="A25" s="82"/>
      <c r="B25" s="36" t="s">
        <v>28</v>
      </c>
      <c r="C25" s="39" t="s">
        <v>29</v>
      </c>
      <c r="D25" s="27" t="s">
        <v>65</v>
      </c>
      <c r="E25" s="37">
        <v>4729</v>
      </c>
      <c r="F25" s="46">
        <v>141571.70000000001</v>
      </c>
      <c r="G25" s="46">
        <f>F25</f>
        <v>141571.70000000001</v>
      </c>
      <c r="H25" s="94">
        <v>79634.100000000006</v>
      </c>
      <c r="I25" s="46">
        <v>35289.300000000003</v>
      </c>
      <c r="J25" s="46">
        <f t="shared" si="12"/>
        <v>44.314307564221863</v>
      </c>
      <c r="K25" s="46">
        <f t="shared" ref="K25:K26" si="13">H25-I25</f>
        <v>44344.800000000003</v>
      </c>
    </row>
    <row r="26" spans="1:11" s="1" customFormat="1" ht="48" customHeight="1" x14ac:dyDescent="0.25">
      <c r="A26" s="82"/>
      <c r="B26" s="40" t="s">
        <v>30</v>
      </c>
      <c r="C26" s="16" t="s">
        <v>53</v>
      </c>
      <c r="D26" s="61" t="s">
        <v>47</v>
      </c>
      <c r="E26" s="37">
        <v>4729</v>
      </c>
      <c r="F26" s="46">
        <v>23136.7</v>
      </c>
      <c r="G26" s="46">
        <f>F26</f>
        <v>23136.7</v>
      </c>
      <c r="H26" s="94">
        <v>0</v>
      </c>
      <c r="I26" s="46">
        <v>0</v>
      </c>
      <c r="J26" s="46">
        <v>0</v>
      </c>
      <c r="K26" s="46">
        <f t="shared" si="13"/>
        <v>0</v>
      </c>
    </row>
    <row r="27" spans="1:11" s="17" customFormat="1" ht="14.25" x14ac:dyDescent="0.25">
      <c r="A27" s="76">
        <v>1196</v>
      </c>
      <c r="B27" s="83" t="s">
        <v>11</v>
      </c>
      <c r="C27" s="86" t="s">
        <v>31</v>
      </c>
      <c r="D27" s="71" t="s">
        <v>54</v>
      </c>
      <c r="E27" s="58" t="s">
        <v>0</v>
      </c>
      <c r="F27" s="45">
        <f>F28+F29</f>
        <v>2572.6999999999998</v>
      </c>
      <c r="G27" s="45">
        <f t="shared" ref="G27:K27" si="14">G28+G29</f>
        <v>2572.6999999999998</v>
      </c>
      <c r="H27" s="45">
        <f t="shared" si="14"/>
        <v>1920</v>
      </c>
      <c r="I27" s="45">
        <f t="shared" si="14"/>
        <v>1344</v>
      </c>
      <c r="J27" s="46">
        <f t="shared" si="12"/>
        <v>70</v>
      </c>
      <c r="K27" s="45">
        <f t="shared" si="14"/>
        <v>576</v>
      </c>
    </row>
    <row r="28" spans="1:11" s="17" customFormat="1" ht="14.25" x14ac:dyDescent="0.25">
      <c r="A28" s="77"/>
      <c r="B28" s="84"/>
      <c r="C28" s="87"/>
      <c r="D28" s="75"/>
      <c r="E28" s="37">
        <v>4637</v>
      </c>
      <c r="F28" s="46">
        <v>2068.6999999999998</v>
      </c>
      <c r="G28" s="46">
        <f>F28</f>
        <v>2068.6999999999998</v>
      </c>
      <c r="H28" s="46">
        <v>1416</v>
      </c>
      <c r="I28" s="46">
        <v>840</v>
      </c>
      <c r="J28" s="46">
        <f t="shared" si="12"/>
        <v>59.322033898305079</v>
      </c>
      <c r="K28" s="46">
        <f t="shared" ref="K28:K33" si="15">H28-I28</f>
        <v>576</v>
      </c>
    </row>
    <row r="29" spans="1:11" s="17" customFormat="1" ht="14.25" x14ac:dyDescent="0.25">
      <c r="A29" s="78"/>
      <c r="B29" s="85"/>
      <c r="C29" s="88"/>
      <c r="D29" s="72"/>
      <c r="E29" s="37">
        <v>4639</v>
      </c>
      <c r="F29" s="46">
        <v>504</v>
      </c>
      <c r="G29" s="46">
        <f>F29</f>
        <v>504</v>
      </c>
      <c r="H29" s="46">
        <v>504</v>
      </c>
      <c r="I29" s="46">
        <v>504</v>
      </c>
      <c r="J29" s="46">
        <f t="shared" si="12"/>
        <v>100</v>
      </c>
      <c r="K29" s="46">
        <f t="shared" si="15"/>
        <v>0</v>
      </c>
    </row>
    <row r="30" spans="1:11" s="17" customFormat="1" ht="39" customHeight="1" x14ac:dyDescent="0.25">
      <c r="A30" s="41">
        <v>1198</v>
      </c>
      <c r="B30" s="42" t="s">
        <v>32</v>
      </c>
      <c r="C30" s="43" t="s">
        <v>33</v>
      </c>
      <c r="D30" s="27" t="s">
        <v>48</v>
      </c>
      <c r="E30" s="58">
        <v>4632</v>
      </c>
      <c r="F30" s="45">
        <v>23095.7</v>
      </c>
      <c r="G30" s="45">
        <f>F30</f>
        <v>23095.7</v>
      </c>
      <c r="H30" s="45">
        <v>19054</v>
      </c>
      <c r="I30" s="45">
        <v>13495.4</v>
      </c>
      <c r="J30" s="45">
        <f t="shared" ref="J30:J42" si="16">I30/H30*100</f>
        <v>70.827122913823871</v>
      </c>
      <c r="K30" s="46">
        <f t="shared" si="15"/>
        <v>5558.6</v>
      </c>
    </row>
    <row r="31" spans="1:11" s="18" customFormat="1" ht="41.25" customHeight="1" x14ac:dyDescent="0.2">
      <c r="A31" s="41">
        <v>1015</v>
      </c>
      <c r="B31" s="42" t="s">
        <v>15</v>
      </c>
      <c r="C31" s="32" t="s">
        <v>34</v>
      </c>
      <c r="D31" s="27" t="s">
        <v>49</v>
      </c>
      <c r="E31" s="58">
        <v>4729</v>
      </c>
      <c r="F31" s="45">
        <v>169128</v>
      </c>
      <c r="G31" s="45">
        <f>F31</f>
        <v>169128</v>
      </c>
      <c r="H31" s="45">
        <v>112752</v>
      </c>
      <c r="I31" s="45">
        <v>83177.5</v>
      </c>
      <c r="J31" s="45">
        <f t="shared" si="16"/>
        <v>73.770310061018876</v>
      </c>
      <c r="K31" s="46">
        <f t="shared" si="15"/>
        <v>29574.5</v>
      </c>
    </row>
    <row r="32" spans="1:11" s="9" customFormat="1" ht="28.5" customHeight="1" x14ac:dyDescent="0.2">
      <c r="A32" s="64" t="s">
        <v>36</v>
      </c>
      <c r="B32" s="64"/>
      <c r="C32" s="64"/>
      <c r="D32" s="27"/>
      <c r="E32" s="58" t="s">
        <v>0</v>
      </c>
      <c r="F32" s="45">
        <f>F33+F34+F41</f>
        <v>0</v>
      </c>
      <c r="G32" s="45">
        <f>G33+G34+G41</f>
        <v>1256382.4000000001</v>
      </c>
      <c r="H32" s="45">
        <f t="shared" ref="H32:K32" si="17">H33+H34+H41</f>
        <v>1154977.4000000001</v>
      </c>
      <c r="I32" s="45">
        <f t="shared" si="17"/>
        <v>936700.35000000009</v>
      </c>
      <c r="J32" s="45">
        <f t="shared" si="16"/>
        <v>81.101184317545943</v>
      </c>
      <c r="K32" s="45">
        <f t="shared" si="17"/>
        <v>218277.05000000005</v>
      </c>
    </row>
    <row r="33" spans="1:12" s="1" customFormat="1" ht="58.5" customHeight="1" x14ac:dyDescent="0.25">
      <c r="A33" s="76">
        <v>1212</v>
      </c>
      <c r="B33" s="56" t="s">
        <v>35</v>
      </c>
      <c r="C33" s="28" t="s">
        <v>71</v>
      </c>
      <c r="D33" s="27" t="s">
        <v>50</v>
      </c>
      <c r="E33" s="37">
        <v>4729</v>
      </c>
      <c r="F33" s="46">
        <v>0</v>
      </c>
      <c r="G33" s="46">
        <v>535300</v>
      </c>
      <c r="H33" s="46">
        <v>452000</v>
      </c>
      <c r="I33" s="46">
        <v>342334</v>
      </c>
      <c r="J33" s="46">
        <f t="shared" si="16"/>
        <v>75.737610619469038</v>
      </c>
      <c r="K33" s="46">
        <f t="shared" si="15"/>
        <v>109666</v>
      </c>
    </row>
    <row r="34" spans="1:12" s="6" customFormat="1" ht="25.5" customHeight="1" x14ac:dyDescent="0.25">
      <c r="A34" s="77"/>
      <c r="B34" s="89" t="s">
        <v>37</v>
      </c>
      <c r="C34" s="32" t="s">
        <v>38</v>
      </c>
      <c r="D34" s="71" t="s">
        <v>51</v>
      </c>
      <c r="E34" s="58" t="s">
        <v>0</v>
      </c>
      <c r="F34" s="45">
        <f>SUM(F35:F40)</f>
        <v>0</v>
      </c>
      <c r="G34" s="45">
        <f t="shared" ref="G34:K34" si="18">SUM(G35:G40)</f>
        <v>715934.40000000014</v>
      </c>
      <c r="H34" s="45">
        <f t="shared" si="18"/>
        <v>697829.40000000014</v>
      </c>
      <c r="I34" s="45">
        <f t="shared" si="18"/>
        <v>589218.35000000009</v>
      </c>
      <c r="J34" s="45">
        <f t="shared" si="16"/>
        <v>84.435873581709217</v>
      </c>
      <c r="K34" s="45">
        <f t="shared" si="18"/>
        <v>108611.05000000005</v>
      </c>
      <c r="L34" s="1"/>
    </row>
    <row r="35" spans="1:12" s="1" customFormat="1" ht="74.25" customHeight="1" x14ac:dyDescent="0.25">
      <c r="A35" s="77"/>
      <c r="B35" s="89"/>
      <c r="C35" s="39" t="s">
        <v>74</v>
      </c>
      <c r="D35" s="75"/>
      <c r="E35" s="37">
        <v>4652</v>
      </c>
      <c r="F35" s="46"/>
      <c r="G35" s="46">
        <v>366356.4</v>
      </c>
      <c r="H35" s="46">
        <v>348251.4</v>
      </c>
      <c r="I35" s="47">
        <v>328424.09999999998</v>
      </c>
      <c r="J35" s="46">
        <f t="shared" si="16"/>
        <v>94.306612981311773</v>
      </c>
      <c r="K35" s="46">
        <f t="shared" ref="K35:K40" si="19">H35-I35</f>
        <v>19827.300000000047</v>
      </c>
    </row>
    <row r="36" spans="1:12" s="1" customFormat="1" ht="45.75" customHeight="1" x14ac:dyDescent="0.25">
      <c r="A36" s="77"/>
      <c r="B36" s="89"/>
      <c r="C36" s="39" t="s">
        <v>67</v>
      </c>
      <c r="D36" s="75"/>
      <c r="E36" s="37">
        <v>4652</v>
      </c>
      <c r="F36" s="46"/>
      <c r="G36" s="46">
        <v>25335</v>
      </c>
      <c r="H36" s="46">
        <v>25335</v>
      </c>
      <c r="I36" s="46">
        <v>25335</v>
      </c>
      <c r="J36" s="46">
        <f t="shared" si="16"/>
        <v>100</v>
      </c>
      <c r="K36" s="46">
        <f t="shared" si="19"/>
        <v>0</v>
      </c>
    </row>
    <row r="37" spans="1:12" s="1" customFormat="1" ht="78" customHeight="1" x14ac:dyDescent="0.25">
      <c r="A37" s="77"/>
      <c r="B37" s="89"/>
      <c r="C37" s="39" t="s">
        <v>73</v>
      </c>
      <c r="D37" s="75"/>
      <c r="E37" s="37">
        <v>4652</v>
      </c>
      <c r="F37" s="46"/>
      <c r="G37" s="46">
        <v>179738.2</v>
      </c>
      <c r="H37" s="46">
        <v>179738.2</v>
      </c>
      <c r="I37" s="51">
        <v>154879.95000000001</v>
      </c>
      <c r="J37" s="46">
        <f t="shared" si="16"/>
        <v>86.169745774687854</v>
      </c>
      <c r="K37" s="46">
        <f t="shared" si="19"/>
        <v>24858.25</v>
      </c>
    </row>
    <row r="38" spans="1:12" s="1" customFormat="1" ht="76.5" customHeight="1" x14ac:dyDescent="0.25">
      <c r="A38" s="77"/>
      <c r="B38" s="89"/>
      <c r="C38" s="39" t="s">
        <v>75</v>
      </c>
      <c r="D38" s="75"/>
      <c r="E38" s="37">
        <v>4652</v>
      </c>
      <c r="F38" s="46"/>
      <c r="G38" s="46">
        <v>51066</v>
      </c>
      <c r="H38" s="46">
        <v>51066</v>
      </c>
      <c r="I38" s="46">
        <v>51066</v>
      </c>
      <c r="J38" s="46">
        <f t="shared" si="16"/>
        <v>100</v>
      </c>
      <c r="K38" s="46">
        <f t="shared" si="19"/>
        <v>0</v>
      </c>
    </row>
    <row r="39" spans="1:12" s="1" customFormat="1" ht="30" customHeight="1" x14ac:dyDescent="0.25">
      <c r="A39" s="77"/>
      <c r="B39" s="89"/>
      <c r="C39" s="39" t="s">
        <v>72</v>
      </c>
      <c r="D39" s="75"/>
      <c r="E39" s="37">
        <v>4652</v>
      </c>
      <c r="F39" s="46"/>
      <c r="G39" s="46">
        <v>29513.3</v>
      </c>
      <c r="H39" s="46">
        <v>29513.3</v>
      </c>
      <c r="I39" s="46">
        <v>29513.3</v>
      </c>
      <c r="J39" s="46">
        <f t="shared" ref="J39" si="20">I39/H39*100</f>
        <v>100</v>
      </c>
      <c r="K39" s="46">
        <f t="shared" ref="K39" si="21">H39-I39</f>
        <v>0</v>
      </c>
    </row>
    <row r="40" spans="1:12" s="1" customFormat="1" ht="45" customHeight="1" x14ac:dyDescent="0.25">
      <c r="A40" s="77"/>
      <c r="B40" s="89"/>
      <c r="C40" s="39" t="s">
        <v>82</v>
      </c>
      <c r="D40" s="72"/>
      <c r="E40" s="37">
        <v>4652</v>
      </c>
      <c r="F40" s="46"/>
      <c r="G40" s="46">
        <v>63925.5</v>
      </c>
      <c r="H40" s="46">
        <v>63925.5</v>
      </c>
      <c r="I40" s="46">
        <v>0</v>
      </c>
      <c r="J40" s="46">
        <v>0</v>
      </c>
      <c r="K40" s="46">
        <f t="shared" si="19"/>
        <v>63925.5</v>
      </c>
    </row>
    <row r="41" spans="1:12" s="1" customFormat="1" ht="42" customHeight="1" x14ac:dyDescent="0.25">
      <c r="A41" s="77"/>
      <c r="B41" s="90" t="s">
        <v>55</v>
      </c>
      <c r="C41" s="12" t="s">
        <v>68</v>
      </c>
      <c r="D41" s="91" t="s">
        <v>77</v>
      </c>
      <c r="E41" s="13" t="s">
        <v>0</v>
      </c>
      <c r="F41" s="10"/>
      <c r="G41" s="10">
        <f>G42</f>
        <v>5148</v>
      </c>
      <c r="H41" s="10">
        <f t="shared" ref="H41:K41" si="22">H42</f>
        <v>5148</v>
      </c>
      <c r="I41" s="10">
        <f t="shared" si="22"/>
        <v>5148</v>
      </c>
      <c r="J41" s="3">
        <f t="shared" si="16"/>
        <v>100</v>
      </c>
      <c r="K41" s="10">
        <f t="shared" si="22"/>
        <v>0</v>
      </c>
    </row>
    <row r="42" spans="1:12" s="1" customFormat="1" ht="52.5" customHeight="1" x14ac:dyDescent="0.25">
      <c r="A42" s="78"/>
      <c r="B42" s="90"/>
      <c r="C42" s="11" t="s">
        <v>69</v>
      </c>
      <c r="D42" s="92"/>
      <c r="E42" s="54">
        <v>5129</v>
      </c>
      <c r="F42" s="2"/>
      <c r="G42" s="2">
        <v>5148</v>
      </c>
      <c r="H42" s="2">
        <v>5148</v>
      </c>
      <c r="I42" s="2">
        <v>5148</v>
      </c>
      <c r="J42" s="2">
        <f t="shared" si="16"/>
        <v>100</v>
      </c>
      <c r="K42" s="20">
        <f t="shared" ref="K42" si="23">H42-I42</f>
        <v>0</v>
      </c>
    </row>
    <row r="43" spans="1:12" s="1" customFormat="1" ht="18" customHeight="1" x14ac:dyDescent="0.25">
      <c r="A43" s="21"/>
      <c r="B43" s="22"/>
      <c r="C43" s="23"/>
      <c r="D43" s="24"/>
      <c r="E43" s="53"/>
      <c r="F43" s="15"/>
      <c r="G43" s="15"/>
      <c r="H43" s="15"/>
      <c r="I43" s="25"/>
      <c r="J43" s="15"/>
      <c r="K43" s="15"/>
    </row>
    <row r="44" spans="1:12" s="1" customFormat="1" ht="10.5" customHeight="1" x14ac:dyDescent="0.25">
      <c r="A44" s="21"/>
      <c r="B44" s="22"/>
      <c r="C44" s="23"/>
      <c r="D44" s="24"/>
      <c r="E44" s="53"/>
      <c r="F44" s="15"/>
      <c r="G44" s="15"/>
      <c r="H44" s="15"/>
      <c r="I44" s="25"/>
      <c r="J44" s="15"/>
      <c r="K44" s="15"/>
    </row>
    <row r="52" spans="1:11" x14ac:dyDescent="0.25">
      <c r="A52" s="4"/>
      <c r="B52" s="4"/>
      <c r="D52" s="62"/>
      <c r="E52" s="4"/>
      <c r="F52" s="4"/>
      <c r="G52" s="4"/>
      <c r="H52" s="4"/>
      <c r="I52" s="4"/>
      <c r="J52" s="4"/>
      <c r="K52" s="4"/>
    </row>
  </sheetData>
  <mergeCells count="34">
    <mergeCell ref="A32:C32"/>
    <mergeCell ref="A33:A42"/>
    <mergeCell ref="B34:B40"/>
    <mergeCell ref="D34:D40"/>
    <mergeCell ref="B41:B42"/>
    <mergeCell ref="D41:D42"/>
    <mergeCell ref="D27:D29"/>
    <mergeCell ref="A8:A12"/>
    <mergeCell ref="B8:B11"/>
    <mergeCell ref="C8:E8"/>
    <mergeCell ref="D9:D11"/>
    <mergeCell ref="A15:A22"/>
    <mergeCell ref="B15:C15"/>
    <mergeCell ref="A24:A26"/>
    <mergeCell ref="B24:C24"/>
    <mergeCell ref="A27:A29"/>
    <mergeCell ref="B27:B29"/>
    <mergeCell ref="C27:C29"/>
    <mergeCell ref="A7:C7"/>
    <mergeCell ref="B1:J1"/>
    <mergeCell ref="B2:K2"/>
    <mergeCell ref="B3:J3"/>
    <mergeCell ref="H4:I4"/>
    <mergeCell ref="J4:K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Вреж</dc:creator>
  <cp:lastModifiedBy>Вреж</cp:lastModifiedBy>
  <cp:lastPrinted>2023-07-10T12:03:11Z</cp:lastPrinted>
  <dcterms:created xsi:type="dcterms:W3CDTF">1996-10-14T23:33:28Z</dcterms:created>
  <dcterms:modified xsi:type="dcterms:W3CDTF">2023-08-28T12:33:11Z</dcterms:modified>
</cp:coreProperties>
</file>