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94"/>
  </bookViews>
  <sheets>
    <sheet name="ekamut" sheetId="27" r:id="rId1"/>
  </sheets>
  <definedNames>
    <definedName name="_xlnm.Print_Titles" localSheetId="0">ekamut!$A:$B</definedName>
  </definedNames>
  <calcPr calcId="144525"/>
</workbook>
</file>

<file path=xl/calcChain.xml><?xml version="1.0" encoding="utf-8"?>
<calcChain xmlns="http://schemas.openxmlformats.org/spreadsheetml/2006/main">
  <c r="I18" i="27" l="1"/>
  <c r="CK17" i="27" l="1"/>
  <c r="CJ17" i="27"/>
  <c r="BV17" i="27"/>
  <c r="BU17" i="27"/>
  <c r="AR17" i="27"/>
  <c r="AQ17" i="27"/>
  <c r="Y17" i="27"/>
  <c r="V17" i="27"/>
  <c r="S17" i="27"/>
  <c r="P17" i="27"/>
  <c r="L17" i="27"/>
  <c r="K17" i="27"/>
  <c r="I17" i="27"/>
  <c r="H17" i="27"/>
  <c r="M17" i="27" l="1"/>
  <c r="AS17" i="27"/>
  <c r="F17" i="27"/>
  <c r="E17" i="27"/>
  <c r="J17" i="27"/>
  <c r="G17" i="27" l="1"/>
  <c r="P20" i="27" l="1"/>
  <c r="CI34" i="27" l="1"/>
  <c r="CH34" i="27"/>
  <c r="CG34" i="27"/>
  <c r="CF34" i="27"/>
  <c r="CE34" i="27"/>
  <c r="CD34" i="27"/>
  <c r="CC34" i="27"/>
  <c r="CB34" i="27"/>
  <c r="CA34" i="27"/>
  <c r="BZ34" i="27"/>
  <c r="BY34" i="27"/>
  <c r="BX34" i="27"/>
  <c r="BW34" i="27"/>
  <c r="BT34" i="27"/>
  <c r="BS34" i="27"/>
  <c r="BR34" i="27"/>
  <c r="BQ34" i="27"/>
  <c r="BP34" i="27"/>
  <c r="BO34" i="27"/>
  <c r="BN34" i="27"/>
  <c r="BM34" i="27"/>
  <c r="BL34" i="27"/>
  <c r="BK34" i="27"/>
  <c r="BJ34" i="27"/>
  <c r="BI34" i="27"/>
  <c r="BH34" i="27"/>
  <c r="BG34" i="27"/>
  <c r="BF34" i="27"/>
  <c r="BE34" i="27"/>
  <c r="BD34" i="27"/>
  <c r="BC34" i="27"/>
  <c r="BB34" i="27"/>
  <c r="BA34" i="27"/>
  <c r="AZ34" i="27"/>
  <c r="AY34" i="27"/>
  <c r="AX34" i="27"/>
  <c r="AW34" i="27"/>
  <c r="AV34" i="27"/>
  <c r="AU34" i="27"/>
  <c r="AT34" i="27"/>
  <c r="AP34" i="27"/>
  <c r="AO34" i="27"/>
  <c r="AN34" i="27"/>
  <c r="AM34" i="27"/>
  <c r="AL34" i="27"/>
  <c r="AK34" i="27"/>
  <c r="AJ34" i="27"/>
  <c r="AI34" i="27"/>
  <c r="AH34" i="27"/>
  <c r="AG34" i="27"/>
  <c r="AF34" i="27"/>
  <c r="AE34" i="27"/>
  <c r="AD34" i="27"/>
  <c r="AC34" i="27"/>
  <c r="AA34" i="27"/>
  <c r="Z34" i="27"/>
  <c r="X34" i="27"/>
  <c r="W34" i="27"/>
  <c r="U34" i="27"/>
  <c r="T34" i="27"/>
  <c r="R34" i="27"/>
  <c r="Q34" i="27"/>
  <c r="O34" i="27"/>
  <c r="N34" i="27"/>
  <c r="D34" i="27"/>
  <c r="C34" i="27"/>
  <c r="CK33" i="27"/>
  <c r="CJ33" i="27"/>
  <c r="BV33" i="27"/>
  <c r="BU33" i="27"/>
  <c r="AR33" i="27"/>
  <c r="AQ33" i="27"/>
  <c r="Y33" i="27"/>
  <c r="V33" i="27"/>
  <c r="S33" i="27"/>
  <c r="P33" i="27"/>
  <c r="L33" i="27"/>
  <c r="K33" i="27"/>
  <c r="I33" i="27"/>
  <c r="H33" i="27"/>
  <c r="CK32" i="27"/>
  <c r="CJ32" i="27"/>
  <c r="BV32" i="27"/>
  <c r="BU32" i="27"/>
  <c r="AR32" i="27"/>
  <c r="AQ32" i="27"/>
  <c r="Y32" i="27"/>
  <c r="V32" i="27"/>
  <c r="S32" i="27"/>
  <c r="P32" i="27"/>
  <c r="L32" i="27"/>
  <c r="K32" i="27"/>
  <c r="I32" i="27"/>
  <c r="H32" i="27"/>
  <c r="CK31" i="27"/>
  <c r="CJ31" i="27"/>
  <c r="BV31" i="27"/>
  <c r="BU31" i="27"/>
  <c r="AR31" i="27"/>
  <c r="AQ31" i="27"/>
  <c r="Y31" i="27"/>
  <c r="V31" i="27"/>
  <c r="S31" i="27"/>
  <c r="P31" i="27"/>
  <c r="L31" i="27"/>
  <c r="K31" i="27"/>
  <c r="I31" i="27"/>
  <c r="H31" i="27"/>
  <c r="CK30" i="27"/>
  <c r="CJ30" i="27"/>
  <c r="BV30" i="27"/>
  <c r="BU30" i="27"/>
  <c r="AR30" i="27"/>
  <c r="AQ30" i="27"/>
  <c r="Y30" i="27"/>
  <c r="V30" i="27"/>
  <c r="S30" i="27"/>
  <c r="L30" i="27"/>
  <c r="K30" i="27"/>
  <c r="I30" i="27"/>
  <c r="H30" i="27"/>
  <c r="CK29" i="27"/>
  <c r="CJ29" i="27"/>
  <c r="BV29" i="27"/>
  <c r="BU29" i="27"/>
  <c r="AR29" i="27"/>
  <c r="AQ29" i="27"/>
  <c r="Y29" i="27"/>
  <c r="V29" i="27"/>
  <c r="S29" i="27"/>
  <c r="P29" i="27"/>
  <c r="L29" i="27"/>
  <c r="K29" i="27"/>
  <c r="I29" i="27"/>
  <c r="H29" i="27"/>
  <c r="CK28" i="27"/>
  <c r="CJ28" i="27"/>
  <c r="BV28" i="27"/>
  <c r="BU28" i="27"/>
  <c r="AR28" i="27"/>
  <c r="AQ28" i="27"/>
  <c r="Y28" i="27"/>
  <c r="V28" i="27"/>
  <c r="S28" i="27"/>
  <c r="P28" i="27"/>
  <c r="L28" i="27"/>
  <c r="K28" i="27"/>
  <c r="I28" i="27"/>
  <c r="H28" i="27"/>
  <c r="CK27" i="27"/>
  <c r="CJ27" i="27"/>
  <c r="BV27" i="27"/>
  <c r="BU27" i="27"/>
  <c r="AR27" i="27"/>
  <c r="AQ27" i="27"/>
  <c r="Y27" i="27"/>
  <c r="V27" i="27"/>
  <c r="S27" i="27"/>
  <c r="P27" i="27"/>
  <c r="L27" i="27"/>
  <c r="K27" i="27"/>
  <c r="I27" i="27"/>
  <c r="H27" i="27"/>
  <c r="CK26" i="27"/>
  <c r="CJ26" i="27"/>
  <c r="BV26" i="27"/>
  <c r="BU26" i="27"/>
  <c r="AR26" i="27"/>
  <c r="AQ26" i="27"/>
  <c r="V26" i="27"/>
  <c r="S26" i="27"/>
  <c r="L26" i="27"/>
  <c r="K26" i="27"/>
  <c r="I26" i="27"/>
  <c r="H26" i="27"/>
  <c r="CK25" i="27"/>
  <c r="CJ25" i="27"/>
  <c r="BV25" i="27"/>
  <c r="BU25" i="27"/>
  <c r="AR25" i="27"/>
  <c r="AQ25" i="27"/>
  <c r="Y25" i="27"/>
  <c r="V25" i="27"/>
  <c r="S25" i="27"/>
  <c r="L25" i="27"/>
  <c r="K25" i="27"/>
  <c r="I25" i="27"/>
  <c r="H25" i="27"/>
  <c r="CK24" i="27"/>
  <c r="CJ24" i="27"/>
  <c r="BV24" i="27"/>
  <c r="BU24" i="27"/>
  <c r="AR24" i="27"/>
  <c r="AQ24" i="27"/>
  <c r="Y24" i="27"/>
  <c r="V24" i="27"/>
  <c r="S24" i="27"/>
  <c r="P24" i="27"/>
  <c r="L24" i="27"/>
  <c r="K24" i="27"/>
  <c r="I24" i="27"/>
  <c r="H24" i="27"/>
  <c r="CK23" i="27"/>
  <c r="CJ23" i="27"/>
  <c r="BV23" i="27"/>
  <c r="BU23" i="27"/>
  <c r="AR23" i="27"/>
  <c r="AQ23" i="27"/>
  <c r="Y23" i="27"/>
  <c r="V23" i="27"/>
  <c r="S23" i="27"/>
  <c r="L23" i="27"/>
  <c r="K23" i="27"/>
  <c r="I23" i="27"/>
  <c r="H23" i="27"/>
  <c r="CK22" i="27"/>
  <c r="CJ22" i="27"/>
  <c r="BV22" i="27"/>
  <c r="BU22" i="27"/>
  <c r="AR22" i="27"/>
  <c r="AQ22" i="27"/>
  <c r="Y22" i="27"/>
  <c r="V22" i="27"/>
  <c r="S22" i="27"/>
  <c r="P22" i="27"/>
  <c r="L22" i="27"/>
  <c r="K22" i="27"/>
  <c r="I22" i="27"/>
  <c r="H22" i="27"/>
  <c r="CK21" i="27"/>
  <c r="CJ21" i="27"/>
  <c r="BV21" i="27"/>
  <c r="BU21" i="27"/>
  <c r="AR21" i="27"/>
  <c r="AQ21" i="27"/>
  <c r="V21" i="27"/>
  <c r="S21" i="27"/>
  <c r="P21" i="27"/>
  <c r="L21" i="27"/>
  <c r="K21" i="27"/>
  <c r="I21" i="27"/>
  <c r="H21" i="27"/>
  <c r="CK20" i="27"/>
  <c r="CJ20" i="27"/>
  <c r="BV20" i="27"/>
  <c r="BU20" i="27"/>
  <c r="AR20" i="27"/>
  <c r="AQ20" i="27"/>
  <c r="Y20" i="27"/>
  <c r="V20" i="27"/>
  <c r="S20" i="27"/>
  <c r="L20" i="27"/>
  <c r="K20" i="27"/>
  <c r="I20" i="27"/>
  <c r="H20" i="27"/>
  <c r="CK19" i="27"/>
  <c r="CJ19" i="27"/>
  <c r="BV19" i="27"/>
  <c r="BU19" i="27"/>
  <c r="AR19" i="27"/>
  <c r="AQ19" i="27"/>
  <c r="Y19" i="27"/>
  <c r="V19" i="27"/>
  <c r="S19" i="27"/>
  <c r="L19" i="27"/>
  <c r="K19" i="27"/>
  <c r="I19" i="27"/>
  <c r="H19" i="27"/>
  <c r="CK18" i="27"/>
  <c r="CJ18" i="27"/>
  <c r="BV18" i="27"/>
  <c r="BU18" i="27"/>
  <c r="AR18" i="27"/>
  <c r="AQ18" i="27"/>
  <c r="Y18" i="27"/>
  <c r="V18" i="27"/>
  <c r="P18" i="27"/>
  <c r="L18" i="27"/>
  <c r="K18" i="27"/>
  <c r="H18" i="27"/>
  <c r="CK16" i="27"/>
  <c r="CJ16" i="27"/>
  <c r="BV16" i="27"/>
  <c r="BU16" i="27"/>
  <c r="AR16" i="27"/>
  <c r="Y16" i="27"/>
  <c r="V16" i="27"/>
  <c r="S16" i="27"/>
  <c r="P16" i="27"/>
  <c r="L16" i="27"/>
  <c r="K16" i="27"/>
  <c r="I16" i="27"/>
  <c r="H16" i="27"/>
  <c r="CK15" i="27"/>
  <c r="CJ15" i="27"/>
  <c r="BV15" i="27"/>
  <c r="BU15" i="27"/>
  <c r="AR15" i="27"/>
  <c r="AQ15" i="27"/>
  <c r="AB15" i="27"/>
  <c r="Y15" i="27"/>
  <c r="V15" i="27"/>
  <c r="S15" i="27"/>
  <c r="P15" i="27"/>
  <c r="L15" i="27"/>
  <c r="K15" i="27"/>
  <c r="I15" i="27"/>
  <c r="H15" i="27"/>
  <c r="CK14" i="27"/>
  <c r="CJ14" i="27"/>
  <c r="BV14" i="27"/>
  <c r="BU14" i="27"/>
  <c r="AR14" i="27"/>
  <c r="AQ14" i="27"/>
  <c r="Y14" i="27"/>
  <c r="V14" i="27"/>
  <c r="S14" i="27"/>
  <c r="P14" i="27"/>
  <c r="L14" i="27"/>
  <c r="K14" i="27"/>
  <c r="I14" i="27"/>
  <c r="H14" i="27"/>
  <c r="CK13" i="27"/>
  <c r="CJ13" i="27"/>
  <c r="BV13" i="27"/>
  <c r="BU13" i="27"/>
  <c r="AR13" i="27"/>
  <c r="AQ13" i="27"/>
  <c r="Y13" i="27"/>
  <c r="V13" i="27"/>
  <c r="S13" i="27"/>
  <c r="P13" i="27"/>
  <c r="L13" i="27"/>
  <c r="K13" i="27"/>
  <c r="I13" i="27"/>
  <c r="H13" i="27"/>
  <c r="CK12" i="27"/>
  <c r="CJ12" i="27"/>
  <c r="BV12" i="27"/>
  <c r="BU12" i="27"/>
  <c r="AR12" i="27"/>
  <c r="AQ12" i="27"/>
  <c r="AB12" i="27"/>
  <c r="Y12" i="27"/>
  <c r="V12" i="27"/>
  <c r="S12" i="27"/>
  <c r="P12" i="27"/>
  <c r="L12" i="27"/>
  <c r="K12" i="27"/>
  <c r="I12" i="27"/>
  <c r="H12" i="27"/>
  <c r="CK11" i="27"/>
  <c r="CJ11" i="27"/>
  <c r="BV11" i="27"/>
  <c r="BU11" i="27"/>
  <c r="AR11" i="27"/>
  <c r="AQ11" i="27"/>
  <c r="AB11" i="27"/>
  <c r="Y11" i="27"/>
  <c r="V11" i="27"/>
  <c r="S11" i="27"/>
  <c r="P11" i="27"/>
  <c r="L11" i="27"/>
  <c r="K11" i="27"/>
  <c r="I11" i="27"/>
  <c r="H11" i="27"/>
  <c r="CK10" i="27"/>
  <c r="CJ10" i="27"/>
  <c r="BV10" i="27"/>
  <c r="BU10" i="27"/>
  <c r="AR10" i="27"/>
  <c r="AQ10" i="27"/>
  <c r="AB10" i="27"/>
  <c r="Y10" i="27"/>
  <c r="V10" i="27"/>
  <c r="S10" i="27"/>
  <c r="P10" i="27"/>
  <c r="L10" i="27"/>
  <c r="K10" i="27"/>
  <c r="I10" i="27"/>
  <c r="H10" i="27"/>
  <c r="F18" i="27" l="1"/>
  <c r="AS13" i="27"/>
  <c r="J30" i="27"/>
  <c r="J20" i="27"/>
  <c r="J27" i="27"/>
  <c r="J29" i="27"/>
  <c r="E13" i="27"/>
  <c r="E16" i="27"/>
  <c r="AS20" i="27"/>
  <c r="F28" i="27"/>
  <c r="E30" i="27"/>
  <c r="E32" i="27"/>
  <c r="M12" i="27"/>
  <c r="F12" i="27"/>
  <c r="J14" i="27"/>
  <c r="M15" i="27"/>
  <c r="E15" i="27"/>
  <c r="M16" i="27"/>
  <c r="AS18" i="27"/>
  <c r="M19" i="27"/>
  <c r="F20" i="27"/>
  <c r="E21" i="27"/>
  <c r="E22" i="27"/>
  <c r="AS25" i="27"/>
  <c r="AS29" i="27"/>
  <c r="F29" i="27"/>
  <c r="F30" i="27"/>
  <c r="M31" i="27"/>
  <c r="AS32" i="27"/>
  <c r="M33" i="27"/>
  <c r="AS15" i="27"/>
  <c r="J23" i="27"/>
  <c r="V34" i="27"/>
  <c r="E11" i="27"/>
  <c r="AS23" i="27"/>
  <c r="AS11" i="27"/>
  <c r="J28" i="27"/>
  <c r="J12" i="27"/>
  <c r="M21" i="27"/>
  <c r="M24" i="27"/>
  <c r="J25" i="27"/>
  <c r="E25" i="27"/>
  <c r="E24" i="27"/>
  <c r="J18" i="27"/>
  <c r="AS19" i="27"/>
  <c r="AS28" i="27"/>
  <c r="AS31" i="27"/>
  <c r="M32" i="27"/>
  <c r="AS33" i="27"/>
  <c r="J13" i="27"/>
  <c r="M14" i="27"/>
  <c r="J15" i="27"/>
  <c r="F21" i="27"/>
  <c r="J22" i="27"/>
  <c r="E26" i="27"/>
  <c r="AS27" i="27"/>
  <c r="E31" i="27"/>
  <c r="E33" i="27"/>
  <c r="AB34" i="27"/>
  <c r="I34" i="27"/>
  <c r="CJ34" i="27"/>
  <c r="K34" i="27"/>
  <c r="AS12" i="27"/>
  <c r="M13" i="27"/>
  <c r="E14" i="27"/>
  <c r="E20" i="27"/>
  <c r="F23" i="27"/>
  <c r="F25" i="27"/>
  <c r="M26" i="27"/>
  <c r="H34" i="27"/>
  <c r="F10" i="27"/>
  <c r="AQ34" i="27"/>
  <c r="F13" i="27"/>
  <c r="F14" i="27"/>
  <c r="F15" i="27"/>
  <c r="F16" i="27"/>
  <c r="M18" i="27"/>
  <c r="E18" i="27"/>
  <c r="E19" i="27"/>
  <c r="M22" i="27"/>
  <c r="F22" i="27"/>
  <c r="M23" i="27"/>
  <c r="E23" i="27"/>
  <c r="J26" i="27"/>
  <c r="F26" i="27"/>
  <c r="E27" i="27"/>
  <c r="E28" i="27"/>
  <c r="E29" i="27"/>
  <c r="F31" i="27"/>
  <c r="F32" i="27"/>
  <c r="F33" i="27"/>
  <c r="P34" i="27"/>
  <c r="AS10" i="27"/>
  <c r="CK34" i="27"/>
  <c r="M11" i="27"/>
  <c r="AS14" i="27"/>
  <c r="AS22" i="27"/>
  <c r="AS26" i="27"/>
  <c r="S34" i="27"/>
  <c r="M10" i="27"/>
  <c r="BU34" i="27"/>
  <c r="J11" i="27"/>
  <c r="F11" i="27"/>
  <c r="E12" i="27"/>
  <c r="J16" i="27"/>
  <c r="J19" i="27"/>
  <c r="F19" i="27"/>
  <c r="M20" i="27"/>
  <c r="J21" i="27"/>
  <c r="AS21" i="27"/>
  <c r="J24" i="27"/>
  <c r="AS24" i="27"/>
  <c r="F24" i="27"/>
  <c r="M25" i="27"/>
  <c r="M27" i="27"/>
  <c r="F27" i="27"/>
  <c r="M28" i="27"/>
  <c r="M29" i="27"/>
  <c r="M30" i="27"/>
  <c r="J31" i="27"/>
  <c r="J32" i="27"/>
  <c r="J33" i="27"/>
  <c r="Y34" i="27"/>
  <c r="BV34" i="27"/>
  <c r="E10" i="27"/>
  <c r="J10" i="27"/>
  <c r="L34" i="27"/>
  <c r="AR34" i="27"/>
  <c r="G21" i="27" l="1"/>
  <c r="G12" i="27"/>
  <c r="G30" i="27"/>
  <c r="G20" i="27"/>
  <c r="G18" i="27"/>
  <c r="G25" i="27"/>
  <c r="G19" i="27"/>
  <c r="M34" i="27"/>
  <c r="G23" i="27"/>
  <c r="G29" i="27"/>
  <c r="G28" i="27"/>
  <c r="AS34" i="27"/>
  <c r="J34" i="27"/>
  <c r="G24" i="27"/>
  <c r="G31" i="27"/>
  <c r="G26" i="27"/>
  <c r="G22" i="27"/>
  <c r="G14" i="27"/>
  <c r="G27" i="27"/>
  <c r="G11" i="27"/>
  <c r="G33" i="27"/>
  <c r="G16" i="27"/>
  <c r="E34" i="27"/>
  <c r="G13" i="27"/>
  <c r="F34" i="27"/>
  <c r="G32" i="27"/>
  <c r="G15" i="27"/>
  <c r="G10" i="27"/>
  <c r="G34" i="27" l="1"/>
</calcChain>
</file>

<file path=xl/comments1.xml><?xml version="1.0" encoding="utf-8"?>
<comments xmlns="http://schemas.openxmlformats.org/spreadsheetml/2006/main">
  <authors>
    <author>Автор</author>
  </authors>
  <commentList>
    <comment ref="N16" authorId="0">
      <text>
        <r>
          <rPr>
            <b/>
            <sz val="9"/>
            <color indexed="81"/>
            <rFont val="Tahoma"/>
            <family val="2"/>
            <charset val="204"/>
          </rPr>
          <t>0</t>
        </r>
      </text>
    </comment>
    <comment ref="T16" authorId="0">
      <text>
        <r>
          <rPr>
            <b/>
            <sz val="9"/>
            <color indexed="81"/>
            <rFont val="Tahoma"/>
            <family val="2"/>
            <charset val="204"/>
          </rPr>
          <t>8252,5</t>
        </r>
      </text>
    </comment>
  </commentList>
</comments>
</file>

<file path=xl/sharedStrings.xml><?xml version="1.0" encoding="utf-8"?>
<sst xmlns="http://schemas.openxmlformats.org/spreadsheetml/2006/main" count="161" uniqueCount="83">
  <si>
    <t>ՀԱՇՎԵՏՎՈՒԹՅՈՒՆ</t>
  </si>
  <si>
    <t>հազար դրամ</t>
  </si>
  <si>
    <t>Հ/Հ</t>
  </si>
  <si>
    <t>Համայնքի անվանումը</t>
  </si>
  <si>
    <t>Վարչական  բյուջեի տարեսկզբի մնացորդ</t>
  </si>
  <si>
    <t>Ֆոնդային բյուջեի տարեսկզբի մնացորդ</t>
  </si>
  <si>
    <t>տող 1000ԸՆԴԱՄԵՆԸ  ԵԿԱՄՈՒՏՆԵՐ     (տող 1100 + տող 1200+տող 1300)</t>
  </si>
  <si>
    <t>Վ Ա Ր Չ Ա Կ Ա Ն</t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</si>
  <si>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</si>
  <si>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</si>
  <si>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</si>
  <si>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</si>
  <si>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</si>
  <si>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</si>
  <si>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</si>
  <si>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</si>
  <si>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</si>
  <si>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</si>
  <si>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</si>
  <si>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</si>
  <si>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</si>
  <si>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</si>
  <si>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</si>
  <si>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</si>
  <si>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</si>
  <si>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</si>
  <si>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</si>
  <si>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</si>
  <si>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</si>
  <si>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</si>
  <si>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</si>
  <si>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</si>
  <si>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</si>
  <si>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</si>
  <si>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</si>
  <si>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</si>
  <si>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</si>
  <si>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</si>
  <si>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</si>
  <si>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</si>
  <si>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տեղական վճարներ</t>
  </si>
  <si>
    <t>այդ թվում    Աղբահանության վճար</t>
  </si>
  <si>
    <t xml:space="preserve">ծրագիր տարեկան </t>
  </si>
  <si>
    <t xml:space="preserve">ծրագիր    տարեկան </t>
  </si>
  <si>
    <t xml:space="preserve">փաստ    (1ամիս )                                                                     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</si>
  <si>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</si>
  <si>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</si>
  <si>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</si>
  <si>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</si>
  <si>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</si>
  <si>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</si>
  <si>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</si>
  <si>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</si>
  <si>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</si>
  <si>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</si>
  <si>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</si>
  <si>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</si>
  <si>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</si>
  <si>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</si>
  <si>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</si>
  <si>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</si>
  <si>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</si>
  <si>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</si>
  <si>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</si>
  <si>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</si>
  <si>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</si>
  <si>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</si>
  <si>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</si>
  <si>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</si>
  <si>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Ընդամենը</t>
  </si>
  <si>
    <r>
      <t>որից` Սեփական եկամուտներ</t>
    </r>
    <r>
      <rPr>
        <sz val="9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</si>
  <si>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9"/>
        <rFont val="GHEA Grapalat"/>
        <family val="3"/>
      </rPr>
      <t xml:space="preserve"> տող 1260   </t>
    </r>
    <r>
      <rPr>
        <sz val="9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</si>
  <si>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9"/>
        <rFont val="GHEA Grapalat"/>
        <family val="3"/>
      </rPr>
      <t xml:space="preserve">տող 1391+1393   </t>
    </r>
    <r>
      <rPr>
        <sz val="9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</si>
  <si>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9"/>
        <rFont val="GHEA Grapalat"/>
        <family val="3"/>
      </rPr>
      <t>տող 1392</t>
    </r>
    <r>
      <rPr>
        <sz val="9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</si>
  <si>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>տող 1120    1.2 Գույքային հարկեր այլ գույքից, այդ թվում`Գույքահարկ փոխադրամիջոցների համար</t>
    </r>
    <r>
      <rPr>
        <sz val="10"/>
        <rFont val="Arial Armenian"/>
        <family val="2"/>
      </rPr>
      <t/>
    </r>
  </si>
  <si>
    <t xml:space="preserve"> ՀՀ ՏԱՎՈւՇԻ ՄԱՐԶԻ ՀԱՄԱՅՆՔՆԵՐԻ ԲՅՈՒՋԵՏԱՅԻՆ ԵԿԱՄՈՒՏՆԵՐԻ ՎԵՐԱԲԵՐՅԱԼ (աճողական) 2021թ. ՏԱՐԵԿԱՆ</t>
  </si>
  <si>
    <t>փաստացի</t>
  </si>
  <si>
    <t>կատ. %-ը</t>
  </si>
  <si>
    <r>
      <rPr>
        <b/>
        <sz val="8"/>
        <rFont val="GHEA Grapalat"/>
        <family val="3"/>
      </rPr>
      <t>տող 1341</t>
    </r>
    <r>
      <rPr>
        <sz val="8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</si>
  <si>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8"/>
        <rFont val="GHEA Grapalat"/>
        <family val="3"/>
      </rPr>
      <t xml:space="preserve"> տող 1352</t>
    </r>
    <r>
      <rPr>
        <sz val="8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</si>
  <si>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rPr>
        <b/>
        <sz val="7"/>
        <rFont val="GHEA Grapalat"/>
        <family val="3"/>
      </rPr>
      <t xml:space="preserve"> տող 1342</t>
    </r>
    <r>
      <rPr>
        <sz val="7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</si>
  <si>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t xml:space="preserve"> </t>
    </r>
    <r>
      <rPr>
        <b/>
        <sz val="7"/>
        <rFont val="GHEA Grapalat"/>
        <family val="3"/>
      </rPr>
      <t xml:space="preserve">տող 1220+1240     </t>
    </r>
    <r>
      <rPr>
        <sz val="7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</si>
  <si>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7"/>
        <rFont val="GHEA Grapalat"/>
        <family val="3"/>
      </rPr>
      <t xml:space="preserve"> տող 1381+տող 1382</t>
    </r>
    <r>
      <rPr>
        <sz val="7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</si>
</sst>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Armenian"/>
      <family val="2"/>
    </font>
    <font>
      <sz val="9"/>
      <name val="Arial Armenian"/>
      <family val="2"/>
    </font>
    <font>
      <sz val="7"/>
      <name val="GHEA Grapalat"/>
      <family val="3"/>
    </font>
    <font>
      <sz val="9"/>
      <name val="GHEA Grapalat"/>
      <family val="3"/>
    </font>
    <font>
      <sz val="10"/>
      <name val="Times Armenian"/>
      <family val="1"/>
    </font>
    <font>
      <b/>
      <sz val="9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9"/>
      <color indexed="81"/>
      <name val="Tahoma"/>
      <family val="2"/>
      <charset val="204"/>
    </font>
    <font>
      <b/>
      <sz val="7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40">
    <xf numFmtId="0" fontId="0" fillId="0" borderId="0" xfId="0"/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Fill="1" applyBorder="1" applyAlignment="1">
      <alignment horizontal="center" vertical="center"/>
    </xf>
    <xf numFmtId="164" fontId="4" fillId="6" borderId="10" xfId="0" applyNumberFormat="1" applyFont="1" applyFill="1" applyBorder="1" applyAlignment="1" applyProtection="1">
      <alignment horizontal="center" vertical="center" wrapText="1"/>
    </xf>
    <xf numFmtId="164" fontId="4" fillId="8" borderId="1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left" vertical="center"/>
    </xf>
    <xf numFmtId="164" fontId="5" fillId="6" borderId="10" xfId="0" applyNumberFormat="1" applyFont="1" applyFill="1" applyBorder="1" applyAlignment="1" applyProtection="1">
      <alignment horizontal="center" vertical="center" wrapText="1"/>
    </xf>
    <xf numFmtId="164" fontId="5" fillId="7" borderId="10" xfId="0" applyNumberFormat="1" applyFont="1" applyFill="1" applyBorder="1" applyAlignment="1" applyProtection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left" vertical="center"/>
    </xf>
    <xf numFmtId="165" fontId="5" fillId="0" borderId="0" xfId="0" applyNumberFormat="1" applyFont="1" applyFill="1" applyAlignment="1" applyProtection="1">
      <alignment horizontal="center" vertical="center" wrapText="1"/>
      <protection locked="0"/>
    </xf>
    <xf numFmtId="164" fontId="5" fillId="8" borderId="10" xfId="0" applyNumberFormat="1" applyFont="1" applyFill="1" applyBorder="1" applyAlignment="1" applyProtection="1">
      <alignment horizontal="center" vertical="center" wrapText="1"/>
    </xf>
    <xf numFmtId="164" fontId="5" fillId="8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8" borderId="1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0" fontId="5" fillId="0" borderId="0" xfId="0" applyFont="1" applyFill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Protection="1"/>
    <xf numFmtId="0" fontId="8" fillId="0" borderId="1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 wrapText="1"/>
    </xf>
    <xf numFmtId="164" fontId="5" fillId="5" borderId="1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  <protection locked="0"/>
    </xf>
    <xf numFmtId="4" fontId="8" fillId="0" borderId="4" xfId="0" applyNumberFormat="1" applyFont="1" applyFill="1" applyBorder="1" applyAlignment="1" applyProtection="1">
      <alignment vertical="center" wrapText="1"/>
    </xf>
    <xf numFmtId="0" fontId="8" fillId="0" borderId="0" xfId="0" applyFont="1" applyFill="1" applyAlignment="1" applyProtection="1">
      <alignment vertical="top"/>
    </xf>
    <xf numFmtId="4" fontId="8" fillId="0" borderId="5" xfId="0" applyNumberFormat="1" applyFont="1" applyFill="1" applyBorder="1" applyAlignment="1" applyProtection="1">
      <alignment horizontal="center" vertical="top" wrapText="1"/>
    </xf>
    <xf numFmtId="4" fontId="8" fillId="0" borderId="1" xfId="0" applyNumberFormat="1" applyFont="1" applyFill="1" applyBorder="1" applyAlignment="1" applyProtection="1">
      <alignment vertical="center" wrapText="1"/>
    </xf>
    <xf numFmtId="0" fontId="8" fillId="0" borderId="0" xfId="0" applyFont="1" applyFill="1" applyProtection="1"/>
    <xf numFmtId="0" fontId="8" fillId="0" borderId="2" xfId="0" applyNumberFormat="1" applyFont="1" applyFill="1" applyBorder="1" applyAlignment="1" applyProtection="1">
      <alignment horizontal="center" vertical="center" wrapText="1"/>
    </xf>
    <xf numFmtId="4" fontId="7" fillId="0" borderId="10" xfId="0" applyNumberFormat="1" applyFont="1" applyFill="1" applyBorder="1" applyAlignment="1" applyProtection="1">
      <alignment vertical="center" wrapText="1"/>
    </xf>
    <xf numFmtId="0" fontId="5" fillId="8" borderId="11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7" xfId="0" applyFont="1" applyFill="1" applyBorder="1" applyAlignment="1" applyProtection="1">
      <alignment horizontal="center" vertical="center" textRotation="90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4" fontId="7" fillId="2" borderId="3" xfId="0" applyNumberFormat="1" applyFont="1" applyFill="1" applyBorder="1" applyAlignment="1" applyProtection="1">
      <alignment horizontal="center" vertical="center" wrapText="1"/>
    </xf>
    <xf numFmtId="4" fontId="7" fillId="2" borderId="4" xfId="0" applyNumberFormat="1" applyFont="1" applyFill="1" applyBorder="1" applyAlignment="1" applyProtection="1">
      <alignment horizontal="center" vertical="center" wrapText="1"/>
    </xf>
    <xf numFmtId="4" fontId="7" fillId="2" borderId="5" xfId="0" applyNumberFormat="1" applyFont="1" applyFill="1" applyBorder="1" applyAlignment="1" applyProtection="1">
      <alignment horizontal="center" vertical="center" wrapText="1"/>
    </xf>
    <xf numFmtId="4" fontId="7" fillId="2" borderId="8" xfId="0" applyNumberFormat="1" applyFont="1" applyFill="1" applyBorder="1" applyAlignment="1" applyProtection="1">
      <alignment horizontal="center" vertical="center" wrapText="1"/>
    </xf>
    <xf numFmtId="4" fontId="7" fillId="2" borderId="0" xfId="0" applyNumberFormat="1" applyFont="1" applyFill="1" applyBorder="1" applyAlignment="1" applyProtection="1">
      <alignment horizontal="center" vertical="center" wrapText="1"/>
    </xf>
    <xf numFmtId="4" fontId="7" fillId="2" borderId="9" xfId="0" applyNumberFormat="1" applyFont="1" applyFill="1" applyBorder="1" applyAlignment="1" applyProtection="1">
      <alignment horizontal="center" vertical="center" wrapText="1"/>
    </xf>
    <xf numFmtId="4" fontId="7" fillId="2" borderId="13" xfId="0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4" fontId="7" fillId="2" borderId="14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7" fillId="2" borderId="9" xfId="0" applyNumberFormat="1" applyFont="1" applyFill="1" applyBorder="1" applyAlignment="1" applyProtection="1">
      <alignment horizontal="center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4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12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4" fontId="8" fillId="5" borderId="2" xfId="0" applyNumberFormat="1" applyFont="1" applyFill="1" applyBorder="1" applyAlignment="1" applyProtection="1">
      <alignment horizontal="center" vertical="center" wrapText="1"/>
    </xf>
    <xf numFmtId="4" fontId="8" fillId="5" borderId="15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15" xfId="0" applyNumberFormat="1" applyFont="1" applyFill="1" applyBorder="1" applyAlignment="1" applyProtection="1">
      <alignment horizontal="center" vertical="center" wrapText="1"/>
    </xf>
    <xf numFmtId="4" fontId="7" fillId="0" borderId="13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4" xfId="0" applyNumberFormat="1" applyFont="1" applyFill="1" applyBorder="1" applyAlignment="1" applyProtection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4" fontId="5" fillId="2" borderId="8" xfId="0" applyNumberFormat="1" applyFont="1" applyFill="1" applyBorder="1" applyAlignment="1" applyProtection="1">
      <alignment horizontal="center" vertical="center" wrapText="1"/>
    </xf>
    <xf numFmtId="4" fontId="5" fillId="2" borderId="9" xfId="0" applyNumberFormat="1" applyFont="1" applyFill="1" applyBorder="1" applyAlignment="1" applyProtection="1">
      <alignment horizontal="center" vertical="center" wrapText="1"/>
    </xf>
    <xf numFmtId="4" fontId="5" fillId="2" borderId="13" xfId="0" applyNumberFormat="1" applyFont="1" applyFill="1" applyBorder="1" applyAlignment="1" applyProtection="1">
      <alignment horizontal="center" vertical="center" wrapText="1"/>
    </xf>
    <xf numFmtId="4" fontId="5" fillId="2" borderId="14" xfId="0" applyNumberFormat="1" applyFont="1" applyFill="1" applyBorder="1" applyAlignment="1" applyProtection="1">
      <alignment horizontal="center" vertical="center" wrapText="1"/>
    </xf>
    <xf numFmtId="4" fontId="5" fillId="4" borderId="11" xfId="0" applyNumberFormat="1" applyFont="1" applyFill="1" applyBorder="1" applyAlignment="1" applyProtection="1">
      <alignment horizontal="center" vertical="center" wrapText="1"/>
    </xf>
    <xf numFmtId="4" fontId="5" fillId="4" borderId="6" xfId="0" applyNumberFormat="1" applyFont="1" applyFill="1" applyBorder="1" applyAlignment="1" applyProtection="1">
      <alignment horizontal="center" vertical="center" wrapText="1"/>
    </xf>
    <xf numFmtId="4" fontId="5" fillId="4" borderId="12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</xf>
    <xf numFmtId="4" fontId="5" fillId="3" borderId="3" xfId="0" applyNumberFormat="1" applyFont="1" applyFill="1" applyBorder="1" applyAlignment="1" applyProtection="1">
      <alignment horizontal="center" vertical="center" wrapText="1"/>
    </xf>
    <xf numFmtId="4" fontId="5" fillId="3" borderId="4" xfId="0" applyNumberFormat="1" applyFont="1" applyFill="1" applyBorder="1" applyAlignment="1" applyProtection="1">
      <alignment horizontal="center" vertical="center" wrapText="1"/>
    </xf>
    <xf numFmtId="4" fontId="5" fillId="3" borderId="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center" vertical="center" wrapText="1"/>
    </xf>
    <xf numFmtId="4" fontId="5" fillId="0" borderId="5" xfId="0" applyNumberFormat="1" applyFont="1" applyFill="1" applyBorder="1" applyAlignment="1" applyProtection="1">
      <alignment horizontal="center" vertical="center" wrapText="1"/>
    </xf>
    <xf numFmtId="4" fontId="5" fillId="0" borderId="13" xfId="0" applyNumberFormat="1" applyFont="1" applyFill="1" applyBorder="1" applyAlignment="1" applyProtection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4" fontId="5" fillId="0" borderId="15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</cellXfs>
  <cellStyles count="3">
    <cellStyle name="Normal_Sheet2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545"/>
  <sheetViews>
    <sheetView tabSelected="1" zoomScale="120" zoomScaleNormal="120" workbookViewId="0">
      <selection activeCell="O37" sqref="O37"/>
    </sheetView>
  </sheetViews>
  <sheetFormatPr defaultColWidth="9" defaultRowHeight="13.5" x14ac:dyDescent="0.25"/>
  <cols>
    <col min="1" max="1" width="3.85546875" style="21" customWidth="1"/>
    <col min="2" max="2" width="11.28515625" style="21" customWidth="1"/>
    <col min="3" max="3" width="6.7109375" style="1" customWidth="1"/>
    <col min="4" max="4" width="7.140625" style="1" customWidth="1"/>
    <col min="5" max="5" width="11.28515625" style="21" customWidth="1"/>
    <col min="6" max="6" width="11.5703125" style="21" customWidth="1"/>
    <col min="7" max="7" width="7" style="21" customWidth="1"/>
    <col min="8" max="8" width="11.5703125" style="21" customWidth="1"/>
    <col min="9" max="9" width="10.85546875" style="21" customWidth="1"/>
    <col min="10" max="10" width="6.85546875" style="21" customWidth="1"/>
    <col min="11" max="11" width="10.85546875" style="21" customWidth="1"/>
    <col min="12" max="12" width="10.5703125" style="21" customWidth="1"/>
    <col min="13" max="13" width="7.85546875" style="21" customWidth="1"/>
    <col min="14" max="14" width="9" style="21" customWidth="1"/>
    <col min="15" max="15" width="9.28515625" style="21" customWidth="1"/>
    <col min="16" max="16" width="6.28515625" style="21" customWidth="1"/>
    <col min="17" max="18" width="9.7109375" style="21" customWidth="1"/>
    <col min="19" max="19" width="6.42578125" style="21" customWidth="1"/>
    <col min="20" max="20" width="9.7109375" style="21" customWidth="1"/>
    <col min="21" max="21" width="10.5703125" style="21" customWidth="1"/>
    <col min="22" max="22" width="5.7109375" style="21" customWidth="1"/>
    <col min="23" max="23" width="9.7109375" style="21" customWidth="1"/>
    <col min="24" max="24" width="9.42578125" style="21" customWidth="1"/>
    <col min="25" max="25" width="6.140625" style="21" customWidth="1"/>
    <col min="26" max="26" width="9.5703125" style="21" customWidth="1"/>
    <col min="27" max="27" width="9.7109375" style="21" customWidth="1"/>
    <col min="28" max="28" width="7" style="21" customWidth="1"/>
    <col min="29" max="29" width="10.7109375" style="21" hidden="1" customWidth="1"/>
    <col min="30" max="30" width="10.5703125" style="21" hidden="1" customWidth="1"/>
    <col min="31" max="31" width="10.7109375" style="21" hidden="1" customWidth="1"/>
    <col min="32" max="32" width="10.42578125" style="21" hidden="1" customWidth="1"/>
    <col min="33" max="33" width="12.42578125" style="21" customWidth="1"/>
    <col min="34" max="34" width="10.7109375" style="21" customWidth="1"/>
    <col min="35" max="35" width="10.42578125" style="21" hidden="1" customWidth="1"/>
    <col min="36" max="36" width="11.140625" style="21" hidden="1" customWidth="1"/>
    <col min="37" max="37" width="9.28515625" style="21" customWidth="1"/>
    <col min="38" max="38" width="8.7109375" style="21" customWidth="1"/>
    <col min="39" max="41" width="10" style="21" hidden="1" customWidth="1"/>
    <col min="42" max="42" width="5.5703125" style="21" hidden="1" customWidth="1"/>
    <col min="43" max="43" width="9.5703125" style="21" customWidth="1"/>
    <col min="44" max="44" width="8.5703125" style="21" customWidth="1"/>
    <col min="45" max="45" width="8.28515625" style="21" customWidth="1"/>
    <col min="46" max="46" width="9.28515625" style="21" customWidth="1"/>
    <col min="47" max="47" width="9.85546875" style="21" customWidth="1"/>
    <col min="48" max="48" width="8" style="21" customWidth="1"/>
    <col min="49" max="49" width="7.5703125" style="21" customWidth="1"/>
    <col min="50" max="50" width="8.140625" style="21" customWidth="1"/>
    <col min="51" max="51" width="8.42578125" style="21" customWidth="1"/>
    <col min="52" max="52" width="8.28515625" style="21" customWidth="1"/>
    <col min="53" max="53" width="8" style="21" customWidth="1"/>
    <col min="54" max="55" width="9.42578125" style="21" hidden="1" customWidth="1"/>
    <col min="56" max="56" width="7.5703125" style="21" customWidth="1"/>
    <col min="57" max="57" width="8.42578125" style="21" customWidth="1"/>
    <col min="58" max="61" width="9.42578125" style="21" customWidth="1"/>
    <col min="62" max="64" width="8.7109375" style="21" customWidth="1"/>
    <col min="65" max="65" width="7.5703125" style="21" customWidth="1"/>
    <col min="66" max="66" width="9.140625" style="21" customWidth="1"/>
    <col min="67" max="67" width="8.28515625" style="21" customWidth="1"/>
    <col min="68" max="68" width="8.5703125" style="21" customWidth="1"/>
    <col min="69" max="69" width="8.140625" style="21" customWidth="1"/>
    <col min="70" max="71" width="8.5703125" style="21" customWidth="1"/>
    <col min="72" max="72" width="5" style="21" customWidth="1"/>
    <col min="73" max="73" width="11.5703125" style="21" customWidth="1"/>
    <col min="74" max="74" width="12.42578125" style="21" customWidth="1"/>
    <col min="75" max="77" width="9.42578125" style="21" customWidth="1"/>
    <col min="78" max="78" width="9.140625" style="21" customWidth="1"/>
    <col min="79" max="80" width="9.42578125" style="21" hidden="1" customWidth="1"/>
    <col min="81" max="81" width="10.7109375" style="21" customWidth="1"/>
    <col min="82" max="82" width="10.140625" style="21" customWidth="1"/>
    <col min="83" max="84" width="9.42578125" style="21" hidden="1" customWidth="1"/>
    <col min="85" max="86" width="9.42578125" style="21" customWidth="1"/>
    <col min="87" max="87" width="5.7109375" style="21" customWidth="1"/>
    <col min="88" max="88" width="11" style="21" customWidth="1"/>
    <col min="89" max="89" width="10.42578125" style="21" customWidth="1"/>
    <col min="90" max="93" width="9.42578125" style="21" customWidth="1"/>
    <col min="94" max="16384" width="9" style="21"/>
  </cols>
  <sheetData>
    <row r="1" spans="1:89" ht="12" customHeight="1" x14ac:dyDescent="0.25">
      <c r="D1" s="49" t="s">
        <v>0</v>
      </c>
      <c r="E1" s="49"/>
      <c r="F1" s="49"/>
      <c r="G1" s="49"/>
      <c r="H1" s="49"/>
      <c r="I1" s="49"/>
      <c r="J1" s="49"/>
      <c r="K1" s="49"/>
      <c r="L1" s="49"/>
      <c r="M1" s="22"/>
      <c r="N1" s="22"/>
      <c r="O1" s="22"/>
      <c r="P1" s="35"/>
      <c r="Q1" s="35"/>
      <c r="R1" s="35"/>
      <c r="S1" s="35"/>
      <c r="T1" s="35"/>
      <c r="U1" s="35"/>
      <c r="V1" s="35"/>
      <c r="W1" s="22"/>
      <c r="X1" s="22"/>
      <c r="Y1" s="22"/>
      <c r="Z1" s="22"/>
      <c r="AA1" s="22"/>
      <c r="AB1" s="22"/>
      <c r="AC1" s="22"/>
      <c r="AD1" s="22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</row>
    <row r="2" spans="1:89" s="25" customFormat="1" ht="12" customHeight="1" x14ac:dyDescent="0.25">
      <c r="A2" s="50" t="s">
        <v>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89" ht="11.25" customHeight="1" x14ac:dyDescent="0.25">
      <c r="D3" s="2"/>
      <c r="E3" s="26"/>
      <c r="F3" s="26"/>
      <c r="G3" s="26"/>
      <c r="H3" s="26"/>
      <c r="I3" s="51"/>
      <c r="J3" s="51"/>
      <c r="K3" s="27"/>
      <c r="N3" s="51" t="s">
        <v>1</v>
      </c>
      <c r="O3" s="51"/>
      <c r="P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89" s="28" customFormat="1" ht="12" customHeight="1" x14ac:dyDescent="0.25">
      <c r="A4" s="52" t="s">
        <v>2</v>
      </c>
      <c r="B4" s="52" t="s">
        <v>3</v>
      </c>
      <c r="C4" s="55" t="s">
        <v>4</v>
      </c>
      <c r="D4" s="55" t="s">
        <v>5</v>
      </c>
      <c r="E4" s="58" t="s">
        <v>6</v>
      </c>
      <c r="F4" s="59"/>
      <c r="G4" s="60"/>
      <c r="H4" s="67" t="s">
        <v>70</v>
      </c>
      <c r="I4" s="68"/>
      <c r="J4" s="69"/>
      <c r="K4" s="122" t="s">
        <v>7</v>
      </c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4"/>
      <c r="BT4" s="131" t="s">
        <v>8</v>
      </c>
      <c r="BU4" s="110" t="s">
        <v>9</v>
      </c>
      <c r="BV4" s="111"/>
      <c r="BW4" s="116" t="s">
        <v>10</v>
      </c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8"/>
      <c r="CI4" s="131" t="s">
        <v>11</v>
      </c>
      <c r="CJ4" s="134" t="s">
        <v>12</v>
      </c>
      <c r="CK4" s="135"/>
    </row>
    <row r="5" spans="1:89" s="28" customFormat="1" ht="38.25" customHeight="1" x14ac:dyDescent="0.25">
      <c r="A5" s="53"/>
      <c r="B5" s="53"/>
      <c r="C5" s="56"/>
      <c r="D5" s="56"/>
      <c r="E5" s="61"/>
      <c r="F5" s="62"/>
      <c r="G5" s="63"/>
      <c r="H5" s="70"/>
      <c r="I5" s="71"/>
      <c r="J5" s="72"/>
      <c r="K5" s="86" t="s">
        <v>13</v>
      </c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8"/>
      <c r="AE5" s="89" t="s">
        <v>14</v>
      </c>
      <c r="AF5" s="90"/>
      <c r="AG5" s="90"/>
      <c r="AH5" s="90"/>
      <c r="AI5" s="90"/>
      <c r="AJ5" s="90"/>
      <c r="AK5" s="90"/>
      <c r="AL5" s="90"/>
      <c r="AM5" s="90"/>
      <c r="AN5" s="91"/>
      <c r="AO5" s="92" t="s">
        <v>15</v>
      </c>
      <c r="AP5" s="93"/>
      <c r="AQ5" s="89" t="s">
        <v>16</v>
      </c>
      <c r="AR5" s="90"/>
      <c r="AS5" s="90"/>
      <c r="AT5" s="90"/>
      <c r="AU5" s="90"/>
      <c r="AV5" s="90"/>
      <c r="AW5" s="90"/>
      <c r="AX5" s="90"/>
      <c r="AY5" s="90"/>
      <c r="AZ5" s="90"/>
      <c r="BA5" s="91"/>
      <c r="BB5" s="96" t="s">
        <v>17</v>
      </c>
      <c r="BC5" s="97"/>
      <c r="BD5" s="97"/>
      <c r="BE5" s="97"/>
      <c r="BF5" s="97"/>
      <c r="BG5" s="98"/>
      <c r="BH5" s="89" t="s">
        <v>18</v>
      </c>
      <c r="BI5" s="90"/>
      <c r="BJ5" s="90"/>
      <c r="BK5" s="90"/>
      <c r="BL5" s="90"/>
      <c r="BM5" s="91"/>
      <c r="BN5" s="127" t="s">
        <v>19</v>
      </c>
      <c r="BO5" s="128"/>
      <c r="BP5" s="92" t="s">
        <v>20</v>
      </c>
      <c r="BQ5" s="93"/>
      <c r="BR5" s="92" t="s">
        <v>21</v>
      </c>
      <c r="BS5" s="93"/>
      <c r="BT5" s="132"/>
      <c r="BU5" s="112"/>
      <c r="BV5" s="113"/>
      <c r="BW5" s="119" t="s">
        <v>81</v>
      </c>
      <c r="BX5" s="119"/>
      <c r="BY5" s="120" t="s">
        <v>71</v>
      </c>
      <c r="BZ5" s="120"/>
      <c r="CA5" s="92" t="s">
        <v>22</v>
      </c>
      <c r="CB5" s="93"/>
      <c r="CC5" s="119" t="s">
        <v>82</v>
      </c>
      <c r="CD5" s="119"/>
      <c r="CE5" s="42"/>
      <c r="CF5" s="42"/>
      <c r="CG5" s="121" t="s">
        <v>73</v>
      </c>
      <c r="CH5" s="121"/>
      <c r="CI5" s="132"/>
      <c r="CJ5" s="136"/>
      <c r="CK5" s="137"/>
    </row>
    <row r="6" spans="1:89" s="28" customFormat="1" ht="89.25" customHeight="1" x14ac:dyDescent="0.25">
      <c r="A6" s="53"/>
      <c r="B6" s="53"/>
      <c r="C6" s="56"/>
      <c r="D6" s="56"/>
      <c r="E6" s="64"/>
      <c r="F6" s="65"/>
      <c r="G6" s="66"/>
      <c r="H6" s="73"/>
      <c r="I6" s="74"/>
      <c r="J6" s="75"/>
      <c r="K6" s="76" t="s">
        <v>23</v>
      </c>
      <c r="L6" s="77"/>
      <c r="M6" s="78"/>
      <c r="N6" s="79" t="s">
        <v>24</v>
      </c>
      <c r="O6" s="80"/>
      <c r="P6" s="81"/>
      <c r="Q6" s="79" t="s">
        <v>25</v>
      </c>
      <c r="R6" s="80"/>
      <c r="S6" s="81"/>
      <c r="T6" s="79" t="s">
        <v>74</v>
      </c>
      <c r="U6" s="80"/>
      <c r="V6" s="81"/>
      <c r="W6" s="79" t="s">
        <v>26</v>
      </c>
      <c r="X6" s="80"/>
      <c r="Y6" s="81"/>
      <c r="Z6" s="79" t="s">
        <v>27</v>
      </c>
      <c r="AA6" s="80"/>
      <c r="AB6" s="81"/>
      <c r="AC6" s="79" t="s">
        <v>28</v>
      </c>
      <c r="AD6" s="81"/>
      <c r="AE6" s="105" t="s">
        <v>29</v>
      </c>
      <c r="AF6" s="106"/>
      <c r="AG6" s="101" t="s">
        <v>30</v>
      </c>
      <c r="AH6" s="102"/>
      <c r="AI6" s="103" t="s">
        <v>31</v>
      </c>
      <c r="AJ6" s="104"/>
      <c r="AK6" s="103" t="s">
        <v>32</v>
      </c>
      <c r="AL6" s="104"/>
      <c r="AM6" s="89" t="s">
        <v>33</v>
      </c>
      <c r="AN6" s="91"/>
      <c r="AO6" s="94"/>
      <c r="AP6" s="95"/>
      <c r="AQ6" s="107" t="s">
        <v>34</v>
      </c>
      <c r="AR6" s="108"/>
      <c r="AS6" s="109"/>
      <c r="AT6" s="96" t="s">
        <v>35</v>
      </c>
      <c r="AU6" s="98"/>
      <c r="AV6" s="47" t="s">
        <v>36</v>
      </c>
      <c r="AW6" s="48"/>
      <c r="AX6" s="99" t="s">
        <v>37</v>
      </c>
      <c r="AY6" s="100"/>
      <c r="AZ6" s="47" t="s">
        <v>38</v>
      </c>
      <c r="BA6" s="48"/>
      <c r="BB6" s="47" t="s">
        <v>78</v>
      </c>
      <c r="BC6" s="48"/>
      <c r="BD6" s="99" t="s">
        <v>80</v>
      </c>
      <c r="BE6" s="100"/>
      <c r="BF6" s="99" t="s">
        <v>39</v>
      </c>
      <c r="BG6" s="100"/>
      <c r="BH6" s="125" t="s">
        <v>40</v>
      </c>
      <c r="BI6" s="126"/>
      <c r="BJ6" s="47" t="s">
        <v>41</v>
      </c>
      <c r="BK6" s="48"/>
      <c r="BL6" s="47" t="s">
        <v>79</v>
      </c>
      <c r="BM6" s="48"/>
      <c r="BN6" s="129"/>
      <c r="BO6" s="130"/>
      <c r="BP6" s="94"/>
      <c r="BQ6" s="95"/>
      <c r="BR6" s="94"/>
      <c r="BS6" s="95"/>
      <c r="BT6" s="133"/>
      <c r="BU6" s="114"/>
      <c r="BV6" s="115"/>
      <c r="BW6" s="119"/>
      <c r="BX6" s="119"/>
      <c r="BY6" s="120"/>
      <c r="BZ6" s="120"/>
      <c r="CA6" s="94"/>
      <c r="CB6" s="95"/>
      <c r="CC6" s="119"/>
      <c r="CD6" s="119"/>
      <c r="CE6" s="120" t="s">
        <v>72</v>
      </c>
      <c r="CF6" s="120"/>
      <c r="CG6" s="121"/>
      <c r="CH6" s="121"/>
      <c r="CI6" s="133"/>
      <c r="CJ6" s="138"/>
      <c r="CK6" s="139"/>
    </row>
    <row r="7" spans="1:89" s="37" customFormat="1" ht="15" customHeight="1" x14ac:dyDescent="0.25">
      <c r="A7" s="53"/>
      <c r="B7" s="53"/>
      <c r="C7" s="56"/>
      <c r="D7" s="56"/>
      <c r="E7" s="82" t="s">
        <v>42</v>
      </c>
      <c r="F7" s="45" t="s">
        <v>76</v>
      </c>
      <c r="G7" s="45" t="s">
        <v>77</v>
      </c>
      <c r="H7" s="82" t="s">
        <v>42</v>
      </c>
      <c r="I7" s="45" t="s">
        <v>76</v>
      </c>
      <c r="J7" s="45" t="s">
        <v>77</v>
      </c>
      <c r="K7" s="82" t="s">
        <v>42</v>
      </c>
      <c r="L7" s="45" t="s">
        <v>76</v>
      </c>
      <c r="M7" s="45" t="s">
        <v>77</v>
      </c>
      <c r="N7" s="84" t="s">
        <v>42</v>
      </c>
      <c r="O7" s="45" t="s">
        <v>76</v>
      </c>
      <c r="P7" s="45" t="s">
        <v>77</v>
      </c>
      <c r="Q7" s="84" t="s">
        <v>42</v>
      </c>
      <c r="R7" s="45" t="s">
        <v>76</v>
      </c>
      <c r="S7" s="45" t="s">
        <v>77</v>
      </c>
      <c r="T7" s="84" t="s">
        <v>42</v>
      </c>
      <c r="U7" s="45" t="s">
        <v>76</v>
      </c>
      <c r="V7" s="45" t="s">
        <v>77</v>
      </c>
      <c r="W7" s="84" t="s">
        <v>42</v>
      </c>
      <c r="X7" s="45" t="s">
        <v>76</v>
      </c>
      <c r="Y7" s="45" t="s">
        <v>77</v>
      </c>
      <c r="Z7" s="84" t="s">
        <v>42</v>
      </c>
      <c r="AA7" s="45" t="s">
        <v>76</v>
      </c>
      <c r="AB7" s="45" t="s">
        <v>77</v>
      </c>
      <c r="AC7" s="84" t="s">
        <v>43</v>
      </c>
      <c r="AD7" s="45" t="s">
        <v>76</v>
      </c>
      <c r="AE7" s="84" t="s">
        <v>43</v>
      </c>
      <c r="AF7" s="45" t="s">
        <v>76</v>
      </c>
      <c r="AG7" s="84" t="s">
        <v>42</v>
      </c>
      <c r="AH7" s="45" t="s">
        <v>76</v>
      </c>
      <c r="AI7" s="84" t="s">
        <v>43</v>
      </c>
      <c r="AJ7" s="38"/>
      <c r="AK7" s="84" t="s">
        <v>42</v>
      </c>
      <c r="AL7" s="45" t="s">
        <v>76</v>
      </c>
      <c r="AM7" s="84" t="s">
        <v>43</v>
      </c>
      <c r="AN7" s="38"/>
      <c r="AO7" s="84" t="s">
        <v>43</v>
      </c>
      <c r="AP7" s="38"/>
      <c r="AQ7" s="82" t="s">
        <v>42</v>
      </c>
      <c r="AR7" s="45" t="s">
        <v>76</v>
      </c>
      <c r="AS7" s="45" t="s">
        <v>77</v>
      </c>
      <c r="AT7" s="84" t="s">
        <v>42</v>
      </c>
      <c r="AU7" s="45" t="s">
        <v>76</v>
      </c>
      <c r="AV7" s="84" t="s">
        <v>42</v>
      </c>
      <c r="AW7" s="45" t="s">
        <v>76</v>
      </c>
      <c r="AX7" s="84" t="s">
        <v>42</v>
      </c>
      <c r="AY7" s="45" t="s">
        <v>76</v>
      </c>
      <c r="AZ7" s="84" t="s">
        <v>42</v>
      </c>
      <c r="BA7" s="45" t="s">
        <v>76</v>
      </c>
      <c r="BB7" s="84" t="s">
        <v>42</v>
      </c>
      <c r="BC7" s="45" t="s">
        <v>76</v>
      </c>
      <c r="BD7" s="84" t="s">
        <v>42</v>
      </c>
      <c r="BE7" s="45" t="s">
        <v>76</v>
      </c>
      <c r="BF7" s="84" t="s">
        <v>42</v>
      </c>
      <c r="BG7" s="45" t="s">
        <v>76</v>
      </c>
      <c r="BH7" s="84" t="s">
        <v>42</v>
      </c>
      <c r="BI7" s="45" t="s">
        <v>76</v>
      </c>
      <c r="BJ7" s="84" t="s">
        <v>42</v>
      </c>
      <c r="BK7" s="45" t="s">
        <v>76</v>
      </c>
      <c r="BL7" s="84" t="s">
        <v>42</v>
      </c>
      <c r="BM7" s="45" t="s">
        <v>76</v>
      </c>
      <c r="BN7" s="84" t="s">
        <v>42</v>
      </c>
      <c r="BO7" s="45" t="s">
        <v>76</v>
      </c>
      <c r="BP7" s="84" t="s">
        <v>42</v>
      </c>
      <c r="BQ7" s="45" t="s">
        <v>76</v>
      </c>
      <c r="BR7" s="84" t="s">
        <v>42</v>
      </c>
      <c r="BS7" s="45" t="s">
        <v>76</v>
      </c>
      <c r="BT7" s="84"/>
      <c r="BU7" s="84" t="s">
        <v>42</v>
      </c>
      <c r="BV7" s="45" t="s">
        <v>76</v>
      </c>
      <c r="BW7" s="84" t="s">
        <v>42</v>
      </c>
      <c r="BX7" s="45" t="s">
        <v>76</v>
      </c>
      <c r="BY7" s="84" t="s">
        <v>42</v>
      </c>
      <c r="BZ7" s="45" t="s">
        <v>76</v>
      </c>
      <c r="CA7" s="84" t="s">
        <v>42</v>
      </c>
      <c r="CB7" s="45" t="s">
        <v>76</v>
      </c>
      <c r="CC7" s="84" t="s">
        <v>42</v>
      </c>
      <c r="CD7" s="45" t="s">
        <v>76</v>
      </c>
      <c r="CE7" s="84" t="s">
        <v>42</v>
      </c>
      <c r="CF7" s="45" t="s">
        <v>76</v>
      </c>
      <c r="CG7" s="84" t="s">
        <v>42</v>
      </c>
      <c r="CH7" s="45" t="s">
        <v>76</v>
      </c>
      <c r="CI7" s="36"/>
      <c r="CJ7" s="84" t="s">
        <v>42</v>
      </c>
      <c r="CK7" s="45" t="s">
        <v>76</v>
      </c>
    </row>
    <row r="8" spans="1:89" s="40" customFormat="1" ht="13.5" customHeight="1" x14ac:dyDescent="0.25">
      <c r="A8" s="54"/>
      <c r="B8" s="54"/>
      <c r="C8" s="57"/>
      <c r="D8" s="57"/>
      <c r="E8" s="83"/>
      <c r="F8" s="46"/>
      <c r="G8" s="46"/>
      <c r="H8" s="83"/>
      <c r="I8" s="46"/>
      <c r="J8" s="46"/>
      <c r="K8" s="83"/>
      <c r="L8" s="46"/>
      <c r="M8" s="46"/>
      <c r="N8" s="85"/>
      <c r="O8" s="46"/>
      <c r="P8" s="46"/>
      <c r="Q8" s="85"/>
      <c r="R8" s="46"/>
      <c r="S8" s="46"/>
      <c r="T8" s="85"/>
      <c r="U8" s="46"/>
      <c r="V8" s="46"/>
      <c r="W8" s="85"/>
      <c r="X8" s="46"/>
      <c r="Y8" s="46"/>
      <c r="Z8" s="85"/>
      <c r="AA8" s="46"/>
      <c r="AB8" s="46"/>
      <c r="AC8" s="85"/>
      <c r="AD8" s="46"/>
      <c r="AE8" s="85"/>
      <c r="AF8" s="46"/>
      <c r="AG8" s="85"/>
      <c r="AH8" s="46"/>
      <c r="AI8" s="85"/>
      <c r="AJ8" s="41" t="s">
        <v>44</v>
      </c>
      <c r="AK8" s="85"/>
      <c r="AL8" s="46"/>
      <c r="AM8" s="85"/>
      <c r="AN8" s="41" t="s">
        <v>44</v>
      </c>
      <c r="AO8" s="85"/>
      <c r="AP8" s="41" t="s">
        <v>44</v>
      </c>
      <c r="AQ8" s="83"/>
      <c r="AR8" s="46"/>
      <c r="AS8" s="46"/>
      <c r="AT8" s="85"/>
      <c r="AU8" s="46"/>
      <c r="AV8" s="85"/>
      <c r="AW8" s="46"/>
      <c r="AX8" s="85"/>
      <c r="AY8" s="46"/>
      <c r="AZ8" s="85"/>
      <c r="BA8" s="46"/>
      <c r="BB8" s="85"/>
      <c r="BC8" s="46"/>
      <c r="BD8" s="85"/>
      <c r="BE8" s="46"/>
      <c r="BF8" s="85"/>
      <c r="BG8" s="46"/>
      <c r="BH8" s="85"/>
      <c r="BI8" s="46"/>
      <c r="BJ8" s="85"/>
      <c r="BK8" s="46"/>
      <c r="BL8" s="85"/>
      <c r="BM8" s="46"/>
      <c r="BN8" s="85"/>
      <c r="BO8" s="46"/>
      <c r="BP8" s="85"/>
      <c r="BQ8" s="46"/>
      <c r="BR8" s="85"/>
      <c r="BS8" s="46"/>
      <c r="BT8" s="85"/>
      <c r="BU8" s="85"/>
      <c r="BV8" s="46"/>
      <c r="BW8" s="85"/>
      <c r="BX8" s="46"/>
      <c r="BY8" s="85"/>
      <c r="BZ8" s="46"/>
      <c r="CA8" s="85"/>
      <c r="CB8" s="46"/>
      <c r="CC8" s="85"/>
      <c r="CD8" s="46"/>
      <c r="CE8" s="85"/>
      <c r="CF8" s="46"/>
      <c r="CG8" s="85"/>
      <c r="CH8" s="46"/>
      <c r="CI8" s="39"/>
      <c r="CJ8" s="85"/>
      <c r="CK8" s="46"/>
    </row>
    <row r="9" spans="1:89" s="32" customFormat="1" ht="11.25" customHeight="1" x14ac:dyDescent="0.25">
      <c r="A9" s="29"/>
      <c r="B9" s="29">
        <v>1</v>
      </c>
      <c r="C9" s="30">
        <v>2</v>
      </c>
      <c r="D9" s="31">
        <v>3</v>
      </c>
      <c r="E9" s="29">
        <v>4</v>
      </c>
      <c r="F9" s="29">
        <v>5</v>
      </c>
      <c r="G9" s="29">
        <v>6</v>
      </c>
      <c r="H9" s="31">
        <v>7</v>
      </c>
      <c r="I9" s="31">
        <v>8</v>
      </c>
      <c r="J9" s="31">
        <v>9</v>
      </c>
      <c r="K9" s="29">
        <v>10</v>
      </c>
      <c r="L9" s="29">
        <v>11</v>
      </c>
      <c r="M9" s="29">
        <v>12</v>
      </c>
      <c r="N9" s="31">
        <v>13</v>
      </c>
      <c r="O9" s="31">
        <v>14</v>
      </c>
      <c r="P9" s="31">
        <v>15</v>
      </c>
      <c r="Q9" s="29">
        <v>16</v>
      </c>
      <c r="R9" s="29">
        <v>17</v>
      </c>
      <c r="S9" s="29">
        <v>18</v>
      </c>
      <c r="T9" s="31">
        <v>19</v>
      </c>
      <c r="U9" s="31">
        <v>20</v>
      </c>
      <c r="V9" s="31">
        <v>21</v>
      </c>
      <c r="W9" s="29">
        <v>22</v>
      </c>
      <c r="X9" s="29">
        <v>23</v>
      </c>
      <c r="Y9" s="29">
        <v>24</v>
      </c>
      <c r="Z9" s="31">
        <v>25</v>
      </c>
      <c r="AA9" s="31">
        <v>26</v>
      </c>
      <c r="AB9" s="31">
        <v>27</v>
      </c>
      <c r="AC9" s="29">
        <v>43</v>
      </c>
      <c r="AD9" s="29">
        <v>45</v>
      </c>
      <c r="AE9" s="31">
        <v>46</v>
      </c>
      <c r="AF9" s="31">
        <v>48</v>
      </c>
      <c r="AG9" s="29">
        <v>28</v>
      </c>
      <c r="AH9" s="29">
        <v>29</v>
      </c>
      <c r="AI9" s="31">
        <v>52</v>
      </c>
      <c r="AJ9" s="31">
        <v>54</v>
      </c>
      <c r="AK9" s="29">
        <v>30</v>
      </c>
      <c r="AL9" s="29">
        <v>31</v>
      </c>
      <c r="AM9" s="31">
        <v>58</v>
      </c>
      <c r="AN9" s="31">
        <v>60</v>
      </c>
      <c r="AO9" s="29">
        <v>61</v>
      </c>
      <c r="AP9" s="29">
        <v>63</v>
      </c>
      <c r="AQ9" s="33">
        <v>32</v>
      </c>
      <c r="AR9" s="31">
        <v>33</v>
      </c>
      <c r="AS9" s="31">
        <v>34</v>
      </c>
      <c r="AT9" s="29">
        <v>35</v>
      </c>
      <c r="AU9" s="29">
        <v>36</v>
      </c>
      <c r="AV9" s="31">
        <v>37</v>
      </c>
      <c r="AW9" s="31">
        <v>38</v>
      </c>
      <c r="AX9" s="29">
        <v>39</v>
      </c>
      <c r="AY9" s="29">
        <v>40</v>
      </c>
      <c r="AZ9" s="31">
        <v>41</v>
      </c>
      <c r="BA9" s="31">
        <v>42</v>
      </c>
      <c r="BB9" s="29">
        <v>81</v>
      </c>
      <c r="BC9" s="29">
        <v>83</v>
      </c>
      <c r="BD9" s="31">
        <v>43</v>
      </c>
      <c r="BE9" s="31">
        <v>44</v>
      </c>
      <c r="BF9" s="29">
        <v>45</v>
      </c>
      <c r="BG9" s="29">
        <v>46</v>
      </c>
      <c r="BH9" s="31">
        <v>47</v>
      </c>
      <c r="BI9" s="31">
        <v>48</v>
      </c>
      <c r="BJ9" s="29">
        <v>49</v>
      </c>
      <c r="BK9" s="29">
        <v>50</v>
      </c>
      <c r="BL9" s="31">
        <v>51</v>
      </c>
      <c r="BM9" s="31">
        <v>52</v>
      </c>
      <c r="BN9" s="29">
        <v>53</v>
      </c>
      <c r="BO9" s="29">
        <v>54</v>
      </c>
      <c r="BP9" s="31">
        <v>55</v>
      </c>
      <c r="BQ9" s="31">
        <v>56</v>
      </c>
      <c r="BR9" s="29">
        <v>57</v>
      </c>
      <c r="BS9" s="29">
        <v>58</v>
      </c>
      <c r="BT9" s="29">
        <v>59</v>
      </c>
      <c r="BU9" s="29">
        <v>60</v>
      </c>
      <c r="BV9" s="29">
        <v>61</v>
      </c>
      <c r="BW9" s="29">
        <v>62</v>
      </c>
      <c r="BX9" s="29">
        <v>63</v>
      </c>
      <c r="BY9" s="29">
        <v>64</v>
      </c>
      <c r="BZ9" s="29">
        <v>65</v>
      </c>
      <c r="CA9" s="29">
        <v>66</v>
      </c>
      <c r="CB9" s="29">
        <v>67</v>
      </c>
      <c r="CC9" s="29">
        <v>66</v>
      </c>
      <c r="CD9" s="29">
        <v>67</v>
      </c>
      <c r="CE9" s="29">
        <v>70</v>
      </c>
      <c r="CF9" s="29">
        <v>71</v>
      </c>
      <c r="CG9" s="29">
        <v>68</v>
      </c>
      <c r="CH9" s="29">
        <v>69</v>
      </c>
      <c r="CI9" s="29">
        <v>70</v>
      </c>
      <c r="CJ9" s="29">
        <v>71</v>
      </c>
      <c r="CK9" s="29">
        <v>72</v>
      </c>
    </row>
    <row r="10" spans="1:89" s="13" customFormat="1" ht="14.25" customHeight="1" x14ac:dyDescent="0.25">
      <c r="A10" s="7">
        <v>1</v>
      </c>
      <c r="B10" s="8" t="s">
        <v>45</v>
      </c>
      <c r="C10" s="3">
        <v>0</v>
      </c>
      <c r="D10" s="4">
        <v>100245.2</v>
      </c>
      <c r="E10" s="10">
        <f t="shared" ref="E10:F33" si="0">BU10+CJ10-CG10</f>
        <v>521683.92799999996</v>
      </c>
      <c r="F10" s="11">
        <f t="shared" si="0"/>
        <v>554677.34719999996</v>
      </c>
      <c r="G10" s="11">
        <f t="shared" ref="G10:G34" si="1">F10/E10*100</f>
        <v>106.32440783186252</v>
      </c>
      <c r="H10" s="10">
        <f t="shared" ref="H10:H33" si="2">N10+Q10+T10+W10+Z10+AC10+AO10+AT10+AV10+AX10+AZ10+BB10+BF10+BH10+BL10+BN10+BR10</f>
        <v>242863.6</v>
      </c>
      <c r="I10" s="11">
        <f t="shared" ref="I10:I33" si="3">O10+R10+U10+X10+AA10+AD10+AP10+AU10+AW10+AY10+BA10+BC10+BG10+BI10+BM10+BO10+BS10</f>
        <v>277407.84720000002</v>
      </c>
      <c r="J10" s="11">
        <f t="shared" ref="J10:J34" si="4">I10/H10*100</f>
        <v>114.22372360452535</v>
      </c>
      <c r="K10" s="10">
        <f t="shared" ref="K10:L33" si="5">N10+T10</f>
        <v>94092.3</v>
      </c>
      <c r="L10" s="9">
        <f t="shared" si="5"/>
        <v>105947.5</v>
      </c>
      <c r="M10" s="12">
        <f t="shared" ref="M10:M34" si="6">L10/K10*100</f>
        <v>112.59954321448195</v>
      </c>
      <c r="N10" s="9">
        <v>23102.7</v>
      </c>
      <c r="O10" s="9">
        <v>10908.9</v>
      </c>
      <c r="P10" s="9">
        <f t="shared" ref="P10:P18" si="7">O10/N10*100</f>
        <v>47.219156202521781</v>
      </c>
      <c r="Q10" s="9">
        <v>41217.599999999999</v>
      </c>
      <c r="R10" s="9">
        <v>78271.600000000006</v>
      </c>
      <c r="S10" s="9">
        <f t="shared" ref="S10:S17" si="8">R10/Q10*100</f>
        <v>189.89848996545166</v>
      </c>
      <c r="T10" s="9">
        <v>70989.600000000006</v>
      </c>
      <c r="U10" s="9">
        <v>95038.6</v>
      </c>
      <c r="V10" s="9">
        <f t="shared" ref="V10:V34" si="9">U10/T10*100</f>
        <v>133.87679322041538</v>
      </c>
      <c r="W10" s="9">
        <v>13494.4</v>
      </c>
      <c r="X10" s="9">
        <v>15054.6</v>
      </c>
      <c r="Y10" s="9">
        <f t="shared" ref="Y10:Y20" si="10">X10/W10*100</f>
        <v>111.56183305667537</v>
      </c>
      <c r="Z10" s="9">
        <v>5100</v>
      </c>
      <c r="AA10" s="9">
        <v>5168.8</v>
      </c>
      <c r="AB10" s="9">
        <f>AA10/Z10*100</f>
        <v>101.34901960784315</v>
      </c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34">
        <f t="shared" ref="AQ10:AR25" si="11">AT10+AV10+AX10+AZ10</f>
        <v>51752.3</v>
      </c>
      <c r="AR10" s="9">
        <f t="shared" si="11"/>
        <v>46667.9</v>
      </c>
      <c r="AS10" s="9">
        <f t="shared" ref="AS10:AS15" si="12">AR10/AQ10*100</f>
        <v>90.17550910780777</v>
      </c>
      <c r="AT10" s="9">
        <v>18793</v>
      </c>
      <c r="AU10" s="9">
        <v>15687.7</v>
      </c>
      <c r="AV10" s="9"/>
      <c r="AW10" s="9"/>
      <c r="AX10" s="9">
        <v>17787.3</v>
      </c>
      <c r="AY10" s="9">
        <v>14857.8</v>
      </c>
      <c r="AZ10" s="9">
        <v>15172</v>
      </c>
      <c r="BA10" s="9">
        <v>16122.4</v>
      </c>
      <c r="BB10" s="9"/>
      <c r="BC10" s="9"/>
      <c r="BD10" s="9"/>
      <c r="BE10" s="9"/>
      <c r="BF10" s="9"/>
      <c r="BG10" s="9"/>
      <c r="BH10" s="9">
        <v>37207</v>
      </c>
      <c r="BI10" s="9">
        <v>26297.447199999999</v>
      </c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34">
        <f>N10+Q10+T10+W10+Z10+AC10+AE10+AG10+AI10+AK10+AM10+AO10+AT10+AV10+AX10+AZ10+BB10+BD10+BF10+BH10+BL10+BN10+BP10+BR10</f>
        <v>242863.6</v>
      </c>
      <c r="BV10" s="9">
        <f>O10+R10+U10+X10+AA10+AD10+AF10+AH10+AJ10+AL10+AN10+AP10+AU10+AW10+AY10+BA10+BC10+BE10+BG10+BI10+BM10+BO10+BQ10+BS10+BT10</f>
        <v>277407.84720000002</v>
      </c>
      <c r="BW10" s="9"/>
      <c r="BX10" s="9"/>
      <c r="BY10" s="9">
        <v>278820.32799999998</v>
      </c>
      <c r="BZ10" s="9">
        <v>277269.5</v>
      </c>
      <c r="CA10" s="9"/>
      <c r="CB10" s="9"/>
      <c r="CC10" s="9"/>
      <c r="CD10" s="9"/>
      <c r="CE10" s="9"/>
      <c r="CF10" s="9"/>
      <c r="CG10" s="9"/>
      <c r="CH10" s="9"/>
      <c r="CI10" s="9"/>
      <c r="CJ10" s="34">
        <f t="shared" ref="CJ10:CJ33" si="13">BW10+BY10+CA10+CC10+CE10+CG10</f>
        <v>278820.32799999998</v>
      </c>
      <c r="CK10" s="9">
        <f t="shared" ref="CK10:CK33" si="14">BX10+BZ10+CB10+CD10+CF10+CH10+CI10</f>
        <v>277269.5</v>
      </c>
    </row>
    <row r="11" spans="1:89" s="13" customFormat="1" ht="14.25" customHeight="1" x14ac:dyDescent="0.25">
      <c r="A11" s="14">
        <v>2</v>
      </c>
      <c r="B11" s="15" t="s">
        <v>46</v>
      </c>
      <c r="C11" s="3">
        <v>0</v>
      </c>
      <c r="D11" s="4">
        <v>194690.3</v>
      </c>
      <c r="E11" s="10">
        <f t="shared" si="0"/>
        <v>416726.125</v>
      </c>
      <c r="F11" s="11">
        <f t="shared" si="0"/>
        <v>281631.30819999997</v>
      </c>
      <c r="G11" s="11">
        <f t="shared" si="1"/>
        <v>67.581870035145968</v>
      </c>
      <c r="H11" s="10">
        <f t="shared" si="2"/>
        <v>183500</v>
      </c>
      <c r="I11" s="11">
        <f t="shared" si="3"/>
        <v>201805.28819999998</v>
      </c>
      <c r="J11" s="11">
        <f t="shared" si="4"/>
        <v>109.97563389645775</v>
      </c>
      <c r="K11" s="10">
        <f t="shared" si="5"/>
        <v>91000</v>
      </c>
      <c r="L11" s="9">
        <f t="shared" si="5"/>
        <v>109264.85819999999</v>
      </c>
      <c r="M11" s="12">
        <f t="shared" si="6"/>
        <v>120.07127274725273</v>
      </c>
      <c r="N11" s="9">
        <v>6000</v>
      </c>
      <c r="O11" s="9">
        <v>4931.6971999999996</v>
      </c>
      <c r="P11" s="9">
        <f t="shared" si="7"/>
        <v>82.194953333333331</v>
      </c>
      <c r="Q11" s="9">
        <v>51000</v>
      </c>
      <c r="R11" s="9">
        <v>47514.6</v>
      </c>
      <c r="S11" s="9">
        <f t="shared" si="8"/>
        <v>93.165882352941182</v>
      </c>
      <c r="T11" s="9">
        <v>85000</v>
      </c>
      <c r="U11" s="9">
        <v>104333.16099999999</v>
      </c>
      <c r="V11" s="9">
        <f t="shared" si="9"/>
        <v>122.74489529411763</v>
      </c>
      <c r="W11" s="9">
        <v>4000</v>
      </c>
      <c r="X11" s="9">
        <v>5222.5</v>
      </c>
      <c r="Y11" s="9">
        <f t="shared" si="10"/>
        <v>130.5625</v>
      </c>
      <c r="Z11" s="9">
        <v>3500</v>
      </c>
      <c r="AA11" s="9">
        <v>4857</v>
      </c>
      <c r="AB11" s="9">
        <f>AA11/Z11*100</f>
        <v>138.77142857142857</v>
      </c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34">
        <f t="shared" si="11"/>
        <v>16000</v>
      </c>
      <c r="AR11" s="9">
        <f t="shared" si="11"/>
        <v>14896.324000000001</v>
      </c>
      <c r="AS11" s="9">
        <f t="shared" si="12"/>
        <v>93.102024999999998</v>
      </c>
      <c r="AT11" s="9">
        <v>8500</v>
      </c>
      <c r="AU11" s="9">
        <v>9556.57</v>
      </c>
      <c r="AV11" s="9"/>
      <c r="AW11" s="9"/>
      <c r="AX11" s="9"/>
      <c r="AY11" s="9"/>
      <c r="AZ11" s="9">
        <v>7500</v>
      </c>
      <c r="BA11" s="9">
        <v>5339.7539999999999</v>
      </c>
      <c r="BB11" s="9"/>
      <c r="BC11" s="9"/>
      <c r="BD11" s="9"/>
      <c r="BE11" s="9"/>
      <c r="BF11" s="9"/>
      <c r="BG11" s="9"/>
      <c r="BH11" s="9">
        <v>18000</v>
      </c>
      <c r="BI11" s="9">
        <v>20050.006000000001</v>
      </c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34">
        <f>N11+Q11+T11+W11+Z11+AC11+AE11+AG11+AI11+AK11+AM11+AO12+AT11+AV11+AX11+AZ11+BB11+BD11+BF11+BH11+BL11+BN11+BP11+BR11</f>
        <v>183500</v>
      </c>
      <c r="BV11" s="9">
        <f>O11+R11+U11+X11+AA11+AD11+AF11+AH11+AJ11+AL11+AN11+AP12+AU11+AW11+AY11+BA11+BC11+BE11+BG11+BI11+BM11+BO11+BQ11+BS11+BT11</f>
        <v>201805.28819999998</v>
      </c>
      <c r="BW11" s="9"/>
      <c r="BX11" s="9"/>
      <c r="BY11" s="9">
        <v>229634.826</v>
      </c>
      <c r="BZ11" s="9">
        <v>76234.721000000005</v>
      </c>
      <c r="CA11" s="9"/>
      <c r="CB11" s="9"/>
      <c r="CC11" s="9">
        <v>3591.299</v>
      </c>
      <c r="CD11" s="9">
        <v>3591.299</v>
      </c>
      <c r="CE11" s="9"/>
      <c r="CF11" s="9"/>
      <c r="CG11" s="9">
        <v>122468</v>
      </c>
      <c r="CH11" s="9">
        <v>122468</v>
      </c>
      <c r="CI11" s="9"/>
      <c r="CJ11" s="34">
        <f t="shared" si="13"/>
        <v>355694.125</v>
      </c>
      <c r="CK11" s="9">
        <f t="shared" si="14"/>
        <v>202294.02000000002</v>
      </c>
    </row>
    <row r="12" spans="1:89" s="13" customFormat="1" ht="14.25" customHeight="1" x14ac:dyDescent="0.25">
      <c r="A12" s="7">
        <v>3</v>
      </c>
      <c r="B12" s="8" t="s">
        <v>47</v>
      </c>
      <c r="C12" s="3">
        <v>0</v>
      </c>
      <c r="D12" s="4">
        <v>61787.7</v>
      </c>
      <c r="E12" s="10">
        <f t="shared" si="0"/>
        <v>224882.66800000001</v>
      </c>
      <c r="F12" s="11">
        <f t="shared" si="0"/>
        <v>151086.38009999998</v>
      </c>
      <c r="G12" s="11">
        <f t="shared" si="1"/>
        <v>67.184537360611529</v>
      </c>
      <c r="H12" s="10">
        <f t="shared" si="2"/>
        <v>123375.46799999999</v>
      </c>
      <c r="I12" s="11">
        <f t="shared" si="3"/>
        <v>118161.68709999998</v>
      </c>
      <c r="J12" s="11">
        <f t="shared" si="4"/>
        <v>95.774053801360239</v>
      </c>
      <c r="K12" s="10">
        <f t="shared" si="5"/>
        <v>76509.861999999994</v>
      </c>
      <c r="L12" s="9">
        <f t="shared" si="5"/>
        <v>70391.662499999991</v>
      </c>
      <c r="M12" s="12">
        <f t="shared" si="6"/>
        <v>92.003384478722495</v>
      </c>
      <c r="N12" s="9">
        <v>1320</v>
      </c>
      <c r="O12" s="9">
        <v>1029.4667999999999</v>
      </c>
      <c r="P12" s="9">
        <f t="shared" si="7"/>
        <v>77.98990909090908</v>
      </c>
      <c r="Q12" s="9">
        <v>18289.606</v>
      </c>
      <c r="R12" s="9">
        <v>17486.2</v>
      </c>
      <c r="S12" s="9">
        <f t="shared" si="8"/>
        <v>95.607308325832719</v>
      </c>
      <c r="T12" s="9">
        <v>75189.861999999994</v>
      </c>
      <c r="U12" s="9">
        <v>69362.195699999997</v>
      </c>
      <c r="V12" s="9">
        <f t="shared" si="9"/>
        <v>92.249398861777408</v>
      </c>
      <c r="W12" s="9">
        <v>4653.2</v>
      </c>
      <c r="X12" s="9">
        <v>4477.6229999999996</v>
      </c>
      <c r="Y12" s="9">
        <f t="shared" si="10"/>
        <v>96.226747184733085</v>
      </c>
      <c r="Z12" s="9">
        <v>5500</v>
      </c>
      <c r="AA12" s="9">
        <v>5296.1</v>
      </c>
      <c r="AB12" s="9">
        <f>AA12/Z12*100</f>
        <v>96.292727272727276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34">
        <f t="shared" si="11"/>
        <v>11922.8</v>
      </c>
      <c r="AR12" s="9">
        <f t="shared" si="11"/>
        <v>14329.745200000001</v>
      </c>
      <c r="AS12" s="9">
        <f t="shared" si="12"/>
        <v>120.18775119938272</v>
      </c>
      <c r="AT12" s="9">
        <v>3960.6</v>
      </c>
      <c r="AU12" s="9">
        <v>1548.9141999999999</v>
      </c>
      <c r="AV12" s="9">
        <v>2800</v>
      </c>
      <c r="AW12" s="9">
        <v>5385.165</v>
      </c>
      <c r="AX12" s="9"/>
      <c r="AY12" s="9"/>
      <c r="AZ12" s="9">
        <v>5162.2</v>
      </c>
      <c r="BA12" s="9">
        <v>7395.6660000000002</v>
      </c>
      <c r="BB12" s="9"/>
      <c r="BC12" s="9"/>
      <c r="BD12" s="9"/>
      <c r="BE12" s="9"/>
      <c r="BF12" s="9"/>
      <c r="BG12" s="9"/>
      <c r="BH12" s="9">
        <v>6500</v>
      </c>
      <c r="BI12" s="9">
        <v>6180.3563999999997</v>
      </c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34">
        <f>N12+Q12+T12+W12+Z12+AC12+AE12+AG12+AI12+AK12+AM12+AO13+AT12+AV12+AX12+AZ12+BB12+BD12+BF12+BH12+BL12+BN12+BP12+BR12</f>
        <v>123375.46799999999</v>
      </c>
      <c r="BV12" s="9">
        <f>O12+R12+U12+X12+AA12+AD12+AF12+AH12+AJ12+AL12+AN12+AP13+AU12+AW12+AY12+BA12+BC12+BE12+BG12+BI12+BM12+BO12+BQ12+BS12+BT12</f>
        <v>118161.68709999998</v>
      </c>
      <c r="BW12" s="9">
        <v>1389.3</v>
      </c>
      <c r="BX12" s="9">
        <v>0</v>
      </c>
      <c r="BY12" s="9">
        <v>100117.9</v>
      </c>
      <c r="BZ12" s="9">
        <v>32924.692999999999</v>
      </c>
      <c r="CA12" s="9"/>
      <c r="CB12" s="9"/>
      <c r="CC12" s="9"/>
      <c r="CD12" s="9"/>
      <c r="CE12" s="9"/>
      <c r="CF12" s="9"/>
      <c r="CG12" s="9">
        <v>25165</v>
      </c>
      <c r="CH12" s="9">
        <v>14175</v>
      </c>
      <c r="CI12" s="9"/>
      <c r="CJ12" s="34">
        <f t="shared" si="13"/>
        <v>126672.2</v>
      </c>
      <c r="CK12" s="9">
        <f t="shared" si="14"/>
        <v>47099.692999999999</v>
      </c>
    </row>
    <row r="13" spans="1:89" s="13" customFormat="1" ht="14.25" customHeight="1" x14ac:dyDescent="0.25">
      <c r="A13" s="7">
        <v>4</v>
      </c>
      <c r="B13" s="8" t="s">
        <v>48</v>
      </c>
      <c r="C13" s="3">
        <v>0</v>
      </c>
      <c r="D13" s="4">
        <v>120094.2</v>
      </c>
      <c r="E13" s="10">
        <f t="shared" si="0"/>
        <v>181375.88500000001</v>
      </c>
      <c r="F13" s="11">
        <f t="shared" si="0"/>
        <v>181159.69469999999</v>
      </c>
      <c r="G13" s="11">
        <f t="shared" si="1"/>
        <v>99.880805378289395</v>
      </c>
      <c r="H13" s="10">
        <f t="shared" si="2"/>
        <v>103111.4</v>
      </c>
      <c r="I13" s="11">
        <f t="shared" si="3"/>
        <v>103866.1406</v>
      </c>
      <c r="J13" s="11">
        <f t="shared" si="4"/>
        <v>100.73196620354297</v>
      </c>
      <c r="K13" s="10">
        <f t="shared" si="5"/>
        <v>48524.5</v>
      </c>
      <c r="L13" s="9">
        <f t="shared" si="5"/>
        <v>50094.9902</v>
      </c>
      <c r="M13" s="12">
        <f t="shared" si="6"/>
        <v>103.23648919617925</v>
      </c>
      <c r="N13" s="9">
        <v>1285.5</v>
      </c>
      <c r="O13" s="9">
        <v>1257.0762</v>
      </c>
      <c r="P13" s="9">
        <f t="shared" si="7"/>
        <v>97.788891481913652</v>
      </c>
      <c r="Q13" s="9">
        <v>33333</v>
      </c>
      <c r="R13" s="9">
        <v>35577.199999999997</v>
      </c>
      <c r="S13" s="9">
        <f t="shared" si="8"/>
        <v>106.73266732667327</v>
      </c>
      <c r="T13" s="9">
        <v>47239</v>
      </c>
      <c r="U13" s="9">
        <v>48837.913999999997</v>
      </c>
      <c r="V13" s="9">
        <f t="shared" si="9"/>
        <v>103.38473295370349</v>
      </c>
      <c r="W13" s="9">
        <v>4512.2</v>
      </c>
      <c r="X13" s="9">
        <v>1924.2</v>
      </c>
      <c r="Y13" s="9">
        <f t="shared" si="10"/>
        <v>42.644386330393161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34">
        <f t="shared" si="11"/>
        <v>13414.7</v>
      </c>
      <c r="AR13" s="9">
        <f t="shared" si="11"/>
        <v>13488.1304</v>
      </c>
      <c r="AS13" s="9">
        <f t="shared" si="12"/>
        <v>100.54738756737012</v>
      </c>
      <c r="AT13" s="9">
        <v>1131</v>
      </c>
      <c r="AU13" s="9">
        <v>1550.1744000000001</v>
      </c>
      <c r="AV13" s="9">
        <v>10031.700000000001</v>
      </c>
      <c r="AW13" s="9">
        <v>7988.2079999999996</v>
      </c>
      <c r="AX13" s="9"/>
      <c r="AY13" s="9"/>
      <c r="AZ13" s="9">
        <v>2252</v>
      </c>
      <c r="BA13" s="9">
        <v>3949.748</v>
      </c>
      <c r="BB13" s="9"/>
      <c r="BC13" s="9"/>
      <c r="BD13" s="9"/>
      <c r="BE13" s="9"/>
      <c r="BF13" s="9"/>
      <c r="BG13" s="9"/>
      <c r="BH13" s="9">
        <v>3327</v>
      </c>
      <c r="BI13" s="9">
        <v>2781.62</v>
      </c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34">
        <f t="shared" ref="BU13:BU33" si="15">N13+Q13+T13+W13+Z13+AC13+AE13+AG13+AI13+AK13+AM13+AO13+AT13+AV13+AX13+AZ13+BB13+BD13+BF13+BH13+BL13+BN13+BP13+BR13</f>
        <v>103111.4</v>
      </c>
      <c r="BV13" s="9">
        <f t="shared" ref="BV13:BV33" si="16">O13+R13+U13+X13+AA13+AD13+AF13+AH13+AJ13+AL13+AN13+AP13+AU13+AW13+AY13+BA13+BC13+BE13+BG13+BI13+BM13+BO13+BQ13+BS13+BT13</f>
        <v>103866.1406</v>
      </c>
      <c r="BW13" s="9">
        <v>7170.8</v>
      </c>
      <c r="BX13" s="9">
        <v>7399.87</v>
      </c>
      <c r="BY13" s="9">
        <v>71093.684999999998</v>
      </c>
      <c r="BZ13" s="9">
        <v>69893.684099999999</v>
      </c>
      <c r="CA13" s="9"/>
      <c r="CB13" s="9"/>
      <c r="CC13" s="9"/>
      <c r="CD13" s="9"/>
      <c r="CE13" s="9"/>
      <c r="CF13" s="9"/>
      <c r="CG13" s="9"/>
      <c r="CH13" s="9"/>
      <c r="CI13" s="9"/>
      <c r="CJ13" s="34">
        <f t="shared" si="13"/>
        <v>78264.485000000001</v>
      </c>
      <c r="CK13" s="9">
        <f t="shared" si="14"/>
        <v>77293.554099999994</v>
      </c>
    </row>
    <row r="14" spans="1:89" s="13" customFormat="1" ht="14.25" customHeight="1" x14ac:dyDescent="0.25">
      <c r="A14" s="7">
        <v>5</v>
      </c>
      <c r="B14" s="8" t="s">
        <v>49</v>
      </c>
      <c r="C14" s="3">
        <v>0</v>
      </c>
      <c r="D14" s="4">
        <v>4952.8999999999996</v>
      </c>
      <c r="E14" s="10">
        <f t="shared" si="0"/>
        <v>48616.6</v>
      </c>
      <c r="F14" s="11">
        <f t="shared" si="0"/>
        <v>53213.189699999995</v>
      </c>
      <c r="G14" s="11">
        <f t="shared" si="1"/>
        <v>109.45477408950852</v>
      </c>
      <c r="H14" s="10">
        <f t="shared" si="2"/>
        <v>42616.6</v>
      </c>
      <c r="I14" s="11">
        <f t="shared" si="3"/>
        <v>47213.189699999995</v>
      </c>
      <c r="J14" s="11">
        <f t="shared" si="4"/>
        <v>110.78591370498818</v>
      </c>
      <c r="K14" s="10">
        <f t="shared" si="5"/>
        <v>28126.3</v>
      </c>
      <c r="L14" s="9">
        <f t="shared" si="5"/>
        <v>38341.902699999999</v>
      </c>
      <c r="M14" s="12">
        <f t="shared" si="6"/>
        <v>136.32046412076951</v>
      </c>
      <c r="N14" s="9">
        <v>225</v>
      </c>
      <c r="O14" s="9">
        <v>220.20099999999999</v>
      </c>
      <c r="P14" s="9">
        <f t="shared" si="7"/>
        <v>97.8671111111111</v>
      </c>
      <c r="Q14" s="9">
        <v>8110.3</v>
      </c>
      <c r="R14" s="9">
        <v>5613.3</v>
      </c>
      <c r="S14" s="9">
        <f t="shared" si="8"/>
        <v>69.2119896921199</v>
      </c>
      <c r="T14" s="9">
        <v>27901.3</v>
      </c>
      <c r="U14" s="9">
        <v>38121.701699999998</v>
      </c>
      <c r="V14" s="9">
        <f t="shared" si="9"/>
        <v>136.63055735754247</v>
      </c>
      <c r="W14" s="9">
        <v>480</v>
      </c>
      <c r="X14" s="9">
        <v>411.54</v>
      </c>
      <c r="Y14" s="9">
        <f t="shared" si="10"/>
        <v>85.737499999999997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34">
        <f t="shared" si="11"/>
        <v>3900</v>
      </c>
      <c r="AR14" s="9">
        <f t="shared" si="11"/>
        <v>2022.8920000000001</v>
      </c>
      <c r="AS14" s="9">
        <f t="shared" si="12"/>
        <v>51.869025641025644</v>
      </c>
      <c r="AT14" s="9">
        <v>3200</v>
      </c>
      <c r="AU14" s="9">
        <v>1335.45</v>
      </c>
      <c r="AV14" s="9">
        <v>400</v>
      </c>
      <c r="AW14" s="9">
        <v>230.44200000000001</v>
      </c>
      <c r="AX14" s="9"/>
      <c r="AY14" s="9"/>
      <c r="AZ14" s="9">
        <v>300</v>
      </c>
      <c r="BA14" s="9">
        <v>457</v>
      </c>
      <c r="BB14" s="9"/>
      <c r="BC14" s="9"/>
      <c r="BD14" s="9"/>
      <c r="BE14" s="9"/>
      <c r="BF14" s="9"/>
      <c r="BG14" s="9"/>
      <c r="BH14" s="9">
        <v>2000</v>
      </c>
      <c r="BI14" s="9">
        <v>823.55499999999995</v>
      </c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34">
        <f t="shared" si="15"/>
        <v>42616.6</v>
      </c>
      <c r="BV14" s="9">
        <f t="shared" si="16"/>
        <v>47213.189699999995</v>
      </c>
      <c r="BW14" s="9"/>
      <c r="BX14" s="9"/>
      <c r="BY14" s="9">
        <v>6000</v>
      </c>
      <c r="BZ14" s="9">
        <v>6000</v>
      </c>
      <c r="CA14" s="9"/>
      <c r="CB14" s="9"/>
      <c r="CC14" s="9"/>
      <c r="CD14" s="9"/>
      <c r="CE14" s="9"/>
      <c r="CF14" s="9"/>
      <c r="CG14" s="9"/>
      <c r="CH14" s="9"/>
      <c r="CI14" s="9"/>
      <c r="CJ14" s="34">
        <f t="shared" si="13"/>
        <v>6000</v>
      </c>
      <c r="CK14" s="9">
        <f t="shared" si="14"/>
        <v>6000</v>
      </c>
    </row>
    <row r="15" spans="1:89" s="13" customFormat="1" ht="14.25" customHeight="1" x14ac:dyDescent="0.25">
      <c r="A15" s="7">
        <v>6</v>
      </c>
      <c r="B15" s="8" t="s">
        <v>50</v>
      </c>
      <c r="C15" s="3">
        <v>5440.4</v>
      </c>
      <c r="D15" s="4">
        <v>86894.7</v>
      </c>
      <c r="E15" s="10">
        <f t="shared" si="0"/>
        <v>324538.75300000003</v>
      </c>
      <c r="F15" s="11">
        <f t="shared" si="0"/>
        <v>310651.39230000007</v>
      </c>
      <c r="G15" s="11">
        <f t="shared" si="1"/>
        <v>95.720892937553145</v>
      </c>
      <c r="H15" s="10">
        <f t="shared" si="2"/>
        <v>180032</v>
      </c>
      <c r="I15" s="11">
        <f t="shared" si="3"/>
        <v>160205.86030000003</v>
      </c>
      <c r="J15" s="11">
        <f t="shared" si="4"/>
        <v>88.987435733647374</v>
      </c>
      <c r="K15" s="10">
        <f t="shared" si="5"/>
        <v>106791</v>
      </c>
      <c r="L15" s="9">
        <f t="shared" si="5"/>
        <v>95160.961800000005</v>
      </c>
      <c r="M15" s="12">
        <f t="shared" si="6"/>
        <v>89.10953338764503</v>
      </c>
      <c r="N15" s="9">
        <v>2500</v>
      </c>
      <c r="O15" s="9">
        <v>6318.3728000000001</v>
      </c>
      <c r="P15" s="9">
        <f t="shared" si="7"/>
        <v>252.73491200000001</v>
      </c>
      <c r="Q15" s="9">
        <v>14797</v>
      </c>
      <c r="R15" s="9">
        <v>7899.8</v>
      </c>
      <c r="S15" s="9">
        <f t="shared" si="8"/>
        <v>53.387848888288168</v>
      </c>
      <c r="T15" s="9">
        <v>104291</v>
      </c>
      <c r="U15" s="9">
        <v>88842.589000000007</v>
      </c>
      <c r="V15" s="9">
        <f t="shared" si="9"/>
        <v>85.187205990929243</v>
      </c>
      <c r="W15" s="9">
        <v>9944</v>
      </c>
      <c r="X15" s="9">
        <v>12750.87</v>
      </c>
      <c r="Y15" s="9">
        <f t="shared" si="10"/>
        <v>128.22676991150445</v>
      </c>
      <c r="Z15" s="9">
        <v>10500</v>
      </c>
      <c r="AA15" s="9">
        <v>11827.3</v>
      </c>
      <c r="AB15" s="9">
        <f>AA15/Z15*100</f>
        <v>112.64095238095237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34">
        <f t="shared" si="11"/>
        <v>5000</v>
      </c>
      <c r="AR15" s="9">
        <f t="shared" si="11"/>
        <v>4971.2150000000001</v>
      </c>
      <c r="AS15" s="9">
        <f t="shared" si="12"/>
        <v>99.424300000000002</v>
      </c>
      <c r="AT15" s="9">
        <v>5000</v>
      </c>
      <c r="AU15" s="9">
        <v>4921.2150000000001</v>
      </c>
      <c r="AV15" s="9"/>
      <c r="AW15" s="9"/>
      <c r="AX15" s="9"/>
      <c r="AY15" s="9">
        <v>50</v>
      </c>
      <c r="AZ15" s="9"/>
      <c r="BA15" s="9"/>
      <c r="BB15" s="9"/>
      <c r="BC15" s="9"/>
      <c r="BD15" s="9"/>
      <c r="BE15" s="9"/>
      <c r="BF15" s="9"/>
      <c r="BG15" s="9"/>
      <c r="BH15" s="9">
        <v>33000</v>
      </c>
      <c r="BI15" s="9">
        <v>27595.713500000002</v>
      </c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34">
        <f t="shared" si="15"/>
        <v>180032</v>
      </c>
      <c r="BV15" s="9">
        <f t="shared" si="16"/>
        <v>160205.86030000003</v>
      </c>
      <c r="BW15" s="9"/>
      <c r="BX15" s="9"/>
      <c r="BY15" s="11">
        <v>118341.921</v>
      </c>
      <c r="BZ15" s="11">
        <v>124280.7</v>
      </c>
      <c r="CA15" s="9"/>
      <c r="CB15" s="9"/>
      <c r="CC15" s="9">
        <v>26164.831999999999</v>
      </c>
      <c r="CD15" s="9">
        <v>26164.831999999999</v>
      </c>
      <c r="CE15" s="9"/>
      <c r="CF15" s="9"/>
      <c r="CG15" s="9"/>
      <c r="CH15" s="9"/>
      <c r="CI15" s="9"/>
      <c r="CJ15" s="34">
        <f t="shared" si="13"/>
        <v>144506.753</v>
      </c>
      <c r="CK15" s="9">
        <f t="shared" si="14"/>
        <v>150445.53200000001</v>
      </c>
    </row>
    <row r="16" spans="1:89" s="13" customFormat="1" ht="14.25" customHeight="1" x14ac:dyDescent="0.25">
      <c r="A16" s="7">
        <v>7</v>
      </c>
      <c r="B16" s="8" t="s">
        <v>51</v>
      </c>
      <c r="C16" s="3">
        <v>1158</v>
      </c>
      <c r="D16" s="4">
        <v>277.8</v>
      </c>
      <c r="E16" s="10">
        <f t="shared" si="0"/>
        <v>89966.5</v>
      </c>
      <c r="F16" s="11">
        <f t="shared" si="0"/>
        <v>30212.411</v>
      </c>
      <c r="G16" s="11">
        <f t="shared" si="1"/>
        <v>33.581845464700748</v>
      </c>
      <c r="H16" s="10">
        <f t="shared" si="2"/>
        <v>10506.5</v>
      </c>
      <c r="I16" s="11">
        <f t="shared" si="3"/>
        <v>13154.507</v>
      </c>
      <c r="J16" s="11">
        <f t="shared" si="4"/>
        <v>125.20351211154998</v>
      </c>
      <c r="K16" s="10">
        <f t="shared" si="5"/>
        <v>7549.5</v>
      </c>
      <c r="L16" s="9">
        <f t="shared" si="5"/>
        <v>10111.053</v>
      </c>
      <c r="M16" s="12">
        <f t="shared" si="6"/>
        <v>133.93010133121399</v>
      </c>
      <c r="N16" s="9">
        <v>297</v>
      </c>
      <c r="O16" s="9">
        <v>261.14400000000001</v>
      </c>
      <c r="P16" s="9">
        <f t="shared" si="7"/>
        <v>87.927272727272737</v>
      </c>
      <c r="Q16" s="9">
        <v>16</v>
      </c>
      <c r="R16" s="9">
        <v>9.9</v>
      </c>
      <c r="S16" s="9">
        <f t="shared" si="8"/>
        <v>61.875</v>
      </c>
      <c r="T16" s="9">
        <v>7252.5</v>
      </c>
      <c r="U16" s="9">
        <v>9849.9089999999997</v>
      </c>
      <c r="V16" s="9">
        <f t="shared" si="9"/>
        <v>135.81398138572905</v>
      </c>
      <c r="W16" s="9">
        <v>541</v>
      </c>
      <c r="X16" s="9">
        <v>412.8</v>
      </c>
      <c r="Y16" s="9">
        <f t="shared" si="10"/>
        <v>76.303142329020332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34"/>
      <c r="AR16" s="9">
        <f t="shared" si="11"/>
        <v>4.2</v>
      </c>
      <c r="AS16" s="9"/>
      <c r="AT16" s="9"/>
      <c r="AU16" s="9">
        <v>4.2</v>
      </c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>
        <v>2400</v>
      </c>
      <c r="BI16" s="9">
        <v>2616.5540000000001</v>
      </c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34">
        <f t="shared" si="15"/>
        <v>10506.5</v>
      </c>
      <c r="BV16" s="9">
        <f t="shared" si="16"/>
        <v>13154.507</v>
      </c>
      <c r="BW16" s="9"/>
      <c r="BX16" s="9"/>
      <c r="BY16" s="9">
        <v>79460</v>
      </c>
      <c r="BZ16" s="9">
        <v>17057.903999999999</v>
      </c>
      <c r="CA16" s="9"/>
      <c r="CB16" s="9"/>
      <c r="CC16" s="9"/>
      <c r="CD16" s="9"/>
      <c r="CE16" s="9"/>
      <c r="CF16" s="9"/>
      <c r="CG16" s="9">
        <v>36523.946000000004</v>
      </c>
      <c r="CH16" s="9">
        <v>31400.2768</v>
      </c>
      <c r="CI16" s="9"/>
      <c r="CJ16" s="34">
        <f t="shared" si="13"/>
        <v>115983.946</v>
      </c>
      <c r="CK16" s="9">
        <f t="shared" si="14"/>
        <v>48458.180800000002</v>
      </c>
    </row>
    <row r="17" spans="1:89" s="13" customFormat="1" ht="14.25" customHeight="1" x14ac:dyDescent="0.25">
      <c r="A17" s="7">
        <v>8</v>
      </c>
      <c r="B17" s="8" t="s">
        <v>52</v>
      </c>
      <c r="C17" s="3">
        <v>0</v>
      </c>
      <c r="D17" s="4">
        <v>70.3</v>
      </c>
      <c r="E17" s="10">
        <f t="shared" si="0"/>
        <v>31768.18</v>
      </c>
      <c r="F17" s="11">
        <f t="shared" si="0"/>
        <v>31219.231</v>
      </c>
      <c r="G17" s="11">
        <f t="shared" si="1"/>
        <v>98.27201621244906</v>
      </c>
      <c r="H17" s="10">
        <f t="shared" si="2"/>
        <v>5794.5</v>
      </c>
      <c r="I17" s="11">
        <f t="shared" si="3"/>
        <v>5641.1270000000004</v>
      </c>
      <c r="J17" s="11">
        <f t="shared" si="4"/>
        <v>97.353127966174824</v>
      </c>
      <c r="K17" s="10">
        <f t="shared" si="5"/>
        <v>2870.8</v>
      </c>
      <c r="L17" s="9">
        <f t="shared" si="5"/>
        <v>2693.8270000000002</v>
      </c>
      <c r="M17" s="12">
        <f t="shared" si="6"/>
        <v>93.835411731921411</v>
      </c>
      <c r="N17" s="9">
        <v>0.3</v>
      </c>
      <c r="O17" s="9">
        <v>0.13500000000000001</v>
      </c>
      <c r="P17" s="9">
        <f t="shared" si="7"/>
        <v>45.000000000000007</v>
      </c>
      <c r="Q17" s="9">
        <v>2483.1999999999998</v>
      </c>
      <c r="R17" s="9">
        <v>2487.8000000000002</v>
      </c>
      <c r="S17" s="9">
        <f t="shared" si="8"/>
        <v>100.18524484536084</v>
      </c>
      <c r="T17" s="9">
        <v>2870.5</v>
      </c>
      <c r="U17" s="9">
        <v>2693.692</v>
      </c>
      <c r="V17" s="9">
        <f t="shared" si="9"/>
        <v>93.840515589618533</v>
      </c>
      <c r="W17" s="9">
        <v>8</v>
      </c>
      <c r="X17" s="9">
        <v>8</v>
      </c>
      <c r="Y17" s="9">
        <f t="shared" si="10"/>
        <v>100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34">
        <f t="shared" ref="AQ17" si="17">AT17+AV17+AX17+AZ17</f>
        <v>432.5</v>
      </c>
      <c r="AR17" s="9">
        <f t="shared" si="11"/>
        <v>451.5</v>
      </c>
      <c r="AS17" s="9">
        <f t="shared" ref="AS17" si="18">AR17/AQ17*100</f>
        <v>104.39306358381504</v>
      </c>
      <c r="AT17" s="9">
        <v>432.5</v>
      </c>
      <c r="AU17" s="9">
        <v>451.5</v>
      </c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34">
        <f t="shared" si="15"/>
        <v>5794.5</v>
      </c>
      <c r="BV17" s="9">
        <f t="shared" si="16"/>
        <v>5641.1270000000004</v>
      </c>
      <c r="BW17" s="9"/>
      <c r="BX17" s="9"/>
      <c r="BY17" s="9">
        <v>18181.576000000001</v>
      </c>
      <c r="BZ17" s="9">
        <v>17786</v>
      </c>
      <c r="CA17" s="9"/>
      <c r="CB17" s="9"/>
      <c r="CC17" s="9">
        <v>7792.1040000000003</v>
      </c>
      <c r="CD17" s="9">
        <v>7792.1040000000003</v>
      </c>
      <c r="CE17" s="9"/>
      <c r="CF17" s="9"/>
      <c r="CG17" s="9"/>
      <c r="CH17" s="9"/>
      <c r="CI17" s="9"/>
      <c r="CJ17" s="34">
        <f t="shared" si="13"/>
        <v>25973.68</v>
      </c>
      <c r="CK17" s="9">
        <f t="shared" si="14"/>
        <v>25578.103999999999</v>
      </c>
    </row>
    <row r="18" spans="1:89" s="13" customFormat="1" ht="14.25" customHeight="1" x14ac:dyDescent="0.25">
      <c r="A18" s="7">
        <v>9</v>
      </c>
      <c r="B18" s="8" t="s">
        <v>53</v>
      </c>
      <c r="C18" s="3">
        <v>0</v>
      </c>
      <c r="D18" s="4">
        <v>2354.9</v>
      </c>
      <c r="E18" s="10">
        <f t="shared" si="0"/>
        <v>1332.6</v>
      </c>
      <c r="F18" s="11">
        <f t="shared" si="0"/>
        <v>1114.325</v>
      </c>
      <c r="G18" s="11">
        <f t="shared" si="1"/>
        <v>83.620366201410789</v>
      </c>
      <c r="H18" s="10">
        <f t="shared" si="2"/>
        <v>1332.6</v>
      </c>
      <c r="I18" s="11">
        <f t="shared" si="3"/>
        <v>1114.325</v>
      </c>
      <c r="J18" s="11">
        <f t="shared" si="4"/>
        <v>83.620366201410789</v>
      </c>
      <c r="K18" s="10">
        <f t="shared" si="5"/>
        <v>1122.5999999999999</v>
      </c>
      <c r="L18" s="9">
        <f t="shared" si="5"/>
        <v>937.82500000000005</v>
      </c>
      <c r="M18" s="12">
        <f t="shared" si="6"/>
        <v>83.540441831462687</v>
      </c>
      <c r="N18" s="9">
        <v>38.1</v>
      </c>
      <c r="O18" s="9">
        <v>29.1</v>
      </c>
      <c r="P18" s="9">
        <f t="shared" si="7"/>
        <v>76.377952755905511</v>
      </c>
      <c r="Q18" s="11"/>
      <c r="R18" s="11">
        <v>18</v>
      </c>
      <c r="S18" s="11"/>
      <c r="T18" s="9">
        <v>1084.5</v>
      </c>
      <c r="U18" s="9">
        <v>908.72500000000002</v>
      </c>
      <c r="V18" s="9">
        <f t="shared" si="9"/>
        <v>83.792070078377137</v>
      </c>
      <c r="W18" s="9">
        <v>20</v>
      </c>
      <c r="X18" s="9">
        <v>7</v>
      </c>
      <c r="Y18" s="9">
        <f t="shared" si="10"/>
        <v>35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34">
        <f t="shared" ref="AQ18:AR33" si="19">AT18+AV18+AX18+AZ18</f>
        <v>190</v>
      </c>
      <c r="AR18" s="9">
        <f t="shared" si="11"/>
        <v>151.5</v>
      </c>
      <c r="AS18" s="9">
        <f t="shared" ref="AS18:AS29" si="20">AR18/AQ18*100</f>
        <v>79.736842105263165</v>
      </c>
      <c r="AT18" s="9">
        <v>90</v>
      </c>
      <c r="AU18" s="9">
        <v>90</v>
      </c>
      <c r="AV18" s="9">
        <v>100</v>
      </c>
      <c r="AW18" s="9">
        <v>61.5</v>
      </c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34">
        <f t="shared" si="15"/>
        <v>1332.6</v>
      </c>
      <c r="BV18" s="9">
        <f t="shared" si="16"/>
        <v>1114.325</v>
      </c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34">
        <f t="shared" si="13"/>
        <v>0</v>
      </c>
      <c r="CK18" s="9">
        <f t="shared" si="14"/>
        <v>0</v>
      </c>
    </row>
    <row r="19" spans="1:89" s="13" customFormat="1" ht="14.25" customHeight="1" x14ac:dyDescent="0.25">
      <c r="A19" s="7">
        <v>10</v>
      </c>
      <c r="B19" s="8" t="s">
        <v>54</v>
      </c>
      <c r="C19" s="3">
        <v>0</v>
      </c>
      <c r="D19" s="4">
        <v>11800</v>
      </c>
      <c r="E19" s="10">
        <f t="shared" si="0"/>
        <v>42268.495999999999</v>
      </c>
      <c r="F19" s="11">
        <f t="shared" si="0"/>
        <v>17410.862000000001</v>
      </c>
      <c r="G19" s="11">
        <f t="shared" si="1"/>
        <v>41.191108384835843</v>
      </c>
      <c r="H19" s="10">
        <f t="shared" si="2"/>
        <v>12945</v>
      </c>
      <c r="I19" s="11">
        <f t="shared" si="3"/>
        <v>14919.289999999999</v>
      </c>
      <c r="J19" s="11">
        <f t="shared" si="4"/>
        <v>115.25137118578601</v>
      </c>
      <c r="K19" s="10">
        <f t="shared" si="5"/>
        <v>6991</v>
      </c>
      <c r="L19" s="9">
        <f t="shared" si="5"/>
        <v>9466.77</v>
      </c>
      <c r="M19" s="12">
        <f t="shared" si="6"/>
        <v>135.41367472464597</v>
      </c>
      <c r="N19" s="9"/>
      <c r="O19" s="9">
        <v>0.245</v>
      </c>
      <c r="P19" s="9"/>
      <c r="Q19" s="9">
        <v>4404</v>
      </c>
      <c r="R19" s="9">
        <v>4424.7</v>
      </c>
      <c r="S19" s="9">
        <f t="shared" ref="S19:S34" si="21">R19/Q19*100</f>
        <v>100.47002724795639</v>
      </c>
      <c r="T19" s="9">
        <v>6991</v>
      </c>
      <c r="U19" s="9">
        <v>9466.5249999999996</v>
      </c>
      <c r="V19" s="9">
        <f t="shared" si="9"/>
        <v>135.41017021885281</v>
      </c>
      <c r="W19" s="9">
        <v>100</v>
      </c>
      <c r="X19" s="9">
        <v>60</v>
      </c>
      <c r="Y19" s="9">
        <f t="shared" si="10"/>
        <v>60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34">
        <f t="shared" si="19"/>
        <v>1080</v>
      </c>
      <c r="AR19" s="9">
        <f t="shared" si="11"/>
        <v>905.5</v>
      </c>
      <c r="AS19" s="9">
        <f t="shared" si="20"/>
        <v>83.842592592592595</v>
      </c>
      <c r="AT19" s="9">
        <v>500</v>
      </c>
      <c r="AU19" s="9">
        <v>425.5</v>
      </c>
      <c r="AV19" s="9"/>
      <c r="AW19" s="9"/>
      <c r="AX19" s="9"/>
      <c r="AY19" s="9"/>
      <c r="AZ19" s="9">
        <v>580</v>
      </c>
      <c r="BA19" s="9">
        <v>480</v>
      </c>
      <c r="BB19" s="9"/>
      <c r="BC19" s="9"/>
      <c r="BD19" s="9"/>
      <c r="BE19" s="9"/>
      <c r="BF19" s="9"/>
      <c r="BG19" s="9"/>
      <c r="BH19" s="9">
        <v>370</v>
      </c>
      <c r="BI19" s="9">
        <v>62.32</v>
      </c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34">
        <f t="shared" si="15"/>
        <v>12945</v>
      </c>
      <c r="BV19" s="9">
        <f t="shared" si="16"/>
        <v>14919.289999999999</v>
      </c>
      <c r="BW19" s="9"/>
      <c r="BX19" s="9"/>
      <c r="BY19" s="9">
        <v>29323.495999999999</v>
      </c>
      <c r="BZ19" s="9">
        <v>2491.5720000000001</v>
      </c>
      <c r="CA19" s="9"/>
      <c r="CB19" s="9"/>
      <c r="CC19" s="9"/>
      <c r="CD19" s="9"/>
      <c r="CE19" s="9"/>
      <c r="CF19" s="9"/>
      <c r="CG19" s="9"/>
      <c r="CH19" s="9"/>
      <c r="CI19" s="9"/>
      <c r="CJ19" s="34">
        <f t="shared" si="13"/>
        <v>29323.495999999999</v>
      </c>
      <c r="CK19" s="9">
        <f t="shared" si="14"/>
        <v>2491.5720000000001</v>
      </c>
    </row>
    <row r="20" spans="1:89" s="13" customFormat="1" ht="14.25" customHeight="1" x14ac:dyDescent="0.25">
      <c r="A20" s="7">
        <v>11</v>
      </c>
      <c r="B20" s="8" t="s">
        <v>55</v>
      </c>
      <c r="C20" s="3">
        <v>0</v>
      </c>
      <c r="D20" s="4">
        <v>5783.3</v>
      </c>
      <c r="E20" s="10">
        <f t="shared" si="0"/>
        <v>27855</v>
      </c>
      <c r="F20" s="11">
        <f t="shared" si="0"/>
        <v>28012.731</v>
      </c>
      <c r="G20" s="11">
        <f t="shared" si="1"/>
        <v>100.56625740441572</v>
      </c>
      <c r="H20" s="10">
        <f t="shared" si="2"/>
        <v>27255</v>
      </c>
      <c r="I20" s="11">
        <f t="shared" si="3"/>
        <v>27412.731</v>
      </c>
      <c r="J20" s="11">
        <f t="shared" si="4"/>
        <v>100.57872317006054</v>
      </c>
      <c r="K20" s="10">
        <f t="shared" si="5"/>
        <v>12400</v>
      </c>
      <c r="L20" s="9">
        <f t="shared" si="5"/>
        <v>16401.3</v>
      </c>
      <c r="M20" s="12">
        <f t="shared" si="6"/>
        <v>132.26854838709676</v>
      </c>
      <c r="N20" s="9">
        <v>400</v>
      </c>
      <c r="O20" s="9">
        <v>200</v>
      </c>
      <c r="P20" s="9">
        <f>O20/N20*100</f>
        <v>50</v>
      </c>
      <c r="Q20" s="9">
        <v>11900</v>
      </c>
      <c r="R20" s="9">
        <v>9285.2000000000007</v>
      </c>
      <c r="S20" s="9">
        <f t="shared" si="21"/>
        <v>78.026890756302521</v>
      </c>
      <c r="T20" s="9">
        <v>12000</v>
      </c>
      <c r="U20" s="9">
        <v>16201.3</v>
      </c>
      <c r="V20" s="9">
        <f t="shared" si="9"/>
        <v>135.01083333333332</v>
      </c>
      <c r="W20" s="9">
        <v>1430</v>
      </c>
      <c r="X20" s="9">
        <v>954.98299999999995</v>
      </c>
      <c r="Y20" s="9">
        <f t="shared" si="10"/>
        <v>66.782027972027976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34">
        <f t="shared" si="19"/>
        <v>1525</v>
      </c>
      <c r="AR20" s="9">
        <f t="shared" si="11"/>
        <v>771.24800000000005</v>
      </c>
      <c r="AS20" s="9">
        <f t="shared" si="20"/>
        <v>50.573639344262297</v>
      </c>
      <c r="AT20" s="9">
        <v>1500</v>
      </c>
      <c r="AU20" s="9">
        <v>771.24800000000005</v>
      </c>
      <c r="AV20" s="9"/>
      <c r="AW20" s="9"/>
      <c r="AX20" s="9"/>
      <c r="AY20" s="9"/>
      <c r="AZ20" s="9">
        <v>25</v>
      </c>
      <c r="BA20" s="9">
        <v>0</v>
      </c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34">
        <f t="shared" si="15"/>
        <v>27255</v>
      </c>
      <c r="BV20" s="9">
        <f t="shared" si="16"/>
        <v>27412.731</v>
      </c>
      <c r="BW20" s="9"/>
      <c r="BX20" s="9"/>
      <c r="BY20" s="9"/>
      <c r="BZ20" s="9"/>
      <c r="CA20" s="9"/>
      <c r="CB20" s="9"/>
      <c r="CC20" s="9">
        <v>600</v>
      </c>
      <c r="CD20" s="9">
        <v>600</v>
      </c>
      <c r="CE20" s="9"/>
      <c r="CF20" s="9"/>
      <c r="CG20" s="9"/>
      <c r="CH20" s="9"/>
      <c r="CI20" s="9"/>
      <c r="CJ20" s="34">
        <f t="shared" si="13"/>
        <v>600</v>
      </c>
      <c r="CK20" s="9">
        <f t="shared" si="14"/>
        <v>600</v>
      </c>
    </row>
    <row r="21" spans="1:89" s="13" customFormat="1" ht="14.25" customHeight="1" x14ac:dyDescent="0.25">
      <c r="A21" s="7">
        <v>12</v>
      </c>
      <c r="B21" s="8" t="s">
        <v>56</v>
      </c>
      <c r="C21" s="3">
        <v>0</v>
      </c>
      <c r="D21" s="4">
        <v>2401.1</v>
      </c>
      <c r="E21" s="10">
        <f t="shared" si="0"/>
        <v>187147.97200000001</v>
      </c>
      <c r="F21" s="11">
        <f t="shared" si="0"/>
        <v>15186.113000000001</v>
      </c>
      <c r="G21" s="11">
        <f t="shared" si="1"/>
        <v>8.1144950905479227</v>
      </c>
      <c r="H21" s="10">
        <f t="shared" si="2"/>
        <v>4135.0999999999995</v>
      </c>
      <c r="I21" s="11">
        <f t="shared" si="3"/>
        <v>3686.1130000000003</v>
      </c>
      <c r="J21" s="11">
        <f t="shared" si="4"/>
        <v>89.142052187371547</v>
      </c>
      <c r="K21" s="10">
        <f t="shared" si="5"/>
        <v>3037.2</v>
      </c>
      <c r="L21" s="9">
        <f t="shared" si="5"/>
        <v>3256.5030000000002</v>
      </c>
      <c r="M21" s="12">
        <f t="shared" si="6"/>
        <v>107.22056499407351</v>
      </c>
      <c r="N21" s="9">
        <v>37.200000000000003</v>
      </c>
      <c r="O21" s="9">
        <v>17.867000000000001</v>
      </c>
      <c r="P21" s="9">
        <f>O21/N21*100</f>
        <v>48.02956989247312</v>
      </c>
      <c r="Q21" s="9">
        <v>1000</v>
      </c>
      <c r="R21" s="9">
        <v>294</v>
      </c>
      <c r="S21" s="9">
        <f t="shared" si="21"/>
        <v>29.4</v>
      </c>
      <c r="T21" s="9">
        <v>3000</v>
      </c>
      <c r="U21" s="9">
        <v>3238.636</v>
      </c>
      <c r="V21" s="9">
        <f t="shared" si="9"/>
        <v>107.95453333333333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34">
        <f t="shared" si="19"/>
        <v>97.9</v>
      </c>
      <c r="AR21" s="9">
        <f t="shared" si="11"/>
        <v>135.61000000000001</v>
      </c>
      <c r="AS21" s="9">
        <f t="shared" si="20"/>
        <v>138.51889683350359</v>
      </c>
      <c r="AT21" s="9"/>
      <c r="AU21" s="9"/>
      <c r="AV21" s="9">
        <v>97.9</v>
      </c>
      <c r="AW21" s="9">
        <v>135.61000000000001</v>
      </c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34">
        <f t="shared" si="15"/>
        <v>4135.0999999999995</v>
      </c>
      <c r="BV21" s="9">
        <f t="shared" si="16"/>
        <v>3686.1130000000003</v>
      </c>
      <c r="BW21" s="9"/>
      <c r="BX21" s="9"/>
      <c r="BY21" s="9">
        <v>171574.56700000001</v>
      </c>
      <c r="BZ21" s="9">
        <v>0</v>
      </c>
      <c r="CA21" s="9"/>
      <c r="CB21" s="9"/>
      <c r="CC21" s="9">
        <v>11438.305</v>
      </c>
      <c r="CD21" s="9">
        <v>11500</v>
      </c>
      <c r="CE21" s="9"/>
      <c r="CF21" s="9"/>
      <c r="CG21" s="9"/>
      <c r="CH21" s="9"/>
      <c r="CI21" s="9"/>
      <c r="CJ21" s="34">
        <f t="shared" si="13"/>
        <v>183012.872</v>
      </c>
      <c r="CK21" s="9">
        <f t="shared" si="14"/>
        <v>11500</v>
      </c>
    </row>
    <row r="22" spans="1:89" s="16" customFormat="1" ht="14.25" customHeight="1" x14ac:dyDescent="0.25">
      <c r="A22" s="7">
        <v>13</v>
      </c>
      <c r="B22" s="8" t="s">
        <v>57</v>
      </c>
      <c r="C22" s="3">
        <v>0</v>
      </c>
      <c r="D22" s="4">
        <v>3627.5</v>
      </c>
      <c r="E22" s="10">
        <f t="shared" si="0"/>
        <v>32990.009999999995</v>
      </c>
      <c r="F22" s="11">
        <f t="shared" si="0"/>
        <v>20798.915000000001</v>
      </c>
      <c r="G22" s="11">
        <f t="shared" si="1"/>
        <v>63.046100925704494</v>
      </c>
      <c r="H22" s="10">
        <f t="shared" si="2"/>
        <v>20697.599999999999</v>
      </c>
      <c r="I22" s="11">
        <f t="shared" si="3"/>
        <v>15698.914999999999</v>
      </c>
      <c r="J22" s="11">
        <f t="shared" si="4"/>
        <v>75.84896316481138</v>
      </c>
      <c r="K22" s="10">
        <f t="shared" si="5"/>
        <v>13077.7</v>
      </c>
      <c r="L22" s="9">
        <f t="shared" si="5"/>
        <v>11624.699000000001</v>
      </c>
      <c r="M22" s="12">
        <f t="shared" si="6"/>
        <v>88.889475978191882</v>
      </c>
      <c r="N22" s="9">
        <v>4.2</v>
      </c>
      <c r="O22" s="9">
        <v>1.8879999999999999</v>
      </c>
      <c r="P22" s="9">
        <f>O22/N22*100</f>
        <v>44.952380952380949</v>
      </c>
      <c r="Q22" s="9">
        <v>5489.9</v>
      </c>
      <c r="R22" s="9">
        <v>2277.8000000000002</v>
      </c>
      <c r="S22" s="9">
        <f t="shared" si="21"/>
        <v>41.49073753620285</v>
      </c>
      <c r="T22" s="9">
        <v>13073.5</v>
      </c>
      <c r="U22" s="9">
        <v>11622.811</v>
      </c>
      <c r="V22" s="9">
        <f t="shared" si="9"/>
        <v>88.903591234176005</v>
      </c>
      <c r="W22" s="9">
        <v>580</v>
      </c>
      <c r="X22" s="9">
        <v>593.29999999999995</v>
      </c>
      <c r="Y22" s="9">
        <f>X22/W22*100</f>
        <v>102.29310344827584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34">
        <f t="shared" si="19"/>
        <v>950</v>
      </c>
      <c r="AR22" s="9">
        <f t="shared" si="11"/>
        <v>1090.9560000000001</v>
      </c>
      <c r="AS22" s="9">
        <f t="shared" si="20"/>
        <v>114.83747368421054</v>
      </c>
      <c r="AT22" s="9"/>
      <c r="AU22" s="9">
        <v>100</v>
      </c>
      <c r="AV22" s="9">
        <v>750</v>
      </c>
      <c r="AW22" s="9">
        <v>990.95600000000002</v>
      </c>
      <c r="AX22" s="9"/>
      <c r="AY22" s="9"/>
      <c r="AZ22" s="9">
        <v>200</v>
      </c>
      <c r="BA22" s="9">
        <v>0</v>
      </c>
      <c r="BB22" s="9"/>
      <c r="BC22" s="9"/>
      <c r="BD22" s="9"/>
      <c r="BE22" s="9"/>
      <c r="BF22" s="9"/>
      <c r="BG22" s="9"/>
      <c r="BH22" s="9">
        <v>600</v>
      </c>
      <c r="BI22" s="9">
        <v>112.16</v>
      </c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34">
        <f t="shared" si="15"/>
        <v>20697.599999999999</v>
      </c>
      <c r="BV22" s="9">
        <f t="shared" si="16"/>
        <v>15698.914999999999</v>
      </c>
      <c r="BW22" s="9"/>
      <c r="BX22" s="9"/>
      <c r="BY22" s="9">
        <v>12292.41</v>
      </c>
      <c r="BZ22" s="9">
        <v>5100</v>
      </c>
      <c r="CA22" s="9"/>
      <c r="CB22" s="9"/>
      <c r="CC22" s="9"/>
      <c r="CD22" s="9"/>
      <c r="CE22" s="9"/>
      <c r="CF22" s="9"/>
      <c r="CG22" s="9">
        <v>12466.2</v>
      </c>
      <c r="CH22" s="9">
        <v>7194.5630000000001</v>
      </c>
      <c r="CI22" s="9"/>
      <c r="CJ22" s="34">
        <f t="shared" si="13"/>
        <v>24758.61</v>
      </c>
      <c r="CK22" s="9">
        <f t="shared" si="14"/>
        <v>12294.563</v>
      </c>
    </row>
    <row r="23" spans="1:89" s="16" customFormat="1" ht="14.25" customHeight="1" x14ac:dyDescent="0.25">
      <c r="A23" s="7">
        <v>14</v>
      </c>
      <c r="B23" s="8" t="s">
        <v>58</v>
      </c>
      <c r="C23" s="3">
        <v>0</v>
      </c>
      <c r="D23" s="4">
        <v>5587.1</v>
      </c>
      <c r="E23" s="10">
        <f t="shared" si="0"/>
        <v>11363.6</v>
      </c>
      <c r="F23" s="11">
        <f t="shared" si="0"/>
        <v>10602.784</v>
      </c>
      <c r="G23" s="11">
        <f t="shared" si="1"/>
        <v>93.304797775352881</v>
      </c>
      <c r="H23" s="10">
        <f t="shared" si="2"/>
        <v>11363.6</v>
      </c>
      <c r="I23" s="11">
        <f t="shared" si="3"/>
        <v>10602.784</v>
      </c>
      <c r="J23" s="11">
        <f t="shared" si="4"/>
        <v>93.304797775352881</v>
      </c>
      <c r="K23" s="10">
        <f t="shared" si="5"/>
        <v>7038.3</v>
      </c>
      <c r="L23" s="9">
        <f t="shared" si="5"/>
        <v>7190.116</v>
      </c>
      <c r="M23" s="12">
        <f t="shared" si="6"/>
        <v>102.1569981387551</v>
      </c>
      <c r="N23" s="9"/>
      <c r="O23" s="9">
        <v>22.396999999999998</v>
      </c>
      <c r="P23" s="9"/>
      <c r="Q23" s="9">
        <v>2901.3</v>
      </c>
      <c r="R23" s="9">
        <v>1581.1</v>
      </c>
      <c r="S23" s="9">
        <f t="shared" si="21"/>
        <v>54.496260297108194</v>
      </c>
      <c r="T23" s="9">
        <v>7038.3</v>
      </c>
      <c r="U23" s="9">
        <v>7167.7190000000001</v>
      </c>
      <c r="V23" s="9">
        <f t="shared" si="9"/>
        <v>101.8387820922666</v>
      </c>
      <c r="W23" s="9">
        <v>934</v>
      </c>
      <c r="X23" s="9">
        <v>1199.81</v>
      </c>
      <c r="Y23" s="9">
        <f>X23/W23*100</f>
        <v>128.45931477516061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34">
        <f t="shared" si="19"/>
        <v>200</v>
      </c>
      <c r="AR23" s="9">
        <f t="shared" si="11"/>
        <v>613.75800000000004</v>
      </c>
      <c r="AS23" s="9">
        <f t="shared" si="20"/>
        <v>306.87900000000002</v>
      </c>
      <c r="AT23" s="9"/>
      <c r="AU23" s="9"/>
      <c r="AV23" s="9">
        <v>200</v>
      </c>
      <c r="AW23" s="9">
        <v>411.25799999999998</v>
      </c>
      <c r="AX23" s="9"/>
      <c r="AY23" s="9"/>
      <c r="AZ23" s="9"/>
      <c r="BA23" s="9">
        <v>202.5</v>
      </c>
      <c r="BB23" s="9"/>
      <c r="BC23" s="9"/>
      <c r="BD23" s="9"/>
      <c r="BE23" s="9"/>
      <c r="BF23" s="9"/>
      <c r="BG23" s="9"/>
      <c r="BH23" s="9">
        <v>290</v>
      </c>
      <c r="BI23" s="9">
        <v>18</v>
      </c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34">
        <f t="shared" si="15"/>
        <v>11363.6</v>
      </c>
      <c r="BV23" s="9">
        <f t="shared" si="16"/>
        <v>10602.784</v>
      </c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34">
        <f t="shared" si="13"/>
        <v>0</v>
      </c>
      <c r="CK23" s="9">
        <f t="shared" si="14"/>
        <v>0</v>
      </c>
    </row>
    <row r="24" spans="1:89" s="16" customFormat="1" ht="14.25" customHeight="1" x14ac:dyDescent="0.25">
      <c r="A24" s="7">
        <v>15</v>
      </c>
      <c r="B24" s="8" t="s">
        <v>59</v>
      </c>
      <c r="C24" s="3">
        <v>0</v>
      </c>
      <c r="D24" s="4">
        <v>19</v>
      </c>
      <c r="E24" s="10">
        <f t="shared" si="0"/>
        <v>5746</v>
      </c>
      <c r="F24" s="11">
        <f t="shared" si="0"/>
        <v>6282.0999999999995</v>
      </c>
      <c r="G24" s="11">
        <f t="shared" si="1"/>
        <v>109.32996867386007</v>
      </c>
      <c r="H24" s="10">
        <f t="shared" si="2"/>
        <v>4805.7</v>
      </c>
      <c r="I24" s="11">
        <f t="shared" si="3"/>
        <v>5341.7999999999993</v>
      </c>
      <c r="J24" s="11">
        <f t="shared" si="4"/>
        <v>111.15550284037705</v>
      </c>
      <c r="K24" s="10">
        <f t="shared" si="5"/>
        <v>2575.6999999999998</v>
      </c>
      <c r="L24" s="9">
        <f t="shared" si="5"/>
        <v>2771.9</v>
      </c>
      <c r="M24" s="12">
        <f t="shared" si="6"/>
        <v>107.61734674069186</v>
      </c>
      <c r="N24" s="9">
        <v>375.7</v>
      </c>
      <c r="O24" s="9">
        <v>546.1</v>
      </c>
      <c r="P24" s="9">
        <f>O24/N24*100</f>
        <v>145.35533670481769</v>
      </c>
      <c r="Q24" s="9">
        <v>1600</v>
      </c>
      <c r="R24" s="9">
        <v>2019.5</v>
      </c>
      <c r="S24" s="9">
        <f t="shared" si="21"/>
        <v>126.21875</v>
      </c>
      <c r="T24" s="9">
        <v>2200</v>
      </c>
      <c r="U24" s="9">
        <v>2225.8000000000002</v>
      </c>
      <c r="V24" s="9">
        <f t="shared" si="9"/>
        <v>101.17272727272729</v>
      </c>
      <c r="W24" s="9">
        <v>30</v>
      </c>
      <c r="X24" s="9">
        <v>3</v>
      </c>
      <c r="Y24" s="9">
        <f>X24/W24*100</f>
        <v>10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34">
        <f t="shared" si="19"/>
        <v>600</v>
      </c>
      <c r="AR24" s="9">
        <f t="shared" si="11"/>
        <v>547.4</v>
      </c>
      <c r="AS24" s="9">
        <f t="shared" si="20"/>
        <v>91.233333333333334</v>
      </c>
      <c r="AT24" s="9">
        <v>600</v>
      </c>
      <c r="AU24" s="9">
        <v>547.4</v>
      </c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34">
        <f t="shared" si="15"/>
        <v>4805.7</v>
      </c>
      <c r="BV24" s="9">
        <f t="shared" si="16"/>
        <v>5341.7999999999993</v>
      </c>
      <c r="BW24" s="9"/>
      <c r="BX24" s="9"/>
      <c r="BY24" s="9"/>
      <c r="BZ24" s="9"/>
      <c r="CA24" s="9"/>
      <c r="CB24" s="9"/>
      <c r="CC24" s="9">
        <v>940.3</v>
      </c>
      <c r="CD24" s="9">
        <v>940.3</v>
      </c>
      <c r="CE24" s="9"/>
      <c r="CF24" s="9"/>
      <c r="CG24" s="9"/>
      <c r="CH24" s="9"/>
      <c r="CI24" s="9"/>
      <c r="CJ24" s="34">
        <f t="shared" si="13"/>
        <v>940.3</v>
      </c>
      <c r="CK24" s="9">
        <f t="shared" si="14"/>
        <v>940.3</v>
      </c>
    </row>
    <row r="25" spans="1:89" s="16" customFormat="1" ht="14.25" customHeight="1" x14ac:dyDescent="0.25">
      <c r="A25" s="7">
        <v>16</v>
      </c>
      <c r="B25" s="8" t="s">
        <v>60</v>
      </c>
      <c r="C25" s="3">
        <v>0</v>
      </c>
      <c r="D25" s="4">
        <v>12296.4</v>
      </c>
      <c r="E25" s="10">
        <f t="shared" si="0"/>
        <v>73432</v>
      </c>
      <c r="F25" s="11">
        <f t="shared" si="0"/>
        <v>73842.764999999999</v>
      </c>
      <c r="G25" s="11">
        <f t="shared" si="1"/>
        <v>100.55938146856955</v>
      </c>
      <c r="H25" s="10">
        <f t="shared" si="2"/>
        <v>5600</v>
      </c>
      <c r="I25" s="11">
        <f t="shared" si="3"/>
        <v>6010.7650000000003</v>
      </c>
      <c r="J25" s="11">
        <f t="shared" si="4"/>
        <v>107.33508928571429</v>
      </c>
      <c r="K25" s="10">
        <f t="shared" si="5"/>
        <v>1200</v>
      </c>
      <c r="L25" s="9">
        <f t="shared" si="5"/>
        <v>1603.425</v>
      </c>
      <c r="M25" s="12">
        <f t="shared" si="6"/>
        <v>133.61874999999998</v>
      </c>
      <c r="N25" s="9"/>
      <c r="O25" s="9">
        <v>55.125</v>
      </c>
      <c r="P25" s="9"/>
      <c r="Q25" s="9">
        <v>3000</v>
      </c>
      <c r="R25" s="9">
        <v>2496.6999999999998</v>
      </c>
      <c r="S25" s="9">
        <f t="shared" si="21"/>
        <v>83.223333333333329</v>
      </c>
      <c r="T25" s="9">
        <v>1200</v>
      </c>
      <c r="U25" s="9">
        <v>1548.3</v>
      </c>
      <c r="V25" s="9">
        <f t="shared" si="9"/>
        <v>129.02499999999998</v>
      </c>
      <c r="W25" s="9">
        <v>200</v>
      </c>
      <c r="X25" s="9">
        <v>303.8</v>
      </c>
      <c r="Y25" s="9">
        <f>X25/W25*100</f>
        <v>151.9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34">
        <f t="shared" si="19"/>
        <v>1000</v>
      </c>
      <c r="AR25" s="9">
        <f t="shared" si="11"/>
        <v>1542</v>
      </c>
      <c r="AS25" s="9">
        <f t="shared" si="20"/>
        <v>154.20000000000002</v>
      </c>
      <c r="AT25" s="9">
        <v>1000</v>
      </c>
      <c r="AU25" s="9">
        <v>1542</v>
      </c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>
        <v>200</v>
      </c>
      <c r="BI25" s="9">
        <v>64.84</v>
      </c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34">
        <f t="shared" si="15"/>
        <v>5600</v>
      </c>
      <c r="BV25" s="9">
        <f t="shared" si="16"/>
        <v>6010.7650000000003</v>
      </c>
      <c r="BW25" s="9"/>
      <c r="BX25" s="9"/>
      <c r="BY25" s="9">
        <v>67832</v>
      </c>
      <c r="BZ25" s="9">
        <v>67832</v>
      </c>
      <c r="CA25" s="9"/>
      <c r="CB25" s="9"/>
      <c r="CC25" s="9"/>
      <c r="CD25" s="9"/>
      <c r="CE25" s="9"/>
      <c r="CF25" s="9"/>
      <c r="CG25" s="9"/>
      <c r="CH25" s="9"/>
      <c r="CI25" s="9"/>
      <c r="CJ25" s="34">
        <f t="shared" si="13"/>
        <v>67832</v>
      </c>
      <c r="CK25" s="9">
        <f t="shared" si="14"/>
        <v>67832</v>
      </c>
    </row>
    <row r="26" spans="1:89" s="16" customFormat="1" ht="14.25" customHeight="1" x14ac:dyDescent="0.25">
      <c r="A26" s="7">
        <v>17</v>
      </c>
      <c r="B26" s="8" t="s">
        <v>61</v>
      </c>
      <c r="C26" s="3">
        <v>0</v>
      </c>
      <c r="D26" s="4">
        <v>6</v>
      </c>
      <c r="E26" s="10">
        <f t="shared" si="0"/>
        <v>2178.4</v>
      </c>
      <c r="F26" s="11">
        <f t="shared" si="0"/>
        <v>1924.7759999999998</v>
      </c>
      <c r="G26" s="11">
        <f t="shared" si="1"/>
        <v>88.357326478149091</v>
      </c>
      <c r="H26" s="10">
        <f t="shared" si="2"/>
        <v>2178.4</v>
      </c>
      <c r="I26" s="11">
        <f t="shared" si="3"/>
        <v>1924.7759999999998</v>
      </c>
      <c r="J26" s="11">
        <f t="shared" si="4"/>
        <v>88.357326478149091</v>
      </c>
      <c r="K26" s="10">
        <f t="shared" si="5"/>
        <v>1376.7</v>
      </c>
      <c r="L26" s="9">
        <f t="shared" si="5"/>
        <v>1217.7</v>
      </c>
      <c r="M26" s="12">
        <f t="shared" si="6"/>
        <v>88.45064284157769</v>
      </c>
      <c r="N26" s="9"/>
      <c r="O26" s="9"/>
      <c r="P26" s="9"/>
      <c r="Q26" s="9">
        <v>596.70000000000005</v>
      </c>
      <c r="R26" s="9">
        <v>536.9</v>
      </c>
      <c r="S26" s="9">
        <f t="shared" si="21"/>
        <v>89.978213507625256</v>
      </c>
      <c r="T26" s="9">
        <v>1376.7</v>
      </c>
      <c r="U26" s="9">
        <v>1217.7</v>
      </c>
      <c r="V26" s="9">
        <f t="shared" si="9"/>
        <v>88.45064284157769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34">
        <f t="shared" si="19"/>
        <v>205</v>
      </c>
      <c r="AR26" s="9">
        <f t="shared" si="19"/>
        <v>170.17599999999999</v>
      </c>
      <c r="AS26" s="9">
        <f t="shared" si="20"/>
        <v>83.012682926829257</v>
      </c>
      <c r="AT26" s="9">
        <v>205</v>
      </c>
      <c r="AU26" s="9">
        <v>170.17599999999999</v>
      </c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34">
        <f t="shared" si="15"/>
        <v>2178.4</v>
      </c>
      <c r="BV26" s="9">
        <f t="shared" si="16"/>
        <v>1924.7759999999998</v>
      </c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34">
        <f t="shared" si="13"/>
        <v>0</v>
      </c>
      <c r="CK26" s="9">
        <f t="shared" si="14"/>
        <v>0</v>
      </c>
    </row>
    <row r="27" spans="1:89" s="16" customFormat="1" ht="14.25" customHeight="1" x14ac:dyDescent="0.25">
      <c r="A27" s="7">
        <v>18</v>
      </c>
      <c r="B27" s="8" t="s">
        <v>62</v>
      </c>
      <c r="C27" s="3">
        <v>0</v>
      </c>
      <c r="D27" s="4">
        <v>9542.2000000000007</v>
      </c>
      <c r="E27" s="10">
        <f t="shared" si="0"/>
        <v>5330.7</v>
      </c>
      <c r="F27" s="11">
        <f t="shared" si="0"/>
        <v>4581.1890000000003</v>
      </c>
      <c r="G27" s="11">
        <f t="shared" si="1"/>
        <v>85.939726489954424</v>
      </c>
      <c r="H27" s="10">
        <f t="shared" si="2"/>
        <v>5330.7</v>
      </c>
      <c r="I27" s="11">
        <f t="shared" si="3"/>
        <v>4581.1890000000003</v>
      </c>
      <c r="J27" s="11">
        <f t="shared" si="4"/>
        <v>85.939726489954424</v>
      </c>
      <c r="K27" s="10">
        <f t="shared" si="5"/>
        <v>2183.5</v>
      </c>
      <c r="L27" s="9">
        <f t="shared" si="5"/>
        <v>1886.607</v>
      </c>
      <c r="M27" s="12">
        <f t="shared" si="6"/>
        <v>86.402885275933144</v>
      </c>
      <c r="N27" s="9">
        <v>44.6</v>
      </c>
      <c r="O27" s="9">
        <v>25</v>
      </c>
      <c r="P27" s="9">
        <f>O27/N27*100</f>
        <v>56.053811659192817</v>
      </c>
      <c r="Q27" s="9">
        <v>1663.2</v>
      </c>
      <c r="R27" s="9">
        <v>1525</v>
      </c>
      <c r="S27" s="9">
        <f t="shared" si="21"/>
        <v>91.690716690716684</v>
      </c>
      <c r="T27" s="9">
        <v>2138.9</v>
      </c>
      <c r="U27" s="9">
        <v>1861.607</v>
      </c>
      <c r="V27" s="9">
        <f t="shared" si="9"/>
        <v>87.035719294964693</v>
      </c>
      <c r="W27" s="9">
        <v>150</v>
      </c>
      <c r="X27" s="9">
        <v>20</v>
      </c>
      <c r="Y27" s="9">
        <f t="shared" ref="Y27:Y34" si="22">X27/W27*100</f>
        <v>13.333333333333334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34">
        <f t="shared" si="19"/>
        <v>1226</v>
      </c>
      <c r="AR27" s="9">
        <f t="shared" si="19"/>
        <v>1149.5820000000001</v>
      </c>
      <c r="AS27" s="9">
        <f t="shared" si="20"/>
        <v>93.766884176182714</v>
      </c>
      <c r="AT27" s="9">
        <v>1226</v>
      </c>
      <c r="AU27" s="9">
        <v>1149.5820000000001</v>
      </c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>
        <v>108</v>
      </c>
      <c r="BI27" s="9">
        <v>0</v>
      </c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34">
        <f t="shared" si="15"/>
        <v>5330.7</v>
      </c>
      <c r="BV27" s="9">
        <f t="shared" si="16"/>
        <v>4581.1890000000003</v>
      </c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34">
        <f t="shared" si="13"/>
        <v>0</v>
      </c>
      <c r="CK27" s="9">
        <f t="shared" si="14"/>
        <v>0</v>
      </c>
    </row>
    <row r="28" spans="1:89" s="16" customFormat="1" ht="14.25" customHeight="1" x14ac:dyDescent="0.25">
      <c r="A28" s="7">
        <v>19</v>
      </c>
      <c r="B28" s="8" t="s">
        <v>63</v>
      </c>
      <c r="C28" s="3">
        <v>0</v>
      </c>
      <c r="D28" s="4">
        <v>2.2101000000000002</v>
      </c>
      <c r="E28" s="10">
        <f t="shared" si="0"/>
        <v>11416.1</v>
      </c>
      <c r="F28" s="11">
        <f t="shared" si="0"/>
        <v>8726.9560000000001</v>
      </c>
      <c r="G28" s="11">
        <f t="shared" si="1"/>
        <v>76.444284825816169</v>
      </c>
      <c r="H28" s="10">
        <f t="shared" si="2"/>
        <v>11416.1</v>
      </c>
      <c r="I28" s="11">
        <f t="shared" si="3"/>
        <v>8726.9560000000001</v>
      </c>
      <c r="J28" s="11">
        <f t="shared" si="4"/>
        <v>76.444284825816169</v>
      </c>
      <c r="K28" s="10">
        <f t="shared" si="5"/>
        <v>6788.2</v>
      </c>
      <c r="L28" s="9">
        <f t="shared" si="5"/>
        <v>5732.7080000000005</v>
      </c>
      <c r="M28" s="12">
        <f t="shared" si="6"/>
        <v>84.451076868683899</v>
      </c>
      <c r="N28" s="9">
        <v>0.3</v>
      </c>
      <c r="O28" s="9">
        <v>0.108</v>
      </c>
      <c r="P28" s="9">
        <f>O28/N28*100</f>
        <v>36</v>
      </c>
      <c r="Q28" s="9">
        <v>2741.8</v>
      </c>
      <c r="R28" s="9">
        <v>1588.1</v>
      </c>
      <c r="S28" s="9">
        <f t="shared" si="21"/>
        <v>57.921803194981393</v>
      </c>
      <c r="T28" s="9">
        <v>6787.9</v>
      </c>
      <c r="U28" s="9">
        <v>5732.6</v>
      </c>
      <c r="V28" s="9">
        <f t="shared" si="9"/>
        <v>84.453218226550192</v>
      </c>
      <c r="W28" s="9">
        <v>40</v>
      </c>
      <c r="X28" s="9">
        <v>46</v>
      </c>
      <c r="Y28" s="9">
        <f t="shared" si="22"/>
        <v>114.99999999999999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34">
        <f t="shared" si="19"/>
        <v>886.1</v>
      </c>
      <c r="AR28" s="9">
        <f t="shared" si="19"/>
        <v>1071.8800000000001</v>
      </c>
      <c r="AS28" s="9">
        <f t="shared" si="20"/>
        <v>120.96603092201784</v>
      </c>
      <c r="AT28" s="9">
        <v>616</v>
      </c>
      <c r="AU28" s="9">
        <v>864</v>
      </c>
      <c r="AV28" s="9"/>
      <c r="AW28" s="9"/>
      <c r="AX28" s="9"/>
      <c r="AY28" s="9"/>
      <c r="AZ28" s="9">
        <v>270.10000000000002</v>
      </c>
      <c r="BA28" s="9">
        <v>207.88</v>
      </c>
      <c r="BB28" s="9"/>
      <c r="BC28" s="9"/>
      <c r="BD28" s="9"/>
      <c r="BE28" s="9"/>
      <c r="BF28" s="9"/>
      <c r="BG28" s="9"/>
      <c r="BH28" s="9">
        <v>960</v>
      </c>
      <c r="BI28" s="9">
        <v>288.26799999999997</v>
      </c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34">
        <f t="shared" si="15"/>
        <v>11416.1</v>
      </c>
      <c r="BV28" s="9">
        <f t="shared" si="16"/>
        <v>8726.9560000000001</v>
      </c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34">
        <f t="shared" si="13"/>
        <v>0</v>
      </c>
      <c r="CK28" s="9">
        <f t="shared" si="14"/>
        <v>0</v>
      </c>
    </row>
    <row r="29" spans="1:89" s="16" customFormat="1" ht="14.25" customHeight="1" x14ac:dyDescent="0.25">
      <c r="A29" s="7">
        <v>20</v>
      </c>
      <c r="B29" s="8" t="s">
        <v>64</v>
      </c>
      <c r="C29" s="3">
        <v>0</v>
      </c>
      <c r="D29" s="4">
        <v>178.2</v>
      </c>
      <c r="E29" s="10">
        <f t="shared" si="0"/>
        <v>5047.616</v>
      </c>
      <c r="F29" s="11">
        <f t="shared" si="0"/>
        <v>4383.1399999999994</v>
      </c>
      <c r="G29" s="11">
        <f t="shared" si="1"/>
        <v>86.835844882019543</v>
      </c>
      <c r="H29" s="10">
        <f t="shared" si="2"/>
        <v>4647.616</v>
      </c>
      <c r="I29" s="11">
        <f t="shared" si="3"/>
        <v>3983.14</v>
      </c>
      <c r="J29" s="11">
        <f t="shared" si="4"/>
        <v>85.702863575648252</v>
      </c>
      <c r="K29" s="10">
        <f t="shared" si="5"/>
        <v>1246.239</v>
      </c>
      <c r="L29" s="9">
        <f t="shared" si="5"/>
        <v>1513.34</v>
      </c>
      <c r="M29" s="12">
        <f t="shared" si="6"/>
        <v>121.43256630549999</v>
      </c>
      <c r="N29" s="9">
        <v>0.23899999999999999</v>
      </c>
      <c r="O29" s="9">
        <v>0.11</v>
      </c>
      <c r="P29" s="9">
        <f>O29/N29*100</f>
        <v>46.025104602510467</v>
      </c>
      <c r="Q29" s="9">
        <v>1484.6769999999999</v>
      </c>
      <c r="R29" s="9">
        <v>1485.9</v>
      </c>
      <c r="S29" s="9">
        <f t="shared" si="21"/>
        <v>100.08237481957356</v>
      </c>
      <c r="T29" s="9">
        <v>1246</v>
      </c>
      <c r="U29" s="9">
        <v>1513.23</v>
      </c>
      <c r="V29" s="9">
        <f t="shared" si="9"/>
        <v>121.44703049759229</v>
      </c>
      <c r="W29" s="9">
        <v>81.8</v>
      </c>
      <c r="X29" s="9">
        <v>68.8</v>
      </c>
      <c r="Y29" s="9">
        <f t="shared" si="22"/>
        <v>84.107579462102692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34">
        <f t="shared" si="19"/>
        <v>1834.9</v>
      </c>
      <c r="AR29" s="9">
        <f t="shared" si="19"/>
        <v>915.1</v>
      </c>
      <c r="AS29" s="9">
        <f t="shared" si="20"/>
        <v>49.871927625483679</v>
      </c>
      <c r="AT29" s="9">
        <v>1834.9</v>
      </c>
      <c r="AU29" s="9">
        <v>915.1</v>
      </c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34">
        <f t="shared" si="15"/>
        <v>4647.616</v>
      </c>
      <c r="BV29" s="9">
        <f t="shared" si="16"/>
        <v>3983.14</v>
      </c>
      <c r="BW29" s="9"/>
      <c r="BX29" s="9"/>
      <c r="BY29" s="9">
        <v>400</v>
      </c>
      <c r="BZ29" s="9">
        <v>400</v>
      </c>
      <c r="CA29" s="9"/>
      <c r="CB29" s="9"/>
      <c r="CC29" s="9"/>
      <c r="CD29" s="9"/>
      <c r="CE29" s="9"/>
      <c r="CF29" s="9"/>
      <c r="CG29" s="9"/>
      <c r="CH29" s="9"/>
      <c r="CI29" s="9"/>
      <c r="CJ29" s="34">
        <f t="shared" si="13"/>
        <v>400</v>
      </c>
      <c r="CK29" s="9">
        <f t="shared" si="14"/>
        <v>400</v>
      </c>
    </row>
    <row r="30" spans="1:89" s="16" customFormat="1" ht="14.25" customHeight="1" x14ac:dyDescent="0.25">
      <c r="A30" s="7">
        <v>21</v>
      </c>
      <c r="B30" s="8" t="s">
        <v>65</v>
      </c>
      <c r="C30" s="3">
        <v>0</v>
      </c>
      <c r="D30" s="4">
        <v>2745.0032000000001</v>
      </c>
      <c r="E30" s="10">
        <f t="shared" si="0"/>
        <v>2008</v>
      </c>
      <c r="F30" s="11">
        <f t="shared" si="0"/>
        <v>2042.223</v>
      </c>
      <c r="G30" s="11">
        <f t="shared" si="1"/>
        <v>101.70433266932271</v>
      </c>
      <c r="H30" s="10">
        <f t="shared" si="2"/>
        <v>2008</v>
      </c>
      <c r="I30" s="11">
        <f t="shared" si="3"/>
        <v>2042.223</v>
      </c>
      <c r="J30" s="11">
        <f t="shared" si="4"/>
        <v>101.70433266932271</v>
      </c>
      <c r="K30" s="10">
        <f t="shared" si="5"/>
        <v>1377.5</v>
      </c>
      <c r="L30" s="9">
        <f t="shared" si="5"/>
        <v>1432.423</v>
      </c>
      <c r="M30" s="12">
        <f t="shared" si="6"/>
        <v>103.98715063520871</v>
      </c>
      <c r="N30" s="9"/>
      <c r="O30" s="9"/>
      <c r="P30" s="9"/>
      <c r="Q30" s="9">
        <v>305</v>
      </c>
      <c r="R30" s="9">
        <v>285.3</v>
      </c>
      <c r="S30" s="9">
        <f t="shared" si="21"/>
        <v>93.540983606557376</v>
      </c>
      <c r="T30" s="9">
        <v>1377.5</v>
      </c>
      <c r="U30" s="9">
        <v>1432.423</v>
      </c>
      <c r="V30" s="9">
        <f t="shared" si="9"/>
        <v>103.98715063520871</v>
      </c>
      <c r="W30" s="9">
        <v>70</v>
      </c>
      <c r="X30" s="9">
        <v>69</v>
      </c>
      <c r="Y30" s="9">
        <f t="shared" si="22"/>
        <v>98.571428571428584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34">
        <f t="shared" si="19"/>
        <v>255.5</v>
      </c>
      <c r="AR30" s="9">
        <f t="shared" si="19"/>
        <v>255.5</v>
      </c>
      <c r="AS30" s="9">
        <v>0</v>
      </c>
      <c r="AT30" s="9">
        <v>255.5</v>
      </c>
      <c r="AU30" s="9">
        <v>255.5</v>
      </c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34">
        <f t="shared" si="15"/>
        <v>2008</v>
      </c>
      <c r="BV30" s="9">
        <f t="shared" si="16"/>
        <v>2042.223</v>
      </c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34">
        <f t="shared" si="13"/>
        <v>0</v>
      </c>
      <c r="CK30" s="9">
        <f t="shared" si="14"/>
        <v>0</v>
      </c>
    </row>
    <row r="31" spans="1:89" s="16" customFormat="1" ht="14.25" customHeight="1" x14ac:dyDescent="0.25">
      <c r="A31" s="7">
        <v>22</v>
      </c>
      <c r="B31" s="8" t="s">
        <v>66</v>
      </c>
      <c r="C31" s="3">
        <v>0</v>
      </c>
      <c r="D31" s="4">
        <v>3757.7</v>
      </c>
      <c r="E31" s="10">
        <f t="shared" si="0"/>
        <v>8475</v>
      </c>
      <c r="F31" s="11">
        <f t="shared" si="0"/>
        <v>8590.3469999999998</v>
      </c>
      <c r="G31" s="11">
        <f t="shared" si="1"/>
        <v>101.36102654867256</v>
      </c>
      <c r="H31" s="10">
        <f t="shared" si="2"/>
        <v>8475</v>
      </c>
      <c r="I31" s="11">
        <f t="shared" si="3"/>
        <v>8590.3469999999998</v>
      </c>
      <c r="J31" s="11">
        <f t="shared" si="4"/>
        <v>101.36102654867256</v>
      </c>
      <c r="K31" s="10">
        <f t="shared" si="5"/>
        <v>2975</v>
      </c>
      <c r="L31" s="9">
        <f t="shared" si="5"/>
        <v>3338.48</v>
      </c>
      <c r="M31" s="12">
        <f t="shared" si="6"/>
        <v>112.21781512605043</v>
      </c>
      <c r="N31" s="9">
        <v>25</v>
      </c>
      <c r="O31" s="9">
        <v>11.843</v>
      </c>
      <c r="P31" s="9">
        <f>O31/N31*100</f>
        <v>47.372</v>
      </c>
      <c r="Q31" s="9">
        <v>2300</v>
      </c>
      <c r="R31" s="9">
        <v>2142.5</v>
      </c>
      <c r="S31" s="9">
        <f t="shared" si="21"/>
        <v>93.152173913043484</v>
      </c>
      <c r="T31" s="9">
        <v>2950</v>
      </c>
      <c r="U31" s="9">
        <v>3326.6370000000002</v>
      </c>
      <c r="V31" s="9">
        <f t="shared" si="9"/>
        <v>112.7673559322034</v>
      </c>
      <c r="W31" s="9">
        <v>300</v>
      </c>
      <c r="X31" s="9">
        <v>274.75</v>
      </c>
      <c r="Y31" s="9">
        <f t="shared" si="22"/>
        <v>91.583333333333343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34">
        <f t="shared" si="19"/>
        <v>1900</v>
      </c>
      <c r="AR31" s="9">
        <f t="shared" si="19"/>
        <v>1909.412</v>
      </c>
      <c r="AS31" s="9">
        <f>AR31/AQ31*100</f>
        <v>100.49536842105265</v>
      </c>
      <c r="AT31" s="9">
        <v>1900</v>
      </c>
      <c r="AU31" s="9">
        <v>1909.412</v>
      </c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>
        <v>1000</v>
      </c>
      <c r="BI31" s="9">
        <v>925.20500000000004</v>
      </c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34">
        <f t="shared" si="15"/>
        <v>8475</v>
      </c>
      <c r="BV31" s="9">
        <f t="shared" si="16"/>
        <v>8590.3469999999998</v>
      </c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34">
        <f t="shared" si="13"/>
        <v>0</v>
      </c>
      <c r="CK31" s="9">
        <f t="shared" si="14"/>
        <v>0</v>
      </c>
    </row>
    <row r="32" spans="1:89" s="16" customFormat="1" ht="14.25" customHeight="1" x14ac:dyDescent="0.25">
      <c r="A32" s="7">
        <v>23</v>
      </c>
      <c r="B32" s="8" t="s">
        <v>67</v>
      </c>
      <c r="C32" s="3">
        <v>0</v>
      </c>
      <c r="D32" s="4">
        <v>15494.2</v>
      </c>
      <c r="E32" s="10">
        <f t="shared" si="0"/>
        <v>15005.7</v>
      </c>
      <c r="F32" s="11">
        <f t="shared" si="0"/>
        <v>16282.669000000002</v>
      </c>
      <c r="G32" s="11">
        <f t="shared" si="1"/>
        <v>108.50989290736189</v>
      </c>
      <c r="H32" s="10">
        <f t="shared" si="2"/>
        <v>12911</v>
      </c>
      <c r="I32" s="11">
        <f t="shared" si="3"/>
        <v>14187.969000000001</v>
      </c>
      <c r="J32" s="11">
        <f t="shared" si="4"/>
        <v>109.89055069320735</v>
      </c>
      <c r="K32" s="10">
        <f t="shared" si="5"/>
        <v>7080</v>
      </c>
      <c r="L32" s="9">
        <f t="shared" si="5"/>
        <v>8157.7290000000003</v>
      </c>
      <c r="M32" s="12">
        <f t="shared" si="6"/>
        <v>115.22216101694916</v>
      </c>
      <c r="N32" s="9">
        <v>80</v>
      </c>
      <c r="O32" s="9">
        <v>11.629</v>
      </c>
      <c r="P32" s="9">
        <f>O32/N32*100</f>
        <v>14.536250000000001</v>
      </c>
      <c r="Q32" s="9">
        <v>4551</v>
      </c>
      <c r="R32" s="9">
        <v>5035.3</v>
      </c>
      <c r="S32" s="9">
        <f t="shared" si="21"/>
        <v>110.64161722698309</v>
      </c>
      <c r="T32" s="9">
        <v>7000</v>
      </c>
      <c r="U32" s="9">
        <v>8146.1</v>
      </c>
      <c r="V32" s="9">
        <f t="shared" si="9"/>
        <v>116.37285714285714</v>
      </c>
      <c r="W32" s="9">
        <v>360</v>
      </c>
      <c r="X32" s="9">
        <v>304</v>
      </c>
      <c r="Y32" s="9">
        <f t="shared" si="22"/>
        <v>84.444444444444443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34">
        <f t="shared" si="19"/>
        <v>920</v>
      </c>
      <c r="AR32" s="9">
        <f t="shared" si="19"/>
        <v>690.94</v>
      </c>
      <c r="AS32" s="9">
        <f>AR32/AQ32*100</f>
        <v>75.102173913043487</v>
      </c>
      <c r="AT32" s="9">
        <v>920</v>
      </c>
      <c r="AU32" s="9">
        <v>690.94</v>
      </c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34">
        <f t="shared" si="15"/>
        <v>12911</v>
      </c>
      <c r="BV32" s="9">
        <f t="shared" si="16"/>
        <v>14187.969000000001</v>
      </c>
      <c r="BW32" s="9"/>
      <c r="BX32" s="9"/>
      <c r="BY32" s="9">
        <v>2094.6999999999998</v>
      </c>
      <c r="BZ32" s="9">
        <v>2094.6999999999998</v>
      </c>
      <c r="CA32" s="9"/>
      <c r="CB32" s="9"/>
      <c r="CC32" s="9"/>
      <c r="CD32" s="9"/>
      <c r="CE32" s="9"/>
      <c r="CF32" s="9"/>
      <c r="CG32" s="9">
        <v>10532.8</v>
      </c>
      <c r="CH32" s="9">
        <v>10532.8</v>
      </c>
      <c r="CI32" s="9"/>
      <c r="CJ32" s="34">
        <f t="shared" si="13"/>
        <v>12627.5</v>
      </c>
      <c r="CK32" s="9">
        <f t="shared" si="14"/>
        <v>12627.5</v>
      </c>
    </row>
    <row r="33" spans="1:89" s="16" customFormat="1" ht="14.25" customHeight="1" x14ac:dyDescent="0.25">
      <c r="A33" s="7">
        <v>24</v>
      </c>
      <c r="B33" s="8" t="s">
        <v>68</v>
      </c>
      <c r="C33" s="3">
        <v>0</v>
      </c>
      <c r="D33" s="4">
        <v>12.1</v>
      </c>
      <c r="E33" s="10">
        <f t="shared" si="0"/>
        <v>3171.3</v>
      </c>
      <c r="F33" s="11">
        <f t="shared" si="0"/>
        <v>1877.6289999999999</v>
      </c>
      <c r="G33" s="11">
        <f t="shared" si="1"/>
        <v>59.206918298489576</v>
      </c>
      <c r="H33" s="10">
        <f t="shared" si="2"/>
        <v>3171.3</v>
      </c>
      <c r="I33" s="11">
        <f t="shared" si="3"/>
        <v>1877.6289999999999</v>
      </c>
      <c r="J33" s="11">
        <f t="shared" si="4"/>
        <v>59.206918298489576</v>
      </c>
      <c r="K33" s="10">
        <f t="shared" si="5"/>
        <v>700.7</v>
      </c>
      <c r="L33" s="9">
        <f t="shared" si="5"/>
        <v>484.029</v>
      </c>
      <c r="M33" s="12">
        <f t="shared" si="6"/>
        <v>69.077922077922068</v>
      </c>
      <c r="N33" s="9">
        <v>100.7</v>
      </c>
      <c r="O33" s="9">
        <v>2.9000000000000001E-2</v>
      </c>
      <c r="P33" s="9">
        <f>O33/N33*100</f>
        <v>2.8798411122144988E-2</v>
      </c>
      <c r="Q33" s="9">
        <v>1474.6</v>
      </c>
      <c r="R33" s="9">
        <v>1033.5999999999999</v>
      </c>
      <c r="S33" s="9">
        <f t="shared" si="21"/>
        <v>70.093584700935835</v>
      </c>
      <c r="T33" s="9">
        <v>600</v>
      </c>
      <c r="U33" s="9">
        <v>484</v>
      </c>
      <c r="V33" s="9">
        <f t="shared" si="9"/>
        <v>80.666666666666657</v>
      </c>
      <c r="W33" s="9">
        <v>6</v>
      </c>
      <c r="X33" s="9">
        <v>0</v>
      </c>
      <c r="Y33" s="9">
        <f t="shared" si="22"/>
        <v>0</v>
      </c>
      <c r="Z33" s="9">
        <v>0</v>
      </c>
      <c r="AA33" s="9">
        <v>0</v>
      </c>
      <c r="AB33" s="9">
        <v>0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34">
        <f t="shared" si="19"/>
        <v>990</v>
      </c>
      <c r="AR33" s="9">
        <f t="shared" si="19"/>
        <v>360</v>
      </c>
      <c r="AS33" s="9">
        <f>AR33/AQ33*100</f>
        <v>36.363636363636367</v>
      </c>
      <c r="AT33" s="9">
        <v>990</v>
      </c>
      <c r="AU33" s="9">
        <v>360</v>
      </c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34">
        <f t="shared" si="15"/>
        <v>3171.3</v>
      </c>
      <c r="BV33" s="9">
        <f t="shared" si="16"/>
        <v>1877.6289999999999</v>
      </c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34">
        <f t="shared" si="13"/>
        <v>0</v>
      </c>
      <c r="CK33" s="9">
        <f t="shared" si="14"/>
        <v>0</v>
      </c>
    </row>
    <row r="34" spans="1:89" s="20" customFormat="1" ht="15" customHeight="1" x14ac:dyDescent="0.25">
      <c r="A34" s="43" t="s">
        <v>69</v>
      </c>
      <c r="B34" s="44"/>
      <c r="C34" s="5">
        <f>SUM(C10:C33)</f>
        <v>6598.4</v>
      </c>
      <c r="D34" s="5">
        <f>SUM(D10:D33)</f>
        <v>644620.01329999999</v>
      </c>
      <c r="E34" s="17">
        <f>SUM(E10:E33)</f>
        <v>2274327.1329999999</v>
      </c>
      <c r="F34" s="17">
        <f>SUM(F10:F33)</f>
        <v>1815510.4781999998</v>
      </c>
      <c r="G34" s="17">
        <f t="shared" si="1"/>
        <v>79.826268255666974</v>
      </c>
      <c r="H34" s="17">
        <f>SUM(H10:H33)</f>
        <v>1030072.7839999999</v>
      </c>
      <c r="I34" s="17">
        <f>SUM(I10:I33)</f>
        <v>1058156.5991</v>
      </c>
      <c r="J34" s="17">
        <f t="shared" si="4"/>
        <v>102.72639133236241</v>
      </c>
      <c r="K34" s="17">
        <f>SUM(K10:K33)</f>
        <v>526634.60100000002</v>
      </c>
      <c r="L34" s="17">
        <f>SUM(L10:L33)</f>
        <v>559022.30939999991</v>
      </c>
      <c r="M34" s="18">
        <f t="shared" si="6"/>
        <v>106.14993932007135</v>
      </c>
      <c r="N34" s="17">
        <f>SUM(N10:N33)</f>
        <v>35836.53899999999</v>
      </c>
      <c r="O34" s="17">
        <f>SUM(O10:O33)</f>
        <v>25848.433999999994</v>
      </c>
      <c r="P34" s="18">
        <f>O34/N34*100</f>
        <v>72.128711983040546</v>
      </c>
      <c r="Q34" s="17">
        <f>SUM(Q10:Q33)</f>
        <v>214658.883</v>
      </c>
      <c r="R34" s="17">
        <f>SUM(R10:R33)</f>
        <v>230890</v>
      </c>
      <c r="S34" s="18">
        <f t="shared" si="21"/>
        <v>107.56135351733849</v>
      </c>
      <c r="T34" s="17">
        <f>SUM(T10:T33)</f>
        <v>490798.06200000003</v>
      </c>
      <c r="U34" s="17">
        <f>SUM(U10:U33)</f>
        <v>533173.8753999999</v>
      </c>
      <c r="V34" s="18">
        <f t="shared" si="9"/>
        <v>108.63406290304378</v>
      </c>
      <c r="W34" s="17">
        <f>SUM(W10:W33)</f>
        <v>41934.600000000006</v>
      </c>
      <c r="X34" s="17">
        <f>SUM(X10:X33)</f>
        <v>44166.576000000008</v>
      </c>
      <c r="Y34" s="18">
        <f t="shared" si="22"/>
        <v>105.32251648996294</v>
      </c>
      <c r="Z34" s="17">
        <f>SUM(Z10:Z33)</f>
        <v>24600</v>
      </c>
      <c r="AA34" s="17">
        <f>SUM(AA10:AA33)</f>
        <v>27149.199999999997</v>
      </c>
      <c r="AB34" s="18">
        <f>AA34/Z34*100</f>
        <v>110.36260162601626</v>
      </c>
      <c r="AC34" s="17">
        <f t="shared" ref="AC34:AR34" si="23">SUM(AC10:AC33)</f>
        <v>0</v>
      </c>
      <c r="AD34" s="17">
        <f t="shared" si="23"/>
        <v>0</v>
      </c>
      <c r="AE34" s="17">
        <f t="shared" si="23"/>
        <v>0</v>
      </c>
      <c r="AF34" s="17">
        <f t="shared" si="23"/>
        <v>0</v>
      </c>
      <c r="AG34" s="17">
        <f t="shared" si="23"/>
        <v>0</v>
      </c>
      <c r="AH34" s="17">
        <f t="shared" si="23"/>
        <v>0</v>
      </c>
      <c r="AI34" s="17">
        <f t="shared" si="23"/>
        <v>0</v>
      </c>
      <c r="AJ34" s="17">
        <f t="shared" si="23"/>
        <v>0</v>
      </c>
      <c r="AK34" s="17">
        <f t="shared" si="23"/>
        <v>0</v>
      </c>
      <c r="AL34" s="17">
        <f t="shared" si="23"/>
        <v>0</v>
      </c>
      <c r="AM34" s="17">
        <f t="shared" si="23"/>
        <v>0</v>
      </c>
      <c r="AN34" s="17">
        <f t="shared" si="23"/>
        <v>0</v>
      </c>
      <c r="AO34" s="17">
        <f t="shared" si="23"/>
        <v>0</v>
      </c>
      <c r="AP34" s="17">
        <f t="shared" si="23"/>
        <v>0</v>
      </c>
      <c r="AQ34" s="17">
        <f t="shared" si="23"/>
        <v>116282.7</v>
      </c>
      <c r="AR34" s="17">
        <f t="shared" si="23"/>
        <v>109112.46860000002</v>
      </c>
      <c r="AS34" s="18">
        <f>AR34/AQ34*100</f>
        <v>93.833793504966806</v>
      </c>
      <c r="AT34" s="17">
        <f t="shared" ref="AT34:CK34" si="24">SUM(AT10:AT33)</f>
        <v>52654.5</v>
      </c>
      <c r="AU34" s="17">
        <f t="shared" si="24"/>
        <v>44846.581599999998</v>
      </c>
      <c r="AV34" s="17">
        <f t="shared" si="24"/>
        <v>14379.6</v>
      </c>
      <c r="AW34" s="17">
        <f t="shared" si="24"/>
        <v>15203.138999999999</v>
      </c>
      <c r="AX34" s="17">
        <f t="shared" si="24"/>
        <v>17787.3</v>
      </c>
      <c r="AY34" s="17">
        <f t="shared" si="24"/>
        <v>14907.8</v>
      </c>
      <c r="AZ34" s="17">
        <f t="shared" si="24"/>
        <v>31461.3</v>
      </c>
      <c r="BA34" s="17">
        <f t="shared" si="24"/>
        <v>34154.947999999997</v>
      </c>
      <c r="BB34" s="17">
        <f t="shared" si="24"/>
        <v>0</v>
      </c>
      <c r="BC34" s="17">
        <f t="shared" si="24"/>
        <v>0</v>
      </c>
      <c r="BD34" s="17">
        <f t="shared" si="24"/>
        <v>0</v>
      </c>
      <c r="BE34" s="17">
        <f t="shared" si="24"/>
        <v>0</v>
      </c>
      <c r="BF34" s="17">
        <f t="shared" si="24"/>
        <v>0</v>
      </c>
      <c r="BG34" s="17">
        <f t="shared" si="24"/>
        <v>0</v>
      </c>
      <c r="BH34" s="17">
        <f>SUM(BH10:BH33)</f>
        <v>105962</v>
      </c>
      <c r="BI34" s="17">
        <f>SUM(BI10:BI33)</f>
        <v>87816.045100000018</v>
      </c>
      <c r="BJ34" s="17">
        <f>SUM(BJ10:BJ33)</f>
        <v>0</v>
      </c>
      <c r="BK34" s="17">
        <f>SUM(BK10:BK33)</f>
        <v>0</v>
      </c>
      <c r="BL34" s="17">
        <f t="shared" si="24"/>
        <v>0</v>
      </c>
      <c r="BM34" s="17">
        <f t="shared" si="24"/>
        <v>0</v>
      </c>
      <c r="BN34" s="17">
        <f t="shared" si="24"/>
        <v>0</v>
      </c>
      <c r="BO34" s="17">
        <f t="shared" si="24"/>
        <v>0</v>
      </c>
      <c r="BP34" s="17">
        <f t="shared" si="24"/>
        <v>0</v>
      </c>
      <c r="BQ34" s="17">
        <f t="shared" si="24"/>
        <v>0</v>
      </c>
      <c r="BR34" s="17">
        <f t="shared" si="24"/>
        <v>0</v>
      </c>
      <c r="BS34" s="17">
        <f t="shared" si="24"/>
        <v>0</v>
      </c>
      <c r="BT34" s="17">
        <f t="shared" si="24"/>
        <v>0</v>
      </c>
      <c r="BU34" s="17">
        <f t="shared" si="24"/>
        <v>1030072.7839999999</v>
      </c>
      <c r="BV34" s="17">
        <f t="shared" si="24"/>
        <v>1058156.5991</v>
      </c>
      <c r="BW34" s="17">
        <f t="shared" si="24"/>
        <v>8560.1</v>
      </c>
      <c r="BX34" s="17">
        <f t="shared" si="24"/>
        <v>7399.87</v>
      </c>
      <c r="BY34" s="17">
        <f t="shared" si="24"/>
        <v>1185167.409</v>
      </c>
      <c r="BZ34" s="17">
        <f t="shared" si="24"/>
        <v>699365.47409999999</v>
      </c>
      <c r="CA34" s="17">
        <f t="shared" si="24"/>
        <v>0</v>
      </c>
      <c r="CB34" s="17">
        <f t="shared" si="24"/>
        <v>0</v>
      </c>
      <c r="CC34" s="17">
        <f t="shared" si="24"/>
        <v>50526.840000000004</v>
      </c>
      <c r="CD34" s="17">
        <f t="shared" si="24"/>
        <v>50588.535000000003</v>
      </c>
      <c r="CE34" s="17">
        <f t="shared" si="24"/>
        <v>0</v>
      </c>
      <c r="CF34" s="17">
        <f t="shared" si="24"/>
        <v>0</v>
      </c>
      <c r="CG34" s="19">
        <f t="shared" si="24"/>
        <v>207155.946</v>
      </c>
      <c r="CH34" s="19">
        <f t="shared" si="24"/>
        <v>185770.63979999998</v>
      </c>
      <c r="CI34" s="17">
        <f t="shared" si="24"/>
        <v>0</v>
      </c>
      <c r="CJ34" s="17">
        <f t="shared" si="24"/>
        <v>1451410.2949999999</v>
      </c>
      <c r="CK34" s="17">
        <f t="shared" si="24"/>
        <v>943124.51890000002</v>
      </c>
    </row>
    <row r="35" spans="1:89" ht="3" customHeight="1" x14ac:dyDescent="0.25">
      <c r="C35" s="6"/>
      <c r="D35" s="6"/>
    </row>
    <row r="36" spans="1:89" x14ac:dyDescent="0.25">
      <c r="C36" s="6"/>
      <c r="D36" s="6"/>
    </row>
    <row r="37" spans="1:89" ht="11.25" customHeight="1" x14ac:dyDescent="0.25">
      <c r="C37" s="6"/>
      <c r="D37" s="6"/>
    </row>
    <row r="38" spans="1:89" x14ac:dyDescent="0.25">
      <c r="C38" s="6"/>
      <c r="D38" s="6"/>
    </row>
    <row r="39" spans="1:89" x14ac:dyDescent="0.25">
      <c r="C39" s="6"/>
      <c r="D39" s="6"/>
    </row>
    <row r="40" spans="1:89" x14ac:dyDescent="0.25">
      <c r="C40" s="6"/>
      <c r="D40" s="6"/>
    </row>
    <row r="41" spans="1:89" x14ac:dyDescent="0.25">
      <c r="C41" s="6"/>
      <c r="D41" s="6"/>
    </row>
    <row r="42" spans="1:89" x14ac:dyDescent="0.25">
      <c r="C42" s="6"/>
      <c r="D42" s="6"/>
    </row>
    <row r="43" spans="1:89" x14ac:dyDescent="0.25">
      <c r="C43" s="6"/>
      <c r="D43" s="6"/>
    </row>
    <row r="44" spans="1:89" x14ac:dyDescent="0.25">
      <c r="C44" s="6"/>
      <c r="D44" s="6"/>
    </row>
    <row r="45" spans="1:89" x14ac:dyDescent="0.25">
      <c r="C45" s="6"/>
      <c r="D45" s="6"/>
    </row>
    <row r="46" spans="1:89" x14ac:dyDescent="0.25">
      <c r="C46" s="6"/>
      <c r="D46" s="6"/>
    </row>
    <row r="47" spans="1:89" x14ac:dyDescent="0.25">
      <c r="C47" s="6"/>
      <c r="D47" s="6"/>
    </row>
    <row r="48" spans="1:89" x14ac:dyDescent="0.25">
      <c r="C48" s="6"/>
      <c r="D48" s="6"/>
    </row>
    <row r="49" spans="3:4" x14ac:dyDescent="0.25">
      <c r="C49" s="6"/>
      <c r="D49" s="6"/>
    </row>
    <row r="50" spans="3:4" x14ac:dyDescent="0.25">
      <c r="C50" s="6"/>
      <c r="D50" s="6"/>
    </row>
    <row r="51" spans="3:4" x14ac:dyDescent="0.25">
      <c r="C51" s="6"/>
      <c r="D51" s="6"/>
    </row>
    <row r="52" spans="3:4" x14ac:dyDescent="0.25">
      <c r="C52" s="6"/>
      <c r="D52" s="6"/>
    </row>
    <row r="53" spans="3:4" x14ac:dyDescent="0.25">
      <c r="C53" s="6"/>
      <c r="D53" s="6"/>
    </row>
    <row r="54" spans="3:4" x14ac:dyDescent="0.25">
      <c r="C54" s="6"/>
      <c r="D54" s="6"/>
    </row>
    <row r="55" spans="3:4" x14ac:dyDescent="0.25">
      <c r="C55" s="6"/>
      <c r="D55" s="6"/>
    </row>
    <row r="56" spans="3:4" x14ac:dyDescent="0.25">
      <c r="C56" s="6"/>
      <c r="D56" s="6"/>
    </row>
    <row r="57" spans="3:4" x14ac:dyDescent="0.25">
      <c r="C57" s="6"/>
      <c r="D57" s="6"/>
    </row>
    <row r="58" spans="3:4" x14ac:dyDescent="0.25">
      <c r="C58" s="6"/>
      <c r="D58" s="6"/>
    </row>
    <row r="59" spans="3:4" x14ac:dyDescent="0.25">
      <c r="C59" s="6"/>
      <c r="D59" s="6"/>
    </row>
    <row r="60" spans="3:4" x14ac:dyDescent="0.25">
      <c r="C60" s="6"/>
      <c r="D60" s="6"/>
    </row>
    <row r="61" spans="3:4" x14ac:dyDescent="0.25">
      <c r="C61" s="6"/>
      <c r="D61" s="6"/>
    </row>
    <row r="62" spans="3:4" x14ac:dyDescent="0.25">
      <c r="C62" s="6"/>
      <c r="D62" s="6"/>
    </row>
    <row r="63" spans="3:4" x14ac:dyDescent="0.25">
      <c r="C63" s="6"/>
      <c r="D63" s="6"/>
    </row>
    <row r="64" spans="3:4" x14ac:dyDescent="0.25">
      <c r="C64" s="6"/>
      <c r="D64" s="6"/>
    </row>
    <row r="65" spans="3:4" x14ac:dyDescent="0.25">
      <c r="C65" s="6"/>
      <c r="D65" s="6"/>
    </row>
    <row r="66" spans="3:4" x14ac:dyDescent="0.25">
      <c r="C66" s="6"/>
      <c r="D66" s="6"/>
    </row>
    <row r="67" spans="3:4" x14ac:dyDescent="0.25">
      <c r="C67" s="6"/>
      <c r="D67" s="6"/>
    </row>
    <row r="68" spans="3:4" x14ac:dyDescent="0.25">
      <c r="C68" s="6"/>
      <c r="D68" s="6"/>
    </row>
    <row r="69" spans="3:4" x14ac:dyDescent="0.25">
      <c r="C69" s="6"/>
      <c r="D69" s="6"/>
    </row>
    <row r="70" spans="3:4" x14ac:dyDescent="0.25">
      <c r="C70" s="6"/>
      <c r="D70" s="6"/>
    </row>
    <row r="71" spans="3:4" x14ac:dyDescent="0.25">
      <c r="C71" s="6"/>
      <c r="D71" s="6"/>
    </row>
    <row r="72" spans="3:4" x14ac:dyDescent="0.25">
      <c r="C72" s="6"/>
      <c r="D72" s="6"/>
    </row>
    <row r="73" spans="3:4" x14ac:dyDescent="0.25">
      <c r="C73" s="6"/>
      <c r="D73" s="6"/>
    </row>
    <row r="74" spans="3:4" x14ac:dyDescent="0.25">
      <c r="C74" s="6"/>
      <c r="D74" s="6"/>
    </row>
    <row r="75" spans="3:4" x14ac:dyDescent="0.25">
      <c r="C75" s="6"/>
      <c r="D75" s="6"/>
    </row>
    <row r="76" spans="3:4" x14ac:dyDescent="0.25">
      <c r="C76" s="6"/>
      <c r="D76" s="6"/>
    </row>
    <row r="77" spans="3:4" x14ac:dyDescent="0.25">
      <c r="C77" s="6"/>
      <c r="D77" s="6"/>
    </row>
    <row r="78" spans="3:4" x14ac:dyDescent="0.25">
      <c r="C78" s="6"/>
      <c r="D78" s="6"/>
    </row>
    <row r="79" spans="3:4" x14ac:dyDescent="0.25">
      <c r="C79" s="6"/>
      <c r="D79" s="6"/>
    </row>
    <row r="80" spans="3:4" x14ac:dyDescent="0.25">
      <c r="C80" s="6"/>
      <c r="D80" s="6"/>
    </row>
    <row r="81" spans="3:4" x14ac:dyDescent="0.25">
      <c r="C81" s="6"/>
      <c r="D81" s="6"/>
    </row>
    <row r="82" spans="3:4" x14ac:dyDescent="0.25">
      <c r="C82" s="6"/>
      <c r="D82" s="6"/>
    </row>
    <row r="83" spans="3:4" x14ac:dyDescent="0.25">
      <c r="C83" s="6"/>
      <c r="D83" s="6"/>
    </row>
    <row r="84" spans="3:4" x14ac:dyDescent="0.25">
      <c r="C84" s="6"/>
      <c r="D84" s="6"/>
    </row>
    <row r="85" spans="3:4" x14ac:dyDescent="0.25">
      <c r="C85" s="6"/>
      <c r="D85" s="6"/>
    </row>
    <row r="86" spans="3:4" x14ac:dyDescent="0.25">
      <c r="C86" s="6"/>
      <c r="D86" s="6"/>
    </row>
    <row r="87" spans="3:4" x14ac:dyDescent="0.25">
      <c r="C87" s="6"/>
      <c r="D87" s="6"/>
    </row>
    <row r="88" spans="3:4" x14ac:dyDescent="0.25">
      <c r="C88" s="6"/>
      <c r="D88" s="6"/>
    </row>
    <row r="89" spans="3:4" x14ac:dyDescent="0.25">
      <c r="C89" s="6"/>
      <c r="D89" s="6"/>
    </row>
    <row r="90" spans="3:4" x14ac:dyDescent="0.25">
      <c r="C90" s="6"/>
      <c r="D90" s="6"/>
    </row>
    <row r="91" spans="3:4" x14ac:dyDescent="0.25">
      <c r="C91" s="6"/>
      <c r="D91" s="6"/>
    </row>
    <row r="92" spans="3:4" x14ac:dyDescent="0.25">
      <c r="C92" s="6"/>
      <c r="D92" s="6"/>
    </row>
    <row r="93" spans="3:4" x14ac:dyDescent="0.25">
      <c r="C93" s="6"/>
      <c r="D93" s="6"/>
    </row>
    <row r="94" spans="3:4" x14ac:dyDescent="0.25">
      <c r="C94" s="6"/>
      <c r="D94" s="6"/>
    </row>
    <row r="95" spans="3:4" x14ac:dyDescent="0.25">
      <c r="C95" s="6"/>
      <c r="D95" s="6"/>
    </row>
    <row r="96" spans="3:4" x14ac:dyDescent="0.25">
      <c r="C96" s="6"/>
      <c r="D96" s="6"/>
    </row>
    <row r="97" spans="3:4" x14ac:dyDescent="0.25">
      <c r="C97" s="6"/>
      <c r="D97" s="6"/>
    </row>
    <row r="98" spans="3:4" x14ac:dyDescent="0.25">
      <c r="C98" s="6"/>
      <c r="D98" s="6"/>
    </row>
    <row r="99" spans="3:4" x14ac:dyDescent="0.25">
      <c r="C99" s="6"/>
      <c r="D99" s="6"/>
    </row>
    <row r="100" spans="3:4" x14ac:dyDescent="0.25">
      <c r="C100" s="6"/>
      <c r="D100" s="6"/>
    </row>
    <row r="101" spans="3:4" x14ac:dyDescent="0.25">
      <c r="C101" s="6"/>
      <c r="D101" s="6"/>
    </row>
    <row r="102" spans="3:4" x14ac:dyDescent="0.25">
      <c r="C102" s="6"/>
      <c r="D102" s="6"/>
    </row>
    <row r="103" spans="3:4" x14ac:dyDescent="0.25">
      <c r="C103" s="6"/>
      <c r="D103" s="6"/>
    </row>
    <row r="104" spans="3:4" x14ac:dyDescent="0.25">
      <c r="C104" s="6"/>
      <c r="D104" s="6"/>
    </row>
    <row r="105" spans="3:4" x14ac:dyDescent="0.25">
      <c r="C105" s="6"/>
      <c r="D105" s="6"/>
    </row>
    <row r="106" spans="3:4" x14ac:dyDescent="0.25">
      <c r="C106" s="6"/>
      <c r="D106" s="6"/>
    </row>
    <row r="107" spans="3:4" x14ac:dyDescent="0.25">
      <c r="C107" s="6"/>
      <c r="D107" s="6"/>
    </row>
    <row r="108" spans="3:4" x14ac:dyDescent="0.25">
      <c r="C108" s="6"/>
      <c r="D108" s="6"/>
    </row>
    <row r="109" spans="3:4" x14ac:dyDescent="0.25">
      <c r="C109" s="6"/>
      <c r="D109" s="6"/>
    </row>
    <row r="110" spans="3:4" x14ac:dyDescent="0.25">
      <c r="C110" s="6"/>
      <c r="D110" s="6"/>
    </row>
    <row r="111" spans="3:4" x14ac:dyDescent="0.25">
      <c r="C111" s="6"/>
      <c r="D111" s="6"/>
    </row>
    <row r="112" spans="3:4" x14ac:dyDescent="0.25">
      <c r="C112" s="6"/>
      <c r="D112" s="6"/>
    </row>
    <row r="113" spans="3:4" x14ac:dyDescent="0.25">
      <c r="C113" s="6"/>
      <c r="D113" s="6"/>
    </row>
    <row r="114" spans="3:4" x14ac:dyDescent="0.25">
      <c r="C114" s="6"/>
      <c r="D114" s="6"/>
    </row>
    <row r="115" spans="3:4" x14ac:dyDescent="0.25">
      <c r="C115" s="6"/>
      <c r="D115" s="6"/>
    </row>
    <row r="116" spans="3:4" x14ac:dyDescent="0.25">
      <c r="C116" s="6"/>
      <c r="D116" s="6"/>
    </row>
    <row r="117" spans="3:4" x14ac:dyDescent="0.25">
      <c r="C117" s="6"/>
      <c r="D117" s="6"/>
    </row>
    <row r="118" spans="3:4" x14ac:dyDescent="0.25">
      <c r="C118" s="6"/>
      <c r="D118" s="6"/>
    </row>
    <row r="119" spans="3:4" x14ac:dyDescent="0.25">
      <c r="C119" s="6"/>
      <c r="D119" s="6"/>
    </row>
    <row r="120" spans="3:4" x14ac:dyDescent="0.25">
      <c r="C120" s="6"/>
      <c r="D120" s="6"/>
    </row>
    <row r="121" spans="3:4" x14ac:dyDescent="0.25">
      <c r="C121" s="6"/>
      <c r="D121" s="6"/>
    </row>
    <row r="122" spans="3:4" x14ac:dyDescent="0.25">
      <c r="C122" s="6"/>
      <c r="D122" s="6"/>
    </row>
    <row r="123" spans="3:4" x14ac:dyDescent="0.25">
      <c r="C123" s="6"/>
      <c r="D123" s="6"/>
    </row>
    <row r="124" spans="3:4" x14ac:dyDescent="0.25">
      <c r="C124" s="6"/>
      <c r="D124" s="6"/>
    </row>
    <row r="125" spans="3:4" x14ac:dyDescent="0.25">
      <c r="C125" s="6"/>
      <c r="D125" s="6"/>
    </row>
    <row r="126" spans="3:4" x14ac:dyDescent="0.25">
      <c r="C126" s="6"/>
      <c r="D126" s="6"/>
    </row>
    <row r="127" spans="3:4" x14ac:dyDescent="0.25">
      <c r="C127" s="6"/>
      <c r="D127" s="6"/>
    </row>
    <row r="128" spans="3:4" x14ac:dyDescent="0.25">
      <c r="C128" s="6"/>
      <c r="D128" s="6"/>
    </row>
    <row r="129" spans="3:4" x14ac:dyDescent="0.25">
      <c r="C129" s="6"/>
      <c r="D129" s="6"/>
    </row>
    <row r="130" spans="3:4" x14ac:dyDescent="0.25">
      <c r="C130" s="6"/>
      <c r="D130" s="6"/>
    </row>
    <row r="131" spans="3:4" x14ac:dyDescent="0.25">
      <c r="C131" s="6"/>
      <c r="D131" s="6"/>
    </row>
    <row r="132" spans="3:4" x14ac:dyDescent="0.25">
      <c r="C132" s="6"/>
      <c r="D132" s="6"/>
    </row>
    <row r="133" spans="3:4" x14ac:dyDescent="0.25">
      <c r="C133" s="6"/>
      <c r="D133" s="6"/>
    </row>
    <row r="134" spans="3:4" x14ac:dyDescent="0.25">
      <c r="C134" s="6"/>
      <c r="D134" s="6"/>
    </row>
    <row r="135" spans="3:4" x14ac:dyDescent="0.25">
      <c r="C135" s="6"/>
      <c r="D135" s="6"/>
    </row>
    <row r="136" spans="3:4" x14ac:dyDescent="0.25">
      <c r="C136" s="6"/>
      <c r="D136" s="6"/>
    </row>
    <row r="137" spans="3:4" x14ac:dyDescent="0.25">
      <c r="C137" s="6"/>
      <c r="D137" s="6"/>
    </row>
    <row r="138" spans="3:4" x14ac:dyDescent="0.25">
      <c r="C138" s="6"/>
      <c r="D138" s="6"/>
    </row>
    <row r="139" spans="3:4" x14ac:dyDescent="0.25">
      <c r="C139" s="6"/>
      <c r="D139" s="6"/>
    </row>
    <row r="140" spans="3:4" x14ac:dyDescent="0.25">
      <c r="C140" s="6"/>
      <c r="D140" s="6"/>
    </row>
    <row r="141" spans="3:4" x14ac:dyDescent="0.25">
      <c r="C141" s="6"/>
      <c r="D141" s="6"/>
    </row>
    <row r="142" spans="3:4" x14ac:dyDescent="0.25">
      <c r="C142" s="6"/>
      <c r="D142" s="6"/>
    </row>
    <row r="143" spans="3:4" x14ac:dyDescent="0.25">
      <c r="C143" s="6"/>
      <c r="D143" s="6"/>
    </row>
    <row r="144" spans="3:4" x14ac:dyDescent="0.25">
      <c r="C144" s="6"/>
      <c r="D144" s="6"/>
    </row>
    <row r="145" spans="3:4" x14ac:dyDescent="0.25">
      <c r="C145" s="6"/>
      <c r="D145" s="6"/>
    </row>
    <row r="146" spans="3:4" x14ac:dyDescent="0.25">
      <c r="C146" s="6"/>
      <c r="D146" s="6"/>
    </row>
    <row r="147" spans="3:4" x14ac:dyDescent="0.25">
      <c r="C147" s="6"/>
      <c r="D147" s="6"/>
    </row>
    <row r="148" spans="3:4" x14ac:dyDescent="0.25">
      <c r="C148" s="6"/>
      <c r="D148" s="6"/>
    </row>
    <row r="149" spans="3:4" x14ac:dyDescent="0.25">
      <c r="C149" s="6"/>
      <c r="D149" s="6"/>
    </row>
    <row r="150" spans="3:4" x14ac:dyDescent="0.25">
      <c r="C150" s="6"/>
      <c r="D150" s="6"/>
    </row>
    <row r="151" spans="3:4" x14ac:dyDescent="0.25">
      <c r="C151" s="6"/>
      <c r="D151" s="6"/>
    </row>
    <row r="152" spans="3:4" x14ac:dyDescent="0.25">
      <c r="C152" s="6"/>
      <c r="D152" s="6"/>
    </row>
    <row r="153" spans="3:4" x14ac:dyDescent="0.25">
      <c r="C153" s="6"/>
      <c r="D153" s="6"/>
    </row>
    <row r="154" spans="3:4" x14ac:dyDescent="0.25">
      <c r="C154" s="6"/>
      <c r="D154" s="6"/>
    </row>
    <row r="155" spans="3:4" x14ac:dyDescent="0.25">
      <c r="C155" s="6"/>
      <c r="D155" s="6"/>
    </row>
    <row r="156" spans="3:4" x14ac:dyDescent="0.25">
      <c r="C156" s="6"/>
      <c r="D156" s="6"/>
    </row>
    <row r="157" spans="3:4" x14ac:dyDescent="0.25">
      <c r="C157" s="6"/>
      <c r="D157" s="6"/>
    </row>
    <row r="158" spans="3:4" x14ac:dyDescent="0.25">
      <c r="C158" s="6"/>
      <c r="D158" s="6"/>
    </row>
    <row r="159" spans="3:4" x14ac:dyDescent="0.25">
      <c r="C159" s="6"/>
      <c r="D159" s="6"/>
    </row>
    <row r="160" spans="3:4" x14ac:dyDescent="0.25">
      <c r="C160" s="6"/>
      <c r="D160" s="6"/>
    </row>
    <row r="161" spans="3:4" x14ac:dyDescent="0.25">
      <c r="C161" s="6"/>
      <c r="D161" s="6"/>
    </row>
    <row r="162" spans="3:4" x14ac:dyDescent="0.25">
      <c r="C162" s="6"/>
      <c r="D162" s="6"/>
    </row>
    <row r="163" spans="3:4" x14ac:dyDescent="0.25">
      <c r="C163" s="6"/>
      <c r="D163" s="6"/>
    </row>
    <row r="164" spans="3:4" x14ac:dyDescent="0.25">
      <c r="C164" s="6"/>
      <c r="D164" s="6"/>
    </row>
    <row r="165" spans="3:4" x14ac:dyDescent="0.25">
      <c r="C165" s="6"/>
      <c r="D165" s="6"/>
    </row>
    <row r="166" spans="3:4" x14ac:dyDescent="0.25">
      <c r="C166" s="6"/>
      <c r="D166" s="6"/>
    </row>
    <row r="167" spans="3:4" x14ac:dyDescent="0.25">
      <c r="C167" s="6"/>
      <c r="D167" s="6"/>
    </row>
    <row r="168" spans="3:4" x14ac:dyDescent="0.25">
      <c r="C168" s="6"/>
      <c r="D168" s="6"/>
    </row>
    <row r="169" spans="3:4" x14ac:dyDescent="0.25">
      <c r="C169" s="6"/>
      <c r="D169" s="6"/>
    </row>
    <row r="170" spans="3:4" x14ac:dyDescent="0.25">
      <c r="C170" s="6"/>
      <c r="D170" s="6"/>
    </row>
    <row r="171" spans="3:4" x14ac:dyDescent="0.25">
      <c r="C171" s="6"/>
      <c r="D171" s="6"/>
    </row>
    <row r="172" spans="3:4" x14ac:dyDescent="0.25">
      <c r="C172" s="6"/>
      <c r="D172" s="6"/>
    </row>
    <row r="173" spans="3:4" x14ac:dyDescent="0.25">
      <c r="C173" s="6"/>
      <c r="D173" s="6"/>
    </row>
    <row r="174" spans="3:4" x14ac:dyDescent="0.25">
      <c r="C174" s="6"/>
      <c r="D174" s="6"/>
    </row>
    <row r="175" spans="3:4" x14ac:dyDescent="0.25">
      <c r="C175" s="6"/>
      <c r="D175" s="6"/>
    </row>
    <row r="176" spans="3:4" x14ac:dyDescent="0.25">
      <c r="C176" s="6"/>
      <c r="D176" s="6"/>
    </row>
    <row r="177" spans="3:4" x14ac:dyDescent="0.25">
      <c r="C177" s="6"/>
      <c r="D177" s="6"/>
    </row>
    <row r="178" spans="3:4" x14ac:dyDescent="0.25">
      <c r="C178" s="6"/>
      <c r="D178" s="6"/>
    </row>
    <row r="179" spans="3:4" x14ac:dyDescent="0.25">
      <c r="C179" s="6"/>
      <c r="D179" s="6"/>
    </row>
    <row r="180" spans="3:4" x14ac:dyDescent="0.25">
      <c r="C180" s="6"/>
      <c r="D180" s="6"/>
    </row>
    <row r="181" spans="3:4" x14ac:dyDescent="0.25">
      <c r="C181" s="6"/>
      <c r="D181" s="6"/>
    </row>
    <row r="182" spans="3:4" x14ac:dyDescent="0.25">
      <c r="C182" s="6"/>
      <c r="D182" s="6"/>
    </row>
    <row r="183" spans="3:4" x14ac:dyDescent="0.25">
      <c r="C183" s="6"/>
      <c r="D183" s="6"/>
    </row>
    <row r="184" spans="3:4" x14ac:dyDescent="0.25">
      <c r="C184" s="6"/>
      <c r="D184" s="6"/>
    </row>
    <row r="185" spans="3:4" x14ac:dyDescent="0.25">
      <c r="C185" s="6"/>
      <c r="D185" s="6"/>
    </row>
    <row r="186" spans="3:4" x14ac:dyDescent="0.25">
      <c r="C186" s="6"/>
      <c r="D186" s="6"/>
    </row>
    <row r="187" spans="3:4" x14ac:dyDescent="0.25">
      <c r="C187" s="6"/>
      <c r="D187" s="6"/>
    </row>
    <row r="188" spans="3:4" x14ac:dyDescent="0.25">
      <c r="C188" s="6"/>
      <c r="D188" s="6"/>
    </row>
    <row r="189" spans="3:4" x14ac:dyDescent="0.25">
      <c r="C189" s="6"/>
      <c r="D189" s="6"/>
    </row>
    <row r="190" spans="3:4" x14ac:dyDescent="0.25">
      <c r="C190" s="6"/>
      <c r="D190" s="6"/>
    </row>
    <row r="191" spans="3:4" x14ac:dyDescent="0.25">
      <c r="C191" s="6"/>
      <c r="D191" s="6"/>
    </row>
    <row r="192" spans="3:4" x14ac:dyDescent="0.25">
      <c r="C192" s="6"/>
      <c r="D192" s="6"/>
    </row>
    <row r="193" spans="3:4" x14ac:dyDescent="0.25">
      <c r="C193" s="6"/>
      <c r="D193" s="6"/>
    </row>
    <row r="194" spans="3:4" x14ac:dyDescent="0.25">
      <c r="C194" s="6"/>
      <c r="D194" s="6"/>
    </row>
    <row r="195" spans="3:4" x14ac:dyDescent="0.25">
      <c r="C195" s="6"/>
      <c r="D195" s="6"/>
    </row>
    <row r="196" spans="3:4" x14ac:dyDescent="0.25">
      <c r="C196" s="6"/>
      <c r="D196" s="6"/>
    </row>
    <row r="197" spans="3:4" x14ac:dyDescent="0.25">
      <c r="C197" s="6"/>
      <c r="D197" s="6"/>
    </row>
    <row r="198" spans="3:4" x14ac:dyDescent="0.25">
      <c r="C198" s="6"/>
      <c r="D198" s="6"/>
    </row>
    <row r="199" spans="3:4" x14ac:dyDescent="0.25">
      <c r="C199" s="6"/>
      <c r="D199" s="6"/>
    </row>
    <row r="200" spans="3:4" x14ac:dyDescent="0.25">
      <c r="C200" s="6"/>
      <c r="D200" s="6"/>
    </row>
    <row r="201" spans="3:4" x14ac:dyDescent="0.25">
      <c r="C201" s="6"/>
      <c r="D201" s="6"/>
    </row>
    <row r="202" spans="3:4" x14ac:dyDescent="0.25">
      <c r="C202" s="6"/>
      <c r="D202" s="6"/>
    </row>
    <row r="203" spans="3:4" x14ac:dyDescent="0.25">
      <c r="C203" s="6"/>
      <c r="D203" s="6"/>
    </row>
    <row r="204" spans="3:4" x14ac:dyDescent="0.25">
      <c r="C204" s="6"/>
      <c r="D204" s="6"/>
    </row>
    <row r="205" spans="3:4" x14ac:dyDescent="0.25">
      <c r="C205" s="6"/>
      <c r="D205" s="6"/>
    </row>
    <row r="206" spans="3:4" x14ac:dyDescent="0.25">
      <c r="C206" s="6"/>
      <c r="D206" s="6"/>
    </row>
    <row r="207" spans="3:4" x14ac:dyDescent="0.25">
      <c r="C207" s="6"/>
      <c r="D207" s="6"/>
    </row>
    <row r="208" spans="3:4" x14ac:dyDescent="0.25">
      <c r="C208" s="6"/>
      <c r="D208" s="6"/>
    </row>
    <row r="209" spans="3:4" x14ac:dyDescent="0.25">
      <c r="C209" s="6"/>
      <c r="D209" s="6"/>
    </row>
    <row r="210" spans="3:4" x14ac:dyDescent="0.25">
      <c r="C210" s="6"/>
      <c r="D210" s="6"/>
    </row>
    <row r="211" spans="3:4" x14ac:dyDescent="0.25">
      <c r="C211" s="6"/>
      <c r="D211" s="6"/>
    </row>
    <row r="212" spans="3:4" x14ac:dyDescent="0.25">
      <c r="C212" s="6"/>
      <c r="D212" s="6"/>
    </row>
    <row r="213" spans="3:4" x14ac:dyDescent="0.25">
      <c r="C213" s="6"/>
      <c r="D213" s="6"/>
    </row>
    <row r="214" spans="3:4" x14ac:dyDescent="0.25">
      <c r="C214" s="6"/>
      <c r="D214" s="6"/>
    </row>
    <row r="215" spans="3:4" x14ac:dyDescent="0.25">
      <c r="C215" s="6"/>
      <c r="D215" s="6"/>
    </row>
    <row r="216" spans="3:4" x14ac:dyDescent="0.25">
      <c r="C216" s="6"/>
      <c r="D216" s="6"/>
    </row>
    <row r="217" spans="3:4" x14ac:dyDescent="0.25">
      <c r="C217" s="6"/>
      <c r="D217" s="6"/>
    </row>
    <row r="218" spans="3:4" x14ac:dyDescent="0.25">
      <c r="C218" s="6"/>
      <c r="D218" s="6"/>
    </row>
    <row r="219" spans="3:4" x14ac:dyDescent="0.25">
      <c r="C219" s="6"/>
      <c r="D219" s="6"/>
    </row>
    <row r="220" spans="3:4" x14ac:dyDescent="0.25">
      <c r="C220" s="6"/>
      <c r="D220" s="6"/>
    </row>
    <row r="221" spans="3:4" x14ac:dyDescent="0.25">
      <c r="C221" s="6"/>
      <c r="D221" s="6"/>
    </row>
    <row r="222" spans="3:4" x14ac:dyDescent="0.25">
      <c r="C222" s="6"/>
      <c r="D222" s="6"/>
    </row>
    <row r="223" spans="3:4" x14ac:dyDescent="0.25">
      <c r="C223" s="6"/>
      <c r="D223" s="6"/>
    </row>
    <row r="224" spans="3:4" x14ac:dyDescent="0.25">
      <c r="C224" s="6"/>
      <c r="D224" s="6"/>
    </row>
    <row r="225" spans="3:4" x14ac:dyDescent="0.25">
      <c r="C225" s="6"/>
      <c r="D225" s="6"/>
    </row>
    <row r="226" spans="3:4" x14ac:dyDescent="0.25">
      <c r="C226" s="6"/>
      <c r="D226" s="6"/>
    </row>
    <row r="227" spans="3:4" x14ac:dyDescent="0.25">
      <c r="C227" s="6"/>
      <c r="D227" s="6"/>
    </row>
    <row r="228" spans="3:4" x14ac:dyDescent="0.25">
      <c r="C228" s="6"/>
      <c r="D228" s="6"/>
    </row>
    <row r="229" spans="3:4" x14ac:dyDescent="0.25">
      <c r="C229" s="6"/>
      <c r="D229" s="6"/>
    </row>
    <row r="230" spans="3:4" x14ac:dyDescent="0.25">
      <c r="C230" s="6"/>
      <c r="D230" s="6"/>
    </row>
    <row r="231" spans="3:4" x14ac:dyDescent="0.25">
      <c r="C231" s="6"/>
      <c r="D231" s="6"/>
    </row>
    <row r="232" spans="3:4" x14ac:dyDescent="0.25">
      <c r="C232" s="6"/>
      <c r="D232" s="6"/>
    </row>
    <row r="233" spans="3:4" x14ac:dyDescent="0.25">
      <c r="C233" s="6"/>
      <c r="D233" s="6"/>
    </row>
    <row r="234" spans="3:4" x14ac:dyDescent="0.25">
      <c r="C234" s="6"/>
      <c r="D234" s="6"/>
    </row>
    <row r="235" spans="3:4" x14ac:dyDescent="0.25">
      <c r="C235" s="6"/>
      <c r="D235" s="6"/>
    </row>
    <row r="236" spans="3:4" x14ac:dyDescent="0.25">
      <c r="C236" s="6"/>
      <c r="D236" s="6"/>
    </row>
    <row r="237" spans="3:4" x14ac:dyDescent="0.25">
      <c r="C237" s="6"/>
      <c r="D237" s="6"/>
    </row>
    <row r="238" spans="3:4" x14ac:dyDescent="0.25">
      <c r="C238" s="6"/>
      <c r="D238" s="6"/>
    </row>
    <row r="239" spans="3:4" x14ac:dyDescent="0.25">
      <c r="C239" s="6"/>
      <c r="D239" s="6"/>
    </row>
    <row r="240" spans="3:4" x14ac:dyDescent="0.25">
      <c r="C240" s="6"/>
      <c r="D240" s="6"/>
    </row>
    <row r="241" spans="3:4" x14ac:dyDescent="0.25">
      <c r="C241" s="6"/>
      <c r="D241" s="6"/>
    </row>
    <row r="242" spans="3:4" x14ac:dyDescent="0.25">
      <c r="C242" s="6"/>
      <c r="D242" s="6"/>
    </row>
    <row r="243" spans="3:4" x14ac:dyDescent="0.25">
      <c r="C243" s="6"/>
      <c r="D243" s="6"/>
    </row>
    <row r="244" spans="3:4" x14ac:dyDescent="0.25">
      <c r="C244" s="6"/>
      <c r="D244" s="6"/>
    </row>
    <row r="245" spans="3:4" x14ac:dyDescent="0.25">
      <c r="C245" s="6"/>
      <c r="D245" s="6"/>
    </row>
    <row r="246" spans="3:4" x14ac:dyDescent="0.25">
      <c r="C246" s="6"/>
      <c r="D246" s="6"/>
    </row>
    <row r="247" spans="3:4" x14ac:dyDescent="0.25">
      <c r="C247" s="6"/>
      <c r="D247" s="6"/>
    </row>
    <row r="248" spans="3:4" x14ac:dyDescent="0.25">
      <c r="C248" s="6"/>
      <c r="D248" s="6"/>
    </row>
    <row r="249" spans="3:4" x14ac:dyDescent="0.25">
      <c r="C249" s="6"/>
      <c r="D249" s="6"/>
    </row>
    <row r="250" spans="3:4" x14ac:dyDescent="0.25">
      <c r="C250" s="6"/>
      <c r="D250" s="6"/>
    </row>
    <row r="251" spans="3:4" x14ac:dyDescent="0.25">
      <c r="C251" s="6"/>
      <c r="D251" s="6"/>
    </row>
    <row r="252" spans="3:4" x14ac:dyDescent="0.25">
      <c r="C252" s="6"/>
      <c r="D252" s="6"/>
    </row>
    <row r="253" spans="3:4" x14ac:dyDescent="0.25">
      <c r="C253" s="6"/>
      <c r="D253" s="6"/>
    </row>
    <row r="254" spans="3:4" x14ac:dyDescent="0.25">
      <c r="C254" s="6"/>
      <c r="D254" s="6"/>
    </row>
    <row r="255" spans="3:4" x14ac:dyDescent="0.25">
      <c r="C255" s="6"/>
      <c r="D255" s="6"/>
    </row>
    <row r="256" spans="3:4" x14ac:dyDescent="0.25">
      <c r="C256" s="6"/>
      <c r="D256" s="6"/>
    </row>
    <row r="257" spans="3:4" x14ac:dyDescent="0.25">
      <c r="C257" s="6"/>
      <c r="D257" s="6"/>
    </row>
    <row r="258" spans="3:4" x14ac:dyDescent="0.25">
      <c r="C258" s="6"/>
      <c r="D258" s="6"/>
    </row>
    <row r="259" spans="3:4" x14ac:dyDescent="0.25">
      <c r="C259" s="6"/>
      <c r="D259" s="6"/>
    </row>
    <row r="260" spans="3:4" x14ac:dyDescent="0.25">
      <c r="C260" s="6"/>
      <c r="D260" s="6"/>
    </row>
    <row r="261" spans="3:4" x14ac:dyDescent="0.25">
      <c r="C261" s="6"/>
      <c r="D261" s="6"/>
    </row>
    <row r="262" spans="3:4" x14ac:dyDescent="0.25">
      <c r="C262" s="6"/>
      <c r="D262" s="6"/>
    </row>
    <row r="263" spans="3:4" x14ac:dyDescent="0.25">
      <c r="C263" s="6"/>
      <c r="D263" s="6"/>
    </row>
    <row r="264" spans="3:4" x14ac:dyDescent="0.25">
      <c r="C264" s="6"/>
      <c r="D264" s="6"/>
    </row>
    <row r="265" spans="3:4" x14ac:dyDescent="0.25">
      <c r="C265" s="6"/>
      <c r="D265" s="6"/>
    </row>
    <row r="266" spans="3:4" x14ac:dyDescent="0.25">
      <c r="C266" s="6"/>
      <c r="D266" s="6"/>
    </row>
    <row r="267" spans="3:4" x14ac:dyDescent="0.25">
      <c r="C267" s="6"/>
      <c r="D267" s="6"/>
    </row>
    <row r="268" spans="3:4" x14ac:dyDescent="0.25">
      <c r="C268" s="6"/>
      <c r="D268" s="6"/>
    </row>
    <row r="269" spans="3:4" x14ac:dyDescent="0.25">
      <c r="C269" s="6"/>
      <c r="D269" s="6"/>
    </row>
    <row r="270" spans="3:4" x14ac:dyDescent="0.25">
      <c r="C270" s="6"/>
      <c r="D270" s="6"/>
    </row>
    <row r="271" spans="3:4" x14ac:dyDescent="0.25">
      <c r="C271" s="6"/>
      <c r="D271" s="6"/>
    </row>
    <row r="272" spans="3:4" x14ac:dyDescent="0.25">
      <c r="C272" s="6"/>
      <c r="D272" s="6"/>
    </row>
    <row r="273" spans="3:4" x14ac:dyDescent="0.25">
      <c r="C273" s="6"/>
      <c r="D273" s="6"/>
    </row>
    <row r="274" spans="3:4" x14ac:dyDescent="0.25">
      <c r="C274" s="6"/>
      <c r="D274" s="6"/>
    </row>
    <row r="275" spans="3:4" x14ac:dyDescent="0.25">
      <c r="C275" s="6"/>
      <c r="D275" s="6"/>
    </row>
    <row r="276" spans="3:4" x14ac:dyDescent="0.25">
      <c r="C276" s="6"/>
      <c r="D276" s="6"/>
    </row>
    <row r="277" spans="3:4" x14ac:dyDescent="0.25">
      <c r="C277" s="6"/>
      <c r="D277" s="6"/>
    </row>
    <row r="278" spans="3:4" x14ac:dyDescent="0.25">
      <c r="C278" s="6"/>
      <c r="D278" s="6"/>
    </row>
    <row r="279" spans="3:4" x14ac:dyDescent="0.25">
      <c r="C279" s="6"/>
      <c r="D279" s="6"/>
    </row>
    <row r="280" spans="3:4" x14ac:dyDescent="0.25">
      <c r="C280" s="6"/>
      <c r="D280" s="6"/>
    </row>
    <row r="281" spans="3:4" x14ac:dyDescent="0.25">
      <c r="C281" s="6"/>
      <c r="D281" s="6"/>
    </row>
    <row r="282" spans="3:4" x14ac:dyDescent="0.25">
      <c r="C282" s="6"/>
      <c r="D282" s="6"/>
    </row>
    <row r="283" spans="3:4" x14ac:dyDescent="0.25">
      <c r="C283" s="6"/>
      <c r="D283" s="6"/>
    </row>
    <row r="284" spans="3:4" x14ac:dyDescent="0.25">
      <c r="C284" s="6"/>
      <c r="D284" s="6"/>
    </row>
    <row r="285" spans="3:4" x14ac:dyDescent="0.25">
      <c r="C285" s="6"/>
      <c r="D285" s="6"/>
    </row>
    <row r="286" spans="3:4" x14ac:dyDescent="0.25">
      <c r="C286" s="6"/>
      <c r="D286" s="6"/>
    </row>
    <row r="287" spans="3:4" x14ac:dyDescent="0.25">
      <c r="C287" s="6"/>
      <c r="D287" s="6"/>
    </row>
    <row r="288" spans="3:4" x14ac:dyDescent="0.25">
      <c r="C288" s="6"/>
      <c r="D288" s="6"/>
    </row>
    <row r="289" spans="3:4" x14ac:dyDescent="0.25">
      <c r="C289" s="6"/>
      <c r="D289" s="6"/>
    </row>
    <row r="290" spans="3:4" x14ac:dyDescent="0.25">
      <c r="C290" s="6"/>
      <c r="D290" s="6"/>
    </row>
    <row r="291" spans="3:4" x14ac:dyDescent="0.25">
      <c r="C291" s="6"/>
      <c r="D291" s="6"/>
    </row>
    <row r="292" spans="3:4" x14ac:dyDescent="0.25">
      <c r="C292" s="6"/>
      <c r="D292" s="6"/>
    </row>
    <row r="293" spans="3:4" x14ac:dyDescent="0.25">
      <c r="C293" s="6"/>
      <c r="D293" s="6"/>
    </row>
    <row r="294" spans="3:4" x14ac:dyDescent="0.25">
      <c r="C294" s="6"/>
      <c r="D294" s="6"/>
    </row>
    <row r="295" spans="3:4" x14ac:dyDescent="0.25">
      <c r="C295" s="6"/>
      <c r="D295" s="6"/>
    </row>
    <row r="296" spans="3:4" x14ac:dyDescent="0.25">
      <c r="C296" s="6"/>
      <c r="D296" s="6"/>
    </row>
    <row r="297" spans="3:4" x14ac:dyDescent="0.25">
      <c r="C297" s="6"/>
      <c r="D297" s="6"/>
    </row>
    <row r="298" spans="3:4" x14ac:dyDescent="0.25">
      <c r="C298" s="6"/>
      <c r="D298" s="6"/>
    </row>
    <row r="299" spans="3:4" x14ac:dyDescent="0.25">
      <c r="C299" s="6"/>
      <c r="D299" s="6"/>
    </row>
    <row r="300" spans="3:4" x14ac:dyDescent="0.25">
      <c r="C300" s="6"/>
      <c r="D300" s="6"/>
    </row>
    <row r="301" spans="3:4" x14ac:dyDescent="0.25">
      <c r="C301" s="6"/>
      <c r="D301" s="6"/>
    </row>
    <row r="302" spans="3:4" x14ac:dyDescent="0.25">
      <c r="C302" s="6"/>
      <c r="D302" s="6"/>
    </row>
    <row r="303" spans="3:4" x14ac:dyDescent="0.25">
      <c r="C303" s="6"/>
      <c r="D303" s="6"/>
    </row>
    <row r="304" spans="3:4" x14ac:dyDescent="0.25">
      <c r="C304" s="6"/>
      <c r="D304" s="6"/>
    </row>
    <row r="305" spans="3:4" x14ac:dyDescent="0.25">
      <c r="C305" s="6"/>
      <c r="D305" s="6"/>
    </row>
    <row r="306" spans="3:4" x14ac:dyDescent="0.25">
      <c r="C306" s="6"/>
      <c r="D306" s="6"/>
    </row>
    <row r="307" spans="3:4" x14ac:dyDescent="0.25">
      <c r="C307" s="6"/>
      <c r="D307" s="6"/>
    </row>
    <row r="308" spans="3:4" x14ac:dyDescent="0.25">
      <c r="C308" s="6"/>
      <c r="D308" s="6"/>
    </row>
    <row r="309" spans="3:4" x14ac:dyDescent="0.25">
      <c r="C309" s="6"/>
      <c r="D309" s="6"/>
    </row>
    <row r="310" spans="3:4" x14ac:dyDescent="0.25">
      <c r="C310" s="6"/>
      <c r="D310" s="6"/>
    </row>
    <row r="311" spans="3:4" x14ac:dyDescent="0.25">
      <c r="C311" s="6"/>
      <c r="D311" s="6"/>
    </row>
    <row r="312" spans="3:4" x14ac:dyDescent="0.25">
      <c r="C312" s="6"/>
      <c r="D312" s="6"/>
    </row>
    <row r="313" spans="3:4" x14ac:dyDescent="0.25">
      <c r="C313" s="6"/>
      <c r="D313" s="6"/>
    </row>
    <row r="314" spans="3:4" x14ac:dyDescent="0.25">
      <c r="C314" s="6"/>
      <c r="D314" s="6"/>
    </row>
    <row r="315" spans="3:4" x14ac:dyDescent="0.25">
      <c r="C315" s="6"/>
      <c r="D315" s="6"/>
    </row>
    <row r="316" spans="3:4" x14ac:dyDescent="0.25">
      <c r="C316" s="6"/>
      <c r="D316" s="6"/>
    </row>
    <row r="317" spans="3:4" x14ac:dyDescent="0.25">
      <c r="C317" s="6"/>
      <c r="D317" s="6"/>
    </row>
    <row r="318" spans="3:4" x14ac:dyDescent="0.25">
      <c r="C318" s="6"/>
      <c r="D318" s="6"/>
    </row>
    <row r="319" spans="3:4" x14ac:dyDescent="0.25">
      <c r="C319" s="6"/>
      <c r="D319" s="6"/>
    </row>
    <row r="320" spans="3:4" x14ac:dyDescent="0.25">
      <c r="C320" s="6"/>
      <c r="D320" s="6"/>
    </row>
    <row r="321" spans="3:4" x14ac:dyDescent="0.25">
      <c r="C321" s="6"/>
      <c r="D321" s="6"/>
    </row>
    <row r="322" spans="3:4" x14ac:dyDescent="0.25">
      <c r="C322" s="6"/>
      <c r="D322" s="6"/>
    </row>
    <row r="323" spans="3:4" x14ac:dyDescent="0.25">
      <c r="C323" s="6"/>
      <c r="D323" s="6"/>
    </row>
    <row r="324" spans="3:4" x14ac:dyDescent="0.25">
      <c r="C324" s="6"/>
      <c r="D324" s="6"/>
    </row>
    <row r="325" spans="3:4" x14ac:dyDescent="0.25">
      <c r="C325" s="6"/>
      <c r="D325" s="6"/>
    </row>
    <row r="326" spans="3:4" x14ac:dyDescent="0.25">
      <c r="C326" s="6"/>
      <c r="D326" s="6"/>
    </row>
    <row r="327" spans="3:4" x14ac:dyDescent="0.25">
      <c r="C327" s="6"/>
      <c r="D327" s="6"/>
    </row>
    <row r="328" spans="3:4" x14ac:dyDescent="0.25">
      <c r="C328" s="6"/>
      <c r="D328" s="6"/>
    </row>
    <row r="329" spans="3:4" x14ac:dyDescent="0.25">
      <c r="C329" s="6"/>
      <c r="D329" s="6"/>
    </row>
    <row r="330" spans="3:4" x14ac:dyDescent="0.25">
      <c r="C330" s="6"/>
      <c r="D330" s="6"/>
    </row>
    <row r="331" spans="3:4" x14ac:dyDescent="0.25">
      <c r="C331" s="6"/>
      <c r="D331" s="6"/>
    </row>
    <row r="332" spans="3:4" x14ac:dyDescent="0.25">
      <c r="C332" s="6"/>
      <c r="D332" s="6"/>
    </row>
    <row r="333" spans="3:4" x14ac:dyDescent="0.25">
      <c r="C333" s="6"/>
      <c r="D333" s="6"/>
    </row>
    <row r="334" spans="3:4" x14ac:dyDescent="0.25">
      <c r="C334" s="6"/>
      <c r="D334" s="6"/>
    </row>
    <row r="335" spans="3:4" x14ac:dyDescent="0.25">
      <c r="C335" s="6"/>
      <c r="D335" s="6"/>
    </row>
    <row r="336" spans="3:4" x14ac:dyDescent="0.25">
      <c r="C336" s="6"/>
      <c r="D336" s="6"/>
    </row>
    <row r="337" spans="3:4" x14ac:dyDescent="0.25">
      <c r="C337" s="6"/>
      <c r="D337" s="6"/>
    </row>
    <row r="338" spans="3:4" x14ac:dyDescent="0.25">
      <c r="C338" s="6"/>
      <c r="D338" s="6"/>
    </row>
    <row r="339" spans="3:4" x14ac:dyDescent="0.25">
      <c r="C339" s="6"/>
      <c r="D339" s="6"/>
    </row>
    <row r="340" spans="3:4" x14ac:dyDescent="0.25">
      <c r="C340" s="6"/>
      <c r="D340" s="6"/>
    </row>
    <row r="341" spans="3:4" x14ac:dyDescent="0.25">
      <c r="C341" s="6"/>
      <c r="D341" s="6"/>
    </row>
    <row r="342" spans="3:4" x14ac:dyDescent="0.25">
      <c r="C342" s="6"/>
      <c r="D342" s="6"/>
    </row>
    <row r="343" spans="3:4" x14ac:dyDescent="0.25">
      <c r="C343" s="6"/>
      <c r="D343" s="6"/>
    </row>
    <row r="344" spans="3:4" x14ac:dyDescent="0.25">
      <c r="C344" s="6"/>
      <c r="D344" s="6"/>
    </row>
    <row r="345" spans="3:4" x14ac:dyDescent="0.25">
      <c r="C345" s="6"/>
      <c r="D345" s="6"/>
    </row>
    <row r="346" spans="3:4" x14ac:dyDescent="0.25">
      <c r="C346" s="6"/>
      <c r="D346" s="6"/>
    </row>
    <row r="347" spans="3:4" x14ac:dyDescent="0.25">
      <c r="C347" s="6"/>
      <c r="D347" s="6"/>
    </row>
    <row r="348" spans="3:4" x14ac:dyDescent="0.25">
      <c r="C348" s="6"/>
      <c r="D348" s="6"/>
    </row>
    <row r="349" spans="3:4" x14ac:dyDescent="0.25">
      <c r="C349" s="6"/>
      <c r="D349" s="6"/>
    </row>
    <row r="350" spans="3:4" x14ac:dyDescent="0.25">
      <c r="C350" s="6"/>
      <c r="D350" s="6"/>
    </row>
    <row r="351" spans="3:4" x14ac:dyDescent="0.25">
      <c r="C351" s="6"/>
      <c r="D351" s="6"/>
    </row>
    <row r="352" spans="3:4" x14ac:dyDescent="0.25">
      <c r="C352" s="6"/>
      <c r="D352" s="6"/>
    </row>
    <row r="353" spans="3:4" x14ac:dyDescent="0.25">
      <c r="C353" s="6"/>
      <c r="D353" s="6"/>
    </row>
    <row r="354" spans="3:4" x14ac:dyDescent="0.25">
      <c r="C354" s="6"/>
      <c r="D354" s="6"/>
    </row>
    <row r="355" spans="3:4" x14ac:dyDescent="0.25">
      <c r="C355" s="6"/>
      <c r="D355" s="6"/>
    </row>
    <row r="356" spans="3:4" x14ac:dyDescent="0.25">
      <c r="C356" s="6"/>
      <c r="D356" s="6"/>
    </row>
    <row r="357" spans="3:4" x14ac:dyDescent="0.25">
      <c r="C357" s="6"/>
      <c r="D357" s="6"/>
    </row>
    <row r="358" spans="3:4" x14ac:dyDescent="0.25">
      <c r="C358" s="6"/>
      <c r="D358" s="6"/>
    </row>
    <row r="359" spans="3:4" x14ac:dyDescent="0.25">
      <c r="C359" s="6"/>
      <c r="D359" s="6"/>
    </row>
    <row r="360" spans="3:4" x14ac:dyDescent="0.25">
      <c r="C360" s="6"/>
      <c r="D360" s="6"/>
    </row>
    <row r="361" spans="3:4" x14ac:dyDescent="0.25">
      <c r="C361" s="6"/>
      <c r="D361" s="6"/>
    </row>
    <row r="362" spans="3:4" x14ac:dyDescent="0.25">
      <c r="C362" s="6"/>
      <c r="D362" s="6"/>
    </row>
    <row r="363" spans="3:4" x14ac:dyDescent="0.25">
      <c r="C363" s="6"/>
      <c r="D363" s="6"/>
    </row>
    <row r="364" spans="3:4" x14ac:dyDescent="0.25">
      <c r="C364" s="6"/>
      <c r="D364" s="6"/>
    </row>
    <row r="365" spans="3:4" x14ac:dyDescent="0.25">
      <c r="C365" s="6"/>
      <c r="D365" s="6"/>
    </row>
    <row r="366" spans="3:4" x14ac:dyDescent="0.25">
      <c r="C366" s="6"/>
      <c r="D366" s="6"/>
    </row>
    <row r="367" spans="3:4" x14ac:dyDescent="0.25">
      <c r="C367" s="6"/>
      <c r="D367" s="6"/>
    </row>
    <row r="368" spans="3:4" x14ac:dyDescent="0.25">
      <c r="C368" s="6"/>
      <c r="D368" s="6"/>
    </row>
    <row r="369" spans="3:4" x14ac:dyDescent="0.25">
      <c r="C369" s="6"/>
      <c r="D369" s="6"/>
    </row>
    <row r="370" spans="3:4" x14ac:dyDescent="0.25">
      <c r="C370" s="6"/>
      <c r="D370" s="6"/>
    </row>
    <row r="371" spans="3:4" x14ac:dyDescent="0.25">
      <c r="C371" s="6"/>
      <c r="D371" s="6"/>
    </row>
    <row r="372" spans="3:4" x14ac:dyDescent="0.25">
      <c r="C372" s="6"/>
      <c r="D372" s="6"/>
    </row>
    <row r="373" spans="3:4" x14ac:dyDescent="0.25">
      <c r="C373" s="6"/>
      <c r="D373" s="6"/>
    </row>
    <row r="374" spans="3:4" x14ac:dyDescent="0.25">
      <c r="C374" s="6"/>
      <c r="D374" s="6"/>
    </row>
    <row r="375" spans="3:4" x14ac:dyDescent="0.25">
      <c r="C375" s="6"/>
      <c r="D375" s="6"/>
    </row>
    <row r="376" spans="3:4" x14ac:dyDescent="0.25">
      <c r="C376" s="6"/>
      <c r="D376" s="6"/>
    </row>
    <row r="377" spans="3:4" x14ac:dyDescent="0.25">
      <c r="C377" s="6"/>
      <c r="D377" s="6"/>
    </row>
    <row r="378" spans="3:4" x14ac:dyDescent="0.25">
      <c r="C378" s="6"/>
      <c r="D378" s="6"/>
    </row>
    <row r="379" spans="3:4" x14ac:dyDescent="0.25">
      <c r="C379" s="6"/>
      <c r="D379" s="6"/>
    </row>
    <row r="380" spans="3:4" x14ac:dyDescent="0.25">
      <c r="C380" s="6"/>
      <c r="D380" s="6"/>
    </row>
    <row r="381" spans="3:4" x14ac:dyDescent="0.25">
      <c r="C381" s="6"/>
      <c r="D381" s="6"/>
    </row>
    <row r="382" spans="3:4" x14ac:dyDescent="0.25">
      <c r="C382" s="6"/>
      <c r="D382" s="6"/>
    </row>
    <row r="383" spans="3:4" x14ac:dyDescent="0.25">
      <c r="C383" s="6"/>
      <c r="D383" s="6"/>
    </row>
    <row r="384" spans="3:4" x14ac:dyDescent="0.25">
      <c r="C384" s="6"/>
      <c r="D384" s="6"/>
    </row>
    <row r="385" spans="3:4" x14ac:dyDescent="0.25">
      <c r="C385" s="6"/>
      <c r="D385" s="6"/>
    </row>
    <row r="386" spans="3:4" x14ac:dyDescent="0.25">
      <c r="C386" s="6"/>
      <c r="D386" s="6"/>
    </row>
    <row r="387" spans="3:4" x14ac:dyDescent="0.25">
      <c r="C387" s="6"/>
      <c r="D387" s="6"/>
    </row>
    <row r="388" spans="3:4" x14ac:dyDescent="0.25">
      <c r="C388" s="6"/>
      <c r="D388" s="6"/>
    </row>
    <row r="389" spans="3:4" x14ac:dyDescent="0.25">
      <c r="C389" s="6"/>
      <c r="D389" s="6"/>
    </row>
    <row r="390" spans="3:4" x14ac:dyDescent="0.25">
      <c r="C390" s="6"/>
      <c r="D390" s="6"/>
    </row>
    <row r="391" spans="3:4" x14ac:dyDescent="0.25">
      <c r="C391" s="6"/>
      <c r="D391" s="6"/>
    </row>
    <row r="392" spans="3:4" x14ac:dyDescent="0.25">
      <c r="C392" s="6"/>
      <c r="D392" s="6"/>
    </row>
    <row r="393" spans="3:4" x14ac:dyDescent="0.25">
      <c r="C393" s="6"/>
      <c r="D393" s="6"/>
    </row>
    <row r="394" spans="3:4" x14ac:dyDescent="0.25">
      <c r="C394" s="6"/>
      <c r="D394" s="6"/>
    </row>
    <row r="395" spans="3:4" x14ac:dyDescent="0.25">
      <c r="C395" s="6"/>
      <c r="D395" s="6"/>
    </row>
    <row r="396" spans="3:4" x14ac:dyDescent="0.25">
      <c r="C396" s="6"/>
      <c r="D396" s="6"/>
    </row>
    <row r="397" spans="3:4" x14ac:dyDescent="0.25">
      <c r="C397" s="6"/>
      <c r="D397" s="6"/>
    </row>
    <row r="398" spans="3:4" x14ac:dyDescent="0.25">
      <c r="C398" s="6"/>
      <c r="D398" s="6"/>
    </row>
    <row r="399" spans="3:4" x14ac:dyDescent="0.25">
      <c r="C399" s="6"/>
      <c r="D399" s="6"/>
    </row>
    <row r="400" spans="3:4" x14ac:dyDescent="0.25">
      <c r="C400" s="6"/>
      <c r="D400" s="6"/>
    </row>
    <row r="401" spans="3:4" x14ac:dyDescent="0.25">
      <c r="C401" s="6"/>
      <c r="D401" s="6"/>
    </row>
    <row r="402" spans="3:4" x14ac:dyDescent="0.25">
      <c r="C402" s="6"/>
      <c r="D402" s="6"/>
    </row>
    <row r="403" spans="3:4" x14ac:dyDescent="0.25">
      <c r="C403" s="6"/>
      <c r="D403" s="6"/>
    </row>
    <row r="404" spans="3:4" x14ac:dyDescent="0.25">
      <c r="C404" s="6"/>
      <c r="D404" s="6"/>
    </row>
    <row r="405" spans="3:4" x14ac:dyDescent="0.25">
      <c r="C405" s="6"/>
      <c r="D405" s="6"/>
    </row>
    <row r="406" spans="3:4" x14ac:dyDescent="0.25">
      <c r="C406" s="6"/>
      <c r="D406" s="6"/>
    </row>
    <row r="407" spans="3:4" x14ac:dyDescent="0.25">
      <c r="C407" s="6"/>
      <c r="D407" s="6"/>
    </row>
    <row r="408" spans="3:4" x14ac:dyDescent="0.25">
      <c r="C408" s="6"/>
      <c r="D408" s="6"/>
    </row>
    <row r="409" spans="3:4" x14ac:dyDescent="0.25">
      <c r="C409" s="6"/>
      <c r="D409" s="6"/>
    </row>
    <row r="410" spans="3:4" x14ac:dyDescent="0.25">
      <c r="C410" s="6"/>
      <c r="D410" s="6"/>
    </row>
    <row r="411" spans="3:4" x14ac:dyDescent="0.25">
      <c r="C411" s="6"/>
      <c r="D411" s="6"/>
    </row>
    <row r="412" spans="3:4" x14ac:dyDescent="0.25">
      <c r="C412" s="6"/>
      <c r="D412" s="6"/>
    </row>
    <row r="413" spans="3:4" x14ac:dyDescent="0.25">
      <c r="C413" s="6"/>
      <c r="D413" s="6"/>
    </row>
    <row r="414" spans="3:4" x14ac:dyDescent="0.25">
      <c r="C414" s="6"/>
      <c r="D414" s="6"/>
    </row>
    <row r="415" spans="3:4" x14ac:dyDescent="0.25">
      <c r="C415" s="6"/>
      <c r="D415" s="6"/>
    </row>
    <row r="416" spans="3:4" x14ac:dyDescent="0.25">
      <c r="C416" s="6"/>
      <c r="D416" s="6"/>
    </row>
    <row r="417" spans="3:4" x14ac:dyDescent="0.25">
      <c r="C417" s="6"/>
      <c r="D417" s="6"/>
    </row>
    <row r="418" spans="3:4" x14ac:dyDescent="0.25">
      <c r="C418" s="6"/>
      <c r="D418" s="6"/>
    </row>
    <row r="419" spans="3:4" x14ac:dyDescent="0.25">
      <c r="C419" s="6"/>
      <c r="D419" s="6"/>
    </row>
    <row r="420" spans="3:4" x14ac:dyDescent="0.25">
      <c r="C420" s="6"/>
      <c r="D420" s="6"/>
    </row>
    <row r="421" spans="3:4" x14ac:dyDescent="0.25">
      <c r="C421" s="6"/>
      <c r="D421" s="6"/>
    </row>
    <row r="422" spans="3:4" x14ac:dyDescent="0.25">
      <c r="C422" s="6"/>
      <c r="D422" s="6"/>
    </row>
    <row r="423" spans="3:4" x14ac:dyDescent="0.25">
      <c r="C423" s="6"/>
      <c r="D423" s="6"/>
    </row>
    <row r="424" spans="3:4" x14ac:dyDescent="0.25">
      <c r="C424" s="6"/>
      <c r="D424" s="6"/>
    </row>
    <row r="425" spans="3:4" x14ac:dyDescent="0.25">
      <c r="C425" s="6"/>
      <c r="D425" s="6"/>
    </row>
    <row r="426" spans="3:4" x14ac:dyDescent="0.25">
      <c r="C426" s="6"/>
      <c r="D426" s="6"/>
    </row>
    <row r="427" spans="3:4" x14ac:dyDescent="0.25">
      <c r="C427" s="6"/>
      <c r="D427" s="6"/>
    </row>
    <row r="428" spans="3:4" x14ac:dyDescent="0.25">
      <c r="C428" s="6"/>
      <c r="D428" s="6"/>
    </row>
    <row r="429" spans="3:4" x14ac:dyDescent="0.25">
      <c r="C429" s="6"/>
      <c r="D429" s="6"/>
    </row>
    <row r="430" spans="3:4" x14ac:dyDescent="0.25">
      <c r="C430" s="6"/>
      <c r="D430" s="6"/>
    </row>
    <row r="431" spans="3:4" x14ac:dyDescent="0.25">
      <c r="C431" s="6"/>
      <c r="D431" s="6"/>
    </row>
    <row r="432" spans="3:4" x14ac:dyDescent="0.25">
      <c r="C432" s="6"/>
      <c r="D432" s="6"/>
    </row>
    <row r="433" spans="3:4" x14ac:dyDescent="0.25">
      <c r="C433" s="6"/>
      <c r="D433" s="6"/>
    </row>
    <row r="434" spans="3:4" x14ac:dyDescent="0.25">
      <c r="C434" s="6"/>
      <c r="D434" s="6"/>
    </row>
    <row r="435" spans="3:4" x14ac:dyDescent="0.25">
      <c r="C435" s="6"/>
      <c r="D435" s="6"/>
    </row>
    <row r="436" spans="3:4" x14ac:dyDescent="0.25">
      <c r="C436" s="6"/>
      <c r="D436" s="6"/>
    </row>
    <row r="437" spans="3:4" x14ac:dyDescent="0.25">
      <c r="C437" s="6"/>
      <c r="D437" s="6"/>
    </row>
    <row r="438" spans="3:4" x14ac:dyDescent="0.25">
      <c r="C438" s="6"/>
      <c r="D438" s="6"/>
    </row>
    <row r="439" spans="3:4" x14ac:dyDescent="0.25">
      <c r="C439" s="6"/>
      <c r="D439" s="6"/>
    </row>
    <row r="440" spans="3:4" x14ac:dyDescent="0.25">
      <c r="C440" s="6"/>
      <c r="D440" s="6"/>
    </row>
    <row r="441" spans="3:4" x14ac:dyDescent="0.25">
      <c r="C441" s="6"/>
      <c r="D441" s="6"/>
    </row>
    <row r="442" spans="3:4" x14ac:dyDescent="0.25">
      <c r="C442" s="6"/>
      <c r="D442" s="6"/>
    </row>
    <row r="443" spans="3:4" x14ac:dyDescent="0.25">
      <c r="C443" s="6"/>
      <c r="D443" s="6"/>
    </row>
    <row r="444" spans="3:4" x14ac:dyDescent="0.25">
      <c r="C444" s="6"/>
      <c r="D444" s="6"/>
    </row>
    <row r="445" spans="3:4" x14ac:dyDescent="0.25">
      <c r="C445" s="6"/>
      <c r="D445" s="6"/>
    </row>
    <row r="446" spans="3:4" x14ac:dyDescent="0.25">
      <c r="C446" s="6"/>
      <c r="D446" s="6"/>
    </row>
    <row r="447" spans="3:4" x14ac:dyDescent="0.25">
      <c r="C447" s="6"/>
      <c r="D447" s="6"/>
    </row>
    <row r="448" spans="3:4" x14ac:dyDescent="0.25">
      <c r="C448" s="6"/>
      <c r="D448" s="6"/>
    </row>
    <row r="449" spans="3:4" x14ac:dyDescent="0.25">
      <c r="C449" s="6"/>
      <c r="D449" s="6"/>
    </row>
    <row r="450" spans="3:4" x14ac:dyDescent="0.25">
      <c r="C450" s="6"/>
      <c r="D450" s="6"/>
    </row>
    <row r="451" spans="3:4" x14ac:dyDescent="0.25">
      <c r="C451" s="6"/>
      <c r="D451" s="6"/>
    </row>
    <row r="452" spans="3:4" x14ac:dyDescent="0.25">
      <c r="C452" s="6"/>
      <c r="D452" s="6"/>
    </row>
    <row r="453" spans="3:4" x14ac:dyDescent="0.25">
      <c r="C453" s="6"/>
      <c r="D453" s="6"/>
    </row>
    <row r="454" spans="3:4" x14ac:dyDescent="0.25">
      <c r="C454" s="6"/>
      <c r="D454" s="6"/>
    </row>
    <row r="455" spans="3:4" x14ac:dyDescent="0.25">
      <c r="C455" s="6"/>
      <c r="D455" s="6"/>
    </row>
    <row r="456" spans="3:4" x14ac:dyDescent="0.25">
      <c r="C456" s="6"/>
      <c r="D456" s="6"/>
    </row>
    <row r="457" spans="3:4" x14ac:dyDescent="0.25">
      <c r="C457" s="6"/>
      <c r="D457" s="6"/>
    </row>
    <row r="458" spans="3:4" x14ac:dyDescent="0.25">
      <c r="C458" s="6"/>
      <c r="D458" s="6"/>
    </row>
    <row r="459" spans="3:4" x14ac:dyDescent="0.25">
      <c r="C459" s="6"/>
      <c r="D459" s="6"/>
    </row>
    <row r="460" spans="3:4" x14ac:dyDescent="0.25">
      <c r="C460" s="6"/>
      <c r="D460" s="6"/>
    </row>
    <row r="461" spans="3:4" x14ac:dyDescent="0.25">
      <c r="C461" s="6"/>
      <c r="D461" s="6"/>
    </row>
    <row r="462" spans="3:4" x14ac:dyDescent="0.25">
      <c r="C462" s="6"/>
      <c r="D462" s="6"/>
    </row>
    <row r="463" spans="3:4" x14ac:dyDescent="0.25">
      <c r="C463" s="6"/>
      <c r="D463" s="6"/>
    </row>
    <row r="464" spans="3:4" x14ac:dyDescent="0.25">
      <c r="C464" s="6"/>
      <c r="D464" s="6"/>
    </row>
    <row r="465" spans="3:4" x14ac:dyDescent="0.25">
      <c r="C465" s="6"/>
      <c r="D465" s="6"/>
    </row>
    <row r="466" spans="3:4" x14ac:dyDescent="0.25">
      <c r="C466" s="6"/>
      <c r="D466" s="6"/>
    </row>
    <row r="467" spans="3:4" x14ac:dyDescent="0.25">
      <c r="C467" s="6"/>
      <c r="D467" s="6"/>
    </row>
    <row r="468" spans="3:4" x14ac:dyDescent="0.25">
      <c r="C468" s="6"/>
      <c r="D468" s="6"/>
    </row>
    <row r="469" spans="3:4" x14ac:dyDescent="0.25">
      <c r="C469" s="6"/>
      <c r="D469" s="6"/>
    </row>
    <row r="470" spans="3:4" x14ac:dyDescent="0.25">
      <c r="C470" s="6"/>
      <c r="D470" s="6"/>
    </row>
    <row r="471" spans="3:4" x14ac:dyDescent="0.25">
      <c r="C471" s="6"/>
      <c r="D471" s="6"/>
    </row>
    <row r="472" spans="3:4" x14ac:dyDescent="0.25">
      <c r="C472" s="6"/>
      <c r="D472" s="6"/>
    </row>
    <row r="473" spans="3:4" x14ac:dyDescent="0.25">
      <c r="C473" s="6"/>
      <c r="D473" s="6"/>
    </row>
    <row r="474" spans="3:4" x14ac:dyDescent="0.25">
      <c r="C474" s="6"/>
      <c r="D474" s="6"/>
    </row>
    <row r="475" spans="3:4" x14ac:dyDescent="0.25">
      <c r="C475" s="6"/>
      <c r="D475" s="6"/>
    </row>
    <row r="476" spans="3:4" x14ac:dyDescent="0.25">
      <c r="C476" s="6"/>
      <c r="D476" s="6"/>
    </row>
    <row r="477" spans="3:4" x14ac:dyDescent="0.25">
      <c r="C477" s="6"/>
      <c r="D477" s="6"/>
    </row>
    <row r="478" spans="3:4" x14ac:dyDescent="0.25">
      <c r="C478" s="6"/>
      <c r="D478" s="6"/>
    </row>
    <row r="479" spans="3:4" x14ac:dyDescent="0.25">
      <c r="C479" s="6"/>
      <c r="D479" s="6"/>
    </row>
    <row r="480" spans="3:4" x14ac:dyDescent="0.25">
      <c r="C480" s="6"/>
      <c r="D480" s="6"/>
    </row>
    <row r="481" spans="3:4" x14ac:dyDescent="0.25">
      <c r="C481" s="6"/>
      <c r="D481" s="6"/>
    </row>
    <row r="482" spans="3:4" x14ac:dyDescent="0.25">
      <c r="C482" s="6"/>
      <c r="D482" s="6"/>
    </row>
    <row r="483" spans="3:4" x14ac:dyDescent="0.25">
      <c r="C483" s="6"/>
      <c r="D483" s="6"/>
    </row>
    <row r="484" spans="3:4" x14ac:dyDescent="0.25">
      <c r="C484" s="6"/>
      <c r="D484" s="6"/>
    </row>
    <row r="485" spans="3:4" x14ac:dyDescent="0.25">
      <c r="C485" s="6"/>
      <c r="D485" s="6"/>
    </row>
    <row r="486" spans="3:4" x14ac:dyDescent="0.25">
      <c r="C486" s="6"/>
      <c r="D486" s="6"/>
    </row>
    <row r="487" spans="3:4" x14ac:dyDescent="0.25">
      <c r="C487" s="6"/>
      <c r="D487" s="6"/>
    </row>
    <row r="488" spans="3:4" x14ac:dyDescent="0.25">
      <c r="C488" s="6"/>
      <c r="D488" s="6"/>
    </row>
    <row r="489" spans="3:4" x14ac:dyDescent="0.25">
      <c r="C489" s="6"/>
      <c r="D489" s="6"/>
    </row>
    <row r="490" spans="3:4" x14ac:dyDescent="0.25">
      <c r="C490" s="6"/>
      <c r="D490" s="6"/>
    </row>
    <row r="491" spans="3:4" x14ac:dyDescent="0.25">
      <c r="C491" s="6"/>
      <c r="D491" s="6"/>
    </row>
    <row r="492" spans="3:4" x14ac:dyDescent="0.25">
      <c r="C492" s="6"/>
      <c r="D492" s="6"/>
    </row>
    <row r="493" spans="3:4" x14ac:dyDescent="0.25">
      <c r="C493" s="6"/>
      <c r="D493" s="6"/>
    </row>
    <row r="494" spans="3:4" x14ac:dyDescent="0.25">
      <c r="C494" s="6"/>
      <c r="D494" s="6"/>
    </row>
    <row r="495" spans="3:4" x14ac:dyDescent="0.25">
      <c r="C495" s="6"/>
      <c r="D495" s="6"/>
    </row>
    <row r="496" spans="3:4" x14ac:dyDescent="0.25">
      <c r="C496" s="6"/>
      <c r="D496" s="6"/>
    </row>
    <row r="497" spans="3:4" x14ac:dyDescent="0.25">
      <c r="C497" s="6"/>
      <c r="D497" s="6"/>
    </row>
    <row r="498" spans="3:4" x14ac:dyDescent="0.25">
      <c r="C498" s="6"/>
      <c r="D498" s="6"/>
    </row>
    <row r="499" spans="3:4" x14ac:dyDescent="0.25">
      <c r="C499" s="6"/>
      <c r="D499" s="6"/>
    </row>
    <row r="500" spans="3:4" x14ac:dyDescent="0.25">
      <c r="C500" s="6"/>
      <c r="D500" s="6"/>
    </row>
    <row r="501" spans="3:4" x14ac:dyDescent="0.25">
      <c r="C501" s="6"/>
      <c r="D501" s="6"/>
    </row>
    <row r="502" spans="3:4" x14ac:dyDescent="0.25">
      <c r="C502" s="6"/>
      <c r="D502" s="6"/>
    </row>
    <row r="503" spans="3:4" x14ac:dyDescent="0.25">
      <c r="C503" s="6"/>
      <c r="D503" s="6"/>
    </row>
    <row r="504" spans="3:4" x14ac:dyDescent="0.25">
      <c r="C504" s="6"/>
      <c r="D504" s="6"/>
    </row>
    <row r="505" spans="3:4" x14ac:dyDescent="0.25">
      <c r="C505" s="6"/>
      <c r="D505" s="6"/>
    </row>
    <row r="506" spans="3:4" x14ac:dyDescent="0.25">
      <c r="C506" s="6"/>
      <c r="D506" s="6"/>
    </row>
    <row r="507" spans="3:4" x14ac:dyDescent="0.25">
      <c r="C507" s="6"/>
      <c r="D507" s="6"/>
    </row>
    <row r="508" spans="3:4" x14ac:dyDescent="0.25">
      <c r="C508" s="6"/>
      <c r="D508" s="6"/>
    </row>
    <row r="509" spans="3:4" x14ac:dyDescent="0.25">
      <c r="C509" s="6"/>
      <c r="D509" s="6"/>
    </row>
    <row r="510" spans="3:4" x14ac:dyDescent="0.25">
      <c r="C510" s="6"/>
      <c r="D510" s="6"/>
    </row>
    <row r="511" spans="3:4" x14ac:dyDescent="0.25">
      <c r="C511" s="6"/>
      <c r="D511" s="6"/>
    </row>
    <row r="512" spans="3:4" x14ac:dyDescent="0.25">
      <c r="C512" s="6"/>
      <c r="D512" s="6"/>
    </row>
    <row r="513" spans="3:4" x14ac:dyDescent="0.25">
      <c r="C513" s="6"/>
      <c r="D513" s="6"/>
    </row>
    <row r="514" spans="3:4" x14ac:dyDescent="0.25">
      <c r="C514" s="6"/>
      <c r="D514" s="6"/>
    </row>
    <row r="515" spans="3:4" x14ac:dyDescent="0.25">
      <c r="C515" s="6"/>
      <c r="D515" s="6"/>
    </row>
    <row r="516" spans="3:4" x14ac:dyDescent="0.25">
      <c r="C516" s="6"/>
      <c r="D516" s="6"/>
    </row>
    <row r="517" spans="3:4" x14ac:dyDescent="0.25">
      <c r="C517" s="6"/>
      <c r="D517" s="6"/>
    </row>
    <row r="518" spans="3:4" x14ac:dyDescent="0.25">
      <c r="C518" s="6"/>
      <c r="D518" s="6"/>
    </row>
    <row r="519" spans="3:4" x14ac:dyDescent="0.25">
      <c r="C519" s="6"/>
      <c r="D519" s="6"/>
    </row>
    <row r="520" spans="3:4" x14ac:dyDescent="0.25">
      <c r="C520" s="6"/>
      <c r="D520" s="6"/>
    </row>
    <row r="521" spans="3:4" x14ac:dyDescent="0.25">
      <c r="C521" s="6"/>
      <c r="D521" s="6"/>
    </row>
    <row r="522" spans="3:4" x14ac:dyDescent="0.25">
      <c r="C522" s="6"/>
      <c r="D522" s="6"/>
    </row>
    <row r="523" spans="3:4" x14ac:dyDescent="0.25">
      <c r="C523" s="6"/>
      <c r="D523" s="6"/>
    </row>
    <row r="529" spans="3:4" x14ac:dyDescent="0.25">
      <c r="C529" s="21"/>
      <c r="D529" s="21"/>
    </row>
    <row r="530" spans="3:4" x14ac:dyDescent="0.25">
      <c r="C530" s="21"/>
      <c r="D530" s="21"/>
    </row>
    <row r="531" spans="3:4" x14ac:dyDescent="0.25">
      <c r="C531" s="21"/>
      <c r="D531" s="21"/>
    </row>
    <row r="532" spans="3:4" x14ac:dyDescent="0.25">
      <c r="C532" s="21"/>
      <c r="D532" s="21"/>
    </row>
    <row r="533" spans="3:4" x14ac:dyDescent="0.25">
      <c r="C533" s="21"/>
      <c r="D533" s="21"/>
    </row>
    <row r="534" spans="3:4" x14ac:dyDescent="0.25">
      <c r="C534" s="21"/>
      <c r="D534" s="21"/>
    </row>
    <row r="535" spans="3:4" x14ac:dyDescent="0.25">
      <c r="C535" s="21"/>
      <c r="D535" s="21"/>
    </row>
    <row r="536" spans="3:4" x14ac:dyDescent="0.25">
      <c r="C536" s="21"/>
      <c r="D536" s="21"/>
    </row>
    <row r="537" spans="3:4" x14ac:dyDescent="0.25">
      <c r="C537" s="21"/>
      <c r="D537" s="21"/>
    </row>
    <row r="538" spans="3:4" x14ac:dyDescent="0.25">
      <c r="C538" s="21"/>
      <c r="D538" s="21"/>
    </row>
    <row r="539" spans="3:4" x14ac:dyDescent="0.25">
      <c r="C539" s="21"/>
      <c r="D539" s="21"/>
    </row>
    <row r="540" spans="3:4" x14ac:dyDescent="0.25">
      <c r="C540" s="21"/>
      <c r="D540" s="21"/>
    </row>
    <row r="541" spans="3:4" x14ac:dyDescent="0.25">
      <c r="C541" s="21"/>
      <c r="D541" s="21"/>
    </row>
    <row r="542" spans="3:4" x14ac:dyDescent="0.25">
      <c r="C542" s="21"/>
      <c r="D542" s="21"/>
    </row>
    <row r="543" spans="3:4" x14ac:dyDescent="0.25">
      <c r="C543" s="21"/>
      <c r="D543" s="21"/>
    </row>
    <row r="544" spans="3:4" x14ac:dyDescent="0.25">
      <c r="C544" s="21"/>
      <c r="D544" s="21"/>
    </row>
    <row r="545" spans="3:4" x14ac:dyDescent="0.25">
      <c r="C545" s="21"/>
      <c r="D545" s="21"/>
    </row>
  </sheetData>
  <protectedRanges>
    <protectedRange sqref="AB16 AB13:AB14 AB18:AB33" name="Range4_4_1_1_2_1_1_1_1_1_1_1_1_1_1_1_1_1_1_1_1"/>
    <protectedRange sqref="R10:R16 R18:R33" name="Range4_1_1_1"/>
    <protectedRange sqref="AA16 AA18:AA33" name="Range4_4_1_1_1"/>
    <protectedRange sqref="BG18:BG33" name="Range5_6_1_1_1"/>
    <protectedRange sqref="AG10:AH16 AG18:AH33" name="Range4_7_1_1_1_1"/>
    <protectedRange sqref="BD18:BD33" name="Range5_4_1_1_1_1"/>
    <protectedRange sqref="AL10:AL16 AL18:AL33" name="Range4_4_2_1"/>
    <protectedRange sqref="AY11:AY15" name="Range5_5_1_1"/>
    <protectedRange sqref="U25 U28 U32:U33" name="Range4_9_1_1"/>
    <protectedRange sqref="N10:N16 N18:N33" name="Range4_6_1"/>
    <protectedRange sqref="O10:O16 O18:O33" name="Range4_10_1"/>
    <protectedRange sqref="T10:T16 T18:T33" name="Range4_13_1"/>
    <protectedRange sqref="U26:U27 U29:U31 U10:U16 U18:U24" name="Range4_14_1"/>
    <protectedRange sqref="X10:X16 X18:X33" name="Range4_15_1"/>
    <protectedRange sqref="AA10:AA15" name="Range4_16_1"/>
    <protectedRange sqref="AU10:AU16 AU18:AU33" name="Range5_1"/>
    <protectedRange sqref="AT10:AT16 AT18:AT33" name="Range5_2_1"/>
    <protectedRange sqref="AV10:AW16 AV18:AW33" name="Range5_3_1"/>
    <protectedRange sqref="AX10:AY10" name="Range5_7_1"/>
    <protectedRange sqref="AZ10:BA16 AZ18:BA33" name="Range5_8_1"/>
    <protectedRange sqref="BD10:BG16" name="Range5_11_1"/>
    <protectedRange sqref="BH18:BK33 BH10:BK16" name="Range5_14_1"/>
    <protectedRange sqref="BL10:BO16 BL18:BO33" name="Range5_19_1"/>
    <protectedRange sqref="BP10:BS16 BP18:BS33" name="Range5_20_1"/>
    <protectedRange sqref="BW10:CH16 BW18:CH33" name="Range6_6_1"/>
    <protectedRange sqref="AB17" name="Range4_4_1_1_2_1_1_1_1_1_1_1_1_1_1_1_1_1_1_1_1_1"/>
    <protectedRange sqref="R17" name="Range4_1_1_1_1"/>
    <protectedRange sqref="AA17" name="Range4_4_1_1_1_1"/>
    <protectedRange sqref="BG17" name="Range5_6_1_1_1_1"/>
    <protectedRange sqref="AG17:AH17" name="Range4_7_1_1_1_1_1"/>
    <protectedRange sqref="BD17" name="Range5_4_1_1_1_1_1"/>
    <protectedRange sqref="AL17" name="Range4_4_2_1_1"/>
    <protectedRange sqref="N17" name="Range4_6_1_1"/>
    <protectedRange sqref="O17" name="Range4_10_1_1"/>
    <protectedRange sqref="T17" name="Range4_13_1_1"/>
    <protectedRange sqref="U17" name="Range4_14_1_1"/>
    <protectedRange sqref="X17" name="Range4_15_1_1"/>
    <protectedRange sqref="AU17" name="Range5_1_1"/>
    <protectedRange sqref="AT17" name="Range5_2_1_1"/>
    <protectedRange sqref="AV17:AW17" name="Range5_3_1_1"/>
    <protectedRange sqref="AZ17:BA17" name="Range5_8_1_1"/>
    <protectedRange sqref="BH17:BK17" name="Range5_14_1_1"/>
    <protectedRange sqref="BL17:BO17" name="Range5_19_1_1"/>
    <protectedRange sqref="BP17:BS17" name="Range5_20_1_1"/>
    <protectedRange sqref="BW17:CH17" name="Range6_6_1_1"/>
  </protectedRanges>
  <mergeCells count="136">
    <mergeCell ref="CD7:CD8"/>
    <mergeCell ref="BU7:BU8"/>
    <mergeCell ref="CI4:CI6"/>
    <mergeCell ref="CJ4:CK6"/>
    <mergeCell ref="CF7:CF8"/>
    <mergeCell ref="CG7:CG8"/>
    <mergeCell ref="CJ7:CJ8"/>
    <mergeCell ref="V7:V8"/>
    <mergeCell ref="X7:X8"/>
    <mergeCell ref="Y7:Y8"/>
    <mergeCell ref="AA7:AA8"/>
    <mergeCell ref="AB7:AB8"/>
    <mergeCell ref="AR7:AR8"/>
    <mergeCell ref="AS7:AS8"/>
    <mergeCell ref="AH7:AH8"/>
    <mergeCell ref="AL7:AL8"/>
    <mergeCell ref="AE7:AE8"/>
    <mergeCell ref="AG7:AG8"/>
    <mergeCell ref="AI7:AI8"/>
    <mergeCell ref="W7:W8"/>
    <mergeCell ref="Z7:Z8"/>
    <mergeCell ref="AC7:AC8"/>
    <mergeCell ref="AD7:AD8"/>
    <mergeCell ref="CK7:CK8"/>
    <mergeCell ref="CC7:CC8"/>
    <mergeCell ref="CE7:CE8"/>
    <mergeCell ref="BD7:BD8"/>
    <mergeCell ref="BF7:BF8"/>
    <mergeCell ref="Q7:Q8"/>
    <mergeCell ref="T7:T8"/>
    <mergeCell ref="AF7:AF8"/>
    <mergeCell ref="AQ7:AQ8"/>
    <mergeCell ref="AT7:AT8"/>
    <mergeCell ref="AV7:AV8"/>
    <mergeCell ref="AK7:AK8"/>
    <mergeCell ref="AM7:AM8"/>
    <mergeCell ref="AO7:AO8"/>
    <mergeCell ref="AU7:AU8"/>
    <mergeCell ref="R7:R8"/>
    <mergeCell ref="S7:S8"/>
    <mergeCell ref="U7:U8"/>
    <mergeCell ref="AW7:AW8"/>
    <mergeCell ref="AY7:AY8"/>
    <mergeCell ref="BA7:BA8"/>
    <mergeCell ref="BC7:BC8"/>
    <mergeCell ref="AX7:AX8"/>
    <mergeCell ref="AZ7:AZ8"/>
    <mergeCell ref="BB7:BB8"/>
    <mergeCell ref="BT7:BT8"/>
    <mergeCell ref="BF6:BG6"/>
    <mergeCell ref="BH6:BI6"/>
    <mergeCell ref="BN5:BO6"/>
    <mergeCell ref="BP5:BQ6"/>
    <mergeCell ref="BT4:BT6"/>
    <mergeCell ref="BO7:BO8"/>
    <mergeCell ref="BQ7:BQ8"/>
    <mergeCell ref="BS7:BS8"/>
    <mergeCell ref="BL7:BL8"/>
    <mergeCell ref="BN7:BN8"/>
    <mergeCell ref="BJ6:BK6"/>
    <mergeCell ref="BL6:BM6"/>
    <mergeCell ref="BE7:BE8"/>
    <mergeCell ref="BG7:BG8"/>
    <mergeCell ref="BI7:BI8"/>
    <mergeCell ref="BK7:BK8"/>
    <mergeCell ref="BH7:BH8"/>
    <mergeCell ref="BU4:BV6"/>
    <mergeCell ref="BW4:CH4"/>
    <mergeCell ref="BR5:BS6"/>
    <mergeCell ref="CA5:CB6"/>
    <mergeCell ref="BW5:BX6"/>
    <mergeCell ref="BY5:BZ6"/>
    <mergeCell ref="CC5:CD6"/>
    <mergeCell ref="CG5:CH6"/>
    <mergeCell ref="BM7:BM8"/>
    <mergeCell ref="BJ7:BJ8"/>
    <mergeCell ref="CE6:CF6"/>
    <mergeCell ref="BH5:BM5"/>
    <mergeCell ref="K4:BS4"/>
    <mergeCell ref="CH7:CH8"/>
    <mergeCell ref="BW7:BW8"/>
    <mergeCell ref="BY7:BY8"/>
    <mergeCell ref="CA7:CA8"/>
    <mergeCell ref="BP7:BP8"/>
    <mergeCell ref="BR7:BR8"/>
    <mergeCell ref="BV7:BV8"/>
    <mergeCell ref="BX7:BX8"/>
    <mergeCell ref="BZ7:BZ8"/>
    <mergeCell ref="CB7:CB8"/>
    <mergeCell ref="Q6:S6"/>
    <mergeCell ref="T6:V6"/>
    <mergeCell ref="W6:Y6"/>
    <mergeCell ref="Z6:AB6"/>
    <mergeCell ref="K5:AD5"/>
    <mergeCell ref="AE5:AN5"/>
    <mergeCell ref="AO5:AP6"/>
    <mergeCell ref="AQ5:BA5"/>
    <mergeCell ref="BB5:BG5"/>
    <mergeCell ref="BD6:BE6"/>
    <mergeCell ref="AG6:AH6"/>
    <mergeCell ref="AI6:AJ6"/>
    <mergeCell ref="AK6:AL6"/>
    <mergeCell ref="AC6:AD6"/>
    <mergeCell ref="AE6:AF6"/>
    <mergeCell ref="AM6:AN6"/>
    <mergeCell ref="AQ6:AS6"/>
    <mergeCell ref="AT6:AU6"/>
    <mergeCell ref="AV6:AW6"/>
    <mergeCell ref="AX6:AY6"/>
    <mergeCell ref="AZ6:BA6"/>
    <mergeCell ref="BB6:BC6"/>
    <mergeCell ref="D1:L1"/>
    <mergeCell ref="A2:P2"/>
    <mergeCell ref="I3:J3"/>
    <mergeCell ref="N3:O3"/>
    <mergeCell ref="A4:A8"/>
    <mergeCell ref="B4:B8"/>
    <mergeCell ref="C4:C8"/>
    <mergeCell ref="D4:D8"/>
    <mergeCell ref="E4:G6"/>
    <mergeCell ref="H4:J6"/>
    <mergeCell ref="K6:M6"/>
    <mergeCell ref="N6:P6"/>
    <mergeCell ref="E7:E8"/>
    <mergeCell ref="H7:H8"/>
    <mergeCell ref="K7:K8"/>
    <mergeCell ref="N7:N8"/>
    <mergeCell ref="A34:B34"/>
    <mergeCell ref="F7:F8"/>
    <mergeCell ref="G7:G8"/>
    <mergeCell ref="I7:I8"/>
    <mergeCell ref="J7:J8"/>
    <mergeCell ref="L7:L8"/>
    <mergeCell ref="M7:M8"/>
    <mergeCell ref="O7:O8"/>
    <mergeCell ref="P7:P8"/>
  </mergeCells>
  <pageMargins left="0" right="0" top="0" bottom="0" header="0" footer="0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ekamut</vt:lpstr>
      <vt:lpstr>ekamut!Заголовки_для_печати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2022-08-08T05:24:27Z</dcterms:modified>
</cp:coreProperties>
</file>