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475"/>
  </bookViews>
  <sheets>
    <sheet name="2013tarekan" sheetId="140" r:id="rId1"/>
    <sheet name="ap.tar" sheetId="141" r:id="rId2"/>
  </sheets>
  <definedNames>
    <definedName name="_xlnm.Print_Titles" localSheetId="0">'2013tarekan'!$A:$C,'2013tarekan'!$11:$11</definedName>
    <definedName name="_xlnm.Print_Titles" localSheetId="1">ap.tar!$4:$7</definedName>
  </definedNames>
  <calcPr calcId="125725"/>
</workbook>
</file>

<file path=xl/calcChain.xml><?xml version="1.0" encoding="utf-8"?>
<calcChain xmlns="http://schemas.openxmlformats.org/spreadsheetml/2006/main">
  <c r="AY74" i="140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Z74"/>
  <c r="CA74"/>
  <c r="CB74"/>
  <c r="CC74"/>
  <c r="CD74"/>
  <c r="CE74"/>
  <c r="CF74"/>
  <c r="CG74"/>
  <c r="CH74"/>
  <c r="CI74"/>
  <c r="CJ74"/>
  <c r="CK74"/>
  <c r="CL74"/>
  <c r="AX74"/>
  <c r="AW74"/>
  <c r="AS74"/>
  <c r="AR74"/>
  <c r="AQ74"/>
  <c r="AP74"/>
  <c r="AO74"/>
  <c r="AN74"/>
  <c r="AM74"/>
  <c r="AL74"/>
  <c r="AK74"/>
  <c r="AJ74"/>
  <c r="AI74"/>
  <c r="AH74"/>
  <c r="AF74"/>
  <c r="AE74"/>
  <c r="AC74"/>
  <c r="AB74"/>
  <c r="Z74"/>
  <c r="Y74"/>
  <c r="W74"/>
  <c r="V74"/>
  <c r="T74"/>
  <c r="S74"/>
  <c r="D74"/>
  <c r="E74"/>
  <c r="J52" i="141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7"/>
  <c r="K67"/>
  <c r="J68"/>
  <c r="K68"/>
  <c r="J69"/>
  <c r="K69"/>
  <c r="K51"/>
  <c r="L51" s="1"/>
  <c r="J51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K34"/>
  <c r="J34"/>
  <c r="J29"/>
  <c r="K29"/>
  <c r="J30"/>
  <c r="K30"/>
  <c r="J31"/>
  <c r="K31"/>
  <c r="J32"/>
  <c r="K32"/>
  <c r="J33"/>
  <c r="K33"/>
  <c r="K28"/>
  <c r="J2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K8"/>
  <c r="J8"/>
  <c r="P70"/>
  <c r="O70"/>
  <c r="N70"/>
  <c r="M70"/>
  <c r="H70"/>
  <c r="G70"/>
  <c r="F70"/>
  <c r="L69"/>
  <c r="L67"/>
  <c r="L65"/>
  <c r="L64"/>
  <c r="L63"/>
  <c r="L62"/>
  <c r="L61"/>
  <c r="L60"/>
  <c r="L59"/>
  <c r="L58"/>
  <c r="L57"/>
  <c r="L56"/>
  <c r="L55"/>
  <c r="L54"/>
  <c r="L53"/>
  <c r="L52"/>
  <c r="L50"/>
  <c r="L49"/>
  <c r="L48"/>
  <c r="L47"/>
  <c r="L46"/>
  <c r="J70"/>
  <c r="I45"/>
  <c r="I70" s="1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0"/>
  <c r="L9"/>
  <c r="K70" l="1"/>
  <c r="L70" s="1"/>
  <c r="L45"/>
  <c r="L8"/>
  <c r="CN73" i="140" l="1"/>
  <c r="CM73"/>
  <c r="BY73"/>
  <c r="BX73"/>
  <c r="AU73"/>
  <c r="AT73"/>
  <c r="AD73"/>
  <c r="AA73"/>
  <c r="X73"/>
  <c r="U73"/>
  <c r="Q73"/>
  <c r="P73"/>
  <c r="C69" i="141" s="1"/>
  <c r="N73" i="140"/>
  <c r="M73"/>
  <c r="G73"/>
  <c r="J73" s="1"/>
  <c r="F73"/>
  <c r="I73" s="1"/>
  <c r="CN72"/>
  <c r="CM72"/>
  <c r="BY72"/>
  <c r="BX72"/>
  <c r="AU72"/>
  <c r="AT72"/>
  <c r="AD72"/>
  <c r="AA72"/>
  <c r="X72"/>
  <c r="U72"/>
  <c r="Q72"/>
  <c r="P72"/>
  <c r="C68" i="141" s="1"/>
  <c r="N72" i="140"/>
  <c r="M72"/>
  <c r="G72"/>
  <c r="J72" s="1"/>
  <c r="F72"/>
  <c r="I72" s="1"/>
  <c r="CN71"/>
  <c r="CM71"/>
  <c r="BY71"/>
  <c r="BX71"/>
  <c r="AU71"/>
  <c r="AT71"/>
  <c r="AD71"/>
  <c r="AA71"/>
  <c r="X71"/>
  <c r="U71"/>
  <c r="Q71"/>
  <c r="P71"/>
  <c r="C67" i="141" s="1"/>
  <c r="N71" i="140"/>
  <c r="M71"/>
  <c r="G71"/>
  <c r="J71" s="1"/>
  <c r="F71"/>
  <c r="I71" s="1"/>
  <c r="CN70"/>
  <c r="CM70"/>
  <c r="BY70"/>
  <c r="BX70"/>
  <c r="AU70"/>
  <c r="AT70"/>
  <c r="AD70"/>
  <c r="AA70"/>
  <c r="Q70"/>
  <c r="P70"/>
  <c r="C66" i="141" s="1"/>
  <c r="N70" i="140"/>
  <c r="M70"/>
  <c r="G70"/>
  <c r="J70" s="1"/>
  <c r="F70"/>
  <c r="I70" s="1"/>
  <c r="CN69"/>
  <c r="CM69"/>
  <c r="BY69"/>
  <c r="BX69"/>
  <c r="AU69"/>
  <c r="AT69"/>
  <c r="AD69"/>
  <c r="AA69"/>
  <c r="X69"/>
  <c r="U69"/>
  <c r="Q69"/>
  <c r="P69"/>
  <c r="C65" i="141" s="1"/>
  <c r="N69" i="140"/>
  <c r="M69"/>
  <c r="G69"/>
  <c r="J69" s="1"/>
  <c r="F69"/>
  <c r="CN68"/>
  <c r="CM68"/>
  <c r="BY68"/>
  <c r="BX68"/>
  <c r="AU68"/>
  <c r="AT68"/>
  <c r="AD68"/>
  <c r="AA68"/>
  <c r="X68"/>
  <c r="U68"/>
  <c r="Q68"/>
  <c r="P68"/>
  <c r="C64" i="141" s="1"/>
  <c r="N68" i="140"/>
  <c r="M68"/>
  <c r="G68"/>
  <c r="J68" s="1"/>
  <c r="F68"/>
  <c r="I68" s="1"/>
  <c r="CN67"/>
  <c r="CM67"/>
  <c r="BY67"/>
  <c r="G67" s="1"/>
  <c r="J67" s="1"/>
  <c r="BX67"/>
  <c r="F67" s="1"/>
  <c r="AU67"/>
  <c r="AT67"/>
  <c r="AD67"/>
  <c r="AA67"/>
  <c r="X67"/>
  <c r="U67"/>
  <c r="Q67"/>
  <c r="D63" i="141" s="1"/>
  <c r="P67" i="140"/>
  <c r="N67"/>
  <c r="M67"/>
  <c r="CN66"/>
  <c r="CM66"/>
  <c r="BY66"/>
  <c r="BX66"/>
  <c r="F66" s="1"/>
  <c r="I66" s="1"/>
  <c r="AU66"/>
  <c r="AT66"/>
  <c r="AA66"/>
  <c r="X66"/>
  <c r="Q66"/>
  <c r="P66"/>
  <c r="C62" i="141" s="1"/>
  <c r="N66" i="140"/>
  <c r="M66"/>
  <c r="G66"/>
  <c r="J66" s="1"/>
  <c r="CN65"/>
  <c r="CM65"/>
  <c r="BY65"/>
  <c r="G65" s="1"/>
  <c r="J65" s="1"/>
  <c r="BX65"/>
  <c r="F65" s="1"/>
  <c r="AU65"/>
  <c r="AT65"/>
  <c r="AD65"/>
  <c r="AA65"/>
  <c r="X65"/>
  <c r="U65"/>
  <c r="Q65"/>
  <c r="D61" i="141" s="1"/>
  <c r="P65" i="140"/>
  <c r="N65"/>
  <c r="M65"/>
  <c r="CN64"/>
  <c r="CM64"/>
  <c r="BY64"/>
  <c r="BX64"/>
  <c r="AU64"/>
  <c r="AT64"/>
  <c r="AD64"/>
  <c r="AA64"/>
  <c r="X64"/>
  <c r="Q64"/>
  <c r="D60" i="141" s="1"/>
  <c r="P64" i="140"/>
  <c r="N64"/>
  <c r="M64"/>
  <c r="G64"/>
  <c r="J64" s="1"/>
  <c r="F64"/>
  <c r="CN63"/>
  <c r="CM63"/>
  <c r="BY63"/>
  <c r="BX63"/>
  <c r="AU63"/>
  <c r="AT63"/>
  <c r="AD63"/>
  <c r="AA63"/>
  <c r="X63"/>
  <c r="Q63"/>
  <c r="D59" i="141" s="1"/>
  <c r="P63" i="140"/>
  <c r="N63"/>
  <c r="M63"/>
  <c r="G63"/>
  <c r="J63" s="1"/>
  <c r="F63"/>
  <c r="CN62"/>
  <c r="CM62"/>
  <c r="BY62"/>
  <c r="BX62"/>
  <c r="AU62"/>
  <c r="AT62"/>
  <c r="AD62"/>
  <c r="AA62"/>
  <c r="X62"/>
  <c r="Q62"/>
  <c r="D58" i="141" s="1"/>
  <c r="P62" i="140"/>
  <c r="N62"/>
  <c r="M62"/>
  <c r="G62"/>
  <c r="J62" s="1"/>
  <c r="F62"/>
  <c r="CN61"/>
  <c r="CM61"/>
  <c r="BY61"/>
  <c r="BX61"/>
  <c r="F61" s="1"/>
  <c r="I61" s="1"/>
  <c r="AU61"/>
  <c r="AT61"/>
  <c r="AD61"/>
  <c r="AA61"/>
  <c r="X61"/>
  <c r="U61"/>
  <c r="Q61"/>
  <c r="P61"/>
  <c r="C57" i="141" s="1"/>
  <c r="N61" i="140"/>
  <c r="M61"/>
  <c r="G61"/>
  <c r="J61" s="1"/>
  <c r="CN60"/>
  <c r="CM60"/>
  <c r="BY60"/>
  <c r="G60" s="1"/>
  <c r="J60" s="1"/>
  <c r="BX60"/>
  <c r="F60" s="1"/>
  <c r="AU60"/>
  <c r="AT60"/>
  <c r="AA60"/>
  <c r="X60"/>
  <c r="Q60"/>
  <c r="D56" i="141" s="1"/>
  <c r="P60" i="140"/>
  <c r="N60"/>
  <c r="M60"/>
  <c r="CN59"/>
  <c r="CM59"/>
  <c r="BY59"/>
  <c r="BX59"/>
  <c r="F59" s="1"/>
  <c r="I59" s="1"/>
  <c r="AU59"/>
  <c r="AT59"/>
  <c r="AD59"/>
  <c r="AA59"/>
  <c r="X59"/>
  <c r="U59"/>
  <c r="Q59"/>
  <c r="P59"/>
  <c r="C55" i="141" s="1"/>
  <c r="N59" i="140"/>
  <c r="M59"/>
  <c r="G59"/>
  <c r="J59" s="1"/>
  <c r="CN58"/>
  <c r="CM58"/>
  <c r="BY58"/>
  <c r="G58" s="1"/>
  <c r="J58" s="1"/>
  <c r="BX58"/>
  <c r="F58" s="1"/>
  <c r="AU58"/>
  <c r="AT58"/>
  <c r="AD58"/>
  <c r="AA58"/>
  <c r="X58"/>
  <c r="U58"/>
  <c r="Q58"/>
  <c r="D54" i="141" s="1"/>
  <c r="P58" i="140"/>
  <c r="N58"/>
  <c r="M58"/>
  <c r="CN57"/>
  <c r="CM57"/>
  <c r="BY57"/>
  <c r="BX57"/>
  <c r="F57" s="1"/>
  <c r="I57" s="1"/>
  <c r="AU57"/>
  <c r="AT57"/>
  <c r="AD57"/>
  <c r="AA57"/>
  <c r="X57"/>
  <c r="U57"/>
  <c r="Q57"/>
  <c r="P57"/>
  <c r="C53" i="141" s="1"/>
  <c r="N57" i="140"/>
  <c r="M57"/>
  <c r="G57"/>
  <c r="J57" s="1"/>
  <c r="CN56"/>
  <c r="CM56"/>
  <c r="BY56"/>
  <c r="G56" s="1"/>
  <c r="J56" s="1"/>
  <c r="BX56"/>
  <c r="F56" s="1"/>
  <c r="AU56"/>
  <c r="AT56"/>
  <c r="AD56"/>
  <c r="AA56"/>
  <c r="X56"/>
  <c r="U56"/>
  <c r="Q56"/>
  <c r="D52" i="141" s="1"/>
  <c r="P56" i="140"/>
  <c r="N56"/>
  <c r="M56"/>
  <c r="CN55"/>
  <c r="CM55"/>
  <c r="BY55"/>
  <c r="BX55"/>
  <c r="AU55"/>
  <c r="AT55"/>
  <c r="AG55"/>
  <c r="AD55"/>
  <c r="AA55"/>
  <c r="X55"/>
  <c r="U55"/>
  <c r="Q55"/>
  <c r="P55"/>
  <c r="N55"/>
  <c r="M55"/>
  <c r="G55"/>
  <c r="J55" s="1"/>
  <c r="F55"/>
  <c r="CN54"/>
  <c r="CM54"/>
  <c r="BY54"/>
  <c r="BX54"/>
  <c r="AU54"/>
  <c r="AT54"/>
  <c r="AD54"/>
  <c r="AA54"/>
  <c r="X54"/>
  <c r="U54"/>
  <c r="Q54"/>
  <c r="P54"/>
  <c r="C50" i="141" s="1"/>
  <c r="N54" i="140"/>
  <c r="M54"/>
  <c r="G54"/>
  <c r="J54" s="1"/>
  <c r="F54"/>
  <c r="I54" s="1"/>
  <c r="CN53"/>
  <c r="CM53"/>
  <c r="BY53"/>
  <c r="BX53"/>
  <c r="F53" s="1"/>
  <c r="AU53"/>
  <c r="AT53"/>
  <c r="AD53"/>
  <c r="AA53"/>
  <c r="X53"/>
  <c r="U53"/>
  <c r="Q53"/>
  <c r="D49" i="141" s="1"/>
  <c r="P53" i="140"/>
  <c r="N53"/>
  <c r="M53"/>
  <c r="G53"/>
  <c r="J53" s="1"/>
  <c r="CN52"/>
  <c r="CM52"/>
  <c r="BY52"/>
  <c r="G52" s="1"/>
  <c r="J52" s="1"/>
  <c r="BX52"/>
  <c r="F52" s="1"/>
  <c r="I52" s="1"/>
  <c r="AU52"/>
  <c r="AT52"/>
  <c r="AD52"/>
  <c r="AA52"/>
  <c r="X52"/>
  <c r="U52"/>
  <c r="Q52"/>
  <c r="P52"/>
  <c r="C48" i="141" s="1"/>
  <c r="N52" i="140"/>
  <c r="M52"/>
  <c r="CN51"/>
  <c r="CM51"/>
  <c r="BY51"/>
  <c r="BX51"/>
  <c r="F51" s="1"/>
  <c r="AU51"/>
  <c r="AT51"/>
  <c r="AD51"/>
  <c r="AA51"/>
  <c r="X51"/>
  <c r="U51"/>
  <c r="Q51"/>
  <c r="D47" i="141" s="1"/>
  <c r="P51" i="140"/>
  <c r="N51"/>
  <c r="M51"/>
  <c r="G51"/>
  <c r="J51" s="1"/>
  <c r="CN50"/>
  <c r="CM50"/>
  <c r="BY50"/>
  <c r="G50" s="1"/>
  <c r="J50" s="1"/>
  <c r="BX50"/>
  <c r="F50" s="1"/>
  <c r="I50" s="1"/>
  <c r="AU50"/>
  <c r="AT50"/>
  <c r="AD50"/>
  <c r="AA50"/>
  <c r="X50"/>
  <c r="U50"/>
  <c r="Q50"/>
  <c r="P50"/>
  <c r="C46" i="141" s="1"/>
  <c r="N50" i="140"/>
  <c r="M50"/>
  <c r="CN49"/>
  <c r="CM49"/>
  <c r="BY49"/>
  <c r="BX49"/>
  <c r="F49" s="1"/>
  <c r="AU49"/>
  <c r="AT49"/>
  <c r="AD49"/>
  <c r="AA49"/>
  <c r="X49"/>
  <c r="U49"/>
  <c r="Q49"/>
  <c r="D45" i="141" s="1"/>
  <c r="P49" i="140"/>
  <c r="N49"/>
  <c r="M49"/>
  <c r="G49"/>
  <c r="J49" s="1"/>
  <c r="CN48"/>
  <c r="CM48"/>
  <c r="BY48"/>
  <c r="G48" s="1"/>
  <c r="J48" s="1"/>
  <c r="BX48"/>
  <c r="F48" s="1"/>
  <c r="I48" s="1"/>
  <c r="AU48"/>
  <c r="AT48"/>
  <c r="AD48"/>
  <c r="AA48"/>
  <c r="X48"/>
  <c r="U48"/>
  <c r="Q48"/>
  <c r="P48"/>
  <c r="C44" i="141" s="1"/>
  <c r="N48" i="140"/>
  <c r="M48"/>
  <c r="CN47"/>
  <c r="CM47"/>
  <c r="BY47"/>
  <c r="BX47"/>
  <c r="F47" s="1"/>
  <c r="AU47"/>
  <c r="AT47"/>
  <c r="AD47"/>
  <c r="AA47"/>
  <c r="X47"/>
  <c r="U47"/>
  <c r="Q47"/>
  <c r="D43" i="141" s="1"/>
  <c r="P47" i="140"/>
  <c r="N47"/>
  <c r="M47"/>
  <c r="G47"/>
  <c r="J47" s="1"/>
  <c r="CN46"/>
  <c r="CM46"/>
  <c r="BY46"/>
  <c r="G46" s="1"/>
  <c r="J46" s="1"/>
  <c r="BX46"/>
  <c r="F46" s="1"/>
  <c r="I46" s="1"/>
  <c r="AU46"/>
  <c r="AT46"/>
  <c r="AD46"/>
  <c r="AA46"/>
  <c r="X46"/>
  <c r="U46"/>
  <c r="Q46"/>
  <c r="P46"/>
  <c r="C42" i="141" s="1"/>
  <c r="N46" i="140"/>
  <c r="M46"/>
  <c r="CN45"/>
  <c r="CM45"/>
  <c r="BY45"/>
  <c r="BX45"/>
  <c r="AU45"/>
  <c r="AT45"/>
  <c r="AD45"/>
  <c r="AA45"/>
  <c r="X45"/>
  <c r="U45"/>
  <c r="Q45"/>
  <c r="D41" i="141" s="1"/>
  <c r="P45" i="140"/>
  <c r="N45"/>
  <c r="M45"/>
  <c r="G45"/>
  <c r="J45" s="1"/>
  <c r="F45"/>
  <c r="CN44"/>
  <c r="CM44"/>
  <c r="BY44"/>
  <c r="G44" s="1"/>
  <c r="BX44"/>
  <c r="AU44"/>
  <c r="AT44"/>
  <c r="AD44"/>
  <c r="AA44"/>
  <c r="X44"/>
  <c r="Q44"/>
  <c r="D40" i="141" s="1"/>
  <c r="P44" i="140"/>
  <c r="N44"/>
  <c r="M44"/>
  <c r="F44"/>
  <c r="I44" s="1"/>
  <c r="CN43"/>
  <c r="CM43"/>
  <c r="BY43"/>
  <c r="BX43"/>
  <c r="AU43"/>
  <c r="AT43"/>
  <c r="AD43"/>
  <c r="AA43"/>
  <c r="X43"/>
  <c r="U43"/>
  <c r="Q43"/>
  <c r="P43"/>
  <c r="C39" i="141" s="1"/>
  <c r="N43" i="140"/>
  <c r="M43"/>
  <c r="G43"/>
  <c r="J43" s="1"/>
  <c r="CN42"/>
  <c r="CM42"/>
  <c r="BY42"/>
  <c r="G42" s="1"/>
  <c r="J42" s="1"/>
  <c r="BX42"/>
  <c r="F42" s="1"/>
  <c r="AU42"/>
  <c r="AT42"/>
  <c r="AD42"/>
  <c r="AA42"/>
  <c r="X42"/>
  <c r="U42"/>
  <c r="Q42"/>
  <c r="D38" i="141" s="1"/>
  <c r="P42" i="140"/>
  <c r="C38" i="141" s="1"/>
  <c r="N42" i="140"/>
  <c r="M42"/>
  <c r="CN41"/>
  <c r="CM41"/>
  <c r="BY41"/>
  <c r="G41" s="1"/>
  <c r="J41" s="1"/>
  <c r="BX41"/>
  <c r="F41" s="1"/>
  <c r="I41" s="1"/>
  <c r="AU41"/>
  <c r="AT41"/>
  <c r="AD41"/>
  <c r="AA41"/>
  <c r="X41"/>
  <c r="U41"/>
  <c r="Q41"/>
  <c r="P41"/>
  <c r="C37" i="141" s="1"/>
  <c r="N41" i="140"/>
  <c r="M41"/>
  <c r="CN40"/>
  <c r="CM40"/>
  <c r="BY40"/>
  <c r="G40" s="1"/>
  <c r="J40" s="1"/>
  <c r="BX40"/>
  <c r="F40" s="1"/>
  <c r="AU40"/>
  <c r="AT40"/>
  <c r="AA40"/>
  <c r="X40"/>
  <c r="U40"/>
  <c r="Q40"/>
  <c r="D36" i="141" s="1"/>
  <c r="P40" i="140"/>
  <c r="C36" i="141" s="1"/>
  <c r="N40" i="140"/>
  <c r="M40"/>
  <c r="CN39"/>
  <c r="CM39"/>
  <c r="BY39"/>
  <c r="BX39"/>
  <c r="F39" s="1"/>
  <c r="I39" s="1"/>
  <c r="AU39"/>
  <c r="AT39"/>
  <c r="AD39"/>
  <c r="AA39"/>
  <c r="X39"/>
  <c r="U39"/>
  <c r="Q39"/>
  <c r="P39"/>
  <c r="C35" i="141" s="1"/>
  <c r="N39" i="140"/>
  <c r="M39"/>
  <c r="G39"/>
  <c r="J39" s="1"/>
  <c r="CN38"/>
  <c r="CM38"/>
  <c r="BY38"/>
  <c r="G38" s="1"/>
  <c r="BX38"/>
  <c r="AU38"/>
  <c r="AT38"/>
  <c r="AG38"/>
  <c r="AD38"/>
  <c r="AA38"/>
  <c r="X38"/>
  <c r="U38"/>
  <c r="Q38"/>
  <c r="P38"/>
  <c r="N38"/>
  <c r="M38"/>
  <c r="CN37"/>
  <c r="CM37"/>
  <c r="BY37"/>
  <c r="BX37"/>
  <c r="F37" s="1"/>
  <c r="AU37"/>
  <c r="AT37"/>
  <c r="AD37"/>
  <c r="AA37"/>
  <c r="X37"/>
  <c r="U37"/>
  <c r="Q37"/>
  <c r="D33" i="141" s="1"/>
  <c r="P37" i="140"/>
  <c r="N37"/>
  <c r="M37"/>
  <c r="G37"/>
  <c r="J37" s="1"/>
  <c r="CN36"/>
  <c r="CM36"/>
  <c r="BY36"/>
  <c r="G36" s="1"/>
  <c r="J36" s="1"/>
  <c r="BX36"/>
  <c r="F36" s="1"/>
  <c r="I36" s="1"/>
  <c r="AU36"/>
  <c r="AT36"/>
  <c r="AD36"/>
  <c r="AA36"/>
  <c r="X36"/>
  <c r="U36"/>
  <c r="Q36"/>
  <c r="P36"/>
  <c r="C32" i="141" s="1"/>
  <c r="N36" i="140"/>
  <c r="M36"/>
  <c r="CN35"/>
  <c r="CM35"/>
  <c r="BY35"/>
  <c r="BX35"/>
  <c r="F35" s="1"/>
  <c r="AU35"/>
  <c r="AT35"/>
  <c r="AD35"/>
  <c r="AA35"/>
  <c r="X35"/>
  <c r="U35"/>
  <c r="Q35"/>
  <c r="D31" i="141" s="1"/>
  <c r="P35" i="140"/>
  <c r="N35"/>
  <c r="M35"/>
  <c r="G35"/>
  <c r="J35" s="1"/>
  <c r="CN34"/>
  <c r="CM34"/>
  <c r="BY34"/>
  <c r="G34" s="1"/>
  <c r="J34" s="1"/>
  <c r="BX34"/>
  <c r="AU34"/>
  <c r="AT34"/>
  <c r="AG34"/>
  <c r="AD34"/>
  <c r="AA34"/>
  <c r="X34"/>
  <c r="U34"/>
  <c r="Q34"/>
  <c r="D30" i="141" s="1"/>
  <c r="P34" i="140"/>
  <c r="N34"/>
  <c r="M34"/>
  <c r="F34"/>
  <c r="CN33"/>
  <c r="CM33"/>
  <c r="BY33"/>
  <c r="G33" s="1"/>
  <c r="J33" s="1"/>
  <c r="BX33"/>
  <c r="F33" s="1"/>
  <c r="I33" s="1"/>
  <c r="AU33"/>
  <c r="AT33"/>
  <c r="AD33"/>
  <c r="AA33"/>
  <c r="X33"/>
  <c r="U33"/>
  <c r="Q33"/>
  <c r="P33"/>
  <c r="C29" i="141" s="1"/>
  <c r="N33" i="140"/>
  <c r="M33"/>
  <c r="CN32"/>
  <c r="CM32"/>
  <c r="BY32"/>
  <c r="G32" s="1"/>
  <c r="BX32"/>
  <c r="F32" s="1"/>
  <c r="AU32"/>
  <c r="AT32"/>
  <c r="AG32"/>
  <c r="AD32"/>
  <c r="AA32"/>
  <c r="X32"/>
  <c r="U32"/>
  <c r="Q32"/>
  <c r="P32"/>
  <c r="N32"/>
  <c r="M32"/>
  <c r="L74"/>
  <c r="K74"/>
  <c r="CN31"/>
  <c r="CM31"/>
  <c r="BY31"/>
  <c r="BX31"/>
  <c r="AU31"/>
  <c r="AT31"/>
  <c r="AD31"/>
  <c r="AA31"/>
  <c r="X31"/>
  <c r="U31"/>
  <c r="Q31"/>
  <c r="P31"/>
  <c r="C27" i="141" s="1"/>
  <c r="N31" i="140"/>
  <c r="M31"/>
  <c r="G31"/>
  <c r="J31" s="1"/>
  <c r="F31"/>
  <c r="I31" s="1"/>
  <c r="CN30"/>
  <c r="CM30"/>
  <c r="BY30"/>
  <c r="BX30"/>
  <c r="AU30"/>
  <c r="AT30"/>
  <c r="AD30"/>
  <c r="AA30"/>
  <c r="X30"/>
  <c r="U30"/>
  <c r="Q30"/>
  <c r="D26" i="141" s="1"/>
  <c r="P30" i="140"/>
  <c r="N30"/>
  <c r="M30"/>
  <c r="G30"/>
  <c r="J30" s="1"/>
  <c r="F30"/>
  <c r="CN29"/>
  <c r="CM29"/>
  <c r="BY29"/>
  <c r="G29" s="1"/>
  <c r="J29" s="1"/>
  <c r="BX29"/>
  <c r="F29" s="1"/>
  <c r="I29" s="1"/>
  <c r="AU29"/>
  <c r="AT29"/>
  <c r="AD29"/>
  <c r="AA29"/>
  <c r="X29"/>
  <c r="U29"/>
  <c r="Q29"/>
  <c r="P29"/>
  <c r="C25" i="141" s="1"/>
  <c r="N29" i="140"/>
  <c r="M29"/>
  <c r="CN28"/>
  <c r="CM28"/>
  <c r="BY28"/>
  <c r="BX28"/>
  <c r="F28" s="1"/>
  <c r="I28" s="1"/>
  <c r="AU28"/>
  <c r="AT28"/>
  <c r="AA28"/>
  <c r="X28"/>
  <c r="Q28"/>
  <c r="D24" i="141" s="1"/>
  <c r="P28" i="140"/>
  <c r="N28"/>
  <c r="M28"/>
  <c r="G28"/>
  <c r="J28" s="1"/>
  <c r="CN27"/>
  <c r="CM27"/>
  <c r="BY27"/>
  <c r="G27" s="1"/>
  <c r="BX27"/>
  <c r="F27" s="1"/>
  <c r="I27" s="1"/>
  <c r="AU27"/>
  <c r="AT27"/>
  <c r="AA27"/>
  <c r="X27"/>
  <c r="Q27"/>
  <c r="D23" i="141" s="1"/>
  <c r="P27" i="140"/>
  <c r="N27"/>
  <c r="M27"/>
  <c r="CN26"/>
  <c r="CM26"/>
  <c r="BY26"/>
  <c r="BX26"/>
  <c r="F26" s="1"/>
  <c r="I26" s="1"/>
  <c r="AU26"/>
  <c r="AT26"/>
  <c r="AD26"/>
  <c r="AA26"/>
  <c r="X26"/>
  <c r="U26"/>
  <c r="Q26"/>
  <c r="P26"/>
  <c r="C22" i="141" s="1"/>
  <c r="N26" i="140"/>
  <c r="M26"/>
  <c r="G26"/>
  <c r="J26" s="1"/>
  <c r="CN25"/>
  <c r="CM25"/>
  <c r="BY25"/>
  <c r="G25" s="1"/>
  <c r="J25" s="1"/>
  <c r="BX25"/>
  <c r="F25" s="1"/>
  <c r="AU25"/>
  <c r="AT25"/>
  <c r="AD25"/>
  <c r="AA25"/>
  <c r="X25"/>
  <c r="Q25"/>
  <c r="P25"/>
  <c r="C21" i="141" s="1"/>
  <c r="N25" i="140"/>
  <c r="M25"/>
  <c r="CN24"/>
  <c r="CM24"/>
  <c r="BY24"/>
  <c r="G24" s="1"/>
  <c r="J24" s="1"/>
  <c r="BX24"/>
  <c r="F24" s="1"/>
  <c r="I24" s="1"/>
  <c r="AU24"/>
  <c r="AT24"/>
  <c r="AD24"/>
  <c r="AA24"/>
  <c r="X24"/>
  <c r="U24"/>
  <c r="Q24"/>
  <c r="D20" i="141" s="1"/>
  <c r="P24" i="140"/>
  <c r="N24"/>
  <c r="M24"/>
  <c r="CN23"/>
  <c r="CM23"/>
  <c r="BY23"/>
  <c r="BX23"/>
  <c r="F23" s="1"/>
  <c r="I23" s="1"/>
  <c r="AU23"/>
  <c r="AT23"/>
  <c r="AA23"/>
  <c r="X23"/>
  <c r="Q23"/>
  <c r="P23"/>
  <c r="C19" i="141" s="1"/>
  <c r="N23" i="140"/>
  <c r="M23"/>
  <c r="G23"/>
  <c r="J23" s="1"/>
  <c r="CN22"/>
  <c r="CM22"/>
  <c r="BY22"/>
  <c r="G22" s="1"/>
  <c r="J22" s="1"/>
  <c r="BX22"/>
  <c r="F22" s="1"/>
  <c r="AU22"/>
  <c r="AT22"/>
  <c r="AD22"/>
  <c r="AA22"/>
  <c r="X22"/>
  <c r="Q22"/>
  <c r="P22"/>
  <c r="C18" i="141" s="1"/>
  <c r="N22" i="140"/>
  <c r="M22"/>
  <c r="CN21"/>
  <c r="CM21"/>
  <c r="BY21"/>
  <c r="G21" s="1"/>
  <c r="J21" s="1"/>
  <c r="BX21"/>
  <c r="F21" s="1"/>
  <c r="I21" s="1"/>
  <c r="AU21"/>
  <c r="AT21"/>
  <c r="AD21"/>
  <c r="AA21"/>
  <c r="X21"/>
  <c r="U21"/>
  <c r="Q21"/>
  <c r="D17" i="141" s="1"/>
  <c r="P21" i="140"/>
  <c r="N21"/>
  <c r="M21"/>
  <c r="CN20"/>
  <c r="CM20"/>
  <c r="BY20"/>
  <c r="G20" s="1"/>
  <c r="BX20"/>
  <c r="AU20"/>
  <c r="AT20"/>
  <c r="AD20"/>
  <c r="AA20"/>
  <c r="X20"/>
  <c r="Q20"/>
  <c r="D16" i="141" s="1"/>
  <c r="P20" i="140"/>
  <c r="N20"/>
  <c r="M20"/>
  <c r="F20"/>
  <c r="I20" s="1"/>
  <c r="CN19"/>
  <c r="CM19"/>
  <c r="BY19"/>
  <c r="BX19"/>
  <c r="F19" s="1"/>
  <c r="I19" s="1"/>
  <c r="AU19"/>
  <c r="AT19"/>
  <c r="AD19"/>
  <c r="AA19"/>
  <c r="X19"/>
  <c r="U19"/>
  <c r="Q19"/>
  <c r="P19"/>
  <c r="C15" i="141" s="1"/>
  <c r="N19" i="140"/>
  <c r="M19"/>
  <c r="G19"/>
  <c r="J19" s="1"/>
  <c r="CN18"/>
  <c r="CM18"/>
  <c r="BY18"/>
  <c r="G18" s="1"/>
  <c r="J18" s="1"/>
  <c r="BX18"/>
  <c r="F18" s="1"/>
  <c r="AU18"/>
  <c r="AT18"/>
  <c r="AA18"/>
  <c r="X18"/>
  <c r="U18"/>
  <c r="Q18"/>
  <c r="P18"/>
  <c r="C14" i="141" s="1"/>
  <c r="N18" i="140"/>
  <c r="M18"/>
  <c r="CN17"/>
  <c r="CM17"/>
  <c r="BY17"/>
  <c r="G17" s="1"/>
  <c r="J17" s="1"/>
  <c r="BX17"/>
  <c r="F17" s="1"/>
  <c r="I17" s="1"/>
  <c r="AU17"/>
  <c r="AT17"/>
  <c r="AD17"/>
  <c r="AA17"/>
  <c r="X17"/>
  <c r="U17"/>
  <c r="Q17"/>
  <c r="D13" i="141" s="1"/>
  <c r="P17" i="140"/>
  <c r="N17"/>
  <c r="M17"/>
  <c r="CN16"/>
  <c r="CM16"/>
  <c r="BY16"/>
  <c r="G16" s="1"/>
  <c r="BX16"/>
  <c r="AU16"/>
  <c r="AT16"/>
  <c r="AD16"/>
  <c r="AA16"/>
  <c r="X16"/>
  <c r="Q16"/>
  <c r="D12" i="141" s="1"/>
  <c r="P16" i="140"/>
  <c r="N16"/>
  <c r="M16"/>
  <c r="F16"/>
  <c r="I16" s="1"/>
  <c r="CN15"/>
  <c r="CM15"/>
  <c r="BY15"/>
  <c r="G15" s="1"/>
  <c r="BX15"/>
  <c r="F15" s="1"/>
  <c r="I15" s="1"/>
  <c r="AU15"/>
  <c r="AT15"/>
  <c r="AA15"/>
  <c r="U15"/>
  <c r="Q15"/>
  <c r="D11" i="141" s="1"/>
  <c r="P15" i="140"/>
  <c r="N15"/>
  <c r="M15"/>
  <c r="CN14"/>
  <c r="CM14"/>
  <c r="BY14"/>
  <c r="G14" s="1"/>
  <c r="BX14"/>
  <c r="AU14"/>
  <c r="AT14"/>
  <c r="AA14"/>
  <c r="X14"/>
  <c r="U14"/>
  <c r="Q14"/>
  <c r="D10" i="141" s="1"/>
  <c r="P14" i="140"/>
  <c r="N14"/>
  <c r="M14"/>
  <c r="F14"/>
  <c r="I14" s="1"/>
  <c r="CN13"/>
  <c r="CM13"/>
  <c r="BY13"/>
  <c r="G13" s="1"/>
  <c r="BX13"/>
  <c r="F13" s="1"/>
  <c r="I13" s="1"/>
  <c r="AU13"/>
  <c r="AT13"/>
  <c r="AD13"/>
  <c r="AA13"/>
  <c r="X13"/>
  <c r="U13"/>
  <c r="Q13"/>
  <c r="D9" i="141" s="1"/>
  <c r="P13" i="140"/>
  <c r="N13"/>
  <c r="M13"/>
  <c r="CN12"/>
  <c r="CN74" s="1"/>
  <c r="CM12"/>
  <c r="BY12"/>
  <c r="BY74" s="1"/>
  <c r="BX12"/>
  <c r="AU12"/>
  <c r="AT12"/>
  <c r="AG12"/>
  <c r="AD12"/>
  <c r="AA12"/>
  <c r="X12"/>
  <c r="U12"/>
  <c r="Q12"/>
  <c r="P12"/>
  <c r="N12"/>
  <c r="M12"/>
  <c r="O42" l="1"/>
  <c r="E38" i="141"/>
  <c r="AV42" i="140"/>
  <c r="O43"/>
  <c r="AV43"/>
  <c r="O44"/>
  <c r="AV44"/>
  <c r="H47"/>
  <c r="H49"/>
  <c r="O50"/>
  <c r="O52"/>
  <c r="H55"/>
  <c r="AV55"/>
  <c r="O56"/>
  <c r="AV56"/>
  <c r="AV57"/>
  <c r="O58"/>
  <c r="AV58"/>
  <c r="AV59"/>
  <c r="O60"/>
  <c r="AV60"/>
  <c r="AV61"/>
  <c r="H62"/>
  <c r="O62"/>
  <c r="AV62"/>
  <c r="H63"/>
  <c r="O63"/>
  <c r="AV63"/>
  <c r="H64"/>
  <c r="O64"/>
  <c r="AV64"/>
  <c r="O65"/>
  <c r="AV65"/>
  <c r="AV66"/>
  <c r="O67"/>
  <c r="AV67"/>
  <c r="O68"/>
  <c r="AV68"/>
  <c r="O69"/>
  <c r="AV69"/>
  <c r="O70"/>
  <c r="AV70"/>
  <c r="O71"/>
  <c r="AV71"/>
  <c r="O72"/>
  <c r="AV72"/>
  <c r="AV73"/>
  <c r="AU74"/>
  <c r="G12"/>
  <c r="N74"/>
  <c r="Q74"/>
  <c r="AT74"/>
  <c r="BX74"/>
  <c r="CM74"/>
  <c r="O22"/>
  <c r="AV22"/>
  <c r="O23"/>
  <c r="AV23"/>
  <c r="O24"/>
  <c r="AV24"/>
  <c r="J12"/>
  <c r="G74"/>
  <c r="F12"/>
  <c r="M74"/>
  <c r="P74"/>
  <c r="O16"/>
  <c r="AV16"/>
  <c r="O17"/>
  <c r="AV17"/>
  <c r="O13"/>
  <c r="O18"/>
  <c r="AV18"/>
  <c r="O19"/>
  <c r="AV19"/>
  <c r="O20"/>
  <c r="AV20"/>
  <c r="O21"/>
  <c r="AV21"/>
  <c r="O25"/>
  <c r="AV25"/>
  <c r="O26"/>
  <c r="AV26"/>
  <c r="O27"/>
  <c r="O30"/>
  <c r="AV30"/>
  <c r="O31"/>
  <c r="AV31"/>
  <c r="H35"/>
  <c r="H37"/>
  <c r="H51"/>
  <c r="H53"/>
  <c r="O73"/>
  <c r="O39"/>
  <c r="AV39"/>
  <c r="H40"/>
  <c r="O40"/>
  <c r="E36" i="141"/>
  <c r="R15" i="140"/>
  <c r="C11" i="141"/>
  <c r="C8"/>
  <c r="R13" i="140"/>
  <c r="C9" i="141"/>
  <c r="R16" i="140"/>
  <c r="C12" i="141"/>
  <c r="R17" i="140"/>
  <c r="C13" i="141"/>
  <c r="E13" s="1"/>
  <c r="R18" i="140"/>
  <c r="D14" i="141"/>
  <c r="E14" s="1"/>
  <c r="R19" i="140"/>
  <c r="D15" i="141"/>
  <c r="R20" i="140"/>
  <c r="C16" i="141"/>
  <c r="R21" i="140"/>
  <c r="C17" i="141"/>
  <c r="E17" s="1"/>
  <c r="R22" i="140"/>
  <c r="D18" i="141"/>
  <c r="E18" s="1"/>
  <c r="R23" i="140"/>
  <c r="D19" i="141"/>
  <c r="R24" i="140"/>
  <c r="C20" i="141"/>
  <c r="R25" i="140"/>
  <c r="D21" i="141"/>
  <c r="R26" i="140"/>
  <c r="D22" i="141"/>
  <c r="E22" s="1"/>
  <c r="R27" i="140"/>
  <c r="C23" i="141"/>
  <c r="E23" s="1"/>
  <c r="R30" i="140"/>
  <c r="C26" i="141"/>
  <c r="C28"/>
  <c r="D34"/>
  <c r="R39" i="140"/>
  <c r="D35" i="141"/>
  <c r="E35" s="1"/>
  <c r="R45" i="140"/>
  <c r="C41" i="141"/>
  <c r="R46" i="140"/>
  <c r="D42" i="141"/>
  <c r="E42" s="1"/>
  <c r="R47" i="140"/>
  <c r="C43" i="141"/>
  <c r="R48" i="140"/>
  <c r="D44" i="141"/>
  <c r="E44" s="1"/>
  <c r="R49" i="140"/>
  <c r="C45" i="141"/>
  <c r="R50" i="140"/>
  <c r="D46" i="141"/>
  <c r="E46" s="1"/>
  <c r="R51" i="140"/>
  <c r="C47" i="141"/>
  <c r="R52" i="140"/>
  <c r="D48" i="141"/>
  <c r="E48" s="1"/>
  <c r="R53" i="140"/>
  <c r="C49" i="141"/>
  <c r="D51"/>
  <c r="R68" i="140"/>
  <c r="D64" i="141"/>
  <c r="E64" s="1"/>
  <c r="R69" i="140"/>
  <c r="D65" i="141"/>
  <c r="E65" s="1"/>
  <c r="R70" i="140"/>
  <c r="D66" i="141"/>
  <c r="E66" s="1"/>
  <c r="R71" i="140"/>
  <c r="D67" i="141"/>
  <c r="E67" s="1"/>
  <c r="R72" i="140"/>
  <c r="D68" i="141"/>
  <c r="E68" s="1"/>
  <c r="R73" i="140"/>
  <c r="D69" i="141"/>
  <c r="E69" s="1"/>
  <c r="O14" i="140"/>
  <c r="AV14"/>
  <c r="O15"/>
  <c r="E11" i="141"/>
  <c r="O28" i="140"/>
  <c r="AV28"/>
  <c r="O29"/>
  <c r="AV29"/>
  <c r="O33"/>
  <c r="AV33"/>
  <c r="H34"/>
  <c r="O34"/>
  <c r="AV34"/>
  <c r="O35"/>
  <c r="AV35"/>
  <c r="O36"/>
  <c r="AV36"/>
  <c r="O37"/>
  <c r="AV37"/>
  <c r="O41"/>
  <c r="AV41"/>
  <c r="F43"/>
  <c r="H56"/>
  <c r="H58"/>
  <c r="H60"/>
  <c r="H65"/>
  <c r="H67"/>
  <c r="D8" i="141"/>
  <c r="R14" i="140"/>
  <c r="C10" i="141"/>
  <c r="E10" s="1"/>
  <c r="R28" i="140"/>
  <c r="C24" i="141"/>
  <c r="E24" s="1"/>
  <c r="R29" i="140"/>
  <c r="D25" i="141"/>
  <c r="E25" s="1"/>
  <c r="R31" i="140"/>
  <c r="D27" i="141"/>
  <c r="E27" s="1"/>
  <c r="D28"/>
  <c r="E28" s="1"/>
  <c r="R33" i="140"/>
  <c r="D29" i="141"/>
  <c r="E29" s="1"/>
  <c r="R34" i="140"/>
  <c r="C30" i="141"/>
  <c r="E30" s="1"/>
  <c r="R35" i="140"/>
  <c r="C31" i="141"/>
  <c r="E31" s="1"/>
  <c r="R36" i="140"/>
  <c r="D32" i="141"/>
  <c r="E32" s="1"/>
  <c r="R37" i="140"/>
  <c r="C33" i="141"/>
  <c r="E33" s="1"/>
  <c r="C34"/>
  <c r="R41" i="140"/>
  <c r="D37" i="141"/>
  <c r="E37" s="1"/>
  <c r="R43" i="140"/>
  <c r="D39" i="141"/>
  <c r="E39" s="1"/>
  <c r="R44" i="140"/>
  <c r="C40" i="141"/>
  <c r="E40" s="1"/>
  <c r="R54" i="140"/>
  <c r="D50" i="141"/>
  <c r="E50" s="1"/>
  <c r="R55" i="140"/>
  <c r="C51" i="141"/>
  <c r="R56" i="140"/>
  <c r="C52" i="141"/>
  <c r="E52" s="1"/>
  <c r="R57" i="140"/>
  <c r="D53" i="141"/>
  <c r="E53" s="1"/>
  <c r="R58" i="140"/>
  <c r="C54" i="141"/>
  <c r="E54" s="1"/>
  <c r="R59" i="140"/>
  <c r="D55" i="141"/>
  <c r="E55" s="1"/>
  <c r="R60" i="140"/>
  <c r="C56" i="141"/>
  <c r="E56" s="1"/>
  <c r="R61" i="140"/>
  <c r="D57" i="141"/>
  <c r="E57" s="1"/>
  <c r="R62" i="140"/>
  <c r="C58" i="141"/>
  <c r="E58" s="1"/>
  <c r="R63" i="140"/>
  <c r="C59" i="141"/>
  <c r="E59" s="1"/>
  <c r="R64" i="140"/>
  <c r="C60" i="141"/>
  <c r="E60" s="1"/>
  <c r="R65" i="140"/>
  <c r="C61" i="141"/>
  <c r="E61" s="1"/>
  <c r="R66" i="140"/>
  <c r="D62" i="141"/>
  <c r="E62" s="1"/>
  <c r="R67" i="140"/>
  <c r="C63" i="141"/>
  <c r="E63" s="1"/>
  <c r="E9"/>
  <c r="E12"/>
  <c r="E15"/>
  <c r="E16"/>
  <c r="E19"/>
  <c r="E20"/>
  <c r="E21"/>
  <c r="E26"/>
  <c r="I32" i="140"/>
  <c r="O45"/>
  <c r="E41" i="141"/>
  <c r="AV45" i="140"/>
  <c r="O46"/>
  <c r="AV46"/>
  <c r="O47"/>
  <c r="E43" i="141"/>
  <c r="AV47" i="140"/>
  <c r="O48"/>
  <c r="AV48"/>
  <c r="O49"/>
  <c r="E45" i="141"/>
  <c r="AV49" i="140"/>
  <c r="AV50"/>
  <c r="O51"/>
  <c r="E47" i="141"/>
  <c r="AV51" i="140"/>
  <c r="AV52"/>
  <c r="O53"/>
  <c r="E49" i="141"/>
  <c r="AV53" i="140"/>
  <c r="O54"/>
  <c r="AV54"/>
  <c r="O57"/>
  <c r="O59"/>
  <c r="O61"/>
  <c r="O66"/>
  <c r="H69"/>
  <c r="I43"/>
  <c r="H45"/>
  <c r="R40"/>
  <c r="R42"/>
  <c r="H42"/>
  <c r="O38"/>
  <c r="J13"/>
  <c r="H13"/>
  <c r="J14"/>
  <c r="H14"/>
  <c r="J20"/>
  <c r="H20"/>
  <c r="I22"/>
  <c r="J15"/>
  <c r="H15"/>
  <c r="J16"/>
  <c r="H16"/>
  <c r="I18"/>
  <c r="I25"/>
  <c r="J27"/>
  <c r="H27"/>
  <c r="R12"/>
  <c r="AV12"/>
  <c r="H17"/>
  <c r="H21"/>
  <c r="H24"/>
  <c r="H28"/>
  <c r="I30"/>
  <c r="H30"/>
  <c r="J44"/>
  <c r="H44"/>
  <c r="H12"/>
  <c r="I12"/>
  <c r="O12"/>
  <c r="H18"/>
  <c r="H19"/>
  <c r="H22"/>
  <c r="H23"/>
  <c r="H25"/>
  <c r="H26"/>
  <c r="H29"/>
  <c r="X74"/>
  <c r="AD74"/>
  <c r="H32"/>
  <c r="J32"/>
  <c r="R32"/>
  <c r="AV32"/>
  <c r="H33"/>
  <c r="I34"/>
  <c r="I35"/>
  <c r="H36"/>
  <c r="I37"/>
  <c r="F38"/>
  <c r="H38" s="1"/>
  <c r="J38"/>
  <c r="R38"/>
  <c r="AV38"/>
  <c r="H39"/>
  <c r="I40"/>
  <c r="H41"/>
  <c r="I42"/>
  <c r="H43"/>
  <c r="I45"/>
  <c r="H46"/>
  <c r="I47"/>
  <c r="H48"/>
  <c r="I49"/>
  <c r="H50"/>
  <c r="I51"/>
  <c r="H52"/>
  <c r="I53"/>
  <c r="H54"/>
  <c r="I55"/>
  <c r="O55"/>
  <c r="I56"/>
  <c r="H57"/>
  <c r="I58"/>
  <c r="H59"/>
  <c r="I60"/>
  <c r="H61"/>
  <c r="I62"/>
  <c r="I63"/>
  <c r="I64"/>
  <c r="I65"/>
  <c r="H66"/>
  <c r="I67"/>
  <c r="H68"/>
  <c r="I69"/>
  <c r="H70"/>
  <c r="H72"/>
  <c r="U74"/>
  <c r="AA74"/>
  <c r="AG74"/>
  <c r="H31"/>
  <c r="O32"/>
  <c r="H71"/>
  <c r="H73"/>
  <c r="F74" l="1"/>
  <c r="AV74"/>
  <c r="R74"/>
  <c r="E8" i="141"/>
  <c r="D70"/>
  <c r="E51"/>
  <c r="E34"/>
  <c r="C70"/>
  <c r="J74" i="140"/>
  <c r="I38"/>
  <c r="O74"/>
  <c r="E70" i="141" l="1"/>
  <c r="H74" i="140"/>
  <c r="I74"/>
</calcChain>
</file>

<file path=xl/sharedStrings.xml><?xml version="1.0" encoding="utf-8"?>
<sst xmlns="http://schemas.openxmlformats.org/spreadsheetml/2006/main" count="286" uniqueCount="136">
  <si>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</si>
  <si>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</si>
  <si>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</si>
  <si>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</si>
  <si>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t>տող 1150
Համայնքի բյուջե վճարվող պետական տուրքեր
(տող 1151 )</t>
  </si>
  <si>
    <t>տող1160
 1.5 Այլ հարկային եկամուտներ</t>
  </si>
  <si>
    <t>տող1257
գ) Պետական բյուջեից համայնքի վարչական բյուջեին տրամադրվող նպատակային հատկացումներ (սուբվենցիաներ)</t>
  </si>
  <si>
    <t>տող1258
դ) Այլ համայնքների բյուջեներից ընթացիկ ծախսերի ֆինանսավորման նպատակով ստացվող պաշտոնական դրամաշնորհներ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</si>
  <si>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</si>
  <si>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</si>
  <si>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</si>
  <si>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</si>
  <si>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</si>
  <si>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</si>
  <si>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</si>
  <si>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</si>
  <si>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</si>
  <si>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</si>
  <si>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</si>
  <si>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</si>
  <si>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</si>
  <si>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</si>
  <si>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1. ՀԱՐԿԵՐ ԵՎ ՏՈՒՐՔԵՐ</t>
  </si>
  <si>
    <t xml:space="preserve"> տող 1390
3.9 Այլ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</si>
  <si>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</si>
  <si>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</si>
  <si>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</si>
  <si>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</si>
  <si>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</si>
  <si>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</si>
  <si>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</si>
  <si>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</si>
  <si>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</si>
  <si>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</si>
  <si>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</si>
  <si>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</si>
  <si>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 xml:space="preserve">փաստ.                                                                            </t>
  </si>
  <si>
    <t>կատ. %-ը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</si>
  <si>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</si>
  <si>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</si>
  <si>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</si>
  <si>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</si>
  <si>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</si>
  <si>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</si>
  <si>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</si>
  <si>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</si>
  <si>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</si>
  <si>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</si>
  <si>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</si>
  <si>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</si>
  <si>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</si>
  <si>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</si>
  <si>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</si>
  <si>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</si>
  <si>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</si>
  <si>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</si>
  <si>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</si>
  <si>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</si>
  <si>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</si>
  <si>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</si>
  <si>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</si>
  <si>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</si>
  <si>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</si>
  <si>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</si>
  <si>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</si>
  <si>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</si>
  <si>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</si>
  <si>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</si>
  <si>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</si>
  <si>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</si>
  <si>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</si>
  <si>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</si>
  <si>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</si>
  <si>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</si>
  <si>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</si>
  <si>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</si>
  <si>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</si>
  <si>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</si>
  <si>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</si>
  <si>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</si>
  <si>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</si>
  <si>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</si>
  <si>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</si>
  <si>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</si>
  <si>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</si>
  <si>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</si>
  <si>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</si>
  <si>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</si>
  <si>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</si>
  <si>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</si>
  <si>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</si>
  <si>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</si>
  <si>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</si>
  <si>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</si>
  <si>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</si>
  <si>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</si>
  <si>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</si>
  <si>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   ծրագիր     տարեկան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</si>
  <si>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</si>
  <si>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</si>
  <si>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</si>
  <si>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</si>
  <si>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</si>
  <si>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</si>
  <si>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</si>
  <si>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</si>
  <si>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</si>
  <si>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</si>
  <si>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</si>
  <si>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</si>
  <si>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</si>
  <si>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ԸՆԴԱՄԵՆԸ</t>
  </si>
  <si>
    <t>2013թ. բյուջեում ներառված գույքահարկի ապառքի գումարը</t>
  </si>
  <si>
    <t>2013թ. բյուջեում ներառված հողի հարկի ապառքի գումարը*</t>
  </si>
  <si>
    <t>Հ/Հ</t>
  </si>
  <si>
    <t xml:space="preserve">ծրագիր  տարեկան </t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</si>
  <si>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</si>
  <si>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</si>
  <si>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</si>
  <si>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</si>
  <si>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</si>
  <si>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</si>
  <si>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</si>
  <si>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Ն.Ծաղկավան (Իջևանի շրջ.)</t>
  </si>
  <si>
    <t>Վ.Ծաղկավան (Բերդի շրջ.)</t>
  </si>
  <si>
    <t>Զորական (Վերին Քյորփլու)</t>
  </si>
  <si>
    <r>
      <t>տող 1120
1.2 Գույքային հարկեր այլ գույքից  այդ թվում`
Գույքահարկ փոխադրամիջոցների համար</t>
    </r>
    <r>
      <rPr>
        <sz val="10"/>
        <rFont val="Arial Armenian"/>
        <family val="2"/>
      </rPr>
      <t/>
    </r>
  </si>
  <si>
    <t>2014թ.  հունվարի 1-ի դրությամբ</t>
  </si>
  <si>
    <t>Ընդամենը գույ քահարկի ապ առքը 01.01.13թ. դրությամբ</t>
  </si>
  <si>
    <t>Ընդամենը հողի հարկի ապառքը 01.01.2013թ. դրությամբ</t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</si>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</sst>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11"/>
      <color theme="1"/>
      <name val="Calibri"/>
      <family val="2"/>
      <scheme val="minor"/>
    </font>
    <font>
      <sz val="10"/>
      <name val="Arial LatArm"/>
      <family val="2"/>
    </font>
    <font>
      <sz val="11"/>
      <name val="GHEA Grapalat"/>
      <family val="3"/>
    </font>
    <font>
      <sz val="8"/>
      <color rgb="FFFF0000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/>
  </cellStyleXfs>
  <cellXfs count="195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5" fontId="6" fillId="0" borderId="3" xfId="0" applyNumberFormat="1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165" fontId="5" fillId="4" borderId="3" xfId="0" applyNumberFormat="1" applyFont="1" applyFill="1" applyBorder="1" applyAlignment="1" applyProtection="1">
      <alignment horizontal="center" vertical="center" wrapText="1"/>
    </xf>
    <xf numFmtId="165" fontId="5" fillId="8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165" fontId="5" fillId="1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5" fillId="0" borderId="0" xfId="0" applyFont="1" applyAlignment="1" applyProtection="1">
      <alignment horizontal="center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3" xfId="0" applyFont="1" applyFill="1" applyBorder="1" applyAlignment="1">
      <alignment horizontal="left" vertical="center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4" fontId="5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3" xfId="0" applyNumberFormat="1" applyFont="1" applyFill="1" applyBorder="1" applyAlignment="1" applyProtection="1">
      <alignment horizontal="center" vertical="center" wrapText="1"/>
    </xf>
    <xf numFmtId="165" fontId="5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/>
      <protection locked="0"/>
    </xf>
    <xf numFmtId="164" fontId="5" fillId="0" borderId="3" xfId="0" applyNumberFormat="1" applyFont="1" applyFill="1" applyBorder="1" applyAlignment="1">
      <alignment horizontal="center"/>
    </xf>
    <xf numFmtId="0" fontId="11" fillId="0" borderId="0" xfId="0" applyFont="1" applyFill="1"/>
    <xf numFmtId="165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165" fontId="5" fillId="0" borderId="15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textRotation="90" wrapText="1"/>
    </xf>
    <xf numFmtId="0" fontId="5" fillId="3" borderId="5" xfId="0" applyFont="1" applyFill="1" applyBorder="1" applyAlignment="1" applyProtection="1">
      <alignment horizontal="left" vertical="center" textRotation="90" wrapText="1"/>
    </xf>
    <xf numFmtId="0" fontId="5" fillId="3" borderId="4" xfId="0" applyFont="1" applyFill="1" applyBorder="1" applyAlignment="1" applyProtection="1">
      <alignment horizontal="left" vertical="center" textRotation="90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4" fontId="6" fillId="7" borderId="2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 applyProtection="1">
      <alignment horizontal="left" vertical="center" wrapText="1"/>
    </xf>
    <xf numFmtId="4" fontId="6" fillId="7" borderId="7" xfId="0" applyNumberFormat="1" applyFont="1" applyFill="1" applyBorder="1" applyAlignment="1" applyProtection="1">
      <alignment horizontal="center" vertical="center" wrapText="1"/>
    </xf>
    <xf numFmtId="4" fontId="6" fillId="7" borderId="11" xfId="0" applyNumberFormat="1" applyFont="1" applyFill="1" applyBorder="1" applyAlignment="1" applyProtection="1">
      <alignment horizontal="center" vertical="center" wrapText="1"/>
    </xf>
    <xf numFmtId="4" fontId="6" fillId="5" borderId="2" xfId="0" applyNumberFormat="1" applyFont="1" applyFill="1" applyBorder="1" applyAlignment="1" applyProtection="1">
      <alignment horizontal="center" vertical="center" wrapText="1"/>
    </xf>
    <xf numFmtId="4" fontId="6" fillId="5" borderId="4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</xf>
    <xf numFmtId="0" fontId="5" fillId="1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2" fontId="10" fillId="0" borderId="0" xfId="0" applyNumberFormat="1" applyFont="1" applyFill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4" fillId="8" borderId="15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14" xfId="0" applyFont="1" applyFill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2"/>
    <cellStyle name="Normal 5" xfId="4"/>
  </cellStyles>
  <dxfs count="0"/>
  <tableStyles count="0" defaultTableStyle="TableStyleMedium9" defaultPivotStyle="PivotStyleLight16"/>
  <colors>
    <mruColors>
      <color rgb="FF00FF00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28"/>
  <sheetViews>
    <sheetView tabSelected="1" topLeftCell="CA2" workbookViewId="0">
      <selection activeCell="BU86" sqref="BU86"/>
    </sheetView>
  </sheetViews>
  <sheetFormatPr defaultColWidth="9.5" defaultRowHeight="30.75" customHeight="1"/>
  <cols>
    <col min="1" max="1" width="4.875" style="5" customWidth="1"/>
    <col min="2" max="2" width="9.5" style="5" hidden="1" customWidth="1"/>
    <col min="3" max="3" width="12.875" style="5" customWidth="1"/>
    <col min="4" max="4" width="9.5" style="2"/>
    <col min="5" max="5" width="8.125" style="2" customWidth="1"/>
    <col min="6" max="7" width="9.5" style="2"/>
    <col min="8" max="8" width="6.25" style="2" customWidth="1"/>
    <col min="9" max="12" width="9.5" style="2" hidden="1" customWidth="1"/>
    <col min="13" max="14" width="9.5" style="2"/>
    <col min="15" max="15" width="6.25" style="2" customWidth="1"/>
    <col min="16" max="17" width="9.5" style="2"/>
    <col min="18" max="18" width="6.375" style="2" customWidth="1"/>
    <col min="19" max="19" width="8.75" style="2" customWidth="1"/>
    <col min="20" max="20" width="9.5" style="8"/>
    <col min="21" max="21" width="5.25" style="2" customWidth="1"/>
    <col min="22" max="23" width="9.5" style="2"/>
    <col min="24" max="24" width="6.375" style="2" customWidth="1"/>
    <col min="25" max="26" width="9.5" style="2"/>
    <col min="27" max="27" width="6.75" style="2" customWidth="1"/>
    <col min="28" max="29" width="9.5" style="2"/>
    <col min="30" max="30" width="6.75" style="2" customWidth="1"/>
    <col min="31" max="32" width="9.5" style="2"/>
    <col min="33" max="33" width="6.125" style="2" customWidth="1"/>
    <col min="34" max="34" width="7.625" style="2" customWidth="1"/>
    <col min="35" max="35" width="6.875" style="2" customWidth="1"/>
    <col min="36" max="37" width="9.5" style="2"/>
    <col min="38" max="38" width="9.5" style="8"/>
    <col min="39" max="42" width="9.5" style="2"/>
    <col min="43" max="43" width="8.625" style="2" customWidth="1"/>
    <col min="44" max="44" width="8" style="2" customWidth="1"/>
    <col min="45" max="45" width="8.5" style="2" customWidth="1"/>
    <col min="46" max="47" width="9.5" style="2"/>
    <col min="48" max="48" width="6" style="2" customWidth="1"/>
    <col min="49" max="51" width="9.5" style="2"/>
    <col min="52" max="52" width="9.5" style="31"/>
    <col min="53" max="55" width="9.5" style="2"/>
    <col min="56" max="56" width="9.5" style="29"/>
    <col min="57" max="75" width="9.5" style="2"/>
    <col min="76" max="76" width="11.375" style="2" customWidth="1"/>
    <col min="77" max="77" width="12.25" style="2" customWidth="1"/>
    <col min="78" max="92" width="9.5" style="2"/>
    <col min="93" max="93" width="3.125" style="2" customWidth="1"/>
    <col min="94" max="16384" width="9.5" style="2"/>
  </cols>
  <sheetData>
    <row r="1" spans="1:92" ht="13.5" hidden="1" customHeight="1">
      <c r="C1" s="36"/>
    </row>
    <row r="2" spans="1:92" ht="13.5" customHeight="1">
      <c r="A2" s="6"/>
      <c r="B2" s="6"/>
      <c r="C2" s="36"/>
      <c r="D2" s="86" t="s">
        <v>102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9"/>
      <c r="W2" s="9"/>
      <c r="X2" s="9"/>
      <c r="Z2" s="9"/>
      <c r="AA2" s="9"/>
      <c r="AC2" s="9"/>
      <c r="AD2" s="9"/>
      <c r="AF2" s="9"/>
      <c r="AG2" s="9"/>
      <c r="AH2" s="9"/>
      <c r="AI2" s="9"/>
      <c r="AJ2" s="7"/>
      <c r="AK2" s="7"/>
      <c r="AM2" s="7"/>
      <c r="AO2" s="7"/>
      <c r="AP2" s="7"/>
      <c r="AQ2" s="7"/>
      <c r="AR2" s="7"/>
      <c r="AS2" s="7"/>
      <c r="AT2" s="7"/>
      <c r="AU2" s="7"/>
      <c r="AV2" s="7"/>
      <c r="AX2" s="7"/>
      <c r="AY2" s="7"/>
      <c r="BB2" s="7"/>
      <c r="BD2" s="72"/>
      <c r="BE2" s="7"/>
      <c r="BF2" s="7"/>
      <c r="BH2" s="7"/>
      <c r="BI2" s="7"/>
      <c r="BJ2" s="7"/>
      <c r="BL2" s="7"/>
      <c r="BM2" s="7"/>
      <c r="BN2" s="7"/>
      <c r="BP2" s="7"/>
      <c r="BR2" s="7"/>
      <c r="BS2" s="7"/>
      <c r="BT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K2" s="7"/>
      <c r="CL2" s="7"/>
    </row>
    <row r="3" spans="1:92" ht="14.25">
      <c r="A3" s="6"/>
      <c r="B3" s="6"/>
      <c r="C3" s="37"/>
      <c r="D3" s="86" t="s">
        <v>103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9"/>
      <c r="W3" s="71"/>
      <c r="X3" s="71"/>
      <c r="Z3" s="71"/>
      <c r="AA3" s="71"/>
      <c r="AC3" s="9"/>
      <c r="AD3" s="9"/>
      <c r="AF3" s="9"/>
      <c r="AG3" s="9"/>
      <c r="AH3" s="9"/>
      <c r="AI3" s="9"/>
      <c r="AJ3" s="7"/>
      <c r="AK3" s="7"/>
      <c r="AM3" s="7"/>
      <c r="AO3" s="7"/>
      <c r="AP3" s="7"/>
      <c r="AQ3" s="7"/>
      <c r="AR3" s="7"/>
      <c r="AS3" s="7"/>
      <c r="AT3" s="7"/>
      <c r="AU3" s="7"/>
      <c r="AV3" s="7"/>
      <c r="AX3" s="7"/>
      <c r="AY3" s="7"/>
      <c r="BB3" s="7"/>
      <c r="BD3" s="72"/>
      <c r="BE3" s="7"/>
      <c r="BF3" s="7"/>
      <c r="BH3" s="7"/>
      <c r="BI3" s="7"/>
      <c r="BJ3" s="7"/>
      <c r="BL3" s="7"/>
      <c r="BM3" s="7"/>
      <c r="BN3" s="7"/>
      <c r="BP3" s="7"/>
      <c r="BR3" s="7"/>
      <c r="BS3" s="7"/>
      <c r="BT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K3" s="7"/>
      <c r="CL3" s="7"/>
    </row>
    <row r="4" spans="1:92" ht="14.25">
      <c r="A4" s="6"/>
      <c r="B4" s="6"/>
      <c r="C4" s="37"/>
      <c r="D4" s="86" t="s">
        <v>127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9"/>
      <c r="W4" s="71"/>
      <c r="X4" s="71"/>
      <c r="Z4" s="71"/>
      <c r="AA4" s="71"/>
      <c r="AC4" s="9"/>
      <c r="AD4" s="9"/>
      <c r="AF4" s="9"/>
      <c r="AG4" s="9"/>
      <c r="AH4" s="9"/>
      <c r="AI4" s="9"/>
      <c r="AJ4" s="7"/>
      <c r="AK4" s="7"/>
      <c r="AM4" s="7"/>
      <c r="AO4" s="7"/>
      <c r="AP4" s="7"/>
      <c r="AQ4" s="7"/>
      <c r="AR4" s="7"/>
      <c r="AS4" s="7"/>
      <c r="AT4" s="7"/>
      <c r="AU4" s="7"/>
      <c r="AV4" s="7"/>
      <c r="AX4" s="7"/>
      <c r="AY4" s="7"/>
      <c r="BB4" s="7"/>
      <c r="BD4" s="72"/>
      <c r="BE4" s="7"/>
      <c r="BF4" s="7"/>
      <c r="BH4" s="7"/>
      <c r="BI4" s="7"/>
      <c r="BJ4" s="7"/>
      <c r="BL4" s="7"/>
      <c r="BM4" s="7"/>
      <c r="BN4" s="7"/>
      <c r="BP4" s="7"/>
      <c r="BR4" s="7"/>
      <c r="BS4" s="7"/>
      <c r="BT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K4" s="7"/>
      <c r="CL4" s="7"/>
    </row>
    <row r="5" spans="1:92" ht="11.25" customHeight="1">
      <c r="C5" s="36"/>
      <c r="Q5" s="10"/>
      <c r="T5" s="2"/>
      <c r="W5" s="87" t="s">
        <v>104</v>
      </c>
      <c r="X5" s="87"/>
      <c r="Z5" s="71"/>
      <c r="AA5" s="71"/>
      <c r="AC5" s="9"/>
      <c r="AD5" s="9"/>
      <c r="AF5" s="9"/>
      <c r="AG5" s="9"/>
      <c r="AH5" s="9"/>
      <c r="AI5" s="9"/>
      <c r="AJ5" s="7"/>
      <c r="AK5" s="7"/>
      <c r="AM5" s="7"/>
      <c r="AO5" s="7"/>
      <c r="AP5" s="7"/>
      <c r="AQ5" s="7"/>
      <c r="AR5" s="7"/>
      <c r="AS5" s="7"/>
      <c r="AT5" s="7"/>
      <c r="AU5" s="7"/>
      <c r="AV5" s="7"/>
      <c r="AX5" s="7"/>
      <c r="AY5" s="7"/>
      <c r="BB5" s="7"/>
      <c r="BD5" s="72"/>
      <c r="BE5" s="7"/>
      <c r="BF5" s="7"/>
      <c r="BH5" s="7"/>
      <c r="BI5" s="7"/>
      <c r="BJ5" s="7"/>
      <c r="BL5" s="7"/>
      <c r="BM5" s="7"/>
      <c r="BN5" s="7"/>
      <c r="BP5" s="7"/>
      <c r="BR5" s="7"/>
      <c r="BS5" s="7"/>
      <c r="BT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K5" s="7"/>
      <c r="CL5" s="7"/>
    </row>
    <row r="6" spans="1:92" s="4" customFormat="1" ht="16.5" customHeight="1">
      <c r="A6" s="88" t="s">
        <v>114</v>
      </c>
      <c r="B6" s="91" t="s">
        <v>105</v>
      </c>
      <c r="C6" s="94" t="s">
        <v>21</v>
      </c>
      <c r="D6" s="74" t="s">
        <v>19</v>
      </c>
      <c r="E6" s="74" t="s">
        <v>20</v>
      </c>
      <c r="F6" s="97" t="s">
        <v>33</v>
      </c>
      <c r="G6" s="98"/>
      <c r="H6" s="99"/>
      <c r="I6" s="77" t="s">
        <v>34</v>
      </c>
      <c r="J6" s="79"/>
      <c r="K6" s="142" t="s">
        <v>35</v>
      </c>
      <c r="L6" s="143"/>
      <c r="M6" s="77" t="s">
        <v>93</v>
      </c>
      <c r="N6" s="78"/>
      <c r="O6" s="79"/>
      <c r="P6" s="106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8"/>
      <c r="BW6" s="109" t="s">
        <v>16</v>
      </c>
      <c r="BX6" s="128" t="s">
        <v>27</v>
      </c>
      <c r="BY6" s="129"/>
      <c r="BZ6" s="106" t="s">
        <v>18</v>
      </c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8"/>
      <c r="CL6" s="109" t="s">
        <v>16</v>
      </c>
      <c r="CM6" s="156" t="s">
        <v>26</v>
      </c>
      <c r="CN6" s="157"/>
    </row>
    <row r="7" spans="1:92" s="4" customFormat="1" ht="29.25" customHeight="1">
      <c r="A7" s="89"/>
      <c r="B7" s="92"/>
      <c r="C7" s="95"/>
      <c r="D7" s="75"/>
      <c r="E7" s="75"/>
      <c r="F7" s="100"/>
      <c r="G7" s="101"/>
      <c r="H7" s="102"/>
      <c r="I7" s="80"/>
      <c r="J7" s="82"/>
      <c r="K7" s="144"/>
      <c r="L7" s="145"/>
      <c r="M7" s="80"/>
      <c r="N7" s="81"/>
      <c r="O7" s="82"/>
      <c r="P7" s="112" t="s">
        <v>22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4"/>
      <c r="AJ7" s="115" t="s">
        <v>15</v>
      </c>
      <c r="AK7" s="116"/>
      <c r="AL7" s="116"/>
      <c r="AM7" s="116"/>
      <c r="AN7" s="116"/>
      <c r="AO7" s="116"/>
      <c r="AP7" s="116"/>
      <c r="AQ7" s="117"/>
      <c r="AR7" s="118" t="s">
        <v>25</v>
      </c>
      <c r="AS7" s="119"/>
      <c r="AT7" s="115" t="s">
        <v>95</v>
      </c>
      <c r="AU7" s="116"/>
      <c r="AV7" s="116"/>
      <c r="AW7" s="116"/>
      <c r="AX7" s="116"/>
      <c r="AY7" s="116"/>
      <c r="AZ7" s="116"/>
      <c r="BA7" s="116"/>
      <c r="BB7" s="116"/>
      <c r="BC7" s="116"/>
      <c r="BD7" s="117"/>
      <c r="BE7" s="154" t="s">
        <v>0</v>
      </c>
      <c r="BF7" s="155"/>
      <c r="BG7" s="155"/>
      <c r="BH7" s="155"/>
      <c r="BI7" s="155"/>
      <c r="BJ7" s="181"/>
      <c r="BK7" s="115" t="s">
        <v>13</v>
      </c>
      <c r="BL7" s="116"/>
      <c r="BM7" s="116"/>
      <c r="BN7" s="116"/>
      <c r="BO7" s="116"/>
      <c r="BP7" s="117"/>
      <c r="BQ7" s="124" t="s">
        <v>32</v>
      </c>
      <c r="BR7" s="125"/>
      <c r="BS7" s="118" t="s">
        <v>14</v>
      </c>
      <c r="BT7" s="119"/>
      <c r="BU7" s="118" t="s">
        <v>23</v>
      </c>
      <c r="BV7" s="119"/>
      <c r="BW7" s="110"/>
      <c r="BX7" s="130"/>
      <c r="BY7" s="131"/>
      <c r="BZ7" s="112"/>
      <c r="CA7" s="113"/>
      <c r="CB7" s="113"/>
      <c r="CC7" s="114"/>
      <c r="CD7" s="118" t="s">
        <v>17</v>
      </c>
      <c r="CE7" s="119"/>
      <c r="CF7" s="112"/>
      <c r="CG7" s="113"/>
      <c r="CH7" s="113"/>
      <c r="CI7" s="113"/>
      <c r="CJ7" s="113"/>
      <c r="CK7" s="114"/>
      <c r="CL7" s="110"/>
      <c r="CM7" s="158"/>
      <c r="CN7" s="159"/>
    </row>
    <row r="8" spans="1:92" s="4" customFormat="1" ht="93.75" customHeight="1">
      <c r="A8" s="89"/>
      <c r="B8" s="92"/>
      <c r="C8" s="95"/>
      <c r="D8" s="75"/>
      <c r="E8" s="75"/>
      <c r="F8" s="103"/>
      <c r="G8" s="104"/>
      <c r="H8" s="105"/>
      <c r="I8" s="83"/>
      <c r="J8" s="85"/>
      <c r="K8" s="146"/>
      <c r="L8" s="147"/>
      <c r="M8" s="83"/>
      <c r="N8" s="84"/>
      <c r="O8" s="85"/>
      <c r="P8" s="182" t="s">
        <v>28</v>
      </c>
      <c r="Q8" s="183"/>
      <c r="R8" s="184"/>
      <c r="S8" s="185" t="s">
        <v>98</v>
      </c>
      <c r="T8" s="186"/>
      <c r="U8" s="187"/>
      <c r="V8" s="185" t="s">
        <v>3</v>
      </c>
      <c r="W8" s="186"/>
      <c r="X8" s="187"/>
      <c r="Y8" s="185" t="s">
        <v>126</v>
      </c>
      <c r="Z8" s="186"/>
      <c r="AA8" s="187"/>
      <c r="AB8" s="185" t="s">
        <v>29</v>
      </c>
      <c r="AC8" s="186"/>
      <c r="AD8" s="187"/>
      <c r="AE8" s="185" t="s">
        <v>4</v>
      </c>
      <c r="AF8" s="186"/>
      <c r="AG8" s="187"/>
      <c r="AH8" s="185" t="s">
        <v>5</v>
      </c>
      <c r="AI8" s="187"/>
      <c r="AJ8" s="188" t="s">
        <v>24</v>
      </c>
      <c r="AK8" s="189"/>
      <c r="AL8" s="188" t="s">
        <v>11</v>
      </c>
      <c r="AM8" s="189"/>
      <c r="AN8" s="115" t="s">
        <v>6</v>
      </c>
      <c r="AO8" s="116"/>
      <c r="AP8" s="115" t="s">
        <v>7</v>
      </c>
      <c r="AQ8" s="117"/>
      <c r="AR8" s="120"/>
      <c r="AS8" s="121"/>
      <c r="AT8" s="190" t="s">
        <v>30</v>
      </c>
      <c r="AU8" s="191"/>
      <c r="AV8" s="192"/>
      <c r="AW8" s="154" t="s">
        <v>12</v>
      </c>
      <c r="AX8" s="181"/>
      <c r="AY8" s="154" t="s">
        <v>8</v>
      </c>
      <c r="AZ8" s="181"/>
      <c r="BA8" s="154" t="s">
        <v>9</v>
      </c>
      <c r="BB8" s="181"/>
      <c r="BC8" s="154" t="s">
        <v>10</v>
      </c>
      <c r="BD8" s="181"/>
      <c r="BE8" s="154" t="s">
        <v>99</v>
      </c>
      <c r="BF8" s="181"/>
      <c r="BG8" s="154" t="s">
        <v>130</v>
      </c>
      <c r="BH8" s="181"/>
      <c r="BI8" s="122" t="s">
        <v>31</v>
      </c>
      <c r="BJ8" s="123"/>
      <c r="BK8" s="154" t="s">
        <v>100</v>
      </c>
      <c r="BL8" s="181"/>
      <c r="BM8" s="154" t="s">
        <v>94</v>
      </c>
      <c r="BN8" s="181"/>
      <c r="BO8" s="154" t="s">
        <v>101</v>
      </c>
      <c r="BP8" s="181"/>
      <c r="BQ8" s="126"/>
      <c r="BR8" s="127"/>
      <c r="BS8" s="120"/>
      <c r="BT8" s="121"/>
      <c r="BU8" s="120"/>
      <c r="BV8" s="121"/>
      <c r="BW8" s="110"/>
      <c r="BX8" s="132"/>
      <c r="BY8" s="133"/>
      <c r="BZ8" s="154" t="s">
        <v>131</v>
      </c>
      <c r="CA8" s="181"/>
      <c r="CB8" s="154" t="s">
        <v>132</v>
      </c>
      <c r="CC8" s="181"/>
      <c r="CD8" s="120"/>
      <c r="CE8" s="121"/>
      <c r="CF8" s="154" t="s">
        <v>133</v>
      </c>
      <c r="CG8" s="181"/>
      <c r="CH8" s="154" t="s">
        <v>134</v>
      </c>
      <c r="CI8" s="181"/>
      <c r="CJ8" s="193" t="s">
        <v>135</v>
      </c>
      <c r="CK8" s="194"/>
      <c r="CL8" s="110"/>
      <c r="CM8" s="160"/>
      <c r="CN8" s="161"/>
    </row>
    <row r="9" spans="1:92" s="28" customFormat="1" ht="12.75" customHeight="1">
      <c r="A9" s="89"/>
      <c r="B9" s="92"/>
      <c r="C9" s="95"/>
      <c r="D9" s="75"/>
      <c r="E9" s="75"/>
      <c r="F9" s="134" t="s">
        <v>97</v>
      </c>
      <c r="G9" s="162" t="s">
        <v>96</v>
      </c>
      <c r="H9" s="162" t="s">
        <v>37</v>
      </c>
      <c r="I9" s="136" t="s">
        <v>1</v>
      </c>
      <c r="J9" s="70"/>
      <c r="K9" s="138" t="s">
        <v>1</v>
      </c>
      <c r="L9" s="140" t="s">
        <v>2</v>
      </c>
      <c r="M9" s="134" t="s">
        <v>97</v>
      </c>
      <c r="N9" s="162" t="s">
        <v>96</v>
      </c>
      <c r="O9" s="162" t="s">
        <v>37</v>
      </c>
      <c r="P9" s="134" t="s">
        <v>97</v>
      </c>
      <c r="Q9" s="162" t="s">
        <v>96</v>
      </c>
      <c r="R9" s="162" t="s">
        <v>37</v>
      </c>
      <c r="S9" s="134" t="s">
        <v>97</v>
      </c>
      <c r="T9" s="162" t="s">
        <v>96</v>
      </c>
      <c r="U9" s="162" t="s">
        <v>37</v>
      </c>
      <c r="V9" s="134" t="s">
        <v>97</v>
      </c>
      <c r="W9" s="162" t="s">
        <v>96</v>
      </c>
      <c r="X9" s="162" t="s">
        <v>37</v>
      </c>
      <c r="Y9" s="134" t="s">
        <v>97</v>
      </c>
      <c r="Z9" s="162" t="s">
        <v>96</v>
      </c>
      <c r="AA9" s="162" t="s">
        <v>37</v>
      </c>
      <c r="AB9" s="134" t="s">
        <v>97</v>
      </c>
      <c r="AC9" s="162" t="s">
        <v>96</v>
      </c>
      <c r="AD9" s="162" t="s">
        <v>37</v>
      </c>
      <c r="AE9" s="134" t="s">
        <v>97</v>
      </c>
      <c r="AF9" s="162" t="s">
        <v>96</v>
      </c>
      <c r="AG9" s="162" t="s">
        <v>37</v>
      </c>
      <c r="AH9" s="134" t="s">
        <v>97</v>
      </c>
      <c r="AI9" s="162" t="s">
        <v>96</v>
      </c>
      <c r="AJ9" s="134" t="s">
        <v>97</v>
      </c>
      <c r="AK9" s="162" t="s">
        <v>96</v>
      </c>
      <c r="AL9" s="134" t="s">
        <v>97</v>
      </c>
      <c r="AM9" s="162" t="s">
        <v>96</v>
      </c>
      <c r="AN9" s="134" t="s">
        <v>97</v>
      </c>
      <c r="AO9" s="162" t="s">
        <v>96</v>
      </c>
      <c r="AP9" s="134" t="s">
        <v>97</v>
      </c>
      <c r="AQ9" s="162" t="s">
        <v>96</v>
      </c>
      <c r="AR9" s="134" t="s">
        <v>97</v>
      </c>
      <c r="AS9" s="162" t="s">
        <v>96</v>
      </c>
      <c r="AT9" s="134" t="s">
        <v>97</v>
      </c>
      <c r="AU9" s="162" t="s">
        <v>96</v>
      </c>
      <c r="AV9" s="162" t="s">
        <v>37</v>
      </c>
      <c r="AW9" s="134" t="s">
        <v>97</v>
      </c>
      <c r="AX9" s="162" t="s">
        <v>96</v>
      </c>
      <c r="AY9" s="134" t="s">
        <v>97</v>
      </c>
      <c r="AZ9" s="162" t="s">
        <v>96</v>
      </c>
      <c r="BA9" s="134" t="s">
        <v>97</v>
      </c>
      <c r="BB9" s="162" t="s">
        <v>96</v>
      </c>
      <c r="BC9" s="134" t="s">
        <v>97</v>
      </c>
      <c r="BD9" s="162" t="s">
        <v>96</v>
      </c>
      <c r="BE9" s="134" t="s">
        <v>97</v>
      </c>
      <c r="BF9" s="162" t="s">
        <v>96</v>
      </c>
      <c r="BG9" s="134" t="s">
        <v>97</v>
      </c>
      <c r="BH9" s="162" t="s">
        <v>96</v>
      </c>
      <c r="BI9" s="134" t="s">
        <v>97</v>
      </c>
      <c r="BJ9" s="162" t="s">
        <v>96</v>
      </c>
      <c r="BK9" s="134" t="s">
        <v>97</v>
      </c>
      <c r="BL9" s="162" t="s">
        <v>96</v>
      </c>
      <c r="BM9" s="134" t="s">
        <v>97</v>
      </c>
      <c r="BN9" s="162" t="s">
        <v>96</v>
      </c>
      <c r="BO9" s="134" t="s">
        <v>97</v>
      </c>
      <c r="BP9" s="162" t="s">
        <v>96</v>
      </c>
      <c r="BQ9" s="134" t="s">
        <v>97</v>
      </c>
      <c r="BR9" s="162" t="s">
        <v>96</v>
      </c>
      <c r="BS9" s="134" t="s">
        <v>97</v>
      </c>
      <c r="BT9" s="162" t="s">
        <v>96</v>
      </c>
      <c r="BU9" s="134" t="s">
        <v>97</v>
      </c>
      <c r="BV9" s="162" t="s">
        <v>96</v>
      </c>
      <c r="BW9" s="110"/>
      <c r="BX9" s="134" t="s">
        <v>97</v>
      </c>
      <c r="BY9" s="162" t="s">
        <v>96</v>
      </c>
      <c r="BZ9" s="134" t="s">
        <v>97</v>
      </c>
      <c r="CA9" s="162" t="s">
        <v>96</v>
      </c>
      <c r="CB9" s="134" t="s">
        <v>97</v>
      </c>
      <c r="CC9" s="162" t="s">
        <v>96</v>
      </c>
      <c r="CD9" s="134" t="s">
        <v>97</v>
      </c>
      <c r="CE9" s="162" t="s">
        <v>96</v>
      </c>
      <c r="CF9" s="134" t="s">
        <v>97</v>
      </c>
      <c r="CG9" s="162" t="s">
        <v>96</v>
      </c>
      <c r="CH9" s="134" t="s">
        <v>97</v>
      </c>
      <c r="CI9" s="162" t="s">
        <v>96</v>
      </c>
      <c r="CJ9" s="134" t="s">
        <v>97</v>
      </c>
      <c r="CK9" s="162" t="s">
        <v>96</v>
      </c>
      <c r="CL9" s="110"/>
      <c r="CM9" s="134" t="s">
        <v>97</v>
      </c>
      <c r="CN9" s="162" t="s">
        <v>96</v>
      </c>
    </row>
    <row r="10" spans="1:92" s="28" customFormat="1" ht="12.75" customHeight="1">
      <c r="A10" s="90"/>
      <c r="B10" s="93"/>
      <c r="C10" s="96"/>
      <c r="D10" s="76"/>
      <c r="E10" s="76"/>
      <c r="F10" s="135"/>
      <c r="G10" s="162"/>
      <c r="H10" s="162"/>
      <c r="I10" s="137"/>
      <c r="J10" s="69" t="s">
        <v>2</v>
      </c>
      <c r="K10" s="139"/>
      <c r="L10" s="141"/>
      <c r="M10" s="135"/>
      <c r="N10" s="162"/>
      <c r="O10" s="162"/>
      <c r="P10" s="135"/>
      <c r="Q10" s="162"/>
      <c r="R10" s="162"/>
      <c r="S10" s="135"/>
      <c r="T10" s="162"/>
      <c r="U10" s="162"/>
      <c r="V10" s="135"/>
      <c r="W10" s="162"/>
      <c r="X10" s="162"/>
      <c r="Y10" s="135"/>
      <c r="Z10" s="162"/>
      <c r="AA10" s="162"/>
      <c r="AB10" s="135"/>
      <c r="AC10" s="162"/>
      <c r="AD10" s="162"/>
      <c r="AE10" s="135"/>
      <c r="AF10" s="162"/>
      <c r="AG10" s="162"/>
      <c r="AH10" s="135"/>
      <c r="AI10" s="162"/>
      <c r="AJ10" s="135"/>
      <c r="AK10" s="162"/>
      <c r="AL10" s="135"/>
      <c r="AM10" s="162"/>
      <c r="AN10" s="135"/>
      <c r="AO10" s="162"/>
      <c r="AP10" s="135"/>
      <c r="AQ10" s="162"/>
      <c r="AR10" s="135"/>
      <c r="AS10" s="162"/>
      <c r="AT10" s="135"/>
      <c r="AU10" s="162"/>
      <c r="AV10" s="162"/>
      <c r="AW10" s="135"/>
      <c r="AX10" s="162"/>
      <c r="AY10" s="135"/>
      <c r="AZ10" s="162"/>
      <c r="BA10" s="135"/>
      <c r="BB10" s="162"/>
      <c r="BC10" s="135"/>
      <c r="BD10" s="162"/>
      <c r="BE10" s="135"/>
      <c r="BF10" s="162"/>
      <c r="BG10" s="135"/>
      <c r="BH10" s="162"/>
      <c r="BI10" s="135"/>
      <c r="BJ10" s="162"/>
      <c r="BK10" s="135"/>
      <c r="BL10" s="162"/>
      <c r="BM10" s="135"/>
      <c r="BN10" s="162"/>
      <c r="BO10" s="135"/>
      <c r="BP10" s="162"/>
      <c r="BQ10" s="135"/>
      <c r="BR10" s="162"/>
      <c r="BS10" s="135"/>
      <c r="BT10" s="162"/>
      <c r="BU10" s="135"/>
      <c r="BV10" s="162"/>
      <c r="BW10" s="111"/>
      <c r="BX10" s="135"/>
      <c r="BY10" s="162"/>
      <c r="BZ10" s="135"/>
      <c r="CA10" s="162"/>
      <c r="CB10" s="135"/>
      <c r="CC10" s="162"/>
      <c r="CD10" s="135"/>
      <c r="CE10" s="162"/>
      <c r="CF10" s="135"/>
      <c r="CG10" s="162"/>
      <c r="CH10" s="135"/>
      <c r="CI10" s="162"/>
      <c r="CJ10" s="135"/>
      <c r="CK10" s="162"/>
      <c r="CL10" s="111"/>
      <c r="CM10" s="135"/>
      <c r="CN10" s="162"/>
    </row>
    <row r="11" spans="1:92" s="4" customFormat="1" ht="11.25" customHeight="1">
      <c r="A11" s="73"/>
      <c r="B11" s="73"/>
      <c r="C11" s="14">
        <v>1</v>
      </c>
      <c r="D11" s="14">
        <v>2</v>
      </c>
      <c r="E11" s="14">
        <v>3</v>
      </c>
      <c r="F11" s="14">
        <v>2</v>
      </c>
      <c r="G11" s="14">
        <v>3</v>
      </c>
      <c r="H11" s="14">
        <v>4</v>
      </c>
      <c r="I11" s="14">
        <v>8</v>
      </c>
      <c r="J11" s="14">
        <v>9</v>
      </c>
      <c r="K11" s="14">
        <v>10</v>
      </c>
      <c r="L11" s="14">
        <v>11</v>
      </c>
      <c r="M11" s="14">
        <v>5</v>
      </c>
      <c r="N11" s="14">
        <v>6</v>
      </c>
      <c r="O11" s="14">
        <v>7</v>
      </c>
      <c r="P11" s="14">
        <v>8</v>
      </c>
      <c r="Q11" s="14">
        <v>9</v>
      </c>
      <c r="R11" s="14">
        <v>10</v>
      </c>
      <c r="S11" s="14">
        <v>11</v>
      </c>
      <c r="T11" s="14">
        <v>12</v>
      </c>
      <c r="U11" s="14">
        <v>13</v>
      </c>
      <c r="V11" s="14">
        <v>14</v>
      </c>
      <c r="W11" s="14">
        <v>15</v>
      </c>
      <c r="X11" s="14">
        <v>16</v>
      </c>
      <c r="Y11" s="14">
        <v>17</v>
      </c>
      <c r="Z11" s="14">
        <v>18</v>
      </c>
      <c r="AA11" s="14">
        <v>19</v>
      </c>
      <c r="AB11" s="14">
        <v>20</v>
      </c>
      <c r="AC11" s="14">
        <v>21</v>
      </c>
      <c r="AD11" s="14">
        <v>22</v>
      </c>
      <c r="AE11" s="14">
        <v>23</v>
      </c>
      <c r="AF11" s="14">
        <v>24</v>
      </c>
      <c r="AG11" s="14">
        <v>25</v>
      </c>
      <c r="AH11" s="14">
        <v>27</v>
      </c>
      <c r="AI11" s="14">
        <v>28</v>
      </c>
      <c r="AJ11" s="14">
        <v>29</v>
      </c>
      <c r="AK11" s="14">
        <v>30</v>
      </c>
      <c r="AL11" s="14">
        <v>27</v>
      </c>
      <c r="AM11" s="14">
        <v>28</v>
      </c>
      <c r="AN11" s="14">
        <v>29</v>
      </c>
      <c r="AO11" s="14">
        <v>30</v>
      </c>
      <c r="AP11" s="14">
        <v>31</v>
      </c>
      <c r="AQ11" s="14">
        <v>32</v>
      </c>
      <c r="AR11" s="14">
        <v>33</v>
      </c>
      <c r="AS11" s="14">
        <v>34</v>
      </c>
      <c r="AT11" s="14">
        <v>26</v>
      </c>
      <c r="AU11" s="14">
        <v>27</v>
      </c>
      <c r="AV11" s="14">
        <v>28</v>
      </c>
      <c r="AW11" s="14">
        <v>29</v>
      </c>
      <c r="AX11" s="14">
        <v>30</v>
      </c>
      <c r="AY11" s="14">
        <v>36</v>
      </c>
      <c r="AZ11" s="14">
        <v>37</v>
      </c>
      <c r="BA11" s="14">
        <v>31</v>
      </c>
      <c r="BB11" s="14">
        <v>32</v>
      </c>
      <c r="BC11" s="14">
        <v>33</v>
      </c>
      <c r="BD11" s="14">
        <v>34</v>
      </c>
      <c r="BE11" s="14">
        <v>42</v>
      </c>
      <c r="BF11" s="14">
        <v>43</v>
      </c>
      <c r="BG11" s="14">
        <v>35</v>
      </c>
      <c r="BH11" s="14">
        <v>36</v>
      </c>
      <c r="BI11" s="14">
        <v>46</v>
      </c>
      <c r="BJ11" s="14">
        <v>47</v>
      </c>
      <c r="BK11" s="14">
        <v>37</v>
      </c>
      <c r="BL11" s="14">
        <v>38</v>
      </c>
      <c r="BM11" s="14">
        <v>39</v>
      </c>
      <c r="BN11" s="14">
        <v>40</v>
      </c>
      <c r="BO11" s="14">
        <v>41</v>
      </c>
      <c r="BP11" s="14">
        <v>42</v>
      </c>
      <c r="BQ11" s="14">
        <v>43</v>
      </c>
      <c r="BR11" s="14">
        <v>44</v>
      </c>
      <c r="BS11" s="14">
        <v>45</v>
      </c>
      <c r="BT11" s="14">
        <v>46</v>
      </c>
      <c r="BU11" s="14">
        <v>47</v>
      </c>
      <c r="BV11" s="14">
        <v>48</v>
      </c>
      <c r="BW11" s="14">
        <v>49</v>
      </c>
      <c r="BX11" s="14">
        <v>50</v>
      </c>
      <c r="BY11" s="14">
        <v>51</v>
      </c>
      <c r="BZ11" s="14">
        <v>59</v>
      </c>
      <c r="CA11" s="14">
        <v>60</v>
      </c>
      <c r="CB11" s="14">
        <v>52</v>
      </c>
      <c r="CC11" s="14">
        <v>53</v>
      </c>
      <c r="CD11" s="14">
        <v>79</v>
      </c>
      <c r="CE11" s="14">
        <v>80</v>
      </c>
      <c r="CF11" s="14">
        <v>81</v>
      </c>
      <c r="CG11" s="14">
        <v>82</v>
      </c>
      <c r="CH11" s="14">
        <v>54</v>
      </c>
      <c r="CI11" s="14">
        <v>55</v>
      </c>
      <c r="CJ11" s="14">
        <v>56</v>
      </c>
      <c r="CK11" s="14">
        <v>57</v>
      </c>
      <c r="CL11" s="14">
        <v>58</v>
      </c>
      <c r="CM11" s="14">
        <v>59</v>
      </c>
      <c r="CN11" s="14">
        <v>60</v>
      </c>
    </row>
    <row r="12" spans="1:92" s="71" customFormat="1" ht="14.25">
      <c r="A12" s="15">
        <v>1</v>
      </c>
      <c r="B12" s="15">
        <v>1</v>
      </c>
      <c r="C12" s="16" t="s">
        <v>116</v>
      </c>
      <c r="D12" s="22">
        <v>6282.1</v>
      </c>
      <c r="E12" s="22">
        <v>810</v>
      </c>
      <c r="F12" s="17">
        <f t="shared" ref="F12:G31" si="0">BX12+CM12-CJ12</f>
        <v>371922.9</v>
      </c>
      <c r="G12" s="17">
        <f>BY12+CN12-CK12+BW12</f>
        <v>370433.84899999999</v>
      </c>
      <c r="H12" s="17">
        <f t="shared" ref="H12:H72" si="1">G12/F12*100</f>
        <v>99.599634494138428</v>
      </c>
      <c r="I12" s="17">
        <f t="shared" ref="I12:J31" si="2">K12-F12</f>
        <v>-371922.9</v>
      </c>
      <c r="J12" s="17">
        <f t="shared" si="2"/>
        <v>-239523.348</v>
      </c>
      <c r="K12" s="38">
        <v>0</v>
      </c>
      <c r="L12" s="38">
        <v>130910.501</v>
      </c>
      <c r="M12" s="18">
        <f t="shared" ref="M12:N31" si="3">S12+V12+Y12+AB12+AE12+AH12+AR12+AW12+AY12+BA12+BC12+BE12+BI12+BK12+BO12+BQ12+BU12</f>
        <v>71850</v>
      </c>
      <c r="N12" s="18">
        <f t="shared" si="3"/>
        <v>74499.8</v>
      </c>
      <c r="O12" s="18">
        <f t="shared" ref="O12:O72" si="4">N12/M12*100</f>
        <v>103.68796102992346</v>
      </c>
      <c r="P12" s="19">
        <f t="shared" ref="P12:Q31" si="5">S12+Y12</f>
        <v>36300</v>
      </c>
      <c r="Q12" s="19">
        <f t="shared" si="5"/>
        <v>38271.699999999997</v>
      </c>
      <c r="R12" s="43">
        <f>Q12/P12*100</f>
        <v>105.43168044077133</v>
      </c>
      <c r="S12" s="23">
        <v>6300</v>
      </c>
      <c r="T12" s="23">
        <v>6389.7</v>
      </c>
      <c r="U12" s="21">
        <f>T12*100/S12</f>
        <v>101.42380952380952</v>
      </c>
      <c r="V12" s="23">
        <v>2300</v>
      </c>
      <c r="W12" s="23">
        <v>2337.1</v>
      </c>
      <c r="X12" s="21">
        <f>W12*100/V12</f>
        <v>101.61304347826086</v>
      </c>
      <c r="Y12" s="23">
        <v>30000</v>
      </c>
      <c r="Z12" s="23">
        <v>31882</v>
      </c>
      <c r="AA12" s="21">
        <f>Z12*100/Y12</f>
        <v>106.27333333333333</v>
      </c>
      <c r="AB12" s="23">
        <v>7238</v>
      </c>
      <c r="AC12" s="23">
        <v>7458.5</v>
      </c>
      <c r="AD12" s="21">
        <f>AC12*100/AB12</f>
        <v>103.04642166344294</v>
      </c>
      <c r="AE12" s="23">
        <v>5200</v>
      </c>
      <c r="AF12" s="23">
        <v>6182.2</v>
      </c>
      <c r="AG12" s="21">
        <f>AF12*100/AE12</f>
        <v>118.88846153846154</v>
      </c>
      <c r="AH12" s="22"/>
      <c r="AI12" s="22"/>
      <c r="AJ12" s="22"/>
      <c r="AK12" s="22"/>
      <c r="AL12" s="20">
        <v>271881.90000000002</v>
      </c>
      <c r="AM12" s="20">
        <v>271881.90000000002</v>
      </c>
      <c r="AN12" s="23">
        <v>22655.8</v>
      </c>
      <c r="AO12" s="23">
        <v>20668.8</v>
      </c>
      <c r="AP12" s="21"/>
      <c r="AQ12" s="21"/>
      <c r="AR12" s="21"/>
      <c r="AS12" s="48"/>
      <c r="AT12" s="18">
        <f t="shared" ref="AT12:AU31" si="6">AW12+AY12+BA12+BC12</f>
        <v>2084</v>
      </c>
      <c r="AU12" s="18">
        <f t="shared" si="6"/>
        <v>2117.8000000000002</v>
      </c>
      <c r="AV12" s="39">
        <f>AU12/AT12*100</f>
        <v>101.62188099808063</v>
      </c>
      <c r="AW12" s="23">
        <v>2000</v>
      </c>
      <c r="AX12" s="23">
        <v>2117.8000000000002</v>
      </c>
      <c r="AY12" s="23"/>
      <c r="AZ12" s="23"/>
      <c r="BA12" s="23"/>
      <c r="BB12" s="23"/>
      <c r="BC12" s="23">
        <v>84</v>
      </c>
      <c r="BD12" s="23">
        <v>0</v>
      </c>
      <c r="BE12" s="22"/>
      <c r="BF12" s="23"/>
      <c r="BG12" s="23">
        <v>3535.2</v>
      </c>
      <c r="BH12" s="20">
        <v>3535.18</v>
      </c>
      <c r="BI12" s="23"/>
      <c r="BJ12" s="23"/>
      <c r="BK12" s="23">
        <v>18428</v>
      </c>
      <c r="BL12" s="23">
        <v>16209.7</v>
      </c>
      <c r="BM12" s="23">
        <v>14000</v>
      </c>
      <c r="BN12" s="23">
        <v>9656.2000000000007</v>
      </c>
      <c r="BO12" s="23"/>
      <c r="BP12" s="23"/>
      <c r="BQ12" s="23">
        <v>300</v>
      </c>
      <c r="BR12" s="23">
        <v>63</v>
      </c>
      <c r="BS12" s="23"/>
      <c r="BT12" s="23"/>
      <c r="BU12" s="23"/>
      <c r="BV12" s="23">
        <v>1859.8</v>
      </c>
      <c r="BW12" s="23">
        <v>-2151.8310000000001</v>
      </c>
      <c r="BX12" s="17">
        <f t="shared" ref="BX12:BY31" si="7">S12+V12+Y12+AB12+AE12+AH12+AJ12+AL12+AN12+AP12+AR12+AW12+AY12+BA12+BC12+BE12+BG12+BI12+BK12+BO12+BQ12+BS12+BU12</f>
        <v>369922.9</v>
      </c>
      <c r="BY12" s="17">
        <f>T12+W12+Z12+AC12+AF12+AI12+AK12+AM12+AO12+AQ12+AS12+AX12+AZ12+BB12+BD12+BF12+BH12+BJ12+BL12+BP12+BR12+BT12+BV12</f>
        <v>370585.68</v>
      </c>
      <c r="BZ12" s="23"/>
      <c r="CA12" s="23"/>
      <c r="CB12" s="23">
        <v>2000</v>
      </c>
      <c r="CC12" s="23">
        <v>2000</v>
      </c>
      <c r="CD12" s="23"/>
      <c r="CE12" s="23"/>
      <c r="CF12" s="23"/>
      <c r="CG12" s="23"/>
      <c r="CH12" s="23"/>
      <c r="CI12" s="23"/>
      <c r="CJ12" s="23"/>
      <c r="CK12" s="23"/>
      <c r="CL12" s="23"/>
      <c r="CM12" s="24">
        <f t="shared" ref="CM12:CM31" si="8">BZ12+CB12+CD12+CF12+CH12+CJ12</f>
        <v>2000</v>
      </c>
      <c r="CN12" s="24">
        <f t="shared" ref="CN12:CN31" si="9">CA12+CC12+CE12+CG12+CI12+CK12+CL12</f>
        <v>2000</v>
      </c>
    </row>
    <row r="13" spans="1:92" s="71" customFormat="1" ht="14.25">
      <c r="A13" s="15">
        <v>2</v>
      </c>
      <c r="B13" s="15">
        <v>5</v>
      </c>
      <c r="C13" s="16" t="s">
        <v>38</v>
      </c>
      <c r="D13" s="22">
        <v>10.5</v>
      </c>
      <c r="E13" s="22"/>
      <c r="F13" s="17">
        <f t="shared" si="0"/>
        <v>49117.599999999999</v>
      </c>
      <c r="G13" s="17">
        <f>BY13+CN13-CK13</f>
        <v>49150.134000000005</v>
      </c>
      <c r="H13" s="17">
        <f t="shared" si="1"/>
        <v>100.0662369496881</v>
      </c>
      <c r="I13" s="17">
        <f t="shared" si="2"/>
        <v>-8317.9000000000015</v>
      </c>
      <c r="J13" s="17">
        <f t="shared" si="2"/>
        <v>-32260.947000000004</v>
      </c>
      <c r="K13" s="38">
        <v>40799.699999999997</v>
      </c>
      <c r="L13" s="38">
        <v>16889.187000000002</v>
      </c>
      <c r="M13" s="18">
        <f t="shared" si="3"/>
        <v>4489</v>
      </c>
      <c r="N13" s="18">
        <f t="shared" si="3"/>
        <v>4559.9340000000002</v>
      </c>
      <c r="O13" s="18">
        <f t="shared" si="4"/>
        <v>101.5801737580753</v>
      </c>
      <c r="P13" s="19">
        <f t="shared" si="5"/>
        <v>3290</v>
      </c>
      <c r="Q13" s="19">
        <f t="shared" si="5"/>
        <v>3349.0140000000001</v>
      </c>
      <c r="R13" s="43">
        <f t="shared" ref="R13:R73" si="10">Q13/P13*100</f>
        <v>101.7937386018237</v>
      </c>
      <c r="S13" s="23">
        <v>43.2</v>
      </c>
      <c r="T13" s="23">
        <v>1.6140000000000001</v>
      </c>
      <c r="U13" s="21">
        <f>T13*100/S13</f>
        <v>3.7361111111111112</v>
      </c>
      <c r="V13" s="23">
        <v>8</v>
      </c>
      <c r="W13" s="23">
        <v>8.6549999999999994</v>
      </c>
      <c r="X13" s="21">
        <f>W13*100/V13</f>
        <v>108.18749999999999</v>
      </c>
      <c r="Y13" s="23">
        <v>3246.8</v>
      </c>
      <c r="Z13" s="23">
        <v>3347.4</v>
      </c>
      <c r="AA13" s="21">
        <f t="shared" ref="AA13:AA73" si="11">Z13*100/Y13</f>
        <v>103.09843538253048</v>
      </c>
      <c r="AB13" s="23">
        <v>313</v>
      </c>
      <c r="AC13" s="23">
        <v>323</v>
      </c>
      <c r="AD13" s="21">
        <f t="shared" ref="AD13:AD73" si="12">AC13*100/AB13</f>
        <v>103.19488817891374</v>
      </c>
      <c r="AE13" s="23"/>
      <c r="AF13" s="23"/>
      <c r="AG13" s="21"/>
      <c r="AH13" s="22"/>
      <c r="AI13" s="22"/>
      <c r="AJ13" s="22"/>
      <c r="AK13" s="22"/>
      <c r="AL13" s="20">
        <v>39783.9</v>
      </c>
      <c r="AM13" s="20">
        <v>39783.9</v>
      </c>
      <c r="AN13" s="23">
        <v>4844.7</v>
      </c>
      <c r="AO13" s="23">
        <v>4806.3</v>
      </c>
      <c r="AP13" s="21"/>
      <c r="AQ13" s="21"/>
      <c r="AR13" s="21"/>
      <c r="AS13" s="48"/>
      <c r="AT13" s="18">
        <f t="shared" si="6"/>
        <v>10</v>
      </c>
      <c r="AU13" s="18">
        <f t="shared" si="6"/>
        <v>10.465</v>
      </c>
      <c r="AV13" s="39">
        <v>0</v>
      </c>
      <c r="AW13" s="23">
        <v>10</v>
      </c>
      <c r="AX13" s="23">
        <v>10.465</v>
      </c>
      <c r="AY13" s="23"/>
      <c r="AZ13" s="23"/>
      <c r="BA13" s="23"/>
      <c r="BB13" s="23"/>
      <c r="BC13" s="23"/>
      <c r="BD13" s="23"/>
      <c r="BE13" s="22"/>
      <c r="BF13" s="22"/>
      <c r="BG13" s="23"/>
      <c r="BH13" s="20"/>
      <c r="BI13" s="23"/>
      <c r="BJ13" s="23"/>
      <c r="BK13" s="23">
        <v>8</v>
      </c>
      <c r="BL13" s="23">
        <v>8</v>
      </c>
      <c r="BM13" s="23"/>
      <c r="BN13" s="23"/>
      <c r="BO13" s="23"/>
      <c r="BP13" s="23"/>
      <c r="BQ13" s="23"/>
      <c r="BR13" s="23"/>
      <c r="BS13" s="23"/>
      <c r="BT13" s="23"/>
      <c r="BU13" s="23">
        <v>860</v>
      </c>
      <c r="BV13" s="23">
        <v>860.8</v>
      </c>
      <c r="BW13" s="23"/>
      <c r="BX13" s="17">
        <f t="shared" si="7"/>
        <v>49117.599999999999</v>
      </c>
      <c r="BY13" s="17">
        <f t="shared" si="7"/>
        <v>49150.134000000005</v>
      </c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4">
        <f t="shared" si="8"/>
        <v>0</v>
      </c>
      <c r="CN13" s="24">
        <f t="shared" si="9"/>
        <v>0</v>
      </c>
    </row>
    <row r="14" spans="1:92" s="71" customFormat="1" ht="14.25">
      <c r="A14" s="15">
        <v>3</v>
      </c>
      <c r="B14" s="15">
        <v>6</v>
      </c>
      <c r="C14" s="16" t="s">
        <v>39</v>
      </c>
      <c r="D14" s="22">
        <v>678.2</v>
      </c>
      <c r="E14" s="22"/>
      <c r="F14" s="17">
        <f t="shared" si="0"/>
        <v>7846.9000000000005</v>
      </c>
      <c r="G14" s="17">
        <f t="shared" si="0"/>
        <v>7828.0889999999999</v>
      </c>
      <c r="H14" s="17">
        <f t="shared" si="1"/>
        <v>99.76027475818475</v>
      </c>
      <c r="I14" s="17">
        <f t="shared" si="2"/>
        <v>-860.00000000000091</v>
      </c>
      <c r="J14" s="17">
        <f t="shared" si="2"/>
        <v>-4558.5329999999994</v>
      </c>
      <c r="K14" s="38">
        <v>6986.9</v>
      </c>
      <c r="L14" s="38">
        <v>3269.556</v>
      </c>
      <c r="M14" s="18">
        <f t="shared" si="3"/>
        <v>3019.3</v>
      </c>
      <c r="N14" s="18">
        <f t="shared" si="3"/>
        <v>3000.4889999999996</v>
      </c>
      <c r="O14" s="18">
        <f t="shared" si="4"/>
        <v>99.376974795482369</v>
      </c>
      <c r="P14" s="19">
        <f t="shared" si="5"/>
        <v>546.29999999999995</v>
      </c>
      <c r="Q14" s="19">
        <f t="shared" si="5"/>
        <v>597.81500000000005</v>
      </c>
      <c r="R14" s="43">
        <f t="shared" si="10"/>
        <v>109.429800475929</v>
      </c>
      <c r="S14" s="23">
        <v>0.3</v>
      </c>
      <c r="T14" s="23">
        <v>0.316</v>
      </c>
      <c r="U14" s="21">
        <f t="shared" ref="U14:U73" si="13">T14*100/S14</f>
        <v>105.33333333333334</v>
      </c>
      <c r="V14" s="23">
        <v>2158</v>
      </c>
      <c r="W14" s="23">
        <v>2078.8739999999998</v>
      </c>
      <c r="X14" s="21">
        <f t="shared" ref="X14:X73" si="14">W14*100/V14</f>
        <v>96.333364226135288</v>
      </c>
      <c r="Y14" s="23">
        <v>546</v>
      </c>
      <c r="Z14" s="23">
        <v>597.49900000000002</v>
      </c>
      <c r="AA14" s="21">
        <f t="shared" si="11"/>
        <v>109.43205128205129</v>
      </c>
      <c r="AB14" s="23"/>
      <c r="AC14" s="23"/>
      <c r="AD14" s="21"/>
      <c r="AE14" s="23"/>
      <c r="AF14" s="23"/>
      <c r="AG14" s="21"/>
      <c r="AH14" s="22"/>
      <c r="AI14" s="22"/>
      <c r="AJ14" s="22"/>
      <c r="AK14" s="22"/>
      <c r="AL14" s="20">
        <v>4706.3</v>
      </c>
      <c r="AM14" s="20">
        <v>4706.3</v>
      </c>
      <c r="AN14" s="23">
        <v>121.3</v>
      </c>
      <c r="AO14" s="23">
        <v>121.3</v>
      </c>
      <c r="AP14" s="21"/>
      <c r="AQ14" s="21"/>
      <c r="AR14" s="21"/>
      <c r="AS14" s="48"/>
      <c r="AT14" s="18">
        <f t="shared" si="6"/>
        <v>315</v>
      </c>
      <c r="AU14" s="18">
        <f t="shared" si="6"/>
        <v>323.8</v>
      </c>
      <c r="AV14" s="39">
        <f t="shared" ref="AV14:AV73" si="15">AU14/AT14*100</f>
        <v>102.7936507936508</v>
      </c>
      <c r="AW14" s="23">
        <v>315</v>
      </c>
      <c r="AX14" s="23">
        <v>323.8</v>
      </c>
      <c r="AY14" s="23"/>
      <c r="AZ14" s="23"/>
      <c r="BA14" s="23"/>
      <c r="BB14" s="23"/>
      <c r="BC14" s="23"/>
      <c r="BD14" s="23"/>
      <c r="BE14" s="22"/>
      <c r="BF14" s="22"/>
      <c r="BG14" s="23"/>
      <c r="BH14" s="20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17">
        <f t="shared" si="7"/>
        <v>7846.9000000000005</v>
      </c>
      <c r="BY14" s="17">
        <f t="shared" si="7"/>
        <v>7828.0889999999999</v>
      </c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4">
        <f t="shared" si="8"/>
        <v>0</v>
      </c>
      <c r="CN14" s="24">
        <f t="shared" si="9"/>
        <v>0</v>
      </c>
    </row>
    <row r="15" spans="1:92" s="71" customFormat="1" ht="14.25">
      <c r="A15" s="15">
        <v>4</v>
      </c>
      <c r="B15" s="15">
        <v>8</v>
      </c>
      <c r="C15" s="16" t="s">
        <v>40</v>
      </c>
      <c r="D15" s="22">
        <v>0</v>
      </c>
      <c r="E15" s="22"/>
      <c r="F15" s="17">
        <f t="shared" si="0"/>
        <v>4148.1000000000004</v>
      </c>
      <c r="G15" s="17">
        <f t="shared" si="0"/>
        <v>4154.9580000000005</v>
      </c>
      <c r="H15" s="17">
        <f t="shared" si="1"/>
        <v>100.16532870470817</v>
      </c>
      <c r="I15" s="17">
        <f t="shared" si="2"/>
        <v>20.699999999999818</v>
      </c>
      <c r="J15" s="17">
        <f t="shared" si="2"/>
        <v>-2571.6200000000008</v>
      </c>
      <c r="K15" s="38">
        <v>4168.8</v>
      </c>
      <c r="L15" s="38">
        <v>1583.338</v>
      </c>
      <c r="M15" s="18">
        <f t="shared" si="3"/>
        <v>489.40000000000003</v>
      </c>
      <c r="N15" s="18">
        <f t="shared" si="3"/>
        <v>543.85799999999995</v>
      </c>
      <c r="O15" s="18">
        <f t="shared" si="4"/>
        <v>111.12750306497749</v>
      </c>
      <c r="P15" s="19">
        <f t="shared" si="5"/>
        <v>489.40000000000003</v>
      </c>
      <c r="Q15" s="19">
        <f t="shared" si="5"/>
        <v>538.85799999999995</v>
      </c>
      <c r="R15" s="43">
        <f t="shared" si="10"/>
        <v>110.10584389047813</v>
      </c>
      <c r="S15" s="23">
        <v>29.6</v>
      </c>
      <c r="T15" s="23">
        <v>132.358</v>
      </c>
      <c r="U15" s="21">
        <f t="shared" si="13"/>
        <v>447.15540540540542</v>
      </c>
      <c r="V15" s="23"/>
      <c r="W15" s="23">
        <v>5</v>
      </c>
      <c r="X15" s="21"/>
      <c r="Y15" s="23">
        <v>459.8</v>
      </c>
      <c r="Z15" s="23">
        <v>406.5</v>
      </c>
      <c r="AA15" s="21">
        <f t="shared" si="11"/>
        <v>88.408003479773811</v>
      </c>
      <c r="AB15" s="23"/>
      <c r="AC15" s="23"/>
      <c r="AD15" s="21"/>
      <c r="AE15" s="23"/>
      <c r="AF15" s="23"/>
      <c r="AG15" s="21"/>
      <c r="AH15" s="22"/>
      <c r="AI15" s="22"/>
      <c r="AJ15" s="22"/>
      <c r="AK15" s="22"/>
      <c r="AL15" s="20">
        <v>3500</v>
      </c>
      <c r="AM15" s="20">
        <v>3500</v>
      </c>
      <c r="AN15" s="23">
        <v>158.69999999999999</v>
      </c>
      <c r="AO15" s="23">
        <v>111.1</v>
      </c>
      <c r="AP15" s="21"/>
      <c r="AQ15" s="21"/>
      <c r="AR15" s="21"/>
      <c r="AS15" s="48"/>
      <c r="AT15" s="18">
        <f t="shared" si="6"/>
        <v>0</v>
      </c>
      <c r="AU15" s="18">
        <f t="shared" si="6"/>
        <v>0</v>
      </c>
      <c r="AV15" s="39">
        <v>0</v>
      </c>
      <c r="AW15" s="23">
        <v>0</v>
      </c>
      <c r="AX15" s="23">
        <v>0</v>
      </c>
      <c r="AY15" s="23"/>
      <c r="AZ15" s="23"/>
      <c r="BA15" s="23"/>
      <c r="BB15" s="23"/>
      <c r="BC15" s="23"/>
      <c r="BD15" s="23"/>
      <c r="BE15" s="22"/>
      <c r="BF15" s="22"/>
      <c r="BG15" s="23"/>
      <c r="BH15" s="20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17">
        <f t="shared" si="7"/>
        <v>4148.1000000000004</v>
      </c>
      <c r="BY15" s="17">
        <f t="shared" si="7"/>
        <v>4154.9580000000005</v>
      </c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4">
        <f t="shared" si="8"/>
        <v>0</v>
      </c>
      <c r="CN15" s="24">
        <f t="shared" si="9"/>
        <v>0</v>
      </c>
    </row>
    <row r="16" spans="1:92" s="71" customFormat="1" ht="14.25">
      <c r="A16" s="15">
        <v>5</v>
      </c>
      <c r="B16" s="15">
        <v>9</v>
      </c>
      <c r="C16" s="16" t="s">
        <v>41</v>
      </c>
      <c r="D16" s="22">
        <v>13365.2</v>
      </c>
      <c r="E16" s="22"/>
      <c r="F16" s="17">
        <f t="shared" si="0"/>
        <v>57291.899999999994</v>
      </c>
      <c r="G16" s="17">
        <f t="shared" si="0"/>
        <v>58889.651999999995</v>
      </c>
      <c r="H16" s="17">
        <f t="shared" si="1"/>
        <v>102.78879213291931</v>
      </c>
      <c r="I16" s="17">
        <f t="shared" si="2"/>
        <v>-8431.4999999999927</v>
      </c>
      <c r="J16" s="17">
        <f t="shared" si="2"/>
        <v>-39795.350999999995</v>
      </c>
      <c r="K16" s="38">
        <v>48860.4</v>
      </c>
      <c r="L16" s="38">
        <v>19094.300999999999</v>
      </c>
      <c r="M16" s="18">
        <f t="shared" si="3"/>
        <v>5243</v>
      </c>
      <c r="N16" s="18">
        <f t="shared" si="3"/>
        <v>6890.8519999999999</v>
      </c>
      <c r="O16" s="18">
        <f t="shared" si="4"/>
        <v>131.42956322716003</v>
      </c>
      <c r="P16" s="19">
        <f t="shared" si="5"/>
        <v>1300</v>
      </c>
      <c r="Q16" s="19">
        <f t="shared" si="5"/>
        <v>2437.7719999999999</v>
      </c>
      <c r="R16" s="43">
        <f t="shared" si="10"/>
        <v>187.52092307692308</v>
      </c>
      <c r="S16" s="23"/>
      <c r="T16" s="23">
        <v>0.57199999999999995</v>
      </c>
      <c r="U16" s="21"/>
      <c r="V16" s="23">
        <v>3293</v>
      </c>
      <c r="W16" s="23">
        <v>3487.08</v>
      </c>
      <c r="X16" s="21">
        <f t="shared" si="14"/>
        <v>105.89371393865775</v>
      </c>
      <c r="Y16" s="23">
        <v>1300</v>
      </c>
      <c r="Z16" s="23">
        <v>2437.1999999999998</v>
      </c>
      <c r="AA16" s="21">
        <f t="shared" si="11"/>
        <v>187.47692307692304</v>
      </c>
      <c r="AB16" s="23">
        <v>100</v>
      </c>
      <c r="AC16" s="23">
        <v>136</v>
      </c>
      <c r="AD16" s="21">
        <f t="shared" si="12"/>
        <v>136</v>
      </c>
      <c r="AE16" s="23"/>
      <c r="AF16" s="23"/>
      <c r="AG16" s="21"/>
      <c r="AH16" s="22"/>
      <c r="AI16" s="22"/>
      <c r="AJ16" s="22"/>
      <c r="AK16" s="22"/>
      <c r="AL16" s="20">
        <v>50431.199999999997</v>
      </c>
      <c r="AM16" s="20">
        <v>50431.199999999997</v>
      </c>
      <c r="AN16" s="23">
        <v>1617.7</v>
      </c>
      <c r="AO16" s="23">
        <v>1567.6</v>
      </c>
      <c r="AP16" s="21"/>
      <c r="AQ16" s="21"/>
      <c r="AR16" s="21"/>
      <c r="AS16" s="48"/>
      <c r="AT16" s="18">
        <f t="shared" si="6"/>
        <v>550</v>
      </c>
      <c r="AU16" s="18">
        <f t="shared" si="6"/>
        <v>830</v>
      </c>
      <c r="AV16" s="39">
        <f t="shared" si="15"/>
        <v>150.90909090909091</v>
      </c>
      <c r="AW16" s="23">
        <v>350</v>
      </c>
      <c r="AX16" s="23">
        <v>350</v>
      </c>
      <c r="AY16" s="23"/>
      <c r="AZ16" s="23"/>
      <c r="BA16" s="23"/>
      <c r="BB16" s="23"/>
      <c r="BC16" s="23">
        <v>200</v>
      </c>
      <c r="BD16" s="23">
        <v>480</v>
      </c>
      <c r="BE16" s="22"/>
      <c r="BF16" s="22"/>
      <c r="BG16" s="23"/>
      <c r="BH16" s="20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17">
        <f t="shared" si="7"/>
        <v>57291.899999999994</v>
      </c>
      <c r="BY16" s="17">
        <f t="shared" si="7"/>
        <v>58889.651999999995</v>
      </c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4">
        <f t="shared" si="8"/>
        <v>0</v>
      </c>
      <c r="CN16" s="24">
        <f t="shared" si="9"/>
        <v>0</v>
      </c>
    </row>
    <row r="17" spans="1:92" s="71" customFormat="1" ht="14.25">
      <c r="A17" s="15">
        <v>6</v>
      </c>
      <c r="B17" s="15">
        <v>13</v>
      </c>
      <c r="C17" s="16" t="s">
        <v>42</v>
      </c>
      <c r="D17" s="23">
        <v>315.60000000000002</v>
      </c>
      <c r="E17" s="23"/>
      <c r="F17" s="17">
        <f t="shared" si="0"/>
        <v>78154.3</v>
      </c>
      <c r="G17" s="17">
        <f t="shared" si="0"/>
        <v>75536.157000000007</v>
      </c>
      <c r="H17" s="17">
        <f t="shared" si="1"/>
        <v>96.650033331499358</v>
      </c>
      <c r="I17" s="17">
        <f t="shared" si="2"/>
        <v>-11481</v>
      </c>
      <c r="J17" s="17">
        <f t="shared" si="2"/>
        <v>-51623.341000000008</v>
      </c>
      <c r="K17" s="23">
        <v>66673.3</v>
      </c>
      <c r="L17" s="23">
        <v>23912.815999999999</v>
      </c>
      <c r="M17" s="18">
        <f t="shared" si="3"/>
        <v>19422.400000000001</v>
      </c>
      <c r="N17" s="18">
        <f t="shared" si="3"/>
        <v>16887.956999999999</v>
      </c>
      <c r="O17" s="18">
        <f t="shared" si="4"/>
        <v>86.950927794711248</v>
      </c>
      <c r="P17" s="19">
        <f t="shared" si="5"/>
        <v>5900</v>
      </c>
      <c r="Q17" s="19">
        <f t="shared" si="5"/>
        <v>5582.3919999999998</v>
      </c>
      <c r="R17" s="43">
        <f t="shared" si="10"/>
        <v>94.616813559322026</v>
      </c>
      <c r="S17" s="23">
        <v>300</v>
      </c>
      <c r="T17" s="23">
        <v>54.874000000000002</v>
      </c>
      <c r="U17" s="21">
        <f t="shared" si="13"/>
        <v>18.291333333333334</v>
      </c>
      <c r="V17" s="23">
        <v>9800</v>
      </c>
      <c r="W17" s="23">
        <v>9815.4</v>
      </c>
      <c r="X17" s="21">
        <f t="shared" si="14"/>
        <v>100.15714285714286</v>
      </c>
      <c r="Y17" s="23">
        <v>5600</v>
      </c>
      <c r="Z17" s="23">
        <v>5527.518</v>
      </c>
      <c r="AA17" s="21">
        <f t="shared" si="11"/>
        <v>98.705678571428578</v>
      </c>
      <c r="AB17" s="23">
        <v>800</v>
      </c>
      <c r="AC17" s="23">
        <v>335.63299999999998</v>
      </c>
      <c r="AD17" s="21">
        <f t="shared" si="12"/>
        <v>41.954124999999998</v>
      </c>
      <c r="AE17" s="23"/>
      <c r="AF17" s="23"/>
      <c r="AG17" s="21"/>
      <c r="AH17" s="23"/>
      <c r="AI17" s="23"/>
      <c r="AJ17" s="23"/>
      <c r="AK17" s="23"/>
      <c r="AL17" s="20">
        <v>55997.599999999999</v>
      </c>
      <c r="AM17" s="20">
        <v>55997.599999999999</v>
      </c>
      <c r="AN17" s="23">
        <v>2734.3</v>
      </c>
      <c r="AO17" s="23">
        <v>2650.6</v>
      </c>
      <c r="AP17" s="52"/>
      <c r="AQ17" s="52"/>
      <c r="AR17" s="52"/>
      <c r="AS17" s="48"/>
      <c r="AT17" s="18">
        <f t="shared" si="6"/>
        <v>2222.4</v>
      </c>
      <c r="AU17" s="18">
        <f t="shared" si="6"/>
        <v>548.53200000000004</v>
      </c>
      <c r="AV17" s="39">
        <f t="shared" si="15"/>
        <v>24.681965442764582</v>
      </c>
      <c r="AW17" s="23">
        <v>2222.4</v>
      </c>
      <c r="AX17" s="23">
        <v>532.53200000000004</v>
      </c>
      <c r="AY17" s="23"/>
      <c r="AZ17" s="23"/>
      <c r="BA17" s="23"/>
      <c r="BB17" s="23"/>
      <c r="BC17" s="23"/>
      <c r="BD17" s="23">
        <v>16</v>
      </c>
      <c r="BE17" s="23"/>
      <c r="BF17" s="23"/>
      <c r="BG17" s="23"/>
      <c r="BH17" s="20"/>
      <c r="BI17" s="23"/>
      <c r="BJ17" s="23"/>
      <c r="BK17" s="23">
        <v>300</v>
      </c>
      <c r="BL17" s="23">
        <v>606</v>
      </c>
      <c r="BM17" s="23"/>
      <c r="BN17" s="23"/>
      <c r="BO17" s="23"/>
      <c r="BP17" s="23"/>
      <c r="BQ17" s="23">
        <v>400</v>
      </c>
      <c r="BR17" s="23">
        <v>0</v>
      </c>
      <c r="BS17" s="23"/>
      <c r="BT17" s="23"/>
      <c r="BU17" s="23"/>
      <c r="BV17" s="23"/>
      <c r="BW17" s="23"/>
      <c r="BX17" s="17">
        <f t="shared" si="7"/>
        <v>78154.3</v>
      </c>
      <c r="BY17" s="17">
        <f t="shared" si="7"/>
        <v>75536.157000000007</v>
      </c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4">
        <f t="shared" si="8"/>
        <v>0</v>
      </c>
      <c r="CN17" s="24">
        <f t="shared" si="9"/>
        <v>0</v>
      </c>
    </row>
    <row r="18" spans="1:92" s="71" customFormat="1" ht="14.25">
      <c r="A18" s="15">
        <v>7</v>
      </c>
      <c r="B18" s="15">
        <v>20</v>
      </c>
      <c r="C18" s="16" t="s">
        <v>43</v>
      </c>
      <c r="D18" s="23">
        <v>19.600000000000001</v>
      </c>
      <c r="E18" s="23"/>
      <c r="F18" s="17">
        <f t="shared" si="0"/>
        <v>8895.3000000000011</v>
      </c>
      <c r="G18" s="17">
        <f t="shared" si="0"/>
        <v>8901.726999999999</v>
      </c>
      <c r="H18" s="17">
        <f t="shared" si="1"/>
        <v>100.0722516385057</v>
      </c>
      <c r="I18" s="17">
        <f t="shared" si="2"/>
        <v>-1180.3000000000011</v>
      </c>
      <c r="J18" s="17">
        <f t="shared" si="2"/>
        <v>-5985.597999999999</v>
      </c>
      <c r="K18" s="23">
        <v>7715</v>
      </c>
      <c r="L18" s="23">
        <v>2916.1289999999999</v>
      </c>
      <c r="M18" s="18">
        <f t="shared" si="3"/>
        <v>1233.2</v>
      </c>
      <c r="N18" s="18">
        <f t="shared" si="3"/>
        <v>1273.9270000000001</v>
      </c>
      <c r="O18" s="18">
        <f t="shared" si="4"/>
        <v>103.30254622121311</v>
      </c>
      <c r="P18" s="19">
        <f t="shared" si="5"/>
        <v>701.2</v>
      </c>
      <c r="Q18" s="19">
        <f t="shared" si="5"/>
        <v>730.68400000000008</v>
      </c>
      <c r="R18" s="43">
        <f t="shared" si="10"/>
        <v>104.20479178551057</v>
      </c>
      <c r="S18" s="23">
        <v>1.2</v>
      </c>
      <c r="T18" s="23">
        <v>0.19</v>
      </c>
      <c r="U18" s="21">
        <f t="shared" si="13"/>
        <v>15.833333333333334</v>
      </c>
      <c r="V18" s="23">
        <v>500</v>
      </c>
      <c r="W18" s="23">
        <v>511.24299999999999</v>
      </c>
      <c r="X18" s="21">
        <f t="shared" si="14"/>
        <v>102.24860000000001</v>
      </c>
      <c r="Y18" s="23">
        <v>700</v>
      </c>
      <c r="Z18" s="23">
        <v>730.49400000000003</v>
      </c>
      <c r="AA18" s="21">
        <f t="shared" si="11"/>
        <v>104.35628571428573</v>
      </c>
      <c r="AB18" s="23"/>
      <c r="AC18" s="23"/>
      <c r="AD18" s="21"/>
      <c r="AE18" s="23"/>
      <c r="AF18" s="23"/>
      <c r="AG18" s="21"/>
      <c r="AH18" s="23"/>
      <c r="AI18" s="23"/>
      <c r="AJ18" s="23"/>
      <c r="AK18" s="23"/>
      <c r="AL18" s="20">
        <v>7441</v>
      </c>
      <c r="AM18" s="20">
        <v>7441</v>
      </c>
      <c r="AN18" s="23">
        <v>221.1</v>
      </c>
      <c r="AO18" s="23">
        <v>186.8</v>
      </c>
      <c r="AP18" s="52"/>
      <c r="AQ18" s="52"/>
      <c r="AR18" s="52"/>
      <c r="AS18" s="48"/>
      <c r="AT18" s="18">
        <f t="shared" si="6"/>
        <v>32</v>
      </c>
      <c r="AU18" s="18">
        <f t="shared" si="6"/>
        <v>32</v>
      </c>
      <c r="AV18" s="39">
        <f t="shared" si="15"/>
        <v>100</v>
      </c>
      <c r="AW18" s="23">
        <v>32</v>
      </c>
      <c r="AX18" s="23">
        <v>32</v>
      </c>
      <c r="AY18" s="23"/>
      <c r="AZ18" s="23"/>
      <c r="BA18" s="23"/>
      <c r="BB18" s="23"/>
      <c r="BC18" s="23"/>
      <c r="BD18" s="23"/>
      <c r="BE18" s="23"/>
      <c r="BF18" s="23"/>
      <c r="BG18" s="23"/>
      <c r="BH18" s="20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17">
        <f t="shared" si="7"/>
        <v>8895.3000000000011</v>
      </c>
      <c r="BY18" s="17">
        <f t="shared" si="7"/>
        <v>8901.726999999999</v>
      </c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4">
        <f t="shared" si="8"/>
        <v>0</v>
      </c>
      <c r="CN18" s="24">
        <f t="shared" si="9"/>
        <v>0</v>
      </c>
    </row>
    <row r="19" spans="1:92" s="71" customFormat="1" ht="14.25">
      <c r="A19" s="53">
        <v>8</v>
      </c>
      <c r="B19" s="53">
        <v>21</v>
      </c>
      <c r="C19" s="16" t="s">
        <v>44</v>
      </c>
      <c r="D19" s="23">
        <v>3024.6</v>
      </c>
      <c r="E19" s="23"/>
      <c r="F19" s="17">
        <f t="shared" si="0"/>
        <v>55277.700000000004</v>
      </c>
      <c r="G19" s="17">
        <f t="shared" si="0"/>
        <v>56715.184000000001</v>
      </c>
      <c r="H19" s="17">
        <f t="shared" si="1"/>
        <v>102.60047722680213</v>
      </c>
      <c r="I19" s="17">
        <f t="shared" si="2"/>
        <v>-5298.3000000000029</v>
      </c>
      <c r="J19" s="17">
        <f t="shared" si="2"/>
        <v>-37488.616000000002</v>
      </c>
      <c r="K19" s="23">
        <v>49979.4</v>
      </c>
      <c r="L19" s="23">
        <v>19226.567999999999</v>
      </c>
      <c r="M19" s="18">
        <f t="shared" si="3"/>
        <v>7487.9</v>
      </c>
      <c r="N19" s="18">
        <f t="shared" si="3"/>
        <v>8966.3839999999982</v>
      </c>
      <c r="O19" s="18">
        <f t="shared" si="4"/>
        <v>119.74497522669904</v>
      </c>
      <c r="P19" s="19">
        <f t="shared" si="5"/>
        <v>1853.4</v>
      </c>
      <c r="Q19" s="19">
        <f t="shared" si="5"/>
        <v>3137.884</v>
      </c>
      <c r="R19" s="43">
        <f t="shared" si="10"/>
        <v>169.30419769073055</v>
      </c>
      <c r="S19" s="23">
        <v>53.4</v>
      </c>
      <c r="T19" s="23">
        <v>181.078</v>
      </c>
      <c r="U19" s="21">
        <f t="shared" si="13"/>
        <v>339.09737827715355</v>
      </c>
      <c r="V19" s="23">
        <v>4784.5</v>
      </c>
      <c r="W19" s="23">
        <v>4989.8999999999996</v>
      </c>
      <c r="X19" s="21">
        <f t="shared" si="14"/>
        <v>104.29302957466818</v>
      </c>
      <c r="Y19" s="23">
        <v>1800</v>
      </c>
      <c r="Z19" s="23">
        <v>2956.806</v>
      </c>
      <c r="AA19" s="21">
        <f t="shared" si="11"/>
        <v>164.267</v>
      </c>
      <c r="AB19" s="23">
        <v>150</v>
      </c>
      <c r="AC19" s="23">
        <v>144.30000000000001</v>
      </c>
      <c r="AD19" s="21">
        <f t="shared" si="12"/>
        <v>96.200000000000017</v>
      </c>
      <c r="AE19" s="23"/>
      <c r="AF19" s="23"/>
      <c r="AG19" s="21"/>
      <c r="AH19" s="23"/>
      <c r="AI19" s="23"/>
      <c r="AJ19" s="23"/>
      <c r="AK19" s="23"/>
      <c r="AL19" s="20">
        <v>46329.4</v>
      </c>
      <c r="AM19" s="20">
        <v>46329.4</v>
      </c>
      <c r="AN19" s="23">
        <v>1460.4</v>
      </c>
      <c r="AO19" s="23">
        <v>1419.4</v>
      </c>
      <c r="AP19" s="52"/>
      <c r="AQ19" s="52"/>
      <c r="AR19" s="52"/>
      <c r="AS19" s="48"/>
      <c r="AT19" s="18">
        <f t="shared" si="6"/>
        <v>700</v>
      </c>
      <c r="AU19" s="18">
        <f t="shared" si="6"/>
        <v>682.4</v>
      </c>
      <c r="AV19" s="39">
        <f t="shared" si="15"/>
        <v>97.48571428571428</v>
      </c>
      <c r="AW19" s="23">
        <v>500</v>
      </c>
      <c r="AX19" s="23">
        <v>487.8</v>
      </c>
      <c r="AY19" s="23"/>
      <c r="AZ19" s="23"/>
      <c r="BA19" s="23"/>
      <c r="BB19" s="23"/>
      <c r="BC19" s="23">
        <v>200</v>
      </c>
      <c r="BD19" s="23">
        <v>194.6</v>
      </c>
      <c r="BE19" s="23"/>
      <c r="BF19" s="23"/>
      <c r="BG19" s="23"/>
      <c r="BH19" s="20"/>
      <c r="BI19" s="23"/>
      <c r="BJ19" s="23"/>
      <c r="BK19" s="23"/>
      <c r="BL19" s="23">
        <v>11.9</v>
      </c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17">
        <f t="shared" si="7"/>
        <v>55277.700000000004</v>
      </c>
      <c r="BY19" s="17">
        <f t="shared" si="7"/>
        <v>56715.184000000001</v>
      </c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4">
        <f t="shared" si="8"/>
        <v>0</v>
      </c>
      <c r="CN19" s="24">
        <f t="shared" si="9"/>
        <v>0</v>
      </c>
    </row>
    <row r="20" spans="1:92" s="71" customFormat="1" ht="14.25">
      <c r="A20" s="15">
        <v>9</v>
      </c>
      <c r="B20" s="15">
        <v>22</v>
      </c>
      <c r="C20" s="16" t="s">
        <v>45</v>
      </c>
      <c r="D20" s="23">
        <v>0.1</v>
      </c>
      <c r="E20" s="23"/>
      <c r="F20" s="17">
        <f t="shared" si="0"/>
        <v>36409.5</v>
      </c>
      <c r="G20" s="17">
        <f t="shared" si="0"/>
        <v>36394.326000000001</v>
      </c>
      <c r="H20" s="17">
        <f t="shared" si="1"/>
        <v>99.958324063774569</v>
      </c>
      <c r="I20" s="17">
        <f t="shared" si="2"/>
        <v>-5766.5</v>
      </c>
      <c r="J20" s="17">
        <f t="shared" si="2"/>
        <v>-25357.978999999999</v>
      </c>
      <c r="K20" s="23">
        <v>30643</v>
      </c>
      <c r="L20" s="23">
        <v>11036.347</v>
      </c>
      <c r="M20" s="18">
        <f t="shared" si="3"/>
        <v>6767.5</v>
      </c>
      <c r="N20" s="18">
        <f t="shared" si="3"/>
        <v>6914.5259999999998</v>
      </c>
      <c r="O20" s="18">
        <f t="shared" si="4"/>
        <v>102.17253047654229</v>
      </c>
      <c r="P20" s="19">
        <f t="shared" si="5"/>
        <v>2404.5</v>
      </c>
      <c r="Q20" s="19">
        <f t="shared" si="5"/>
        <v>2585.6260000000002</v>
      </c>
      <c r="R20" s="43">
        <f t="shared" si="10"/>
        <v>107.53279268039093</v>
      </c>
      <c r="S20" s="23"/>
      <c r="T20" s="23">
        <v>163.626</v>
      </c>
      <c r="U20" s="21"/>
      <c r="V20" s="23">
        <v>2010</v>
      </c>
      <c r="W20" s="23">
        <v>2013.5</v>
      </c>
      <c r="X20" s="21">
        <f t="shared" si="14"/>
        <v>100.17412935323384</v>
      </c>
      <c r="Y20" s="23">
        <v>2404.5</v>
      </c>
      <c r="Z20" s="23">
        <v>2422</v>
      </c>
      <c r="AA20" s="21">
        <f t="shared" si="11"/>
        <v>100.72780203784571</v>
      </c>
      <c r="AB20" s="23">
        <v>820</v>
      </c>
      <c r="AC20" s="23">
        <v>831.4</v>
      </c>
      <c r="AD20" s="21">
        <f t="shared" si="12"/>
        <v>101.39024390243902</v>
      </c>
      <c r="AE20" s="23"/>
      <c r="AF20" s="23"/>
      <c r="AG20" s="21"/>
      <c r="AH20" s="23"/>
      <c r="AI20" s="23"/>
      <c r="AJ20" s="23"/>
      <c r="AK20" s="23"/>
      <c r="AL20" s="20">
        <v>25975.9</v>
      </c>
      <c r="AM20" s="20">
        <v>25975.5</v>
      </c>
      <c r="AN20" s="23">
        <v>1542.8</v>
      </c>
      <c r="AO20" s="23">
        <v>1381</v>
      </c>
      <c r="AP20" s="52"/>
      <c r="AQ20" s="52"/>
      <c r="AR20" s="52"/>
      <c r="AS20" s="48"/>
      <c r="AT20" s="18">
        <f t="shared" si="6"/>
        <v>723</v>
      </c>
      <c r="AU20" s="18">
        <f t="shared" si="6"/>
        <v>674</v>
      </c>
      <c r="AV20" s="39">
        <f t="shared" si="15"/>
        <v>93.222683264177036</v>
      </c>
      <c r="AW20" s="23">
        <v>603</v>
      </c>
      <c r="AX20" s="23">
        <v>534</v>
      </c>
      <c r="AY20" s="23"/>
      <c r="AZ20" s="23"/>
      <c r="BA20" s="23"/>
      <c r="BB20" s="23"/>
      <c r="BC20" s="23">
        <v>120</v>
      </c>
      <c r="BD20" s="23">
        <v>140</v>
      </c>
      <c r="BE20" s="23"/>
      <c r="BF20" s="23"/>
      <c r="BG20" s="23"/>
      <c r="BH20" s="20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>
        <v>810</v>
      </c>
      <c r="BV20" s="23">
        <v>810</v>
      </c>
      <c r="BW20" s="23"/>
      <c r="BX20" s="17">
        <f t="shared" si="7"/>
        <v>34286.199999999997</v>
      </c>
      <c r="BY20" s="17">
        <f t="shared" si="7"/>
        <v>34271.025999999998</v>
      </c>
      <c r="BZ20" s="23"/>
      <c r="CA20" s="23"/>
      <c r="CB20" s="23"/>
      <c r="CC20" s="23"/>
      <c r="CD20" s="23"/>
      <c r="CE20" s="23"/>
      <c r="CF20" s="23">
        <v>2123.3000000000002</v>
      </c>
      <c r="CG20" s="23">
        <v>2123.3000000000002</v>
      </c>
      <c r="CH20" s="23"/>
      <c r="CI20" s="23"/>
      <c r="CJ20" s="23">
        <v>810</v>
      </c>
      <c r="CK20" s="23">
        <v>810</v>
      </c>
      <c r="CL20" s="23"/>
      <c r="CM20" s="24">
        <f t="shared" si="8"/>
        <v>2933.3</v>
      </c>
      <c r="CN20" s="24">
        <f t="shared" si="9"/>
        <v>2933.3</v>
      </c>
    </row>
    <row r="21" spans="1:92" s="71" customFormat="1" ht="14.25">
      <c r="A21" s="15">
        <v>10</v>
      </c>
      <c r="B21" s="15">
        <v>26</v>
      </c>
      <c r="C21" s="16" t="s">
        <v>46</v>
      </c>
      <c r="D21" s="23">
        <v>235</v>
      </c>
      <c r="E21" s="23"/>
      <c r="F21" s="17">
        <f t="shared" si="0"/>
        <v>6461.5</v>
      </c>
      <c r="G21" s="17">
        <f t="shared" si="0"/>
        <v>6463.8290000000006</v>
      </c>
      <c r="H21" s="17">
        <f t="shared" si="1"/>
        <v>100.03604426216823</v>
      </c>
      <c r="I21" s="17">
        <f t="shared" si="2"/>
        <v>-536.10000000000036</v>
      </c>
      <c r="J21" s="17">
        <f t="shared" si="2"/>
        <v>-4174.3170000000009</v>
      </c>
      <c r="K21" s="23">
        <v>5925.4</v>
      </c>
      <c r="L21" s="23">
        <v>2289.5120000000002</v>
      </c>
      <c r="M21" s="18">
        <f t="shared" si="3"/>
        <v>2912</v>
      </c>
      <c r="N21" s="18">
        <f t="shared" si="3"/>
        <v>2914.3290000000002</v>
      </c>
      <c r="O21" s="18">
        <f t="shared" si="4"/>
        <v>100.0799793956044</v>
      </c>
      <c r="P21" s="19">
        <f t="shared" si="5"/>
        <v>1133.2</v>
      </c>
      <c r="Q21" s="19">
        <f t="shared" si="5"/>
        <v>1134.356</v>
      </c>
      <c r="R21" s="43">
        <f t="shared" si="10"/>
        <v>100.10201200141194</v>
      </c>
      <c r="S21" s="23">
        <v>458.2</v>
      </c>
      <c r="T21" s="23">
        <v>427.16</v>
      </c>
      <c r="U21" s="21">
        <f t="shared" si="13"/>
        <v>93.225665648188567</v>
      </c>
      <c r="V21" s="23">
        <v>1472</v>
      </c>
      <c r="W21" s="23">
        <v>1472.673</v>
      </c>
      <c r="X21" s="21">
        <f t="shared" si="14"/>
        <v>100.04572010869565</v>
      </c>
      <c r="Y21" s="23">
        <v>675</v>
      </c>
      <c r="Z21" s="23">
        <v>707.19600000000003</v>
      </c>
      <c r="AA21" s="21">
        <f t="shared" si="11"/>
        <v>104.76977777777779</v>
      </c>
      <c r="AB21" s="23">
        <v>25</v>
      </c>
      <c r="AC21" s="23">
        <v>25</v>
      </c>
      <c r="AD21" s="21">
        <f t="shared" si="12"/>
        <v>100</v>
      </c>
      <c r="AE21" s="23"/>
      <c r="AF21" s="23"/>
      <c r="AG21" s="21"/>
      <c r="AH21" s="23"/>
      <c r="AI21" s="23"/>
      <c r="AJ21" s="23"/>
      <c r="AK21" s="23"/>
      <c r="AL21" s="20">
        <v>3500</v>
      </c>
      <c r="AM21" s="20">
        <v>3500</v>
      </c>
      <c r="AN21" s="23">
        <v>49.5</v>
      </c>
      <c r="AO21" s="23">
        <v>49.5</v>
      </c>
      <c r="AP21" s="52"/>
      <c r="AQ21" s="52"/>
      <c r="AR21" s="52"/>
      <c r="AS21" s="48"/>
      <c r="AT21" s="18">
        <f t="shared" si="6"/>
        <v>257</v>
      </c>
      <c r="AU21" s="18">
        <f t="shared" si="6"/>
        <v>257.5</v>
      </c>
      <c r="AV21" s="39">
        <f t="shared" si="15"/>
        <v>100.19455252918289</v>
      </c>
      <c r="AW21" s="23">
        <v>257</v>
      </c>
      <c r="AX21" s="23">
        <v>257.5</v>
      </c>
      <c r="AY21" s="23"/>
      <c r="AZ21" s="23"/>
      <c r="BA21" s="23"/>
      <c r="BB21" s="23"/>
      <c r="BC21" s="23"/>
      <c r="BD21" s="23"/>
      <c r="BE21" s="23"/>
      <c r="BF21" s="23"/>
      <c r="BG21" s="23"/>
      <c r="BH21" s="20"/>
      <c r="BI21" s="23"/>
      <c r="BJ21" s="23"/>
      <c r="BK21" s="23">
        <v>24.8</v>
      </c>
      <c r="BL21" s="23">
        <v>24.8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17">
        <f t="shared" si="7"/>
        <v>6461.5</v>
      </c>
      <c r="BY21" s="17">
        <f t="shared" si="7"/>
        <v>6463.8290000000006</v>
      </c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4">
        <f t="shared" si="8"/>
        <v>0</v>
      </c>
      <c r="CN21" s="24">
        <f t="shared" si="9"/>
        <v>0</v>
      </c>
    </row>
    <row r="22" spans="1:92" s="71" customFormat="1" ht="14.25">
      <c r="A22" s="15">
        <v>11</v>
      </c>
      <c r="B22" s="15">
        <v>28</v>
      </c>
      <c r="C22" s="16" t="s">
        <v>47</v>
      </c>
      <c r="D22" s="23">
        <v>7592.1</v>
      </c>
      <c r="E22" s="23"/>
      <c r="F22" s="17">
        <f t="shared" si="0"/>
        <v>9601.6</v>
      </c>
      <c r="G22" s="17">
        <f t="shared" si="0"/>
        <v>9467.5570000000007</v>
      </c>
      <c r="H22" s="17">
        <f t="shared" si="1"/>
        <v>98.603951424762542</v>
      </c>
      <c r="I22" s="17">
        <f t="shared" si="2"/>
        <v>936.29999999999927</v>
      </c>
      <c r="J22" s="17">
        <f t="shared" si="2"/>
        <v>-5478.7400000000007</v>
      </c>
      <c r="K22" s="23">
        <v>10537.9</v>
      </c>
      <c r="L22" s="23">
        <v>3988.817</v>
      </c>
      <c r="M22" s="18">
        <f t="shared" si="3"/>
        <v>3730</v>
      </c>
      <c r="N22" s="18">
        <f t="shared" si="3"/>
        <v>3754.6570000000002</v>
      </c>
      <c r="O22" s="18">
        <f t="shared" si="4"/>
        <v>100.66104557640752</v>
      </c>
      <c r="P22" s="19">
        <f t="shared" si="5"/>
        <v>440</v>
      </c>
      <c r="Q22" s="19">
        <f t="shared" si="5"/>
        <v>461.685</v>
      </c>
      <c r="R22" s="43">
        <f t="shared" si="10"/>
        <v>104.92840909090908</v>
      </c>
      <c r="S22" s="23"/>
      <c r="T22" s="23">
        <v>0.17599999999999999</v>
      </c>
      <c r="U22" s="21"/>
      <c r="V22" s="23">
        <v>2765</v>
      </c>
      <c r="W22" s="23">
        <v>2765.6190000000001</v>
      </c>
      <c r="X22" s="21">
        <f t="shared" si="14"/>
        <v>100.02238698010851</v>
      </c>
      <c r="Y22" s="23">
        <v>440</v>
      </c>
      <c r="Z22" s="23">
        <v>461.50900000000001</v>
      </c>
      <c r="AA22" s="21">
        <f t="shared" si="11"/>
        <v>104.88840909090909</v>
      </c>
      <c r="AB22" s="23">
        <v>125</v>
      </c>
      <c r="AC22" s="23">
        <v>124.6</v>
      </c>
      <c r="AD22" s="21">
        <f t="shared" si="12"/>
        <v>99.68</v>
      </c>
      <c r="AE22" s="23"/>
      <c r="AF22" s="23"/>
      <c r="AG22" s="21"/>
      <c r="AH22" s="23"/>
      <c r="AI22" s="23"/>
      <c r="AJ22" s="23"/>
      <c r="AK22" s="23"/>
      <c r="AL22" s="20">
        <v>5532.6</v>
      </c>
      <c r="AM22" s="20">
        <v>5532.6</v>
      </c>
      <c r="AN22" s="23">
        <v>339</v>
      </c>
      <c r="AO22" s="23">
        <v>180.3</v>
      </c>
      <c r="AP22" s="52"/>
      <c r="AQ22" s="52"/>
      <c r="AR22" s="52"/>
      <c r="AS22" s="48"/>
      <c r="AT22" s="18">
        <f t="shared" si="6"/>
        <v>400</v>
      </c>
      <c r="AU22" s="18">
        <f t="shared" si="6"/>
        <v>402.75299999999999</v>
      </c>
      <c r="AV22" s="39">
        <f t="shared" si="15"/>
        <v>100.68825</v>
      </c>
      <c r="AW22" s="23">
        <v>400</v>
      </c>
      <c r="AX22" s="23">
        <v>402.75299999999999</v>
      </c>
      <c r="AY22" s="23"/>
      <c r="AZ22" s="23"/>
      <c r="BA22" s="23"/>
      <c r="BB22" s="23"/>
      <c r="BC22" s="23"/>
      <c r="BD22" s="23"/>
      <c r="BE22" s="23"/>
      <c r="BF22" s="23"/>
      <c r="BG22" s="23"/>
      <c r="BH22" s="20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17">
        <f t="shared" si="7"/>
        <v>9601.6</v>
      </c>
      <c r="BY22" s="17">
        <f t="shared" si="7"/>
        <v>9467.5570000000007</v>
      </c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4">
        <f t="shared" si="8"/>
        <v>0</v>
      </c>
      <c r="CN22" s="24">
        <f t="shared" si="9"/>
        <v>0</v>
      </c>
    </row>
    <row r="23" spans="1:92" s="71" customFormat="1" ht="14.25">
      <c r="A23" s="15">
        <v>12</v>
      </c>
      <c r="B23" s="15">
        <v>33</v>
      </c>
      <c r="C23" s="16" t="s">
        <v>48</v>
      </c>
      <c r="D23" s="23">
        <v>27.2</v>
      </c>
      <c r="E23" s="23"/>
      <c r="F23" s="17">
        <f t="shared" si="0"/>
        <v>6256.5999999999995</v>
      </c>
      <c r="G23" s="17">
        <f t="shared" si="0"/>
        <v>6293.7459999999992</v>
      </c>
      <c r="H23" s="17">
        <f t="shared" si="1"/>
        <v>100.59370904325033</v>
      </c>
      <c r="I23" s="17">
        <f t="shared" si="2"/>
        <v>-514.69999999999982</v>
      </c>
      <c r="J23" s="17">
        <f t="shared" si="2"/>
        <v>-4117.1309999999994</v>
      </c>
      <c r="K23" s="23">
        <v>5741.9</v>
      </c>
      <c r="L23" s="23">
        <v>2176.6149999999998</v>
      </c>
      <c r="M23" s="18">
        <f t="shared" si="3"/>
        <v>878.2</v>
      </c>
      <c r="N23" s="18">
        <f t="shared" si="3"/>
        <v>915.346</v>
      </c>
      <c r="O23" s="18">
        <f t="shared" si="4"/>
        <v>104.22978820314279</v>
      </c>
      <c r="P23" s="19">
        <f t="shared" si="5"/>
        <v>240</v>
      </c>
      <c r="Q23" s="19">
        <f t="shared" si="5"/>
        <v>302.24599999999998</v>
      </c>
      <c r="R23" s="43">
        <f t="shared" si="10"/>
        <v>125.93583333333333</v>
      </c>
      <c r="S23" s="23"/>
      <c r="T23" s="23"/>
      <c r="U23" s="21"/>
      <c r="V23" s="23">
        <v>608.20000000000005</v>
      </c>
      <c r="W23" s="23">
        <v>583.1</v>
      </c>
      <c r="X23" s="21">
        <f t="shared" si="14"/>
        <v>95.873068069713909</v>
      </c>
      <c r="Y23" s="23">
        <v>240</v>
      </c>
      <c r="Z23" s="23">
        <v>302.24599999999998</v>
      </c>
      <c r="AA23" s="21">
        <f t="shared" si="11"/>
        <v>125.93583333333332</v>
      </c>
      <c r="AB23" s="23"/>
      <c r="AC23" s="23"/>
      <c r="AD23" s="21"/>
      <c r="AE23" s="23"/>
      <c r="AF23" s="23"/>
      <c r="AG23" s="21"/>
      <c r="AH23" s="23"/>
      <c r="AI23" s="23"/>
      <c r="AJ23" s="23"/>
      <c r="AK23" s="23"/>
      <c r="AL23" s="20">
        <v>5297</v>
      </c>
      <c r="AM23" s="20">
        <v>5297</v>
      </c>
      <c r="AN23" s="23">
        <v>81.400000000000006</v>
      </c>
      <c r="AO23" s="23">
        <v>81.400000000000006</v>
      </c>
      <c r="AP23" s="52"/>
      <c r="AQ23" s="52"/>
      <c r="AR23" s="52"/>
      <c r="AS23" s="48"/>
      <c r="AT23" s="18">
        <f t="shared" si="6"/>
        <v>30</v>
      </c>
      <c r="AU23" s="18">
        <f t="shared" si="6"/>
        <v>30</v>
      </c>
      <c r="AV23" s="39">
        <f t="shared" si="15"/>
        <v>100</v>
      </c>
      <c r="AW23" s="23">
        <v>30</v>
      </c>
      <c r="AX23" s="23">
        <v>30</v>
      </c>
      <c r="AY23" s="23"/>
      <c r="AZ23" s="23"/>
      <c r="BA23" s="23"/>
      <c r="BB23" s="23"/>
      <c r="BC23" s="23"/>
      <c r="BD23" s="23"/>
      <c r="BE23" s="23"/>
      <c r="BF23" s="23"/>
      <c r="BG23" s="23"/>
      <c r="BH23" s="20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17">
        <f t="shared" si="7"/>
        <v>6256.5999999999995</v>
      </c>
      <c r="BY23" s="17">
        <f t="shared" si="7"/>
        <v>6293.7459999999992</v>
      </c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4">
        <f t="shared" si="8"/>
        <v>0</v>
      </c>
      <c r="CN23" s="24">
        <f t="shared" si="9"/>
        <v>0</v>
      </c>
    </row>
    <row r="24" spans="1:92" s="54" customFormat="1" ht="13.5">
      <c r="A24" s="15">
        <v>13</v>
      </c>
      <c r="B24" s="15">
        <v>34</v>
      </c>
      <c r="C24" s="16" t="s">
        <v>49</v>
      </c>
      <c r="D24" s="23">
        <v>489.2</v>
      </c>
      <c r="E24" s="23"/>
      <c r="F24" s="17">
        <f t="shared" si="0"/>
        <v>11690.8</v>
      </c>
      <c r="G24" s="17">
        <f t="shared" si="0"/>
        <v>11655.673999999999</v>
      </c>
      <c r="H24" s="17">
        <f t="shared" si="1"/>
        <v>99.699541519827548</v>
      </c>
      <c r="I24" s="17">
        <f t="shared" si="2"/>
        <v>-11690.8</v>
      </c>
      <c r="J24" s="17">
        <f t="shared" si="2"/>
        <v>-7830.7089999999989</v>
      </c>
      <c r="K24" s="23">
        <v>0</v>
      </c>
      <c r="L24" s="23">
        <v>3824.9650000000001</v>
      </c>
      <c r="M24" s="18">
        <f t="shared" si="3"/>
        <v>2543.3000000000002</v>
      </c>
      <c r="N24" s="18">
        <f t="shared" si="3"/>
        <v>2508.174</v>
      </c>
      <c r="O24" s="18">
        <f t="shared" si="4"/>
        <v>98.618880981402114</v>
      </c>
      <c r="P24" s="19">
        <f t="shared" si="5"/>
        <v>343.3</v>
      </c>
      <c r="Q24" s="19">
        <f t="shared" si="5"/>
        <v>388.17399999999998</v>
      </c>
      <c r="R24" s="43">
        <f t="shared" si="10"/>
        <v>113.0713661520536</v>
      </c>
      <c r="S24" s="23">
        <v>15.3</v>
      </c>
      <c r="T24" s="23">
        <v>20.173999999999999</v>
      </c>
      <c r="U24" s="21">
        <f t="shared" si="13"/>
        <v>131.85620915032678</v>
      </c>
      <c r="V24" s="23">
        <v>1501</v>
      </c>
      <c r="W24" s="23">
        <v>1431.7</v>
      </c>
      <c r="X24" s="21">
        <f t="shared" si="14"/>
        <v>95.383077948034639</v>
      </c>
      <c r="Y24" s="23">
        <v>328</v>
      </c>
      <c r="Z24" s="23">
        <v>368</v>
      </c>
      <c r="AA24" s="21">
        <f t="shared" si="11"/>
        <v>112.19512195121951</v>
      </c>
      <c r="AB24" s="23">
        <v>116</v>
      </c>
      <c r="AC24" s="23">
        <v>134</v>
      </c>
      <c r="AD24" s="21">
        <f t="shared" si="12"/>
        <v>115.51724137931035</v>
      </c>
      <c r="AE24" s="23"/>
      <c r="AF24" s="23"/>
      <c r="AG24" s="21"/>
      <c r="AH24" s="23"/>
      <c r="AI24" s="23"/>
      <c r="AJ24" s="23"/>
      <c r="AK24" s="23"/>
      <c r="AL24" s="20">
        <v>8793.7000000000007</v>
      </c>
      <c r="AM24" s="20">
        <v>8793.7000000000007</v>
      </c>
      <c r="AN24" s="23">
        <v>353.8</v>
      </c>
      <c r="AO24" s="23">
        <v>353.8</v>
      </c>
      <c r="AP24" s="52"/>
      <c r="AQ24" s="52"/>
      <c r="AR24" s="52"/>
      <c r="AS24" s="48"/>
      <c r="AT24" s="18">
        <f t="shared" si="6"/>
        <v>563</v>
      </c>
      <c r="AU24" s="18">
        <f t="shared" si="6"/>
        <v>533.29999999999995</v>
      </c>
      <c r="AV24" s="39">
        <f t="shared" si="15"/>
        <v>94.72468916518649</v>
      </c>
      <c r="AW24" s="23">
        <v>563</v>
      </c>
      <c r="AX24" s="23">
        <v>533.29999999999995</v>
      </c>
      <c r="AY24" s="23"/>
      <c r="AZ24" s="23"/>
      <c r="BA24" s="23"/>
      <c r="BB24" s="23"/>
      <c r="BC24" s="23"/>
      <c r="BD24" s="23"/>
      <c r="BE24" s="23"/>
      <c r="BF24" s="23"/>
      <c r="BG24" s="23"/>
      <c r="BH24" s="20"/>
      <c r="BI24" s="23"/>
      <c r="BJ24" s="23"/>
      <c r="BK24" s="23">
        <v>20</v>
      </c>
      <c r="BL24" s="23">
        <v>21</v>
      </c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17">
        <f t="shared" si="7"/>
        <v>11690.8</v>
      </c>
      <c r="BY24" s="17">
        <f t="shared" si="7"/>
        <v>11655.673999999999</v>
      </c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4">
        <f t="shared" si="8"/>
        <v>0</v>
      </c>
      <c r="CN24" s="24">
        <f t="shared" si="9"/>
        <v>0</v>
      </c>
    </row>
    <row r="25" spans="1:92" s="54" customFormat="1" ht="13.5">
      <c r="A25" s="15">
        <v>14</v>
      </c>
      <c r="B25" s="15">
        <v>35</v>
      </c>
      <c r="C25" s="16" t="s">
        <v>50</v>
      </c>
      <c r="D25" s="23">
        <v>956.9</v>
      </c>
      <c r="E25" s="23"/>
      <c r="F25" s="17">
        <f t="shared" si="0"/>
        <v>30488.9</v>
      </c>
      <c r="G25" s="17">
        <f t="shared" si="0"/>
        <v>27893.356</v>
      </c>
      <c r="H25" s="17">
        <f t="shared" si="1"/>
        <v>91.486921469780796</v>
      </c>
      <c r="I25" s="17">
        <f t="shared" si="2"/>
        <v>-3979.9000000000015</v>
      </c>
      <c r="J25" s="17">
        <f t="shared" si="2"/>
        <v>-18460.013999999999</v>
      </c>
      <c r="K25" s="23">
        <v>26509</v>
      </c>
      <c r="L25" s="23">
        <v>9433.3420000000006</v>
      </c>
      <c r="M25" s="18">
        <f t="shared" si="3"/>
        <v>6086.9</v>
      </c>
      <c r="N25" s="18">
        <f t="shared" si="3"/>
        <v>3491.3560000000007</v>
      </c>
      <c r="O25" s="18">
        <f t="shared" si="4"/>
        <v>57.358524043437562</v>
      </c>
      <c r="P25" s="19">
        <f t="shared" si="5"/>
        <v>1556.8</v>
      </c>
      <c r="Q25" s="19">
        <f t="shared" si="5"/>
        <v>2109.3020000000001</v>
      </c>
      <c r="R25" s="43">
        <f t="shared" si="10"/>
        <v>135.48959403905448</v>
      </c>
      <c r="S25" s="23"/>
      <c r="T25" s="23">
        <v>23.302</v>
      </c>
      <c r="U25" s="21"/>
      <c r="V25" s="23">
        <v>3482.9</v>
      </c>
      <c r="W25" s="23">
        <v>870.42399999999998</v>
      </c>
      <c r="X25" s="21">
        <f t="shared" si="14"/>
        <v>24.991357776565504</v>
      </c>
      <c r="Y25" s="23">
        <v>1556.8</v>
      </c>
      <c r="Z25" s="23">
        <v>2086</v>
      </c>
      <c r="AA25" s="21">
        <f t="shared" si="11"/>
        <v>133.99280575539569</v>
      </c>
      <c r="AB25" s="23">
        <v>76</v>
      </c>
      <c r="AC25" s="23">
        <v>45.9</v>
      </c>
      <c r="AD25" s="21">
        <f t="shared" si="12"/>
        <v>60.39473684210526</v>
      </c>
      <c r="AE25" s="23"/>
      <c r="AF25" s="23"/>
      <c r="AG25" s="21"/>
      <c r="AH25" s="23"/>
      <c r="AI25" s="23"/>
      <c r="AJ25" s="23"/>
      <c r="AK25" s="23"/>
      <c r="AL25" s="20">
        <v>23334.9</v>
      </c>
      <c r="AM25" s="20">
        <v>23334.9</v>
      </c>
      <c r="AN25" s="23">
        <v>1067.0999999999999</v>
      </c>
      <c r="AO25" s="23">
        <v>1067.0999999999999</v>
      </c>
      <c r="AP25" s="52"/>
      <c r="AQ25" s="52"/>
      <c r="AR25" s="52"/>
      <c r="AS25" s="48"/>
      <c r="AT25" s="18">
        <f t="shared" si="6"/>
        <v>871.2</v>
      </c>
      <c r="AU25" s="18">
        <f t="shared" si="6"/>
        <v>426.33000000000004</v>
      </c>
      <c r="AV25" s="39">
        <f t="shared" si="15"/>
        <v>48.935950413223146</v>
      </c>
      <c r="AW25" s="23">
        <v>749</v>
      </c>
      <c r="AX25" s="23">
        <v>398.3</v>
      </c>
      <c r="AY25" s="23"/>
      <c r="AZ25" s="23"/>
      <c r="BA25" s="23"/>
      <c r="BB25" s="23"/>
      <c r="BC25" s="23">
        <v>122.2</v>
      </c>
      <c r="BD25" s="23">
        <v>28.03</v>
      </c>
      <c r="BE25" s="23"/>
      <c r="BF25" s="23"/>
      <c r="BG25" s="23"/>
      <c r="BH25" s="20"/>
      <c r="BI25" s="23"/>
      <c r="BJ25" s="23"/>
      <c r="BK25" s="23">
        <v>100</v>
      </c>
      <c r="BL25" s="23">
        <v>39.4</v>
      </c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17">
        <f t="shared" si="7"/>
        <v>30488.9</v>
      </c>
      <c r="BY25" s="17">
        <f t="shared" si="7"/>
        <v>27893.356</v>
      </c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4">
        <f t="shared" si="8"/>
        <v>0</v>
      </c>
      <c r="CN25" s="24">
        <f t="shared" si="9"/>
        <v>0</v>
      </c>
    </row>
    <row r="26" spans="1:92" s="54" customFormat="1" ht="14.25" customHeight="1">
      <c r="A26" s="15">
        <v>15</v>
      </c>
      <c r="B26" s="15">
        <v>37</v>
      </c>
      <c r="C26" s="46" t="s">
        <v>123</v>
      </c>
      <c r="D26" s="23">
        <v>5164.7</v>
      </c>
      <c r="E26" s="23"/>
      <c r="F26" s="17">
        <f t="shared" si="0"/>
        <v>9866.0999999999985</v>
      </c>
      <c r="G26" s="17">
        <f t="shared" si="0"/>
        <v>9786.6080000000002</v>
      </c>
      <c r="H26" s="17">
        <f t="shared" si="1"/>
        <v>99.194291564042544</v>
      </c>
      <c r="I26" s="17">
        <f t="shared" si="2"/>
        <v>4241.6000000000022</v>
      </c>
      <c r="J26" s="17">
        <f t="shared" si="2"/>
        <v>-5721.4170000000004</v>
      </c>
      <c r="K26" s="23">
        <v>14107.7</v>
      </c>
      <c r="L26" s="23">
        <v>4065.1909999999998</v>
      </c>
      <c r="M26" s="18">
        <f t="shared" si="3"/>
        <v>3002.2</v>
      </c>
      <c r="N26" s="18">
        <f t="shared" si="3"/>
        <v>2935.2080000000001</v>
      </c>
      <c r="O26" s="18">
        <f t="shared" si="4"/>
        <v>97.768569715541943</v>
      </c>
      <c r="P26" s="19">
        <f t="shared" si="5"/>
        <v>434.90000000000003</v>
      </c>
      <c r="Q26" s="19">
        <f t="shared" si="5"/>
        <v>430.05799999999999</v>
      </c>
      <c r="R26" s="43">
        <f t="shared" si="10"/>
        <v>98.886640607036085</v>
      </c>
      <c r="S26" s="23">
        <v>1.6</v>
      </c>
      <c r="T26" s="23">
        <v>0.25800000000000001</v>
      </c>
      <c r="U26" s="21">
        <f t="shared" si="13"/>
        <v>16.125</v>
      </c>
      <c r="V26" s="23">
        <v>1915.3</v>
      </c>
      <c r="W26" s="23">
        <v>1915.55</v>
      </c>
      <c r="X26" s="21">
        <f t="shared" si="14"/>
        <v>100.01305278546442</v>
      </c>
      <c r="Y26" s="23">
        <v>433.3</v>
      </c>
      <c r="Z26" s="23">
        <v>429.8</v>
      </c>
      <c r="AA26" s="21">
        <f t="shared" si="11"/>
        <v>99.19224555735056</v>
      </c>
      <c r="AB26" s="23">
        <v>18</v>
      </c>
      <c r="AC26" s="23">
        <v>18</v>
      </c>
      <c r="AD26" s="21">
        <f t="shared" si="12"/>
        <v>100</v>
      </c>
      <c r="AE26" s="23"/>
      <c r="AF26" s="23"/>
      <c r="AG26" s="21"/>
      <c r="AH26" s="23"/>
      <c r="AI26" s="23"/>
      <c r="AJ26" s="23"/>
      <c r="AK26" s="23"/>
      <c r="AL26" s="20">
        <v>6674.4</v>
      </c>
      <c r="AM26" s="20">
        <v>6674.4</v>
      </c>
      <c r="AN26" s="23">
        <v>189.5</v>
      </c>
      <c r="AO26" s="23">
        <v>177</v>
      </c>
      <c r="AP26" s="52"/>
      <c r="AQ26" s="52"/>
      <c r="AR26" s="52"/>
      <c r="AS26" s="48"/>
      <c r="AT26" s="18">
        <f t="shared" si="6"/>
        <v>634</v>
      </c>
      <c r="AU26" s="18">
        <f t="shared" si="6"/>
        <v>571.6</v>
      </c>
      <c r="AV26" s="39">
        <f t="shared" si="15"/>
        <v>90.15772870662461</v>
      </c>
      <c r="AW26" s="23">
        <v>634</v>
      </c>
      <c r="AX26" s="23">
        <v>571.6</v>
      </c>
      <c r="AY26" s="23"/>
      <c r="AZ26" s="23"/>
      <c r="BA26" s="23"/>
      <c r="BB26" s="23"/>
      <c r="BC26" s="23"/>
      <c r="BD26" s="23"/>
      <c r="BE26" s="23"/>
      <c r="BF26" s="23"/>
      <c r="BG26" s="23"/>
      <c r="BH26" s="20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17">
        <f t="shared" si="7"/>
        <v>9866.0999999999985</v>
      </c>
      <c r="BY26" s="17">
        <f t="shared" si="7"/>
        <v>9786.6080000000002</v>
      </c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4">
        <f t="shared" si="8"/>
        <v>0</v>
      </c>
      <c r="CN26" s="24">
        <f t="shared" si="9"/>
        <v>0</v>
      </c>
    </row>
    <row r="27" spans="1:92" s="54" customFormat="1" ht="13.5">
      <c r="A27" s="15">
        <v>16</v>
      </c>
      <c r="B27" s="15">
        <v>39</v>
      </c>
      <c r="C27" s="16" t="s">
        <v>51</v>
      </c>
      <c r="D27" s="23">
        <v>5347.8</v>
      </c>
      <c r="E27" s="23"/>
      <c r="F27" s="17">
        <f t="shared" si="0"/>
        <v>5547.8</v>
      </c>
      <c r="G27" s="17">
        <f t="shared" si="0"/>
        <v>5592.1750000000002</v>
      </c>
      <c r="H27" s="17">
        <f t="shared" si="1"/>
        <v>100.79986661379286</v>
      </c>
      <c r="I27" s="17">
        <f t="shared" si="2"/>
        <v>-350.5</v>
      </c>
      <c r="J27" s="17">
        <f t="shared" si="2"/>
        <v>-1394.741</v>
      </c>
      <c r="K27" s="23">
        <v>5197.3</v>
      </c>
      <c r="L27" s="23">
        <v>4197.4340000000002</v>
      </c>
      <c r="M27" s="18">
        <f t="shared" si="3"/>
        <v>606.9</v>
      </c>
      <c r="N27" s="18">
        <f t="shared" si="3"/>
        <v>651.27499999999998</v>
      </c>
      <c r="O27" s="18">
        <f t="shared" si="4"/>
        <v>107.31174822870324</v>
      </c>
      <c r="P27" s="19">
        <f t="shared" si="5"/>
        <v>206.9</v>
      </c>
      <c r="Q27" s="19">
        <f t="shared" si="5"/>
        <v>251.2</v>
      </c>
      <c r="R27" s="43">
        <f t="shared" si="10"/>
        <v>121.41130981150314</v>
      </c>
      <c r="S27" s="23"/>
      <c r="T27" s="23"/>
      <c r="U27" s="21"/>
      <c r="V27" s="23">
        <v>400</v>
      </c>
      <c r="W27" s="23">
        <v>400.07499999999999</v>
      </c>
      <c r="X27" s="21">
        <f t="shared" si="14"/>
        <v>100.01875</v>
      </c>
      <c r="Y27" s="23">
        <v>206.9</v>
      </c>
      <c r="Z27" s="23">
        <v>251.2</v>
      </c>
      <c r="AA27" s="21">
        <f t="shared" si="11"/>
        <v>121.41130981150314</v>
      </c>
      <c r="AB27" s="23"/>
      <c r="AC27" s="23"/>
      <c r="AD27" s="21"/>
      <c r="AE27" s="23"/>
      <c r="AF27" s="23"/>
      <c r="AG27" s="21"/>
      <c r="AH27" s="23"/>
      <c r="AI27" s="23"/>
      <c r="AJ27" s="23"/>
      <c r="AK27" s="23"/>
      <c r="AL27" s="20">
        <v>4717.3</v>
      </c>
      <c r="AM27" s="20">
        <v>4717.3</v>
      </c>
      <c r="AN27" s="23">
        <v>223.6</v>
      </c>
      <c r="AO27" s="23">
        <v>223.6</v>
      </c>
      <c r="AP27" s="52"/>
      <c r="AQ27" s="52"/>
      <c r="AR27" s="52"/>
      <c r="AS27" s="48"/>
      <c r="AT27" s="18">
        <f t="shared" si="6"/>
        <v>0</v>
      </c>
      <c r="AU27" s="18">
        <f t="shared" si="6"/>
        <v>0</v>
      </c>
      <c r="AV27" s="39">
        <v>0</v>
      </c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0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17">
        <f t="shared" si="7"/>
        <v>5547.8</v>
      </c>
      <c r="BY27" s="17">
        <f t="shared" si="7"/>
        <v>5592.1750000000002</v>
      </c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4">
        <f t="shared" si="8"/>
        <v>0</v>
      </c>
      <c r="CN27" s="24">
        <f t="shared" si="9"/>
        <v>0</v>
      </c>
    </row>
    <row r="28" spans="1:92" s="54" customFormat="1" ht="13.5">
      <c r="A28" s="15">
        <v>17</v>
      </c>
      <c r="B28" s="15">
        <v>44</v>
      </c>
      <c r="C28" s="16" t="s">
        <v>52</v>
      </c>
      <c r="D28" s="23">
        <v>8861.6</v>
      </c>
      <c r="E28" s="23"/>
      <c r="F28" s="17">
        <f t="shared" si="0"/>
        <v>6148.2</v>
      </c>
      <c r="G28" s="17">
        <f t="shared" si="0"/>
        <v>5942.0449999999992</v>
      </c>
      <c r="H28" s="17">
        <f t="shared" si="1"/>
        <v>96.64690478514035</v>
      </c>
      <c r="I28" s="17">
        <f t="shared" si="2"/>
        <v>151.30000000000018</v>
      </c>
      <c r="J28" s="17">
        <f t="shared" si="2"/>
        <v>-3894.5649999999991</v>
      </c>
      <c r="K28" s="23">
        <v>6299.5</v>
      </c>
      <c r="L28" s="23">
        <v>2047.48</v>
      </c>
      <c r="M28" s="18">
        <f t="shared" si="3"/>
        <v>1589.3000000000002</v>
      </c>
      <c r="N28" s="18">
        <f t="shared" si="3"/>
        <v>1383.145</v>
      </c>
      <c r="O28" s="18">
        <f t="shared" si="4"/>
        <v>87.028566035361465</v>
      </c>
      <c r="P28" s="19">
        <f t="shared" si="5"/>
        <v>230.9</v>
      </c>
      <c r="Q28" s="19">
        <f t="shared" si="5"/>
        <v>149.80000000000001</v>
      </c>
      <c r="R28" s="43">
        <f t="shared" si="10"/>
        <v>64.87656994369857</v>
      </c>
      <c r="S28" s="23"/>
      <c r="T28" s="23"/>
      <c r="U28" s="21"/>
      <c r="V28" s="23">
        <v>1108.4000000000001</v>
      </c>
      <c r="W28" s="23">
        <v>913.39499999999998</v>
      </c>
      <c r="X28" s="21">
        <f t="shared" si="14"/>
        <v>82.406622158065673</v>
      </c>
      <c r="Y28" s="23">
        <v>230.9</v>
      </c>
      <c r="Z28" s="23">
        <v>149.80000000000001</v>
      </c>
      <c r="AA28" s="21">
        <f t="shared" si="11"/>
        <v>64.876569943698584</v>
      </c>
      <c r="AB28" s="23"/>
      <c r="AC28" s="23"/>
      <c r="AD28" s="21"/>
      <c r="AE28" s="23"/>
      <c r="AF28" s="23"/>
      <c r="AG28" s="21"/>
      <c r="AH28" s="23"/>
      <c r="AI28" s="23"/>
      <c r="AJ28" s="23"/>
      <c r="AK28" s="23"/>
      <c r="AL28" s="20">
        <v>4438</v>
      </c>
      <c r="AM28" s="20">
        <v>4438</v>
      </c>
      <c r="AN28" s="23">
        <v>120.9</v>
      </c>
      <c r="AO28" s="23">
        <v>120.9</v>
      </c>
      <c r="AP28" s="52"/>
      <c r="AQ28" s="52"/>
      <c r="AR28" s="52"/>
      <c r="AS28" s="48"/>
      <c r="AT28" s="18">
        <f t="shared" si="6"/>
        <v>250</v>
      </c>
      <c r="AU28" s="18">
        <f t="shared" si="6"/>
        <v>319.95</v>
      </c>
      <c r="AV28" s="39">
        <f t="shared" si="15"/>
        <v>127.98</v>
      </c>
      <c r="AW28" s="23">
        <v>250</v>
      </c>
      <c r="AX28" s="23">
        <v>319.95</v>
      </c>
      <c r="AY28" s="23"/>
      <c r="AZ28" s="23"/>
      <c r="BA28" s="23"/>
      <c r="BB28" s="23"/>
      <c r="BC28" s="23"/>
      <c r="BD28" s="23"/>
      <c r="BE28" s="23"/>
      <c r="BF28" s="23"/>
      <c r="BG28" s="23"/>
      <c r="BH28" s="20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17">
        <f t="shared" si="7"/>
        <v>6148.2</v>
      </c>
      <c r="BY28" s="17">
        <f t="shared" si="7"/>
        <v>5942.0449999999992</v>
      </c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4">
        <f t="shared" si="8"/>
        <v>0</v>
      </c>
      <c r="CN28" s="24">
        <f t="shared" si="9"/>
        <v>0</v>
      </c>
    </row>
    <row r="29" spans="1:92" s="54" customFormat="1" ht="13.5">
      <c r="A29" s="15">
        <v>18</v>
      </c>
      <c r="B29" s="15">
        <v>57</v>
      </c>
      <c r="C29" s="16" t="s">
        <v>53</v>
      </c>
      <c r="D29" s="23">
        <v>710</v>
      </c>
      <c r="E29" s="23"/>
      <c r="F29" s="17">
        <f t="shared" si="0"/>
        <v>21571.000000000004</v>
      </c>
      <c r="G29" s="17">
        <f t="shared" si="0"/>
        <v>21583.519000000004</v>
      </c>
      <c r="H29" s="17">
        <f t="shared" si="1"/>
        <v>100.05803625237589</v>
      </c>
      <c r="I29" s="17">
        <f t="shared" si="2"/>
        <v>-1802.0000000000036</v>
      </c>
      <c r="J29" s="17">
        <f t="shared" si="2"/>
        <v>-14215.264000000003</v>
      </c>
      <c r="K29" s="23">
        <v>19769</v>
      </c>
      <c r="L29" s="23">
        <v>7368.2550000000001</v>
      </c>
      <c r="M29" s="18">
        <f t="shared" si="3"/>
        <v>6201.9</v>
      </c>
      <c r="N29" s="18">
        <f t="shared" si="3"/>
        <v>6239.9190000000008</v>
      </c>
      <c r="O29" s="18">
        <f t="shared" si="4"/>
        <v>100.61302181589515</v>
      </c>
      <c r="P29" s="19">
        <f t="shared" si="5"/>
        <v>929.9</v>
      </c>
      <c r="Q29" s="19">
        <f t="shared" si="5"/>
        <v>957.57399999999996</v>
      </c>
      <c r="R29" s="43">
        <f t="shared" si="10"/>
        <v>102.97601892676632</v>
      </c>
      <c r="S29" s="23">
        <v>15</v>
      </c>
      <c r="T29" s="23">
        <v>12.673999999999999</v>
      </c>
      <c r="U29" s="21">
        <f t="shared" si="13"/>
        <v>84.493333333333325</v>
      </c>
      <c r="V29" s="23">
        <v>3000</v>
      </c>
      <c r="W29" s="23">
        <v>3010.5450000000001</v>
      </c>
      <c r="X29" s="21">
        <f t="shared" si="14"/>
        <v>100.3515</v>
      </c>
      <c r="Y29" s="23">
        <v>914.9</v>
      </c>
      <c r="Z29" s="23">
        <v>944.9</v>
      </c>
      <c r="AA29" s="21">
        <f t="shared" si="11"/>
        <v>103.27904689037054</v>
      </c>
      <c r="AB29" s="23">
        <v>130</v>
      </c>
      <c r="AC29" s="23">
        <v>129</v>
      </c>
      <c r="AD29" s="21">
        <f t="shared" si="12"/>
        <v>99.230769230769226</v>
      </c>
      <c r="AE29" s="23"/>
      <c r="AF29" s="23"/>
      <c r="AG29" s="21"/>
      <c r="AH29" s="23"/>
      <c r="AI29" s="23"/>
      <c r="AJ29" s="23"/>
      <c r="AK29" s="23"/>
      <c r="AL29" s="20">
        <v>14893.2</v>
      </c>
      <c r="AM29" s="20">
        <v>14893.2</v>
      </c>
      <c r="AN29" s="23">
        <v>475.9</v>
      </c>
      <c r="AO29" s="23">
        <v>450.4</v>
      </c>
      <c r="AP29" s="52"/>
      <c r="AQ29" s="52"/>
      <c r="AR29" s="52"/>
      <c r="AS29" s="48"/>
      <c r="AT29" s="18">
        <f t="shared" si="6"/>
        <v>2100</v>
      </c>
      <c r="AU29" s="18">
        <f t="shared" si="6"/>
        <v>2100.8000000000002</v>
      </c>
      <c r="AV29" s="39">
        <f t="shared" si="15"/>
        <v>100.03809523809524</v>
      </c>
      <c r="AW29" s="23">
        <v>2100</v>
      </c>
      <c r="AX29" s="23">
        <v>2100.8000000000002</v>
      </c>
      <c r="AY29" s="23"/>
      <c r="AZ29" s="23"/>
      <c r="BA29" s="23"/>
      <c r="BB29" s="23"/>
      <c r="BC29" s="23"/>
      <c r="BD29" s="23"/>
      <c r="BE29" s="23"/>
      <c r="BF29" s="23"/>
      <c r="BG29" s="23"/>
      <c r="BH29" s="20"/>
      <c r="BI29" s="23"/>
      <c r="BJ29" s="23"/>
      <c r="BK29" s="23">
        <v>32</v>
      </c>
      <c r="BL29" s="23">
        <v>32</v>
      </c>
      <c r="BM29" s="23"/>
      <c r="BN29" s="23"/>
      <c r="BO29" s="23"/>
      <c r="BP29" s="23"/>
      <c r="BQ29" s="23">
        <v>10</v>
      </c>
      <c r="BR29" s="23"/>
      <c r="BS29" s="23"/>
      <c r="BT29" s="23"/>
      <c r="BU29" s="23"/>
      <c r="BV29" s="23">
        <v>10</v>
      </c>
      <c r="BW29" s="23"/>
      <c r="BX29" s="17">
        <f t="shared" si="7"/>
        <v>21571.000000000004</v>
      </c>
      <c r="BY29" s="17">
        <f t="shared" si="7"/>
        <v>21583.519000000004</v>
      </c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4">
        <f t="shared" si="8"/>
        <v>0</v>
      </c>
      <c r="CN29" s="24">
        <f t="shared" si="9"/>
        <v>0</v>
      </c>
    </row>
    <row r="30" spans="1:92" s="54" customFormat="1" ht="13.5">
      <c r="A30" s="15">
        <v>19</v>
      </c>
      <c r="B30" s="15">
        <v>58</v>
      </c>
      <c r="C30" s="16" t="s">
        <v>54</v>
      </c>
      <c r="D30" s="23">
        <v>2911</v>
      </c>
      <c r="E30" s="23"/>
      <c r="F30" s="17">
        <f t="shared" si="0"/>
        <v>36957</v>
      </c>
      <c r="G30" s="17">
        <f t="shared" si="0"/>
        <v>39259.87000000001</v>
      </c>
      <c r="H30" s="17">
        <f t="shared" si="1"/>
        <v>106.23121465486921</v>
      </c>
      <c r="I30" s="17">
        <f t="shared" si="2"/>
        <v>-3809.5999999999985</v>
      </c>
      <c r="J30" s="17">
        <f t="shared" si="2"/>
        <v>-25702.374000000011</v>
      </c>
      <c r="K30" s="23">
        <v>33147.4</v>
      </c>
      <c r="L30" s="23">
        <v>13557.495999999999</v>
      </c>
      <c r="M30" s="18">
        <f t="shared" si="3"/>
        <v>12852.400000000001</v>
      </c>
      <c r="N30" s="18">
        <f t="shared" si="3"/>
        <v>15196.369999999999</v>
      </c>
      <c r="O30" s="18">
        <f t="shared" si="4"/>
        <v>118.23760542778001</v>
      </c>
      <c r="P30" s="19">
        <f t="shared" si="5"/>
        <v>2630</v>
      </c>
      <c r="Q30" s="19">
        <f t="shared" si="5"/>
        <v>3079.97</v>
      </c>
      <c r="R30" s="43">
        <f t="shared" si="10"/>
        <v>117.10912547528515</v>
      </c>
      <c r="S30" s="23">
        <v>130</v>
      </c>
      <c r="T30" s="23">
        <v>20.37</v>
      </c>
      <c r="U30" s="21">
        <f t="shared" si="13"/>
        <v>15.669230769230769</v>
      </c>
      <c r="V30" s="23">
        <v>5007.8</v>
      </c>
      <c r="W30" s="23">
        <v>5986.6</v>
      </c>
      <c r="X30" s="21">
        <f t="shared" si="14"/>
        <v>119.54550900595071</v>
      </c>
      <c r="Y30" s="23">
        <v>2500</v>
      </c>
      <c r="Z30" s="23">
        <v>3059.6</v>
      </c>
      <c r="AA30" s="21">
        <f t="shared" si="11"/>
        <v>122.384</v>
      </c>
      <c r="AB30" s="23">
        <v>358.1</v>
      </c>
      <c r="AC30" s="23">
        <v>212.5</v>
      </c>
      <c r="AD30" s="21">
        <f t="shared" si="12"/>
        <v>59.340966210555706</v>
      </c>
      <c r="AE30" s="23"/>
      <c r="AF30" s="23"/>
      <c r="AG30" s="21"/>
      <c r="AH30" s="23"/>
      <c r="AI30" s="23"/>
      <c r="AJ30" s="23"/>
      <c r="AK30" s="23"/>
      <c r="AL30" s="20">
        <v>23566.7</v>
      </c>
      <c r="AM30" s="20">
        <v>23566.7</v>
      </c>
      <c r="AN30" s="23">
        <v>537.9</v>
      </c>
      <c r="AO30" s="23">
        <v>496.8</v>
      </c>
      <c r="AP30" s="52"/>
      <c r="AQ30" s="52"/>
      <c r="AR30" s="52"/>
      <c r="AS30" s="48"/>
      <c r="AT30" s="18">
        <f t="shared" si="6"/>
        <v>4850</v>
      </c>
      <c r="AU30" s="18">
        <f t="shared" si="6"/>
        <v>5852.3</v>
      </c>
      <c r="AV30" s="39">
        <f t="shared" si="15"/>
        <v>120.66597938144329</v>
      </c>
      <c r="AW30" s="23">
        <v>4850</v>
      </c>
      <c r="AX30" s="23">
        <v>5852.3</v>
      </c>
      <c r="AY30" s="23"/>
      <c r="AZ30" s="23"/>
      <c r="BA30" s="23"/>
      <c r="BB30" s="23"/>
      <c r="BC30" s="23"/>
      <c r="BD30" s="23"/>
      <c r="BE30" s="23"/>
      <c r="BF30" s="23"/>
      <c r="BG30" s="23"/>
      <c r="BH30" s="20"/>
      <c r="BI30" s="23"/>
      <c r="BJ30" s="23"/>
      <c r="BK30" s="23">
        <v>6.5</v>
      </c>
      <c r="BL30" s="23">
        <v>0</v>
      </c>
      <c r="BM30" s="23"/>
      <c r="BN30" s="23"/>
      <c r="BO30" s="23"/>
      <c r="BP30" s="23"/>
      <c r="BQ30" s="23"/>
      <c r="BR30" s="23">
        <v>10</v>
      </c>
      <c r="BS30" s="23"/>
      <c r="BT30" s="23"/>
      <c r="BU30" s="23"/>
      <c r="BV30" s="23">
        <v>55</v>
      </c>
      <c r="BW30" s="23"/>
      <c r="BX30" s="17">
        <f t="shared" si="7"/>
        <v>36957</v>
      </c>
      <c r="BY30" s="17">
        <f t="shared" si="7"/>
        <v>39259.87000000001</v>
      </c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4">
        <f t="shared" si="8"/>
        <v>0</v>
      </c>
      <c r="CN30" s="24">
        <f t="shared" si="9"/>
        <v>0</v>
      </c>
    </row>
    <row r="31" spans="1:92" s="54" customFormat="1" ht="13.5">
      <c r="A31" s="15">
        <v>20</v>
      </c>
      <c r="B31" s="15">
        <v>59</v>
      </c>
      <c r="C31" s="16" t="s">
        <v>55</v>
      </c>
      <c r="D31" s="23">
        <v>5555.1</v>
      </c>
      <c r="E31" s="23"/>
      <c r="F31" s="17">
        <f t="shared" si="0"/>
        <v>14538.380000000001</v>
      </c>
      <c r="G31" s="17">
        <f t="shared" si="0"/>
        <v>14426.903999999999</v>
      </c>
      <c r="H31" s="17">
        <f t="shared" si="1"/>
        <v>99.233229562028214</v>
      </c>
      <c r="I31" s="17">
        <f t="shared" si="2"/>
        <v>-2361.0800000000017</v>
      </c>
      <c r="J31" s="17">
        <f t="shared" si="2"/>
        <v>-9092.9199999999983</v>
      </c>
      <c r="K31" s="23">
        <v>12177.3</v>
      </c>
      <c r="L31" s="23">
        <v>5333.9840000000004</v>
      </c>
      <c r="M31" s="18">
        <f t="shared" si="3"/>
        <v>1915.78</v>
      </c>
      <c r="N31" s="18">
        <f t="shared" si="3"/>
        <v>1942.604</v>
      </c>
      <c r="O31" s="18">
        <f t="shared" si="4"/>
        <v>101.40016077002578</v>
      </c>
      <c r="P31" s="19">
        <f t="shared" si="5"/>
        <v>586.61</v>
      </c>
      <c r="Q31" s="19">
        <f t="shared" si="5"/>
        <v>608.54500000000007</v>
      </c>
      <c r="R31" s="43">
        <f t="shared" si="10"/>
        <v>103.73928163515795</v>
      </c>
      <c r="S31" s="23">
        <v>46.61</v>
      </c>
      <c r="T31" s="23">
        <v>88.647999999999996</v>
      </c>
      <c r="U31" s="21">
        <f t="shared" si="13"/>
        <v>190.19094614889508</v>
      </c>
      <c r="V31" s="23">
        <v>1202.17</v>
      </c>
      <c r="W31" s="23">
        <v>1202.259</v>
      </c>
      <c r="X31" s="21">
        <f t="shared" si="14"/>
        <v>100.00740327907033</v>
      </c>
      <c r="Y31" s="23">
        <v>540</v>
      </c>
      <c r="Z31" s="23">
        <v>519.89700000000005</v>
      </c>
      <c r="AA31" s="21">
        <f t="shared" si="11"/>
        <v>96.277222222222235</v>
      </c>
      <c r="AB31" s="23">
        <v>6</v>
      </c>
      <c r="AC31" s="23">
        <v>6</v>
      </c>
      <c r="AD31" s="21">
        <f t="shared" si="12"/>
        <v>100</v>
      </c>
      <c r="AE31" s="23"/>
      <c r="AF31" s="23"/>
      <c r="AG31" s="21"/>
      <c r="AH31" s="23"/>
      <c r="AI31" s="23"/>
      <c r="AJ31" s="23"/>
      <c r="AK31" s="23"/>
      <c r="AL31" s="20">
        <v>12172.5</v>
      </c>
      <c r="AM31" s="20">
        <v>12172.5</v>
      </c>
      <c r="AN31" s="23">
        <v>450.1</v>
      </c>
      <c r="AO31" s="23">
        <v>311.8</v>
      </c>
      <c r="AP31" s="52"/>
      <c r="AQ31" s="52"/>
      <c r="AR31" s="52"/>
      <c r="AS31" s="48"/>
      <c r="AT31" s="18">
        <f t="shared" si="6"/>
        <v>121</v>
      </c>
      <c r="AU31" s="18">
        <f t="shared" si="6"/>
        <v>125.8</v>
      </c>
      <c r="AV31" s="39">
        <f t="shared" si="15"/>
        <v>103.96694214876032</v>
      </c>
      <c r="AW31" s="23">
        <v>121</v>
      </c>
      <c r="AX31" s="23">
        <v>125.8</v>
      </c>
      <c r="AY31" s="23"/>
      <c r="AZ31" s="23"/>
      <c r="BA31" s="23"/>
      <c r="BB31" s="23"/>
      <c r="BC31" s="23"/>
      <c r="BD31" s="23"/>
      <c r="BE31" s="23"/>
      <c r="BF31" s="23"/>
      <c r="BG31" s="23"/>
      <c r="BH31" s="20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17">
        <f t="shared" si="7"/>
        <v>14538.380000000001</v>
      </c>
      <c r="BY31" s="17">
        <f t="shared" si="7"/>
        <v>14426.903999999999</v>
      </c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4">
        <f t="shared" si="8"/>
        <v>0</v>
      </c>
      <c r="CN31" s="24">
        <f t="shared" si="9"/>
        <v>0</v>
      </c>
    </row>
    <row r="32" spans="1:92" s="54" customFormat="1" ht="13.5">
      <c r="A32" s="53">
        <v>21</v>
      </c>
      <c r="B32" s="53">
        <v>3</v>
      </c>
      <c r="C32" s="26" t="s">
        <v>118</v>
      </c>
      <c r="D32" s="22">
        <v>136576</v>
      </c>
      <c r="E32" s="22"/>
      <c r="F32" s="17">
        <f t="shared" ref="F32:G37" si="16">BX32+CM32-CJ32</f>
        <v>348804.39999999997</v>
      </c>
      <c r="G32" s="17">
        <f t="shared" si="16"/>
        <v>345527.58599999995</v>
      </c>
      <c r="H32" s="17">
        <f t="shared" si="1"/>
        <v>99.060558295709569</v>
      </c>
      <c r="I32" s="17">
        <f t="shared" ref="I32:J37" si="17">K32-F32</f>
        <v>-47719.289999999979</v>
      </c>
      <c r="J32" s="17">
        <f t="shared" si="17"/>
        <v>-238428.69399999996</v>
      </c>
      <c r="K32" s="38">
        <v>301085.11</v>
      </c>
      <c r="L32" s="38">
        <v>107098.89200000001</v>
      </c>
      <c r="M32" s="18">
        <f t="shared" ref="M32:N37" si="18">S32+V32+Y32+AB32+AE32+AH32+AR32+AW32+AY32+BA32+BC32+BE32+BI32+BK32+BO32+BQ32+BU32</f>
        <v>157344.9</v>
      </c>
      <c r="N32" s="18">
        <f t="shared" si="18"/>
        <v>154146.87600000002</v>
      </c>
      <c r="O32" s="18">
        <f t="shared" si="4"/>
        <v>97.967507049799536</v>
      </c>
      <c r="P32" s="19">
        <f t="shared" ref="P32:Q37" si="19">S32+Y32</f>
        <v>43629.2</v>
      </c>
      <c r="Q32" s="19">
        <f t="shared" si="19"/>
        <v>43342</v>
      </c>
      <c r="R32" s="43">
        <f t="shared" si="10"/>
        <v>99.341725266564595</v>
      </c>
      <c r="S32" s="23">
        <v>17840.7</v>
      </c>
      <c r="T32" s="23">
        <v>17447.7</v>
      </c>
      <c r="U32" s="21">
        <f t="shared" si="13"/>
        <v>97.797171635642101</v>
      </c>
      <c r="V32" s="23">
        <v>22517.9</v>
      </c>
      <c r="W32" s="23">
        <v>19520.5</v>
      </c>
      <c r="X32" s="21">
        <f t="shared" si="14"/>
        <v>86.688812011777287</v>
      </c>
      <c r="Y32" s="23">
        <v>25788.5</v>
      </c>
      <c r="Z32" s="23">
        <v>25894.3</v>
      </c>
      <c r="AA32" s="21">
        <f t="shared" si="11"/>
        <v>100.41026038738197</v>
      </c>
      <c r="AB32" s="23">
        <v>11973</v>
      </c>
      <c r="AC32" s="23">
        <v>12222.9</v>
      </c>
      <c r="AD32" s="21">
        <f t="shared" si="12"/>
        <v>102.08719619143072</v>
      </c>
      <c r="AE32" s="23">
        <v>4600</v>
      </c>
      <c r="AF32" s="23">
        <v>4038.5</v>
      </c>
      <c r="AG32" s="21">
        <f t="shared" ref="AG32:AG55" si="20">AF32*100/AE32</f>
        <v>87.793478260869563</v>
      </c>
      <c r="AH32" s="22"/>
      <c r="AI32" s="22"/>
      <c r="AJ32" s="22"/>
      <c r="AK32" s="22"/>
      <c r="AL32" s="20">
        <v>172110.3</v>
      </c>
      <c r="AM32" s="20">
        <v>172110.3</v>
      </c>
      <c r="AN32" s="23">
        <v>15557.1</v>
      </c>
      <c r="AO32" s="23">
        <v>15557.1</v>
      </c>
      <c r="AP32" s="21"/>
      <c r="AQ32" s="21"/>
      <c r="AR32" s="21"/>
      <c r="AS32" s="48"/>
      <c r="AT32" s="18">
        <f t="shared" ref="AT32:AU37" si="21">AW32+AY32+BA32+BC32</f>
        <v>25400</v>
      </c>
      <c r="AU32" s="18">
        <f t="shared" si="21"/>
        <v>25610.239999999998</v>
      </c>
      <c r="AV32" s="39">
        <f t="shared" si="15"/>
        <v>100.82771653543305</v>
      </c>
      <c r="AW32" s="23">
        <v>8500</v>
      </c>
      <c r="AX32" s="23">
        <v>8737.7999999999993</v>
      </c>
      <c r="AY32" s="23"/>
      <c r="AZ32" s="23"/>
      <c r="BA32" s="23">
        <v>6500</v>
      </c>
      <c r="BB32" s="23">
        <v>6101.44</v>
      </c>
      <c r="BC32" s="23">
        <v>10400</v>
      </c>
      <c r="BD32" s="23">
        <v>10771</v>
      </c>
      <c r="BE32" s="22"/>
      <c r="BF32" s="22"/>
      <c r="BG32" s="25">
        <v>1792.1</v>
      </c>
      <c r="BH32" s="20">
        <v>1792.11</v>
      </c>
      <c r="BI32" s="23"/>
      <c r="BJ32" s="23"/>
      <c r="BK32" s="23">
        <v>27560</v>
      </c>
      <c r="BL32" s="23">
        <v>27480.5</v>
      </c>
      <c r="BM32" s="23">
        <v>12000</v>
      </c>
      <c r="BN32" s="23">
        <v>11793.2271</v>
      </c>
      <c r="BO32" s="23">
        <v>20140</v>
      </c>
      <c r="BP32" s="23">
        <v>20375.439999999999</v>
      </c>
      <c r="BQ32" s="23">
        <v>1524.8</v>
      </c>
      <c r="BR32" s="23">
        <v>1556.796</v>
      </c>
      <c r="BS32" s="23"/>
      <c r="BT32" s="23"/>
      <c r="BU32" s="23"/>
      <c r="BV32" s="23"/>
      <c r="BW32" s="23"/>
      <c r="BX32" s="17">
        <f t="shared" ref="BX32:BY37" si="22">S32+V32+Y32+AB32+AE32+AH32+AJ32+AL32+AN32+AP32+AR32+AW32+AY32+BA32+BC32+BE32+BG32+BI32+BK32+BO32+BQ32+BS32+BU32</f>
        <v>346804.39999999997</v>
      </c>
      <c r="BY32" s="17">
        <f t="shared" si="22"/>
        <v>343606.38599999994</v>
      </c>
      <c r="BZ32" s="23"/>
      <c r="CA32" s="23"/>
      <c r="CB32" s="23">
        <v>2000</v>
      </c>
      <c r="CC32" s="23">
        <v>1921.2</v>
      </c>
      <c r="CD32" s="23"/>
      <c r="CE32" s="23"/>
      <c r="CF32" s="23"/>
      <c r="CG32" s="23"/>
      <c r="CH32" s="23"/>
      <c r="CI32" s="23"/>
      <c r="CJ32" s="23"/>
      <c r="CK32" s="23"/>
      <c r="CL32" s="23"/>
      <c r="CM32" s="24">
        <f t="shared" ref="CM32:CM37" si="23">BZ32+CB32+CD32+CF32+CH32+CJ32</f>
        <v>2000</v>
      </c>
      <c r="CN32" s="56">
        <f t="shared" ref="CN32:CN37" si="24">CA32+CC32+CE32+CG32+CI32+CK32+CL32</f>
        <v>1921.2</v>
      </c>
    </row>
    <row r="33" spans="1:92" s="54" customFormat="1" ht="13.5">
      <c r="A33" s="53">
        <v>22</v>
      </c>
      <c r="B33" s="53">
        <v>7</v>
      </c>
      <c r="C33" s="16" t="s">
        <v>56</v>
      </c>
      <c r="D33" s="22">
        <v>641.1</v>
      </c>
      <c r="E33" s="22"/>
      <c r="F33" s="17">
        <f t="shared" si="16"/>
        <v>4574.4000000000005</v>
      </c>
      <c r="G33" s="17">
        <f t="shared" si="16"/>
        <v>4663.2439999999997</v>
      </c>
      <c r="H33" s="17">
        <f t="shared" si="1"/>
        <v>101.94220006995451</v>
      </c>
      <c r="I33" s="17">
        <f t="shared" si="17"/>
        <v>-207.60000000000036</v>
      </c>
      <c r="J33" s="17">
        <f t="shared" si="17"/>
        <v>-2836.1849999999995</v>
      </c>
      <c r="K33" s="38">
        <v>4366.8</v>
      </c>
      <c r="L33" s="38">
        <v>1827.059</v>
      </c>
      <c r="M33" s="18">
        <f t="shared" si="18"/>
        <v>995.59999999999991</v>
      </c>
      <c r="N33" s="18">
        <f t="shared" si="18"/>
        <v>1084.444</v>
      </c>
      <c r="O33" s="18">
        <f t="shared" si="4"/>
        <v>108.92366412213741</v>
      </c>
      <c r="P33" s="19">
        <f t="shared" si="19"/>
        <v>81.2</v>
      </c>
      <c r="Q33" s="19">
        <f t="shared" si="19"/>
        <v>102.16900000000001</v>
      </c>
      <c r="R33" s="43">
        <f t="shared" si="10"/>
        <v>125.82389162561579</v>
      </c>
      <c r="S33" s="23">
        <v>21.2</v>
      </c>
      <c r="T33" s="52">
        <v>18.600000000000001</v>
      </c>
      <c r="U33" s="21">
        <f t="shared" si="13"/>
        <v>87.735849056603783</v>
      </c>
      <c r="V33" s="52">
        <v>480.4</v>
      </c>
      <c r="W33" s="52">
        <v>497.2</v>
      </c>
      <c r="X33" s="21">
        <f t="shared" si="14"/>
        <v>103.49708576186512</v>
      </c>
      <c r="Y33" s="52">
        <v>60</v>
      </c>
      <c r="Z33" s="52">
        <v>83.569000000000003</v>
      </c>
      <c r="AA33" s="21">
        <f t="shared" si="11"/>
        <v>139.28166666666667</v>
      </c>
      <c r="AB33" s="23">
        <v>94</v>
      </c>
      <c r="AC33" s="23">
        <v>94</v>
      </c>
      <c r="AD33" s="21">
        <f t="shared" si="12"/>
        <v>100</v>
      </c>
      <c r="AE33" s="23"/>
      <c r="AF33" s="23"/>
      <c r="AG33" s="21"/>
      <c r="AH33" s="22"/>
      <c r="AI33" s="22"/>
      <c r="AJ33" s="22"/>
      <c r="AK33" s="22"/>
      <c r="AL33" s="20">
        <v>3500</v>
      </c>
      <c r="AM33" s="20">
        <v>3500</v>
      </c>
      <c r="AN33" s="23">
        <v>78.8</v>
      </c>
      <c r="AO33" s="23">
        <v>78.8</v>
      </c>
      <c r="AP33" s="21"/>
      <c r="AQ33" s="21"/>
      <c r="AR33" s="21"/>
      <c r="AS33" s="48"/>
      <c r="AT33" s="18">
        <f t="shared" si="21"/>
        <v>340</v>
      </c>
      <c r="AU33" s="18">
        <f t="shared" si="21"/>
        <v>387.07499999999999</v>
      </c>
      <c r="AV33" s="39">
        <f t="shared" si="15"/>
        <v>113.84558823529412</v>
      </c>
      <c r="AW33" s="23">
        <v>340</v>
      </c>
      <c r="AX33" s="23">
        <v>387.07499999999999</v>
      </c>
      <c r="AY33" s="23"/>
      <c r="AZ33" s="23"/>
      <c r="BA33" s="23"/>
      <c r="BB33" s="23"/>
      <c r="BC33" s="23"/>
      <c r="BD33" s="23"/>
      <c r="BE33" s="22"/>
      <c r="BF33" s="22"/>
      <c r="BG33" s="23"/>
      <c r="BH33" s="20"/>
      <c r="BI33" s="23"/>
      <c r="BJ33" s="23"/>
      <c r="BK33" s="23"/>
      <c r="BL33" s="23">
        <v>4</v>
      </c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17">
        <f t="shared" si="22"/>
        <v>4574.4000000000005</v>
      </c>
      <c r="BY33" s="17">
        <f t="shared" si="22"/>
        <v>4663.2439999999997</v>
      </c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4">
        <f t="shared" si="23"/>
        <v>0</v>
      </c>
      <c r="CN33" s="56">
        <f t="shared" si="24"/>
        <v>0</v>
      </c>
    </row>
    <row r="34" spans="1:92" s="54" customFormat="1" ht="13.5">
      <c r="A34" s="53">
        <v>23</v>
      </c>
      <c r="B34" s="53">
        <v>23</v>
      </c>
      <c r="C34" s="16" t="s">
        <v>57</v>
      </c>
      <c r="D34" s="23">
        <v>1523.3</v>
      </c>
      <c r="E34" s="23"/>
      <c r="F34" s="17">
        <f t="shared" si="16"/>
        <v>20315.400000000001</v>
      </c>
      <c r="G34" s="17">
        <f t="shared" si="16"/>
        <v>20368.739000000001</v>
      </c>
      <c r="H34" s="17">
        <f t="shared" si="1"/>
        <v>100.26255451529383</v>
      </c>
      <c r="I34" s="17">
        <f t="shared" si="17"/>
        <v>-2818.3000000000029</v>
      </c>
      <c r="J34" s="17">
        <f t="shared" si="17"/>
        <v>-13536.981000000002</v>
      </c>
      <c r="K34" s="23">
        <v>17497.099999999999</v>
      </c>
      <c r="L34" s="23">
        <v>6831.7579999999998</v>
      </c>
      <c r="M34" s="18">
        <f t="shared" si="18"/>
        <v>3608.2</v>
      </c>
      <c r="N34" s="18">
        <f t="shared" si="18"/>
        <v>3661.5389999999998</v>
      </c>
      <c r="O34" s="18">
        <f t="shared" si="4"/>
        <v>101.47827171442825</v>
      </c>
      <c r="P34" s="19">
        <f t="shared" si="19"/>
        <v>945.7</v>
      </c>
      <c r="Q34" s="19">
        <f t="shared" si="19"/>
        <v>1009.1</v>
      </c>
      <c r="R34" s="43">
        <f t="shared" si="10"/>
        <v>106.70402876176377</v>
      </c>
      <c r="S34" s="23">
        <v>38</v>
      </c>
      <c r="T34" s="52">
        <v>41.1</v>
      </c>
      <c r="U34" s="21">
        <f t="shared" si="13"/>
        <v>108.15789473684211</v>
      </c>
      <c r="V34" s="52">
        <v>1012.5</v>
      </c>
      <c r="W34" s="52">
        <v>1034</v>
      </c>
      <c r="X34" s="21">
        <f t="shared" si="14"/>
        <v>102.12345679012346</v>
      </c>
      <c r="Y34" s="52">
        <v>907.7</v>
      </c>
      <c r="Z34" s="52">
        <v>968</v>
      </c>
      <c r="AA34" s="21">
        <f t="shared" si="11"/>
        <v>106.6431640409827</v>
      </c>
      <c r="AB34" s="23">
        <v>80</v>
      </c>
      <c r="AC34" s="23">
        <v>80</v>
      </c>
      <c r="AD34" s="21">
        <f t="shared" si="12"/>
        <v>100</v>
      </c>
      <c r="AE34" s="23">
        <v>10</v>
      </c>
      <c r="AF34" s="23">
        <v>10</v>
      </c>
      <c r="AG34" s="21">
        <f t="shared" si="20"/>
        <v>100</v>
      </c>
      <c r="AH34" s="23"/>
      <c r="AI34" s="23"/>
      <c r="AJ34" s="23"/>
      <c r="AK34" s="23"/>
      <c r="AL34" s="20">
        <v>16611.400000000001</v>
      </c>
      <c r="AM34" s="20">
        <v>16611.400000000001</v>
      </c>
      <c r="AN34" s="23">
        <v>95.8</v>
      </c>
      <c r="AO34" s="23">
        <v>95.8</v>
      </c>
      <c r="AP34" s="52"/>
      <c r="AQ34" s="52"/>
      <c r="AR34" s="52"/>
      <c r="AS34" s="48"/>
      <c r="AT34" s="18">
        <f t="shared" si="21"/>
        <v>550</v>
      </c>
      <c r="AU34" s="18">
        <f t="shared" si="21"/>
        <v>472.22699999999998</v>
      </c>
      <c r="AV34" s="39">
        <f t="shared" si="15"/>
        <v>85.85945454545454</v>
      </c>
      <c r="AW34" s="23">
        <v>260</v>
      </c>
      <c r="AX34" s="23">
        <v>109.827</v>
      </c>
      <c r="AY34" s="23"/>
      <c r="AZ34" s="23"/>
      <c r="BA34" s="23">
        <v>290</v>
      </c>
      <c r="BB34" s="23">
        <v>362.4</v>
      </c>
      <c r="BC34" s="23">
        <v>0</v>
      </c>
      <c r="BD34" s="23">
        <v>0</v>
      </c>
      <c r="BE34" s="23"/>
      <c r="BF34" s="23"/>
      <c r="BG34" s="23"/>
      <c r="BH34" s="20"/>
      <c r="BI34" s="23"/>
      <c r="BJ34" s="23"/>
      <c r="BK34" s="23">
        <v>10</v>
      </c>
      <c r="BL34" s="23">
        <v>4</v>
      </c>
      <c r="BM34" s="23"/>
      <c r="BN34" s="23"/>
      <c r="BO34" s="23">
        <v>1000</v>
      </c>
      <c r="BP34" s="23">
        <v>1052.212</v>
      </c>
      <c r="BQ34" s="23"/>
      <c r="BR34" s="23"/>
      <c r="BS34" s="23"/>
      <c r="BT34" s="23"/>
      <c r="BU34" s="23"/>
      <c r="BV34" s="23"/>
      <c r="BW34" s="23"/>
      <c r="BX34" s="17">
        <f t="shared" si="22"/>
        <v>20315.400000000001</v>
      </c>
      <c r="BY34" s="17">
        <f t="shared" si="22"/>
        <v>20368.739000000001</v>
      </c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4">
        <f t="shared" si="23"/>
        <v>0</v>
      </c>
      <c r="CN34" s="56">
        <f t="shared" si="24"/>
        <v>0</v>
      </c>
    </row>
    <row r="35" spans="1:92" s="54" customFormat="1" ht="13.5">
      <c r="A35" s="53">
        <v>24</v>
      </c>
      <c r="B35" s="53">
        <v>29</v>
      </c>
      <c r="C35" s="16" t="s">
        <v>58</v>
      </c>
      <c r="D35" s="23">
        <v>825</v>
      </c>
      <c r="E35" s="23"/>
      <c r="F35" s="17">
        <f t="shared" si="16"/>
        <v>26538.100000000002</v>
      </c>
      <c r="G35" s="17">
        <f t="shared" si="16"/>
        <v>26626.907999999999</v>
      </c>
      <c r="H35" s="17">
        <f t="shared" si="1"/>
        <v>100.33464339948979</v>
      </c>
      <c r="I35" s="17">
        <f t="shared" si="17"/>
        <v>-1697.9000000000015</v>
      </c>
      <c r="J35" s="17">
        <f t="shared" si="17"/>
        <v>-17527.62</v>
      </c>
      <c r="K35" s="23">
        <v>24840.2</v>
      </c>
      <c r="L35" s="23">
        <v>9099.2880000000005</v>
      </c>
      <c r="M35" s="18">
        <f t="shared" si="18"/>
        <v>6780.7</v>
      </c>
      <c r="N35" s="18">
        <f t="shared" si="18"/>
        <v>6870.9079999999994</v>
      </c>
      <c r="O35" s="18">
        <f t="shared" si="4"/>
        <v>101.33036412169834</v>
      </c>
      <c r="P35" s="19">
        <f t="shared" si="19"/>
        <v>2407.4</v>
      </c>
      <c r="Q35" s="19">
        <f t="shared" si="19"/>
        <v>2431.2440000000001</v>
      </c>
      <c r="R35" s="43">
        <f t="shared" si="10"/>
        <v>100.9904461244496</v>
      </c>
      <c r="S35" s="23">
        <v>95.6</v>
      </c>
      <c r="T35" s="52">
        <v>116.083</v>
      </c>
      <c r="U35" s="21">
        <f t="shared" si="13"/>
        <v>121.42573221757323</v>
      </c>
      <c r="V35" s="52">
        <v>503.3</v>
      </c>
      <c r="W35" s="52">
        <v>536.45699999999999</v>
      </c>
      <c r="X35" s="21">
        <f t="shared" si="14"/>
        <v>106.58791972978342</v>
      </c>
      <c r="Y35" s="52">
        <v>2311.8000000000002</v>
      </c>
      <c r="Z35" s="52">
        <v>2315.1610000000001</v>
      </c>
      <c r="AA35" s="21">
        <f t="shared" si="11"/>
        <v>100.1453845488364</v>
      </c>
      <c r="AB35" s="23">
        <v>420</v>
      </c>
      <c r="AC35" s="23">
        <v>425.9</v>
      </c>
      <c r="AD35" s="21">
        <f t="shared" si="12"/>
        <v>101.4047619047619</v>
      </c>
      <c r="AE35" s="23"/>
      <c r="AF35" s="23"/>
      <c r="AG35" s="21"/>
      <c r="AH35" s="23"/>
      <c r="AI35" s="23"/>
      <c r="AJ35" s="23"/>
      <c r="AK35" s="23"/>
      <c r="AL35" s="20">
        <v>19673.400000000001</v>
      </c>
      <c r="AM35" s="20">
        <v>19673.400000000001</v>
      </c>
      <c r="AN35" s="23">
        <v>84</v>
      </c>
      <c r="AO35" s="23">
        <v>82.6</v>
      </c>
      <c r="AP35" s="52"/>
      <c r="AQ35" s="52"/>
      <c r="AR35" s="52"/>
      <c r="AS35" s="48"/>
      <c r="AT35" s="18">
        <f t="shared" si="21"/>
        <v>2196.6</v>
      </c>
      <c r="AU35" s="18">
        <f t="shared" si="21"/>
        <v>2214.4670000000001</v>
      </c>
      <c r="AV35" s="39">
        <f t="shared" si="15"/>
        <v>100.81339342620414</v>
      </c>
      <c r="AW35" s="23">
        <v>2196.6</v>
      </c>
      <c r="AX35" s="23">
        <v>2214.4670000000001</v>
      </c>
      <c r="AY35" s="23"/>
      <c r="AZ35" s="23"/>
      <c r="BA35" s="23"/>
      <c r="BB35" s="23"/>
      <c r="BC35" s="23"/>
      <c r="BD35" s="23"/>
      <c r="BE35" s="23"/>
      <c r="BF35" s="23"/>
      <c r="BG35" s="23"/>
      <c r="BH35" s="20"/>
      <c r="BI35" s="23"/>
      <c r="BJ35" s="23"/>
      <c r="BK35" s="23">
        <v>250</v>
      </c>
      <c r="BL35" s="23">
        <v>259.44</v>
      </c>
      <c r="BM35" s="23">
        <v>150</v>
      </c>
      <c r="BN35" s="23">
        <v>124.44</v>
      </c>
      <c r="BO35" s="23"/>
      <c r="BP35" s="23"/>
      <c r="BQ35" s="23">
        <v>3.4</v>
      </c>
      <c r="BR35" s="23">
        <v>3.4</v>
      </c>
      <c r="BS35" s="23"/>
      <c r="BT35" s="23"/>
      <c r="BU35" s="23">
        <v>1000</v>
      </c>
      <c r="BV35" s="23">
        <v>1000</v>
      </c>
      <c r="BW35" s="23"/>
      <c r="BX35" s="17">
        <f t="shared" si="22"/>
        <v>26538.100000000002</v>
      </c>
      <c r="BY35" s="17">
        <f t="shared" si="22"/>
        <v>26626.907999999999</v>
      </c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4">
        <f t="shared" si="23"/>
        <v>0</v>
      </c>
      <c r="CN35" s="56">
        <f t="shared" si="24"/>
        <v>0</v>
      </c>
    </row>
    <row r="36" spans="1:92" s="54" customFormat="1" ht="13.5">
      <c r="A36" s="53">
        <v>25</v>
      </c>
      <c r="B36" s="53">
        <v>36</v>
      </c>
      <c r="C36" s="16" t="s">
        <v>59</v>
      </c>
      <c r="D36" s="23">
        <v>874.5</v>
      </c>
      <c r="E36" s="23"/>
      <c r="F36" s="17">
        <f t="shared" si="16"/>
        <v>5435</v>
      </c>
      <c r="G36" s="17">
        <f t="shared" si="16"/>
        <v>5533.2150000000001</v>
      </c>
      <c r="H36" s="17">
        <f t="shared" si="1"/>
        <v>101.80708371665135</v>
      </c>
      <c r="I36" s="17">
        <f t="shared" si="17"/>
        <v>-569.19999999999982</v>
      </c>
      <c r="J36" s="17">
        <f t="shared" si="17"/>
        <v>-3657.4700000000003</v>
      </c>
      <c r="K36" s="23">
        <v>4865.8</v>
      </c>
      <c r="L36" s="23">
        <v>1875.7449999999999</v>
      </c>
      <c r="M36" s="18">
        <f t="shared" si="18"/>
        <v>1287.0999999999999</v>
      </c>
      <c r="N36" s="18">
        <f t="shared" si="18"/>
        <v>1395.915</v>
      </c>
      <c r="O36" s="18">
        <f t="shared" si="4"/>
        <v>108.45427705694975</v>
      </c>
      <c r="P36" s="19">
        <f t="shared" si="19"/>
        <v>136.1</v>
      </c>
      <c r="Q36" s="19">
        <f t="shared" si="19"/>
        <v>284.64999999999998</v>
      </c>
      <c r="R36" s="43">
        <f t="shared" si="10"/>
        <v>209.147685525349</v>
      </c>
      <c r="S36" s="23">
        <v>10.199999999999999</v>
      </c>
      <c r="T36" s="52">
        <v>5.2</v>
      </c>
      <c r="U36" s="21">
        <f t="shared" si="13"/>
        <v>50.980392156862749</v>
      </c>
      <c r="V36" s="52">
        <v>850</v>
      </c>
      <c r="W36" s="52">
        <v>850.005</v>
      </c>
      <c r="X36" s="21">
        <f t="shared" si="14"/>
        <v>100.00058823529412</v>
      </c>
      <c r="Y36" s="52">
        <v>125.9</v>
      </c>
      <c r="Z36" s="52">
        <v>279.45</v>
      </c>
      <c r="AA36" s="21">
        <f t="shared" si="11"/>
        <v>221.96187450357425</v>
      </c>
      <c r="AB36" s="23">
        <v>36</v>
      </c>
      <c r="AC36" s="23">
        <v>36</v>
      </c>
      <c r="AD36" s="21">
        <f t="shared" si="12"/>
        <v>100</v>
      </c>
      <c r="AE36" s="23"/>
      <c r="AF36" s="23"/>
      <c r="AG36" s="21"/>
      <c r="AH36" s="23"/>
      <c r="AI36" s="23"/>
      <c r="AJ36" s="23"/>
      <c r="AK36" s="23"/>
      <c r="AL36" s="20">
        <v>4124.5</v>
      </c>
      <c r="AM36" s="20">
        <v>4124.5</v>
      </c>
      <c r="AN36" s="23">
        <v>23.4</v>
      </c>
      <c r="AO36" s="23">
        <v>12.8</v>
      </c>
      <c r="AP36" s="52"/>
      <c r="AQ36" s="52"/>
      <c r="AR36" s="52"/>
      <c r="AS36" s="48"/>
      <c r="AT36" s="18">
        <f t="shared" si="21"/>
        <v>265</v>
      </c>
      <c r="AU36" s="18">
        <f t="shared" si="21"/>
        <v>225.26</v>
      </c>
      <c r="AV36" s="39">
        <f t="shared" si="15"/>
        <v>85.003773584905659</v>
      </c>
      <c r="AW36" s="23">
        <v>250</v>
      </c>
      <c r="AX36" s="23">
        <v>210.26</v>
      </c>
      <c r="AY36" s="23"/>
      <c r="AZ36" s="23"/>
      <c r="BA36" s="23"/>
      <c r="BB36" s="23"/>
      <c r="BC36" s="23">
        <v>15</v>
      </c>
      <c r="BD36" s="23">
        <v>15</v>
      </c>
      <c r="BE36" s="23"/>
      <c r="BF36" s="23"/>
      <c r="BG36" s="23"/>
      <c r="BH36" s="20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17">
        <f t="shared" si="22"/>
        <v>5435</v>
      </c>
      <c r="BY36" s="17">
        <f t="shared" si="22"/>
        <v>5533.2150000000001</v>
      </c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4">
        <f t="shared" si="23"/>
        <v>0</v>
      </c>
      <c r="CN36" s="56">
        <f t="shared" si="24"/>
        <v>0</v>
      </c>
    </row>
    <row r="37" spans="1:92" s="54" customFormat="1" ht="13.5">
      <c r="A37" s="53">
        <v>26</v>
      </c>
      <c r="B37" s="53">
        <v>42</v>
      </c>
      <c r="C37" s="16" t="s">
        <v>60</v>
      </c>
      <c r="D37" s="23">
        <v>6313.2</v>
      </c>
      <c r="E37" s="23"/>
      <c r="F37" s="17">
        <f t="shared" si="16"/>
        <v>68820.200000000012</v>
      </c>
      <c r="G37" s="17">
        <f t="shared" si="16"/>
        <v>69450.637000000002</v>
      </c>
      <c r="H37" s="17">
        <f t="shared" si="1"/>
        <v>100.91606388821886</v>
      </c>
      <c r="I37" s="17">
        <f t="shared" si="17"/>
        <v>2443.9899999999907</v>
      </c>
      <c r="J37" s="17">
        <f t="shared" si="17"/>
        <v>-39901.218000000001</v>
      </c>
      <c r="K37" s="23">
        <v>71264.19</v>
      </c>
      <c r="L37" s="23">
        <v>29549.419000000002</v>
      </c>
      <c r="M37" s="18">
        <f t="shared" si="18"/>
        <v>9878.9</v>
      </c>
      <c r="N37" s="18">
        <f t="shared" si="18"/>
        <v>10509.337</v>
      </c>
      <c r="O37" s="18">
        <f t="shared" si="4"/>
        <v>106.38165180333843</v>
      </c>
      <c r="P37" s="19">
        <f t="shared" si="19"/>
        <v>4653.5</v>
      </c>
      <c r="Q37" s="19">
        <f t="shared" si="19"/>
        <v>5151.8389999999999</v>
      </c>
      <c r="R37" s="43">
        <f t="shared" si="10"/>
        <v>110.70890727409477</v>
      </c>
      <c r="S37" s="23">
        <v>215</v>
      </c>
      <c r="T37" s="23">
        <v>239.22900000000001</v>
      </c>
      <c r="U37" s="21">
        <f t="shared" si="13"/>
        <v>111.26930232558141</v>
      </c>
      <c r="V37" s="23">
        <v>894.8</v>
      </c>
      <c r="W37" s="23">
        <v>1018.817</v>
      </c>
      <c r="X37" s="21">
        <f t="shared" si="14"/>
        <v>113.85974519445686</v>
      </c>
      <c r="Y37" s="23">
        <v>4438.5</v>
      </c>
      <c r="Z37" s="23">
        <v>4912.6099999999997</v>
      </c>
      <c r="AA37" s="21">
        <f t="shared" si="11"/>
        <v>110.68176185648304</v>
      </c>
      <c r="AB37" s="23">
        <v>751</v>
      </c>
      <c r="AC37" s="23">
        <v>736</v>
      </c>
      <c r="AD37" s="21">
        <f t="shared" si="12"/>
        <v>98.002663115845536</v>
      </c>
      <c r="AE37" s="23"/>
      <c r="AF37" s="23"/>
      <c r="AG37" s="21"/>
      <c r="AH37" s="23"/>
      <c r="AI37" s="23"/>
      <c r="AJ37" s="23"/>
      <c r="AK37" s="23"/>
      <c r="AL37" s="20">
        <v>53645.5</v>
      </c>
      <c r="AM37" s="20">
        <v>53645.5</v>
      </c>
      <c r="AN37" s="23">
        <v>5295.8</v>
      </c>
      <c r="AO37" s="23">
        <v>5295.8</v>
      </c>
      <c r="AP37" s="52"/>
      <c r="AQ37" s="52"/>
      <c r="AR37" s="52"/>
      <c r="AS37" s="48"/>
      <c r="AT37" s="18">
        <f t="shared" si="21"/>
        <v>3403.6</v>
      </c>
      <c r="AU37" s="18">
        <f t="shared" si="21"/>
        <v>3425.181</v>
      </c>
      <c r="AV37" s="39">
        <f t="shared" si="15"/>
        <v>100.63406393230699</v>
      </c>
      <c r="AW37" s="23">
        <v>2891.6</v>
      </c>
      <c r="AX37" s="23">
        <v>2913.931</v>
      </c>
      <c r="AY37" s="23"/>
      <c r="AZ37" s="23"/>
      <c r="BA37" s="23">
        <v>172</v>
      </c>
      <c r="BB37" s="23">
        <v>172.75</v>
      </c>
      <c r="BC37" s="23">
        <v>340</v>
      </c>
      <c r="BD37" s="23">
        <v>338.5</v>
      </c>
      <c r="BE37" s="23"/>
      <c r="BF37" s="23"/>
      <c r="BG37" s="23"/>
      <c r="BH37" s="20"/>
      <c r="BI37" s="23"/>
      <c r="BJ37" s="23"/>
      <c r="BK37" s="23">
        <v>141</v>
      </c>
      <c r="BL37" s="23">
        <v>143</v>
      </c>
      <c r="BM37" s="23"/>
      <c r="BN37" s="23"/>
      <c r="BO37" s="23"/>
      <c r="BP37" s="23"/>
      <c r="BQ37" s="23">
        <v>15</v>
      </c>
      <c r="BR37" s="23">
        <v>15</v>
      </c>
      <c r="BS37" s="23"/>
      <c r="BT37" s="23"/>
      <c r="BU37" s="23">
        <v>20</v>
      </c>
      <c r="BV37" s="23">
        <v>19.5</v>
      </c>
      <c r="BW37" s="23"/>
      <c r="BX37" s="17">
        <f t="shared" si="22"/>
        <v>68820.200000000012</v>
      </c>
      <c r="BY37" s="17">
        <f t="shared" si="22"/>
        <v>69450.637000000002</v>
      </c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4">
        <f t="shared" si="23"/>
        <v>0</v>
      </c>
      <c r="CN37" s="56">
        <f t="shared" si="24"/>
        <v>0</v>
      </c>
    </row>
    <row r="38" spans="1:92" s="54" customFormat="1" ht="13.5">
      <c r="A38" s="15">
        <v>27</v>
      </c>
      <c r="B38" s="15">
        <v>2</v>
      </c>
      <c r="C38" s="26" t="s">
        <v>119</v>
      </c>
      <c r="D38" s="22">
        <v>3605.3</v>
      </c>
      <c r="E38" s="22"/>
      <c r="F38" s="17">
        <f t="shared" ref="F38:G54" si="25">BX38+CM38-CJ38</f>
        <v>168069.9</v>
      </c>
      <c r="G38" s="17">
        <f t="shared" si="25"/>
        <v>170742.39270000003</v>
      </c>
      <c r="H38" s="17">
        <f t="shared" si="1"/>
        <v>101.59010786583443</v>
      </c>
      <c r="I38" s="17">
        <f t="shared" ref="I38:J54" si="26">K38-F38</f>
        <v>-16848.26999999999</v>
      </c>
      <c r="J38" s="17">
        <f t="shared" si="26"/>
        <v>-112666.44870000002</v>
      </c>
      <c r="K38" s="38">
        <v>151221.63</v>
      </c>
      <c r="L38" s="38">
        <v>58075.944000000003</v>
      </c>
      <c r="M38" s="18">
        <f t="shared" ref="M38:N54" si="27">S38+V38+Y38+AB38+AE38+AH38+AR38+AW38+AY38+BA38+BC38+BE38+BI38+BK38+BO38+BQ38+BU38</f>
        <v>42000</v>
      </c>
      <c r="N38" s="18">
        <f t="shared" si="27"/>
        <v>46525.282700000003</v>
      </c>
      <c r="O38" s="18">
        <f t="shared" si="4"/>
        <v>110.77448261904763</v>
      </c>
      <c r="P38" s="19">
        <f t="shared" ref="P38:Q54" si="28">S38+Y38</f>
        <v>13000</v>
      </c>
      <c r="Q38" s="19">
        <f t="shared" si="28"/>
        <v>15052.4</v>
      </c>
      <c r="R38" s="43">
        <f t="shared" si="10"/>
        <v>115.7876923076923</v>
      </c>
      <c r="S38" s="23">
        <v>3900</v>
      </c>
      <c r="T38" s="23">
        <v>3400</v>
      </c>
      <c r="U38" s="21">
        <f t="shared" si="13"/>
        <v>87.179487179487182</v>
      </c>
      <c r="V38" s="23">
        <v>6000</v>
      </c>
      <c r="W38" s="23">
        <v>6008</v>
      </c>
      <c r="X38" s="21">
        <f t="shared" si="14"/>
        <v>100.13333333333334</v>
      </c>
      <c r="Y38" s="23">
        <v>9100</v>
      </c>
      <c r="Z38" s="23">
        <v>11652.4</v>
      </c>
      <c r="AA38" s="21">
        <f t="shared" si="11"/>
        <v>128.04835164835166</v>
      </c>
      <c r="AB38" s="23">
        <v>4500</v>
      </c>
      <c r="AC38" s="23">
        <v>3299.8276999999998</v>
      </c>
      <c r="AD38" s="21">
        <f t="shared" si="12"/>
        <v>73.329504444444439</v>
      </c>
      <c r="AE38" s="23">
        <v>3000</v>
      </c>
      <c r="AF38" s="23">
        <v>3426.5</v>
      </c>
      <c r="AG38" s="21">
        <f t="shared" si="20"/>
        <v>114.21666666666667</v>
      </c>
      <c r="AH38" s="22"/>
      <c r="AI38" s="22"/>
      <c r="AJ38" s="22"/>
      <c r="AK38" s="22"/>
      <c r="AL38" s="20">
        <v>111083.4</v>
      </c>
      <c r="AM38" s="20">
        <v>111083.4</v>
      </c>
      <c r="AN38" s="23">
        <v>10253</v>
      </c>
      <c r="AO38" s="23">
        <v>8250.2000000000007</v>
      </c>
      <c r="AP38" s="21"/>
      <c r="AQ38" s="21"/>
      <c r="AR38" s="21"/>
      <c r="AS38" s="48"/>
      <c r="AT38" s="18">
        <f t="shared" ref="AT38:AU54" si="29">AW38+AY38+BA38+BC38</f>
        <v>4000</v>
      </c>
      <c r="AU38" s="18">
        <f t="shared" si="29"/>
        <v>6739.8550000000005</v>
      </c>
      <c r="AV38" s="39">
        <f t="shared" si="15"/>
        <v>168.496375</v>
      </c>
      <c r="AW38" s="23">
        <v>1200</v>
      </c>
      <c r="AX38" s="23">
        <v>1895.4069999999999</v>
      </c>
      <c r="AY38" s="23"/>
      <c r="AZ38" s="23"/>
      <c r="BA38" s="23"/>
      <c r="BB38" s="23"/>
      <c r="BC38" s="23">
        <v>2800</v>
      </c>
      <c r="BD38" s="23">
        <v>4844.4480000000003</v>
      </c>
      <c r="BE38" s="22"/>
      <c r="BF38" s="22"/>
      <c r="BG38" s="23">
        <v>2733.5</v>
      </c>
      <c r="BH38" s="20">
        <v>2733.51</v>
      </c>
      <c r="BI38" s="23">
        <v>0</v>
      </c>
      <c r="BJ38" s="23">
        <v>0</v>
      </c>
      <c r="BK38" s="23">
        <v>10500</v>
      </c>
      <c r="BL38" s="23">
        <v>10870</v>
      </c>
      <c r="BM38" s="23">
        <v>10500</v>
      </c>
      <c r="BN38" s="23">
        <v>10690</v>
      </c>
      <c r="BO38" s="23"/>
      <c r="BP38" s="23"/>
      <c r="BQ38" s="23"/>
      <c r="BR38" s="23">
        <v>3.8</v>
      </c>
      <c r="BS38" s="23"/>
      <c r="BT38" s="23">
        <v>150</v>
      </c>
      <c r="BU38" s="23">
        <v>1000</v>
      </c>
      <c r="BV38" s="23">
        <v>1124.9000000000001</v>
      </c>
      <c r="BW38" s="23"/>
      <c r="BX38" s="17">
        <f t="shared" ref="BX38:BY54" si="30">S38+V38+Y38+AB38+AE38+AH38+AJ38+AL38+AN38+AP38+AR38+AW38+AY38+BA38+BC38+BE38+BG38+BI38+BK38+BO38+BQ38+BS38+BU38</f>
        <v>166069.9</v>
      </c>
      <c r="BY38" s="17">
        <f t="shared" si="30"/>
        <v>168742.39270000003</v>
      </c>
      <c r="BZ38" s="23"/>
      <c r="CA38" s="23"/>
      <c r="CB38" s="23">
        <v>2000</v>
      </c>
      <c r="CC38" s="23">
        <v>2000</v>
      </c>
      <c r="CD38" s="23"/>
      <c r="CE38" s="23"/>
      <c r="CF38" s="23"/>
      <c r="CG38" s="23"/>
      <c r="CH38" s="23"/>
      <c r="CI38" s="23"/>
      <c r="CJ38" s="23"/>
      <c r="CK38" s="23"/>
      <c r="CL38" s="23"/>
      <c r="CM38" s="24">
        <f t="shared" ref="CM38:CM54" si="31">BZ38+CB38+CD38+CF38+CH38+CJ38</f>
        <v>2000</v>
      </c>
      <c r="CN38" s="56">
        <f t="shared" ref="CN38:CN54" si="32">CA38+CC38+CE38+CG38+CI38+CK38+CL38</f>
        <v>2000</v>
      </c>
    </row>
    <row r="39" spans="1:92" s="54" customFormat="1" ht="13.5">
      <c r="A39" s="15">
        <v>28</v>
      </c>
      <c r="B39" s="15">
        <v>10</v>
      </c>
      <c r="C39" s="16" t="s">
        <v>61</v>
      </c>
      <c r="D39" s="22">
        <v>7023</v>
      </c>
      <c r="E39" s="22"/>
      <c r="F39" s="17">
        <f t="shared" si="25"/>
        <v>42361.599999999999</v>
      </c>
      <c r="G39" s="17">
        <f t="shared" si="25"/>
        <v>43169.54</v>
      </c>
      <c r="H39" s="17">
        <f t="shared" si="1"/>
        <v>101.90724618522435</v>
      </c>
      <c r="I39" s="17">
        <f t="shared" si="26"/>
        <v>-5476.5999999999985</v>
      </c>
      <c r="J39" s="17">
        <f t="shared" si="26"/>
        <v>-28551.317000000003</v>
      </c>
      <c r="K39" s="38">
        <v>36885</v>
      </c>
      <c r="L39" s="38">
        <v>14618.223</v>
      </c>
      <c r="M39" s="18">
        <f t="shared" si="27"/>
        <v>8311.5</v>
      </c>
      <c r="N39" s="18">
        <f t="shared" si="27"/>
        <v>9359.34</v>
      </c>
      <c r="O39" s="18">
        <f t="shared" si="4"/>
        <v>112.60711062985021</v>
      </c>
      <c r="P39" s="19">
        <f t="shared" si="28"/>
        <v>1766.8</v>
      </c>
      <c r="Q39" s="19">
        <f t="shared" si="28"/>
        <v>1741.2750000000001</v>
      </c>
      <c r="R39" s="43">
        <f t="shared" si="10"/>
        <v>98.555297713380128</v>
      </c>
      <c r="S39" s="23">
        <v>99.2</v>
      </c>
      <c r="T39" s="23">
        <v>12.412000000000001</v>
      </c>
      <c r="U39" s="21">
        <f t="shared" si="13"/>
        <v>12.512096774193548</v>
      </c>
      <c r="V39" s="23">
        <v>4471.3</v>
      </c>
      <c r="W39" s="23">
        <v>6074.7349999999997</v>
      </c>
      <c r="X39" s="21">
        <f t="shared" si="14"/>
        <v>135.86059982555409</v>
      </c>
      <c r="Y39" s="23">
        <v>1667.6</v>
      </c>
      <c r="Z39" s="23">
        <v>1728.8630000000001</v>
      </c>
      <c r="AA39" s="21">
        <f t="shared" si="11"/>
        <v>103.67372271527945</v>
      </c>
      <c r="AB39" s="23">
        <v>192</v>
      </c>
      <c r="AC39" s="23">
        <v>192</v>
      </c>
      <c r="AD39" s="21">
        <f t="shared" si="12"/>
        <v>100</v>
      </c>
      <c r="AE39" s="23"/>
      <c r="AF39" s="23"/>
      <c r="AG39" s="21"/>
      <c r="AH39" s="22"/>
      <c r="AI39" s="22"/>
      <c r="AJ39" s="22"/>
      <c r="AK39" s="22"/>
      <c r="AL39" s="20">
        <v>33252.199999999997</v>
      </c>
      <c r="AM39" s="20">
        <v>33252.199999999997</v>
      </c>
      <c r="AN39" s="23">
        <v>797.9</v>
      </c>
      <c r="AO39" s="23">
        <v>558</v>
      </c>
      <c r="AP39" s="21"/>
      <c r="AQ39" s="21"/>
      <c r="AR39" s="21"/>
      <c r="AS39" s="48"/>
      <c r="AT39" s="18">
        <f t="shared" si="29"/>
        <v>1881.4</v>
      </c>
      <c r="AU39" s="18">
        <f t="shared" si="29"/>
        <v>1351.33</v>
      </c>
      <c r="AV39" s="39">
        <f t="shared" si="15"/>
        <v>71.825768045072806</v>
      </c>
      <c r="AW39" s="23">
        <v>1833.4</v>
      </c>
      <c r="AX39" s="23">
        <v>1303.33</v>
      </c>
      <c r="AY39" s="23"/>
      <c r="AZ39" s="23"/>
      <c r="BA39" s="23"/>
      <c r="BB39" s="23"/>
      <c r="BC39" s="23">
        <v>48</v>
      </c>
      <c r="BD39" s="23">
        <v>48</v>
      </c>
      <c r="BE39" s="22"/>
      <c r="BF39" s="22"/>
      <c r="BG39" s="23"/>
      <c r="BH39" s="20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17">
        <f t="shared" si="30"/>
        <v>42361.599999999999</v>
      </c>
      <c r="BY39" s="17">
        <f t="shared" si="30"/>
        <v>43169.54</v>
      </c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4">
        <f t="shared" si="31"/>
        <v>0</v>
      </c>
      <c r="CN39" s="24">
        <f t="shared" si="32"/>
        <v>0</v>
      </c>
    </row>
    <row r="40" spans="1:92" s="54" customFormat="1" ht="13.5">
      <c r="A40" s="15">
        <v>29</v>
      </c>
      <c r="B40" s="15">
        <v>11</v>
      </c>
      <c r="C40" s="16" t="s">
        <v>62</v>
      </c>
      <c r="D40" s="22">
        <v>30.6</v>
      </c>
      <c r="E40" s="22"/>
      <c r="F40" s="17">
        <f t="shared" si="25"/>
        <v>10301</v>
      </c>
      <c r="G40" s="17">
        <f t="shared" si="25"/>
        <v>10599.663</v>
      </c>
      <c r="H40" s="17">
        <f t="shared" si="1"/>
        <v>102.89935928550626</v>
      </c>
      <c r="I40" s="17">
        <f t="shared" si="26"/>
        <v>-1504.2999999999993</v>
      </c>
      <c r="J40" s="17">
        <f t="shared" si="26"/>
        <v>-7194.2060000000001</v>
      </c>
      <c r="K40" s="38">
        <v>8796.7000000000007</v>
      </c>
      <c r="L40" s="38">
        <v>3405.4569999999999</v>
      </c>
      <c r="M40" s="18">
        <f t="shared" si="27"/>
        <v>792.5</v>
      </c>
      <c r="N40" s="18">
        <f t="shared" si="27"/>
        <v>1116.7629999999999</v>
      </c>
      <c r="O40" s="18">
        <f t="shared" si="4"/>
        <v>140.91646687697158</v>
      </c>
      <c r="P40" s="19">
        <f t="shared" si="28"/>
        <v>758.30000000000007</v>
      </c>
      <c r="Q40" s="19">
        <f t="shared" si="28"/>
        <v>1063.2180000000001</v>
      </c>
      <c r="R40" s="43">
        <f t="shared" si="10"/>
        <v>140.21073453778189</v>
      </c>
      <c r="S40" s="23">
        <v>35.700000000000003</v>
      </c>
      <c r="T40" s="23">
        <v>0.218</v>
      </c>
      <c r="U40" s="21">
        <f t="shared" si="13"/>
        <v>0.61064425770308117</v>
      </c>
      <c r="V40" s="23">
        <v>34.200000000000003</v>
      </c>
      <c r="W40" s="23">
        <v>53.545000000000002</v>
      </c>
      <c r="X40" s="21">
        <f t="shared" si="14"/>
        <v>156.56432748538009</v>
      </c>
      <c r="Y40" s="23">
        <v>722.6</v>
      </c>
      <c r="Z40" s="23">
        <v>1063</v>
      </c>
      <c r="AA40" s="21">
        <f t="shared" si="11"/>
        <v>147.10766675892609</v>
      </c>
      <c r="AB40" s="23">
        <v>0</v>
      </c>
      <c r="AC40" s="23">
        <v>0</v>
      </c>
      <c r="AD40" s="21"/>
      <c r="AE40" s="23"/>
      <c r="AF40" s="23"/>
      <c r="AG40" s="21"/>
      <c r="AH40" s="22"/>
      <c r="AI40" s="22"/>
      <c r="AJ40" s="22"/>
      <c r="AK40" s="22"/>
      <c r="AL40" s="20">
        <v>8775.9</v>
      </c>
      <c r="AM40" s="20">
        <v>8775.9</v>
      </c>
      <c r="AN40" s="23">
        <v>732.6</v>
      </c>
      <c r="AO40" s="23">
        <v>707</v>
      </c>
      <c r="AP40" s="21"/>
      <c r="AQ40" s="21"/>
      <c r="AR40" s="21"/>
      <c r="AS40" s="48"/>
      <c r="AT40" s="18">
        <f t="shared" si="29"/>
        <v>0</v>
      </c>
      <c r="AU40" s="18">
        <f t="shared" si="29"/>
        <v>0</v>
      </c>
      <c r="AV40" s="39">
        <v>0</v>
      </c>
      <c r="AW40" s="23">
        <v>0</v>
      </c>
      <c r="AX40" s="23">
        <v>0</v>
      </c>
      <c r="AY40" s="23"/>
      <c r="AZ40" s="23"/>
      <c r="BA40" s="23"/>
      <c r="BB40" s="23"/>
      <c r="BC40" s="23"/>
      <c r="BD40" s="23"/>
      <c r="BE40" s="22"/>
      <c r="BF40" s="22"/>
      <c r="BG40" s="23"/>
      <c r="BH40" s="20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17">
        <f t="shared" si="30"/>
        <v>10301</v>
      </c>
      <c r="BY40" s="17">
        <f t="shared" si="30"/>
        <v>10599.663</v>
      </c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4">
        <f t="shared" si="31"/>
        <v>0</v>
      </c>
      <c r="CN40" s="24">
        <f t="shared" si="32"/>
        <v>0</v>
      </c>
    </row>
    <row r="41" spans="1:92" s="54" customFormat="1" ht="13.5">
      <c r="A41" s="15">
        <v>30</v>
      </c>
      <c r="B41" s="15">
        <v>14</v>
      </c>
      <c r="C41" s="16" t="s">
        <v>63</v>
      </c>
      <c r="D41" s="23">
        <v>5066.1000000000004</v>
      </c>
      <c r="E41" s="23"/>
      <c r="F41" s="17">
        <f t="shared" si="25"/>
        <v>55323.600000000006</v>
      </c>
      <c r="G41" s="17">
        <f t="shared" si="25"/>
        <v>53074.267999999996</v>
      </c>
      <c r="H41" s="17">
        <f t="shared" si="1"/>
        <v>95.934226984505685</v>
      </c>
      <c r="I41" s="17">
        <f t="shared" si="26"/>
        <v>-8365.7000000000044</v>
      </c>
      <c r="J41" s="17">
        <f t="shared" si="26"/>
        <v>-36107.947</v>
      </c>
      <c r="K41" s="23">
        <v>46957.9</v>
      </c>
      <c r="L41" s="23">
        <v>16966.321</v>
      </c>
      <c r="M41" s="18">
        <f t="shared" si="27"/>
        <v>11189</v>
      </c>
      <c r="N41" s="18">
        <f t="shared" si="27"/>
        <v>9961.9680000000008</v>
      </c>
      <c r="O41" s="18">
        <f t="shared" si="4"/>
        <v>89.033586558226844</v>
      </c>
      <c r="P41" s="19">
        <f t="shared" si="28"/>
        <v>1953</v>
      </c>
      <c r="Q41" s="19">
        <f t="shared" si="28"/>
        <v>2457.5650000000001</v>
      </c>
      <c r="R41" s="43">
        <f t="shared" si="10"/>
        <v>125.83538146441373</v>
      </c>
      <c r="S41" s="23">
        <v>116</v>
      </c>
      <c r="T41" s="23">
        <v>1.024</v>
      </c>
      <c r="U41" s="21">
        <f t="shared" si="13"/>
        <v>0.88275862068965527</v>
      </c>
      <c r="V41" s="23">
        <v>7852</v>
      </c>
      <c r="W41" s="23">
        <v>6492.4380000000001</v>
      </c>
      <c r="X41" s="21">
        <f t="shared" si="14"/>
        <v>82.685150280183393</v>
      </c>
      <c r="Y41" s="23">
        <v>1837</v>
      </c>
      <c r="Z41" s="23">
        <v>2456.5410000000002</v>
      </c>
      <c r="AA41" s="21">
        <f t="shared" si="11"/>
        <v>133.72569406641264</v>
      </c>
      <c r="AB41" s="23">
        <v>430</v>
      </c>
      <c r="AC41" s="23">
        <v>472</v>
      </c>
      <c r="AD41" s="21">
        <f t="shared" si="12"/>
        <v>109.76744186046511</v>
      </c>
      <c r="AE41" s="23"/>
      <c r="AF41" s="23"/>
      <c r="AG41" s="21"/>
      <c r="AH41" s="23"/>
      <c r="AI41" s="23"/>
      <c r="AJ41" s="23"/>
      <c r="AK41" s="23"/>
      <c r="AL41" s="20">
        <v>41752.800000000003</v>
      </c>
      <c r="AM41" s="20">
        <v>41752.800000000003</v>
      </c>
      <c r="AN41" s="23">
        <v>2381.8000000000002</v>
      </c>
      <c r="AO41" s="23">
        <v>1359.5</v>
      </c>
      <c r="AP41" s="52"/>
      <c r="AQ41" s="52"/>
      <c r="AR41" s="52"/>
      <c r="AS41" s="48"/>
      <c r="AT41" s="18">
        <f t="shared" si="29"/>
        <v>954</v>
      </c>
      <c r="AU41" s="18">
        <f t="shared" si="29"/>
        <v>379.96499999999997</v>
      </c>
      <c r="AV41" s="39">
        <f t="shared" si="15"/>
        <v>39.828616352201259</v>
      </c>
      <c r="AW41" s="23">
        <v>954</v>
      </c>
      <c r="AX41" s="23">
        <v>379.96499999999997</v>
      </c>
      <c r="AY41" s="23"/>
      <c r="AZ41" s="23"/>
      <c r="BA41" s="23"/>
      <c r="BB41" s="23"/>
      <c r="BC41" s="23"/>
      <c r="BD41" s="23"/>
      <c r="BE41" s="23"/>
      <c r="BF41" s="23"/>
      <c r="BG41" s="23"/>
      <c r="BH41" s="20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>
        <v>160</v>
      </c>
      <c r="BW41" s="23"/>
      <c r="BX41" s="17">
        <f t="shared" si="30"/>
        <v>55323.600000000006</v>
      </c>
      <c r="BY41" s="17">
        <f t="shared" si="30"/>
        <v>53074.267999999996</v>
      </c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4">
        <f t="shared" si="31"/>
        <v>0</v>
      </c>
      <c r="CN41" s="24">
        <f t="shared" si="32"/>
        <v>0</v>
      </c>
    </row>
    <row r="42" spans="1:92" s="54" customFormat="1" ht="13.5">
      <c r="A42" s="15">
        <v>31</v>
      </c>
      <c r="B42" s="15">
        <v>30</v>
      </c>
      <c r="C42" s="16" t="s">
        <v>64</v>
      </c>
      <c r="D42" s="23">
        <v>5901.7</v>
      </c>
      <c r="E42" s="23"/>
      <c r="F42" s="17">
        <f t="shared" si="25"/>
        <v>27816.1</v>
      </c>
      <c r="G42" s="17">
        <f t="shared" si="25"/>
        <v>27651.298999999999</v>
      </c>
      <c r="H42" s="17">
        <f t="shared" si="1"/>
        <v>99.407533766415852</v>
      </c>
      <c r="I42" s="17">
        <f t="shared" si="26"/>
        <v>-3195.5</v>
      </c>
      <c r="J42" s="17">
        <f t="shared" si="26"/>
        <v>-17237.392</v>
      </c>
      <c r="K42" s="23">
        <v>24620.6</v>
      </c>
      <c r="L42" s="23">
        <v>10413.906999999999</v>
      </c>
      <c r="M42" s="18">
        <f t="shared" si="27"/>
        <v>5859.4</v>
      </c>
      <c r="N42" s="18">
        <f t="shared" si="27"/>
        <v>5790.9989999999989</v>
      </c>
      <c r="O42" s="18">
        <f t="shared" si="4"/>
        <v>98.832627914120891</v>
      </c>
      <c r="P42" s="19">
        <f t="shared" si="28"/>
        <v>1615.7</v>
      </c>
      <c r="Q42" s="19">
        <f t="shared" si="28"/>
        <v>1493.1000000000001</v>
      </c>
      <c r="R42" s="43">
        <f t="shared" si="10"/>
        <v>92.411957665408181</v>
      </c>
      <c r="S42" s="23">
        <v>22.3</v>
      </c>
      <c r="T42" s="23">
        <v>2.7</v>
      </c>
      <c r="U42" s="21">
        <f t="shared" si="13"/>
        <v>12.107623318385651</v>
      </c>
      <c r="V42" s="23">
        <v>3363.7</v>
      </c>
      <c r="W42" s="23">
        <v>3211.8249999999998</v>
      </c>
      <c r="X42" s="21">
        <f t="shared" si="14"/>
        <v>95.48488271843506</v>
      </c>
      <c r="Y42" s="23">
        <v>1593.4</v>
      </c>
      <c r="Z42" s="23">
        <v>1490.4</v>
      </c>
      <c r="AA42" s="21">
        <f t="shared" si="11"/>
        <v>93.535835320697871</v>
      </c>
      <c r="AB42" s="23">
        <v>220</v>
      </c>
      <c r="AC42" s="23">
        <v>146.9</v>
      </c>
      <c r="AD42" s="21">
        <f t="shared" si="12"/>
        <v>66.772727272727266</v>
      </c>
      <c r="AE42" s="23"/>
      <c r="AF42" s="23"/>
      <c r="AG42" s="21"/>
      <c r="AH42" s="23"/>
      <c r="AI42" s="23"/>
      <c r="AJ42" s="23"/>
      <c r="AK42" s="23"/>
      <c r="AL42" s="20">
        <v>21282.3</v>
      </c>
      <c r="AM42" s="20">
        <v>21282.3</v>
      </c>
      <c r="AN42" s="23">
        <v>674.4</v>
      </c>
      <c r="AO42" s="23">
        <v>578</v>
      </c>
      <c r="AP42" s="52"/>
      <c r="AQ42" s="52"/>
      <c r="AR42" s="52"/>
      <c r="AS42" s="48"/>
      <c r="AT42" s="18">
        <f t="shared" si="29"/>
        <v>660</v>
      </c>
      <c r="AU42" s="18">
        <f t="shared" si="29"/>
        <v>939.17399999999998</v>
      </c>
      <c r="AV42" s="39">
        <f t="shared" si="15"/>
        <v>142.29909090909089</v>
      </c>
      <c r="AW42" s="23">
        <v>660</v>
      </c>
      <c r="AX42" s="23">
        <v>939.17399999999998</v>
      </c>
      <c r="AY42" s="23"/>
      <c r="AZ42" s="23"/>
      <c r="BA42" s="23"/>
      <c r="BB42" s="23"/>
      <c r="BC42" s="23"/>
      <c r="BD42" s="23"/>
      <c r="BE42" s="23"/>
      <c r="BF42" s="23"/>
      <c r="BG42" s="23"/>
      <c r="BH42" s="20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17">
        <f t="shared" si="30"/>
        <v>27816.1</v>
      </c>
      <c r="BY42" s="17">
        <f t="shared" si="30"/>
        <v>27651.298999999999</v>
      </c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4">
        <f t="shared" si="31"/>
        <v>0</v>
      </c>
      <c r="CN42" s="24">
        <f t="shared" si="32"/>
        <v>0</v>
      </c>
    </row>
    <row r="43" spans="1:92" s="54" customFormat="1" ht="13.5">
      <c r="A43" s="15">
        <v>32</v>
      </c>
      <c r="B43" s="15">
        <v>31</v>
      </c>
      <c r="C43" s="16" t="s">
        <v>65</v>
      </c>
      <c r="D43" s="23">
        <v>131.30000000000001</v>
      </c>
      <c r="E43" s="23"/>
      <c r="F43" s="17">
        <f t="shared" si="25"/>
        <v>5398.8</v>
      </c>
      <c r="G43" s="17">
        <f t="shared" si="25"/>
        <v>5197.936999999999</v>
      </c>
      <c r="H43" s="17">
        <f t="shared" si="1"/>
        <v>96.279488034377991</v>
      </c>
      <c r="I43" s="17">
        <f t="shared" si="26"/>
        <v>-486.60000000000036</v>
      </c>
      <c r="J43" s="17">
        <f t="shared" si="26"/>
        <v>-3520.6049999999987</v>
      </c>
      <c r="K43" s="23">
        <v>4912.2</v>
      </c>
      <c r="L43" s="23">
        <v>1677.3320000000001</v>
      </c>
      <c r="M43" s="18">
        <f t="shared" si="27"/>
        <v>1170.8</v>
      </c>
      <c r="N43" s="18">
        <f t="shared" si="27"/>
        <v>1108.6369999999999</v>
      </c>
      <c r="O43" s="18">
        <f t="shared" si="4"/>
        <v>94.690553467714381</v>
      </c>
      <c r="P43" s="19">
        <f t="shared" si="28"/>
        <v>242.9</v>
      </c>
      <c r="Q43" s="19">
        <f t="shared" si="28"/>
        <v>248.23699999999999</v>
      </c>
      <c r="R43" s="43">
        <f t="shared" si="10"/>
        <v>102.19720049403047</v>
      </c>
      <c r="S43" s="23">
        <v>6.4</v>
      </c>
      <c r="T43" s="23">
        <v>0.126</v>
      </c>
      <c r="U43" s="21">
        <f t="shared" si="13"/>
        <v>1.9687499999999998</v>
      </c>
      <c r="V43" s="23">
        <v>605.9</v>
      </c>
      <c r="W43" s="23">
        <v>510.35</v>
      </c>
      <c r="X43" s="21">
        <f t="shared" si="14"/>
        <v>84.230070968806743</v>
      </c>
      <c r="Y43" s="23">
        <v>236.5</v>
      </c>
      <c r="Z43" s="23">
        <v>248.11099999999999</v>
      </c>
      <c r="AA43" s="21">
        <f t="shared" si="11"/>
        <v>104.90951374207188</v>
      </c>
      <c r="AB43" s="23">
        <v>18</v>
      </c>
      <c r="AC43" s="23">
        <v>23.65</v>
      </c>
      <c r="AD43" s="21">
        <f t="shared" si="12"/>
        <v>131.38888888888889</v>
      </c>
      <c r="AE43" s="23"/>
      <c r="AF43" s="23"/>
      <c r="AG43" s="21"/>
      <c r="AH43" s="23"/>
      <c r="AI43" s="23"/>
      <c r="AJ43" s="23"/>
      <c r="AK43" s="23"/>
      <c r="AL43" s="20">
        <v>3752.4</v>
      </c>
      <c r="AM43" s="20">
        <v>3752.4</v>
      </c>
      <c r="AN43" s="23">
        <v>475.6</v>
      </c>
      <c r="AO43" s="23">
        <v>336.9</v>
      </c>
      <c r="AP43" s="52"/>
      <c r="AQ43" s="52"/>
      <c r="AR43" s="52"/>
      <c r="AS43" s="48"/>
      <c r="AT43" s="18">
        <f t="shared" si="29"/>
        <v>300</v>
      </c>
      <c r="AU43" s="18">
        <f t="shared" si="29"/>
        <v>322.39999999999998</v>
      </c>
      <c r="AV43" s="39">
        <f t="shared" si="15"/>
        <v>107.46666666666667</v>
      </c>
      <c r="AW43" s="23">
        <v>300</v>
      </c>
      <c r="AX43" s="23">
        <v>322.39999999999998</v>
      </c>
      <c r="AY43" s="23"/>
      <c r="AZ43" s="23"/>
      <c r="BA43" s="23"/>
      <c r="BB43" s="23"/>
      <c r="BC43" s="23"/>
      <c r="BD43" s="23"/>
      <c r="BE43" s="23"/>
      <c r="BF43" s="23"/>
      <c r="BG43" s="23"/>
      <c r="BH43" s="20"/>
      <c r="BI43" s="23"/>
      <c r="BJ43" s="23"/>
      <c r="BK43" s="23">
        <v>4</v>
      </c>
      <c r="BL43" s="23">
        <v>4</v>
      </c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17">
        <f t="shared" si="30"/>
        <v>5398.8</v>
      </c>
      <c r="BY43" s="17">
        <f t="shared" si="30"/>
        <v>5197.936999999999</v>
      </c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4">
        <f t="shared" si="31"/>
        <v>0</v>
      </c>
      <c r="CN43" s="24">
        <f t="shared" si="32"/>
        <v>0</v>
      </c>
    </row>
    <row r="44" spans="1:92" s="54" customFormat="1" ht="13.5">
      <c r="A44" s="15">
        <v>33</v>
      </c>
      <c r="B44" s="15">
        <v>45</v>
      </c>
      <c r="C44" s="16" t="s">
        <v>66</v>
      </c>
      <c r="D44" s="23">
        <v>863.5</v>
      </c>
      <c r="E44" s="23"/>
      <c r="F44" s="17">
        <f t="shared" si="25"/>
        <v>30673.4</v>
      </c>
      <c r="G44" s="17">
        <f t="shared" si="25"/>
        <v>31722.322</v>
      </c>
      <c r="H44" s="17">
        <f t="shared" si="1"/>
        <v>103.41964699055207</v>
      </c>
      <c r="I44" s="17">
        <f t="shared" si="26"/>
        <v>-3273.4000000000015</v>
      </c>
      <c r="J44" s="17">
        <f t="shared" si="26"/>
        <v>-20625.686999999998</v>
      </c>
      <c r="K44" s="23">
        <v>27400</v>
      </c>
      <c r="L44" s="23">
        <v>11096.635</v>
      </c>
      <c r="M44" s="18">
        <f t="shared" si="27"/>
        <v>4520</v>
      </c>
      <c r="N44" s="18">
        <f t="shared" si="27"/>
        <v>5568.9220000000005</v>
      </c>
      <c r="O44" s="18">
        <f t="shared" si="4"/>
        <v>123.20623893805312</v>
      </c>
      <c r="P44" s="19">
        <f t="shared" si="28"/>
        <v>1860</v>
      </c>
      <c r="Q44" s="19">
        <f t="shared" si="28"/>
        <v>1782.9969999999998</v>
      </c>
      <c r="R44" s="43">
        <f t="shared" si="10"/>
        <v>95.86005376344086</v>
      </c>
      <c r="S44" s="23">
        <v>0</v>
      </c>
      <c r="T44" s="23">
        <v>0.36</v>
      </c>
      <c r="U44" s="21"/>
      <c r="V44" s="23">
        <v>1800</v>
      </c>
      <c r="W44" s="23">
        <v>3281.4</v>
      </c>
      <c r="X44" s="21">
        <f t="shared" si="14"/>
        <v>182.3</v>
      </c>
      <c r="Y44" s="23">
        <v>1860</v>
      </c>
      <c r="Z44" s="23">
        <v>1782.6369999999999</v>
      </c>
      <c r="AA44" s="21">
        <f t="shared" si="11"/>
        <v>95.840698924731171</v>
      </c>
      <c r="AB44" s="23">
        <v>80</v>
      </c>
      <c r="AC44" s="23">
        <v>112.85</v>
      </c>
      <c r="AD44" s="21">
        <f t="shared" si="12"/>
        <v>141.0625</v>
      </c>
      <c r="AE44" s="23"/>
      <c r="AF44" s="23"/>
      <c r="AG44" s="21"/>
      <c r="AH44" s="23"/>
      <c r="AI44" s="23"/>
      <c r="AJ44" s="23"/>
      <c r="AK44" s="23"/>
      <c r="AL44" s="20">
        <v>25131.5</v>
      </c>
      <c r="AM44" s="20">
        <v>25131.5</v>
      </c>
      <c r="AN44" s="23">
        <v>1021.9</v>
      </c>
      <c r="AO44" s="23">
        <v>1021.9</v>
      </c>
      <c r="AP44" s="52"/>
      <c r="AQ44" s="52"/>
      <c r="AR44" s="52"/>
      <c r="AS44" s="48"/>
      <c r="AT44" s="18">
        <f t="shared" si="29"/>
        <v>780</v>
      </c>
      <c r="AU44" s="18">
        <f t="shared" si="29"/>
        <v>384.375</v>
      </c>
      <c r="AV44" s="39">
        <f t="shared" si="15"/>
        <v>49.278846153846153</v>
      </c>
      <c r="AW44" s="23">
        <v>720</v>
      </c>
      <c r="AX44" s="23">
        <v>384.375</v>
      </c>
      <c r="AY44" s="23"/>
      <c r="AZ44" s="23"/>
      <c r="BA44" s="23"/>
      <c r="BB44" s="23"/>
      <c r="BC44" s="23">
        <v>60</v>
      </c>
      <c r="BD44" s="23">
        <v>0</v>
      </c>
      <c r="BE44" s="23"/>
      <c r="BF44" s="23"/>
      <c r="BG44" s="23"/>
      <c r="BH44" s="20"/>
      <c r="BI44" s="23"/>
      <c r="BJ44" s="23"/>
      <c r="BK44" s="23">
        <v>0</v>
      </c>
      <c r="BL44" s="23">
        <v>7.3</v>
      </c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17">
        <f t="shared" si="30"/>
        <v>30673.4</v>
      </c>
      <c r="BY44" s="17">
        <f t="shared" si="30"/>
        <v>31722.322</v>
      </c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4">
        <f t="shared" si="31"/>
        <v>0</v>
      </c>
      <c r="CN44" s="24">
        <f t="shared" si="32"/>
        <v>0</v>
      </c>
    </row>
    <row r="45" spans="1:92" s="54" customFormat="1" ht="13.5">
      <c r="A45" s="15">
        <v>34</v>
      </c>
      <c r="B45" s="15">
        <v>46</v>
      </c>
      <c r="C45" s="16" t="s">
        <v>67</v>
      </c>
      <c r="D45" s="23">
        <v>4183.3</v>
      </c>
      <c r="E45" s="23"/>
      <c r="F45" s="17">
        <f t="shared" si="25"/>
        <v>20330.900000000001</v>
      </c>
      <c r="G45" s="17">
        <f t="shared" si="25"/>
        <v>19762.444</v>
      </c>
      <c r="H45" s="17">
        <f t="shared" si="1"/>
        <v>97.203980148443975</v>
      </c>
      <c r="I45" s="17">
        <f t="shared" si="26"/>
        <v>-2001.5</v>
      </c>
      <c r="J45" s="17">
        <f t="shared" si="26"/>
        <v>-13224.796999999999</v>
      </c>
      <c r="K45" s="23">
        <v>18329.400000000001</v>
      </c>
      <c r="L45" s="23">
        <v>6537.6469999999999</v>
      </c>
      <c r="M45" s="18">
        <f t="shared" si="27"/>
        <v>4531.8</v>
      </c>
      <c r="N45" s="18">
        <f t="shared" si="27"/>
        <v>4092.6440000000002</v>
      </c>
      <c r="O45" s="18">
        <f t="shared" si="4"/>
        <v>90.309457610662434</v>
      </c>
      <c r="P45" s="19">
        <f t="shared" si="28"/>
        <v>676.8</v>
      </c>
      <c r="Q45" s="19">
        <f t="shared" si="28"/>
        <v>677.2</v>
      </c>
      <c r="R45" s="43">
        <f t="shared" si="10"/>
        <v>100.05910165484634</v>
      </c>
      <c r="S45" s="23">
        <v>21.4</v>
      </c>
      <c r="T45" s="23">
        <v>5</v>
      </c>
      <c r="U45" s="21">
        <f t="shared" si="13"/>
        <v>23.364485981308412</v>
      </c>
      <c r="V45" s="23">
        <v>1830</v>
      </c>
      <c r="W45" s="23">
        <v>1824.556</v>
      </c>
      <c r="X45" s="21">
        <f t="shared" si="14"/>
        <v>99.70251366120219</v>
      </c>
      <c r="Y45" s="23">
        <v>655.4</v>
      </c>
      <c r="Z45" s="23">
        <v>672.2</v>
      </c>
      <c r="AA45" s="21">
        <f t="shared" si="11"/>
        <v>102.56332010985658</v>
      </c>
      <c r="AB45" s="23">
        <v>250</v>
      </c>
      <c r="AC45" s="23">
        <v>148</v>
      </c>
      <c r="AD45" s="21">
        <f t="shared" si="12"/>
        <v>59.2</v>
      </c>
      <c r="AE45" s="23"/>
      <c r="AF45" s="23"/>
      <c r="AG45" s="21"/>
      <c r="AH45" s="23"/>
      <c r="AI45" s="23"/>
      <c r="AJ45" s="23"/>
      <c r="AK45" s="23"/>
      <c r="AL45" s="20">
        <v>15079.1</v>
      </c>
      <c r="AM45" s="20">
        <v>15079.1</v>
      </c>
      <c r="AN45" s="23">
        <v>720</v>
      </c>
      <c r="AO45" s="23">
        <v>590.70000000000005</v>
      </c>
      <c r="AP45" s="52"/>
      <c r="AQ45" s="52"/>
      <c r="AR45" s="52"/>
      <c r="AS45" s="48"/>
      <c r="AT45" s="18">
        <f t="shared" si="29"/>
        <v>1720</v>
      </c>
      <c r="AU45" s="18">
        <f t="shared" si="29"/>
        <v>938.88800000000003</v>
      </c>
      <c r="AV45" s="39">
        <f t="shared" si="15"/>
        <v>54.586511627906972</v>
      </c>
      <c r="AW45" s="23">
        <v>1220</v>
      </c>
      <c r="AX45" s="23">
        <v>938.88800000000003</v>
      </c>
      <c r="AY45" s="23"/>
      <c r="AZ45" s="23"/>
      <c r="BA45" s="23"/>
      <c r="BB45" s="23"/>
      <c r="BC45" s="23">
        <v>500</v>
      </c>
      <c r="BD45" s="23">
        <v>0</v>
      </c>
      <c r="BE45" s="23"/>
      <c r="BF45" s="23"/>
      <c r="BG45" s="23"/>
      <c r="BH45" s="20"/>
      <c r="BI45" s="23"/>
      <c r="BJ45" s="23"/>
      <c r="BK45" s="23">
        <v>15</v>
      </c>
      <c r="BL45" s="23">
        <v>4</v>
      </c>
      <c r="BM45" s="23"/>
      <c r="BN45" s="23"/>
      <c r="BO45" s="23"/>
      <c r="BP45" s="23"/>
      <c r="BQ45" s="23">
        <v>40</v>
      </c>
      <c r="BR45" s="23"/>
      <c r="BS45" s="23"/>
      <c r="BT45" s="23"/>
      <c r="BU45" s="23"/>
      <c r="BV45" s="23">
        <v>500</v>
      </c>
      <c r="BW45" s="23"/>
      <c r="BX45" s="17">
        <f t="shared" si="30"/>
        <v>20330.900000000001</v>
      </c>
      <c r="BY45" s="17">
        <f t="shared" si="30"/>
        <v>19762.444</v>
      </c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4">
        <f t="shared" si="31"/>
        <v>0</v>
      </c>
      <c r="CN45" s="24">
        <f t="shared" si="32"/>
        <v>0</v>
      </c>
    </row>
    <row r="46" spans="1:92" s="54" customFormat="1" ht="13.5">
      <c r="A46" s="15">
        <v>35</v>
      </c>
      <c r="B46" s="15">
        <v>48</v>
      </c>
      <c r="C46" s="16" t="s">
        <v>68</v>
      </c>
      <c r="D46" s="23">
        <v>5355.1</v>
      </c>
      <c r="E46" s="23"/>
      <c r="F46" s="17">
        <f t="shared" si="25"/>
        <v>31165.899999999998</v>
      </c>
      <c r="G46" s="17">
        <f t="shared" si="25"/>
        <v>29014.784999999996</v>
      </c>
      <c r="H46" s="17">
        <f t="shared" si="1"/>
        <v>93.09785695263092</v>
      </c>
      <c r="I46" s="17">
        <f t="shared" si="26"/>
        <v>-2732.4999999999964</v>
      </c>
      <c r="J46" s="17">
        <f t="shared" si="26"/>
        <v>-20360.805999999997</v>
      </c>
      <c r="K46" s="23">
        <v>28433.4</v>
      </c>
      <c r="L46" s="23">
        <v>8653.9789999999994</v>
      </c>
      <c r="M46" s="18">
        <f t="shared" si="27"/>
        <v>8560</v>
      </c>
      <c r="N46" s="18">
        <f t="shared" si="27"/>
        <v>6449.6849999999995</v>
      </c>
      <c r="O46" s="18">
        <f t="shared" si="4"/>
        <v>75.346787383177556</v>
      </c>
      <c r="P46" s="19">
        <f t="shared" si="28"/>
        <v>1400</v>
      </c>
      <c r="Q46" s="19">
        <f t="shared" si="28"/>
        <v>1346.8330000000001</v>
      </c>
      <c r="R46" s="43">
        <f t="shared" si="10"/>
        <v>96.202357142857153</v>
      </c>
      <c r="S46" s="23">
        <v>200</v>
      </c>
      <c r="T46" s="23">
        <v>20.324000000000002</v>
      </c>
      <c r="U46" s="21">
        <f t="shared" si="13"/>
        <v>10.162000000000001</v>
      </c>
      <c r="V46" s="23">
        <v>4000</v>
      </c>
      <c r="W46" s="23">
        <v>3579.549</v>
      </c>
      <c r="X46" s="21">
        <f t="shared" si="14"/>
        <v>89.488725000000002</v>
      </c>
      <c r="Y46" s="23">
        <v>1200</v>
      </c>
      <c r="Z46" s="23">
        <v>1326.509</v>
      </c>
      <c r="AA46" s="21">
        <f t="shared" si="11"/>
        <v>110.54241666666667</v>
      </c>
      <c r="AB46" s="23">
        <v>60</v>
      </c>
      <c r="AC46" s="23">
        <v>60</v>
      </c>
      <c r="AD46" s="21">
        <f t="shared" si="12"/>
        <v>100</v>
      </c>
      <c r="AE46" s="23"/>
      <c r="AF46" s="23"/>
      <c r="AG46" s="21"/>
      <c r="AH46" s="23"/>
      <c r="AI46" s="23"/>
      <c r="AJ46" s="23"/>
      <c r="AK46" s="23"/>
      <c r="AL46" s="20">
        <v>20829.099999999999</v>
      </c>
      <c r="AM46" s="20">
        <v>20829.099999999999</v>
      </c>
      <c r="AN46" s="23">
        <v>1776.8</v>
      </c>
      <c r="AO46" s="23">
        <v>1736</v>
      </c>
      <c r="AP46" s="52"/>
      <c r="AQ46" s="52"/>
      <c r="AR46" s="52"/>
      <c r="AS46" s="48"/>
      <c r="AT46" s="18">
        <f t="shared" si="29"/>
        <v>2200</v>
      </c>
      <c r="AU46" s="18">
        <f t="shared" si="29"/>
        <v>1180.453</v>
      </c>
      <c r="AV46" s="39">
        <f t="shared" si="15"/>
        <v>53.656954545454546</v>
      </c>
      <c r="AW46" s="23">
        <v>1800</v>
      </c>
      <c r="AX46" s="23">
        <v>1180.453</v>
      </c>
      <c r="AY46" s="23"/>
      <c r="AZ46" s="23"/>
      <c r="BA46" s="23"/>
      <c r="BB46" s="23"/>
      <c r="BC46" s="23">
        <v>400</v>
      </c>
      <c r="BD46" s="23">
        <v>0</v>
      </c>
      <c r="BE46" s="23"/>
      <c r="BF46" s="23"/>
      <c r="BG46" s="23"/>
      <c r="BH46" s="20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>
        <v>900</v>
      </c>
      <c r="BV46" s="23">
        <v>282.85000000000002</v>
      </c>
      <c r="BW46" s="23"/>
      <c r="BX46" s="17">
        <f t="shared" si="30"/>
        <v>31165.899999999998</v>
      </c>
      <c r="BY46" s="17">
        <f t="shared" si="30"/>
        <v>29014.784999999996</v>
      </c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4">
        <f t="shared" si="31"/>
        <v>0</v>
      </c>
      <c r="CN46" s="24">
        <f t="shared" si="32"/>
        <v>0</v>
      </c>
    </row>
    <row r="47" spans="1:92" s="54" customFormat="1" ht="13.5">
      <c r="A47" s="15">
        <v>36</v>
      </c>
      <c r="B47" s="15">
        <v>47</v>
      </c>
      <c r="C47" s="16" t="s">
        <v>69</v>
      </c>
      <c r="D47" s="23">
        <v>1899</v>
      </c>
      <c r="E47" s="23"/>
      <c r="F47" s="17">
        <f t="shared" si="25"/>
        <v>17596.2</v>
      </c>
      <c r="G47" s="17">
        <f t="shared" si="25"/>
        <v>17632.530999999999</v>
      </c>
      <c r="H47" s="17">
        <f t="shared" si="1"/>
        <v>100.20647071526807</v>
      </c>
      <c r="I47" s="17">
        <f t="shared" si="26"/>
        <v>-1284.2000000000007</v>
      </c>
      <c r="J47" s="17">
        <f t="shared" si="26"/>
        <v>-11790.23</v>
      </c>
      <c r="K47" s="23">
        <v>16312</v>
      </c>
      <c r="L47" s="23">
        <v>5842.3010000000004</v>
      </c>
      <c r="M47" s="18">
        <f t="shared" si="27"/>
        <v>2848.6000000000004</v>
      </c>
      <c r="N47" s="18">
        <f t="shared" si="27"/>
        <v>3003.2310000000002</v>
      </c>
      <c r="O47" s="18">
        <f t="shared" si="4"/>
        <v>105.42831566383487</v>
      </c>
      <c r="P47" s="19">
        <f t="shared" si="28"/>
        <v>1132.6000000000001</v>
      </c>
      <c r="Q47" s="19">
        <f t="shared" si="28"/>
        <v>1245.1210000000001</v>
      </c>
      <c r="R47" s="43">
        <f t="shared" si="10"/>
        <v>109.93475189828712</v>
      </c>
      <c r="S47" s="23">
        <v>8.4</v>
      </c>
      <c r="T47" s="23">
        <v>0.85599999999999998</v>
      </c>
      <c r="U47" s="21">
        <f t="shared" si="13"/>
        <v>10.19047619047619</v>
      </c>
      <c r="V47" s="23">
        <v>1272</v>
      </c>
      <c r="W47" s="23">
        <v>1299.144</v>
      </c>
      <c r="X47" s="21">
        <f t="shared" si="14"/>
        <v>102.13396226415094</v>
      </c>
      <c r="Y47" s="23">
        <v>1124.2</v>
      </c>
      <c r="Z47" s="23">
        <v>1244.2650000000001</v>
      </c>
      <c r="AA47" s="21">
        <f t="shared" si="11"/>
        <v>110.68003913894326</v>
      </c>
      <c r="AB47" s="23">
        <v>44</v>
      </c>
      <c r="AC47" s="23">
        <v>36</v>
      </c>
      <c r="AD47" s="21">
        <f t="shared" si="12"/>
        <v>81.818181818181813</v>
      </c>
      <c r="AE47" s="23"/>
      <c r="AF47" s="23"/>
      <c r="AG47" s="21"/>
      <c r="AH47" s="23"/>
      <c r="AI47" s="23"/>
      <c r="AJ47" s="23"/>
      <c r="AK47" s="23"/>
      <c r="AL47" s="20">
        <v>14184.3</v>
      </c>
      <c r="AM47" s="20">
        <v>14184.3</v>
      </c>
      <c r="AN47" s="23">
        <v>563.29999999999995</v>
      </c>
      <c r="AO47" s="23">
        <v>445</v>
      </c>
      <c r="AP47" s="52"/>
      <c r="AQ47" s="52"/>
      <c r="AR47" s="52"/>
      <c r="AS47" s="48"/>
      <c r="AT47" s="18">
        <f t="shared" si="29"/>
        <v>400</v>
      </c>
      <c r="AU47" s="18">
        <f t="shared" si="29"/>
        <v>422.96600000000001</v>
      </c>
      <c r="AV47" s="39">
        <f t="shared" si="15"/>
        <v>105.7415</v>
      </c>
      <c r="AW47" s="23">
        <v>400</v>
      </c>
      <c r="AX47" s="23">
        <v>422.96600000000001</v>
      </c>
      <c r="AY47" s="23"/>
      <c r="AZ47" s="23"/>
      <c r="BA47" s="23"/>
      <c r="BB47" s="23"/>
      <c r="BC47" s="23"/>
      <c r="BD47" s="23"/>
      <c r="BE47" s="23"/>
      <c r="BF47" s="23"/>
      <c r="BG47" s="23"/>
      <c r="BH47" s="20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17">
        <f t="shared" si="30"/>
        <v>17596.2</v>
      </c>
      <c r="BY47" s="17">
        <f t="shared" si="30"/>
        <v>17632.530999999999</v>
      </c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4">
        <f t="shared" si="31"/>
        <v>0</v>
      </c>
      <c r="CN47" s="24">
        <f t="shared" si="32"/>
        <v>0</v>
      </c>
    </row>
    <row r="48" spans="1:92" s="54" customFormat="1" ht="13.5">
      <c r="A48" s="15">
        <v>37</v>
      </c>
      <c r="B48" s="15">
        <v>51</v>
      </c>
      <c r="C48" s="16" t="s">
        <v>70</v>
      </c>
      <c r="D48" s="23">
        <v>1242.2</v>
      </c>
      <c r="E48" s="23"/>
      <c r="F48" s="17">
        <f t="shared" si="25"/>
        <v>20591.100000000002</v>
      </c>
      <c r="G48" s="17">
        <f t="shared" si="25"/>
        <v>20525.326000000001</v>
      </c>
      <c r="H48" s="17">
        <f t="shared" si="1"/>
        <v>99.680570732015283</v>
      </c>
      <c r="I48" s="17">
        <f t="shared" si="26"/>
        <v>-2319.1000000000022</v>
      </c>
      <c r="J48" s="17">
        <f t="shared" si="26"/>
        <v>-13692.100000000002</v>
      </c>
      <c r="K48" s="23">
        <v>18272</v>
      </c>
      <c r="L48" s="23">
        <v>6833.2259999999997</v>
      </c>
      <c r="M48" s="18">
        <f t="shared" si="27"/>
        <v>2653.5</v>
      </c>
      <c r="N48" s="18">
        <f t="shared" si="27"/>
        <v>2667.4260000000004</v>
      </c>
      <c r="O48" s="18">
        <f t="shared" si="4"/>
        <v>100.52481628038441</v>
      </c>
      <c r="P48" s="19">
        <f t="shared" si="28"/>
        <v>942.5</v>
      </c>
      <c r="Q48" s="19">
        <f t="shared" si="28"/>
        <v>961.62600000000009</v>
      </c>
      <c r="R48" s="43">
        <f t="shared" si="10"/>
        <v>102.02928381962866</v>
      </c>
      <c r="S48" s="23">
        <v>23</v>
      </c>
      <c r="T48" s="23">
        <v>4.9119999999999999</v>
      </c>
      <c r="U48" s="21">
        <f t="shared" si="13"/>
        <v>21.356521739130436</v>
      </c>
      <c r="V48" s="23">
        <v>1500</v>
      </c>
      <c r="W48" s="23">
        <v>1500</v>
      </c>
      <c r="X48" s="21">
        <f t="shared" si="14"/>
        <v>100</v>
      </c>
      <c r="Y48" s="23">
        <v>919.5</v>
      </c>
      <c r="Z48" s="23">
        <v>956.71400000000006</v>
      </c>
      <c r="AA48" s="21">
        <f t="shared" si="11"/>
        <v>104.04719956498097</v>
      </c>
      <c r="AB48" s="23">
        <v>51</v>
      </c>
      <c r="AC48" s="23">
        <v>51</v>
      </c>
      <c r="AD48" s="21">
        <f t="shared" si="12"/>
        <v>100</v>
      </c>
      <c r="AE48" s="23"/>
      <c r="AF48" s="23"/>
      <c r="AG48" s="21"/>
      <c r="AH48" s="23"/>
      <c r="AI48" s="23"/>
      <c r="AJ48" s="23"/>
      <c r="AK48" s="23"/>
      <c r="AL48" s="20">
        <v>17218.2</v>
      </c>
      <c r="AM48" s="20">
        <v>17218.2</v>
      </c>
      <c r="AN48" s="23">
        <v>719.4</v>
      </c>
      <c r="AO48" s="23">
        <v>639.70000000000005</v>
      </c>
      <c r="AP48" s="52"/>
      <c r="AQ48" s="52"/>
      <c r="AR48" s="52"/>
      <c r="AS48" s="48"/>
      <c r="AT48" s="18">
        <f t="shared" si="29"/>
        <v>150</v>
      </c>
      <c r="AU48" s="18">
        <f t="shared" si="29"/>
        <v>154.80000000000001</v>
      </c>
      <c r="AV48" s="39">
        <f t="shared" si="15"/>
        <v>103.2</v>
      </c>
      <c r="AW48" s="23">
        <v>150</v>
      </c>
      <c r="AX48" s="23">
        <v>154.80000000000001</v>
      </c>
      <c r="AY48" s="23"/>
      <c r="AZ48" s="23"/>
      <c r="BA48" s="23"/>
      <c r="BB48" s="23"/>
      <c r="BC48" s="23"/>
      <c r="BD48" s="23"/>
      <c r="BE48" s="23"/>
      <c r="BF48" s="23"/>
      <c r="BG48" s="23"/>
      <c r="BH48" s="20"/>
      <c r="BI48" s="23"/>
      <c r="BJ48" s="23"/>
      <c r="BK48" s="23">
        <v>10</v>
      </c>
      <c r="BL48" s="23">
        <v>0</v>
      </c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17">
        <f t="shared" si="30"/>
        <v>20591.100000000002</v>
      </c>
      <c r="BY48" s="17">
        <f t="shared" si="30"/>
        <v>20525.326000000001</v>
      </c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4">
        <f t="shared" si="31"/>
        <v>0</v>
      </c>
      <c r="CN48" s="24">
        <f t="shared" si="32"/>
        <v>0</v>
      </c>
    </row>
    <row r="49" spans="1:92" s="54" customFormat="1" ht="13.5">
      <c r="A49" s="15">
        <v>38</v>
      </c>
      <c r="B49" s="15">
        <v>52</v>
      </c>
      <c r="C49" s="16" t="s">
        <v>71</v>
      </c>
      <c r="D49" s="23">
        <v>2157</v>
      </c>
      <c r="E49" s="23"/>
      <c r="F49" s="17">
        <f t="shared" si="25"/>
        <v>12814.099999999999</v>
      </c>
      <c r="G49" s="17">
        <f t="shared" si="25"/>
        <v>12049.883</v>
      </c>
      <c r="H49" s="17">
        <f t="shared" si="1"/>
        <v>94.036124269359547</v>
      </c>
      <c r="I49" s="17">
        <f t="shared" si="26"/>
        <v>-1505.6999999999989</v>
      </c>
      <c r="J49" s="17">
        <f t="shared" si="26"/>
        <v>-7873.2259999999997</v>
      </c>
      <c r="K49" s="23">
        <v>11308.4</v>
      </c>
      <c r="L49" s="23">
        <v>4176.6570000000002</v>
      </c>
      <c r="M49" s="18">
        <f t="shared" si="27"/>
        <v>5709.4999999999991</v>
      </c>
      <c r="N49" s="18">
        <f t="shared" si="27"/>
        <v>5063.8829999999998</v>
      </c>
      <c r="O49" s="18">
        <f t="shared" si="4"/>
        <v>88.692232244504794</v>
      </c>
      <c r="P49" s="19">
        <f t="shared" si="28"/>
        <v>556.6</v>
      </c>
      <c r="Q49" s="19">
        <f t="shared" si="28"/>
        <v>773.20299999999997</v>
      </c>
      <c r="R49" s="43">
        <f t="shared" si="10"/>
        <v>138.91537908731584</v>
      </c>
      <c r="S49" s="23">
        <v>43.9</v>
      </c>
      <c r="T49" s="23">
        <v>0.33600000000000002</v>
      </c>
      <c r="U49" s="21">
        <f t="shared" si="13"/>
        <v>0.76537585421412302</v>
      </c>
      <c r="V49" s="23">
        <v>4149.5</v>
      </c>
      <c r="W49" s="23">
        <v>3153.558</v>
      </c>
      <c r="X49" s="21">
        <f t="shared" si="14"/>
        <v>75.998505844077599</v>
      </c>
      <c r="Y49" s="23">
        <v>512.70000000000005</v>
      </c>
      <c r="Z49" s="23">
        <v>772.86699999999996</v>
      </c>
      <c r="AA49" s="21">
        <f t="shared" si="11"/>
        <v>150.74448995513944</v>
      </c>
      <c r="AB49" s="23">
        <v>66.900000000000006</v>
      </c>
      <c r="AC49" s="23">
        <v>24.4</v>
      </c>
      <c r="AD49" s="21">
        <f t="shared" si="12"/>
        <v>36.472346786248131</v>
      </c>
      <c r="AE49" s="23"/>
      <c r="AF49" s="23"/>
      <c r="AG49" s="21"/>
      <c r="AH49" s="23"/>
      <c r="AI49" s="23"/>
      <c r="AJ49" s="23"/>
      <c r="AK49" s="23"/>
      <c r="AL49" s="20">
        <v>6290.3</v>
      </c>
      <c r="AM49" s="20">
        <v>6290.3</v>
      </c>
      <c r="AN49" s="23">
        <v>814.3</v>
      </c>
      <c r="AO49" s="23">
        <v>695.7</v>
      </c>
      <c r="AP49" s="52"/>
      <c r="AQ49" s="52"/>
      <c r="AR49" s="52"/>
      <c r="AS49" s="48"/>
      <c r="AT49" s="18">
        <f t="shared" si="29"/>
        <v>771.5</v>
      </c>
      <c r="AU49" s="18">
        <f t="shared" si="29"/>
        <v>1033.5889999999999</v>
      </c>
      <c r="AV49" s="39">
        <f t="shared" si="15"/>
        <v>133.97135450421257</v>
      </c>
      <c r="AW49" s="23">
        <v>750</v>
      </c>
      <c r="AX49" s="23">
        <v>1001.5890000000001</v>
      </c>
      <c r="AY49" s="23"/>
      <c r="AZ49" s="23"/>
      <c r="BA49" s="23"/>
      <c r="BB49" s="23"/>
      <c r="BC49" s="23">
        <v>21.5</v>
      </c>
      <c r="BD49" s="23">
        <v>32</v>
      </c>
      <c r="BE49" s="23"/>
      <c r="BF49" s="23"/>
      <c r="BG49" s="23"/>
      <c r="BH49" s="20"/>
      <c r="BI49" s="23"/>
      <c r="BJ49" s="23"/>
      <c r="BK49" s="23">
        <v>165</v>
      </c>
      <c r="BL49" s="23">
        <v>79.132999999999996</v>
      </c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17">
        <f t="shared" si="30"/>
        <v>12814.099999999999</v>
      </c>
      <c r="BY49" s="17">
        <f t="shared" si="30"/>
        <v>12049.883</v>
      </c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4">
        <f t="shared" si="31"/>
        <v>0</v>
      </c>
      <c r="CN49" s="24">
        <f t="shared" si="32"/>
        <v>0</v>
      </c>
    </row>
    <row r="50" spans="1:92" s="54" customFormat="1" ht="13.5">
      <c r="A50" s="15">
        <v>39</v>
      </c>
      <c r="B50" s="15">
        <v>53</v>
      </c>
      <c r="C50" s="16" t="s">
        <v>72</v>
      </c>
      <c r="D50" s="23">
        <v>77.2</v>
      </c>
      <c r="E50" s="23"/>
      <c r="F50" s="17">
        <f t="shared" si="25"/>
        <v>18423.7</v>
      </c>
      <c r="G50" s="17">
        <f t="shared" si="25"/>
        <v>18307.571</v>
      </c>
      <c r="H50" s="17">
        <f t="shared" si="1"/>
        <v>99.369676015132683</v>
      </c>
      <c r="I50" s="17">
        <f t="shared" si="26"/>
        <v>-2394.6000000000004</v>
      </c>
      <c r="J50" s="17">
        <f t="shared" si="26"/>
        <v>-11949.883</v>
      </c>
      <c r="K50" s="23">
        <v>16029.1</v>
      </c>
      <c r="L50" s="23">
        <v>6357.6880000000001</v>
      </c>
      <c r="M50" s="18">
        <f t="shared" si="27"/>
        <v>3939.2</v>
      </c>
      <c r="N50" s="18">
        <f t="shared" si="27"/>
        <v>3823.0709999999999</v>
      </c>
      <c r="O50" s="18">
        <f t="shared" si="4"/>
        <v>97.051964865962631</v>
      </c>
      <c r="P50" s="19">
        <f t="shared" si="28"/>
        <v>704.2</v>
      </c>
      <c r="Q50" s="19">
        <f t="shared" si="28"/>
        <v>619.51099999999997</v>
      </c>
      <c r="R50" s="43">
        <f t="shared" si="10"/>
        <v>87.973729054245936</v>
      </c>
      <c r="S50" s="23">
        <v>42.5</v>
      </c>
      <c r="T50" s="23">
        <v>10.273999999999999</v>
      </c>
      <c r="U50" s="21">
        <f t="shared" si="13"/>
        <v>24.174117647058821</v>
      </c>
      <c r="V50" s="23">
        <v>1945</v>
      </c>
      <c r="W50" s="23">
        <v>2207.6</v>
      </c>
      <c r="X50" s="21">
        <f t="shared" si="14"/>
        <v>113.50128534704371</v>
      </c>
      <c r="Y50" s="23">
        <v>661.7</v>
      </c>
      <c r="Z50" s="23">
        <v>609.23699999999997</v>
      </c>
      <c r="AA50" s="21">
        <f t="shared" si="11"/>
        <v>92.071482544959935</v>
      </c>
      <c r="AB50" s="23">
        <v>50</v>
      </c>
      <c r="AC50" s="23">
        <v>59.5</v>
      </c>
      <c r="AD50" s="21">
        <f t="shared" si="12"/>
        <v>119</v>
      </c>
      <c r="AE50" s="23"/>
      <c r="AF50" s="23"/>
      <c r="AG50" s="21"/>
      <c r="AH50" s="23"/>
      <c r="AI50" s="23"/>
      <c r="AJ50" s="23"/>
      <c r="AK50" s="23"/>
      <c r="AL50" s="20">
        <v>13495.3</v>
      </c>
      <c r="AM50" s="20">
        <v>13495.3</v>
      </c>
      <c r="AN50" s="23">
        <v>989.2</v>
      </c>
      <c r="AO50" s="23">
        <v>989.2</v>
      </c>
      <c r="AP50" s="52"/>
      <c r="AQ50" s="52"/>
      <c r="AR50" s="52"/>
      <c r="AS50" s="48"/>
      <c r="AT50" s="18">
        <f t="shared" si="29"/>
        <v>1240</v>
      </c>
      <c r="AU50" s="18">
        <f t="shared" si="29"/>
        <v>936.45999999999992</v>
      </c>
      <c r="AV50" s="39">
        <f t="shared" si="15"/>
        <v>75.520967741935479</v>
      </c>
      <c r="AW50" s="23">
        <v>1030</v>
      </c>
      <c r="AX50" s="23">
        <v>826.91</v>
      </c>
      <c r="AY50" s="23"/>
      <c r="AZ50" s="23"/>
      <c r="BA50" s="23"/>
      <c r="BB50" s="23"/>
      <c r="BC50" s="23">
        <v>210</v>
      </c>
      <c r="BD50" s="23">
        <v>109.55</v>
      </c>
      <c r="BE50" s="23"/>
      <c r="BF50" s="23"/>
      <c r="BG50" s="23"/>
      <c r="BH50" s="20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17">
        <f t="shared" si="30"/>
        <v>18423.7</v>
      </c>
      <c r="BY50" s="17">
        <f t="shared" si="30"/>
        <v>18307.571</v>
      </c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4">
        <f t="shared" si="31"/>
        <v>0</v>
      </c>
      <c r="CN50" s="24">
        <f t="shared" si="32"/>
        <v>0</v>
      </c>
    </row>
    <row r="51" spans="1:92" s="54" customFormat="1" ht="13.5">
      <c r="A51" s="15">
        <v>40</v>
      </c>
      <c r="B51" s="15">
        <v>54</v>
      </c>
      <c r="C51" s="16" t="s">
        <v>73</v>
      </c>
      <c r="D51" s="23">
        <v>4739.2</v>
      </c>
      <c r="E51" s="23"/>
      <c r="F51" s="17">
        <f t="shared" si="25"/>
        <v>28139.1</v>
      </c>
      <c r="G51" s="17">
        <f t="shared" si="25"/>
        <v>29169.928</v>
      </c>
      <c r="H51" s="17">
        <f t="shared" si="1"/>
        <v>103.66332967294618</v>
      </c>
      <c r="I51" s="17">
        <f t="shared" si="26"/>
        <v>-2613.7999999999993</v>
      </c>
      <c r="J51" s="17">
        <f t="shared" si="26"/>
        <v>-19884.621999999999</v>
      </c>
      <c r="K51" s="23">
        <v>25525.3</v>
      </c>
      <c r="L51" s="23">
        <v>9285.3060000000005</v>
      </c>
      <c r="M51" s="18">
        <f t="shared" si="27"/>
        <v>6064.1</v>
      </c>
      <c r="N51" s="18">
        <f t="shared" si="27"/>
        <v>7293.2280000000001</v>
      </c>
      <c r="O51" s="18">
        <f t="shared" si="4"/>
        <v>120.26892696360547</v>
      </c>
      <c r="P51" s="19">
        <f t="shared" si="28"/>
        <v>1414</v>
      </c>
      <c r="Q51" s="19">
        <f t="shared" si="28"/>
        <v>1552.4780000000001</v>
      </c>
      <c r="R51" s="43">
        <f t="shared" si="10"/>
        <v>109.79335219236211</v>
      </c>
      <c r="S51" s="23">
        <v>26</v>
      </c>
      <c r="T51" s="23">
        <v>8.25</v>
      </c>
      <c r="U51" s="21">
        <f t="shared" si="13"/>
        <v>31.73076923076923</v>
      </c>
      <c r="V51" s="23">
        <v>4050</v>
      </c>
      <c r="W51" s="23">
        <v>5569.75</v>
      </c>
      <c r="X51" s="21">
        <f t="shared" si="14"/>
        <v>137.52469135802468</v>
      </c>
      <c r="Y51" s="23">
        <v>1388</v>
      </c>
      <c r="Z51" s="23">
        <v>1544.2280000000001</v>
      </c>
      <c r="AA51" s="21">
        <f t="shared" si="11"/>
        <v>111.25561959654181</v>
      </c>
      <c r="AB51" s="23">
        <v>160</v>
      </c>
      <c r="AC51" s="23">
        <v>171</v>
      </c>
      <c r="AD51" s="21">
        <f t="shared" si="12"/>
        <v>106.875</v>
      </c>
      <c r="AE51" s="23"/>
      <c r="AF51" s="23"/>
      <c r="AG51" s="21"/>
      <c r="AH51" s="23"/>
      <c r="AI51" s="23"/>
      <c r="AJ51" s="23"/>
      <c r="AK51" s="23"/>
      <c r="AL51" s="20">
        <v>21162.799999999999</v>
      </c>
      <c r="AM51" s="20">
        <v>21162.799999999999</v>
      </c>
      <c r="AN51" s="23">
        <v>912.2</v>
      </c>
      <c r="AO51" s="23">
        <v>713.9</v>
      </c>
      <c r="AP51" s="52"/>
      <c r="AQ51" s="52"/>
      <c r="AR51" s="52"/>
      <c r="AS51" s="48"/>
      <c r="AT51" s="18">
        <f t="shared" si="29"/>
        <v>440.1</v>
      </c>
      <c r="AU51" s="18">
        <f t="shared" si="29"/>
        <v>0</v>
      </c>
      <c r="AV51" s="39">
        <f t="shared" si="15"/>
        <v>0</v>
      </c>
      <c r="AW51" s="23">
        <v>440.1</v>
      </c>
      <c r="AX51" s="23">
        <v>0</v>
      </c>
      <c r="AY51" s="23"/>
      <c r="AZ51" s="23"/>
      <c r="BA51" s="23"/>
      <c r="BB51" s="23"/>
      <c r="BC51" s="23"/>
      <c r="BD51" s="23"/>
      <c r="BE51" s="23"/>
      <c r="BF51" s="23"/>
      <c r="BG51" s="23"/>
      <c r="BH51" s="20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17">
        <f t="shared" si="30"/>
        <v>28139.1</v>
      </c>
      <c r="BY51" s="17">
        <f t="shared" si="30"/>
        <v>29169.928</v>
      </c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4">
        <f t="shared" si="31"/>
        <v>0</v>
      </c>
      <c r="CN51" s="24">
        <f t="shared" si="32"/>
        <v>0</v>
      </c>
    </row>
    <row r="52" spans="1:92" s="54" customFormat="1" ht="13.5">
      <c r="A52" s="15">
        <v>41</v>
      </c>
      <c r="B52" s="15">
        <v>60</v>
      </c>
      <c r="C52" s="16" t="s">
        <v>74</v>
      </c>
      <c r="D52" s="23">
        <v>430.2</v>
      </c>
      <c r="E52" s="23"/>
      <c r="F52" s="17">
        <f t="shared" si="25"/>
        <v>11901.8</v>
      </c>
      <c r="G52" s="17">
        <f t="shared" si="25"/>
        <v>10710.205</v>
      </c>
      <c r="H52" s="17">
        <f t="shared" si="1"/>
        <v>89.988111042027271</v>
      </c>
      <c r="I52" s="17">
        <f t="shared" si="26"/>
        <v>-2021.0999999999985</v>
      </c>
      <c r="J52" s="17">
        <f t="shared" si="26"/>
        <v>-7840.66</v>
      </c>
      <c r="K52" s="23">
        <v>9880.7000000000007</v>
      </c>
      <c r="L52" s="23">
        <v>2869.5450000000001</v>
      </c>
      <c r="M52" s="18">
        <f t="shared" si="27"/>
        <v>4281.8999999999996</v>
      </c>
      <c r="N52" s="18">
        <f t="shared" si="27"/>
        <v>3094.2049999999999</v>
      </c>
      <c r="O52" s="18">
        <f t="shared" si="4"/>
        <v>72.262430229570981</v>
      </c>
      <c r="P52" s="19">
        <f t="shared" si="28"/>
        <v>854.5</v>
      </c>
      <c r="Q52" s="19">
        <f t="shared" si="28"/>
        <v>566.38200000000006</v>
      </c>
      <c r="R52" s="43">
        <f t="shared" si="10"/>
        <v>66.282270333528388</v>
      </c>
      <c r="S52" s="23">
        <v>54.2</v>
      </c>
      <c r="T52" s="23">
        <v>0.44600000000000001</v>
      </c>
      <c r="U52" s="21">
        <f t="shared" si="13"/>
        <v>0.82287822878228778</v>
      </c>
      <c r="V52" s="23">
        <v>2910</v>
      </c>
      <c r="W52" s="23">
        <v>2203.973</v>
      </c>
      <c r="X52" s="21">
        <f t="shared" si="14"/>
        <v>75.73790378006872</v>
      </c>
      <c r="Y52" s="23">
        <v>800.3</v>
      </c>
      <c r="Z52" s="23">
        <v>565.93600000000004</v>
      </c>
      <c r="AA52" s="21">
        <f t="shared" si="11"/>
        <v>70.715481694364627</v>
      </c>
      <c r="AB52" s="23">
        <v>130</v>
      </c>
      <c r="AC52" s="23">
        <v>39</v>
      </c>
      <c r="AD52" s="21">
        <f t="shared" si="12"/>
        <v>30</v>
      </c>
      <c r="AE52" s="23"/>
      <c r="AF52" s="23"/>
      <c r="AG52" s="21"/>
      <c r="AH52" s="23"/>
      <c r="AI52" s="23"/>
      <c r="AJ52" s="23"/>
      <c r="AK52" s="23"/>
      <c r="AL52" s="20">
        <v>6837.5</v>
      </c>
      <c r="AM52" s="20">
        <v>6837.5</v>
      </c>
      <c r="AN52" s="23">
        <v>782.4</v>
      </c>
      <c r="AO52" s="23">
        <v>778.5</v>
      </c>
      <c r="AP52" s="52"/>
      <c r="AQ52" s="52"/>
      <c r="AR52" s="52"/>
      <c r="AS52" s="48"/>
      <c r="AT52" s="18">
        <f t="shared" si="29"/>
        <v>387.4</v>
      </c>
      <c r="AU52" s="18">
        <f t="shared" si="29"/>
        <v>284.85000000000002</v>
      </c>
      <c r="AV52" s="39">
        <f t="shared" si="15"/>
        <v>73.528652555498212</v>
      </c>
      <c r="AW52" s="23">
        <v>307.39999999999998</v>
      </c>
      <c r="AX52" s="23">
        <v>224.85</v>
      </c>
      <c r="AY52" s="23"/>
      <c r="AZ52" s="23"/>
      <c r="BA52" s="23"/>
      <c r="BB52" s="23"/>
      <c r="BC52" s="23">
        <v>80</v>
      </c>
      <c r="BD52" s="23">
        <v>60</v>
      </c>
      <c r="BE52" s="23"/>
      <c r="BF52" s="23"/>
      <c r="BG52" s="23"/>
      <c r="BH52" s="20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17">
        <f t="shared" si="30"/>
        <v>11901.8</v>
      </c>
      <c r="BY52" s="17">
        <f t="shared" si="30"/>
        <v>10710.205</v>
      </c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4">
        <f t="shared" si="31"/>
        <v>0</v>
      </c>
      <c r="CN52" s="24">
        <f t="shared" si="32"/>
        <v>0</v>
      </c>
    </row>
    <row r="53" spans="1:92" s="54" customFormat="1" ht="14.25" customHeight="1">
      <c r="A53" s="15">
        <v>42</v>
      </c>
      <c r="B53" s="15">
        <v>38</v>
      </c>
      <c r="C53" s="46" t="s">
        <v>124</v>
      </c>
      <c r="D53" s="23">
        <v>825.7</v>
      </c>
      <c r="E53" s="23"/>
      <c r="F53" s="17">
        <f t="shared" si="25"/>
        <v>17212.300000000003</v>
      </c>
      <c r="G53" s="17">
        <f t="shared" si="25"/>
        <v>14658.573900000001</v>
      </c>
      <c r="H53" s="17">
        <f t="shared" si="1"/>
        <v>85.163365151664792</v>
      </c>
      <c r="I53" s="17">
        <f t="shared" si="26"/>
        <v>-2186.7000000000025</v>
      </c>
      <c r="J53" s="17">
        <f t="shared" si="26"/>
        <v>-9713.3519000000015</v>
      </c>
      <c r="K53" s="23">
        <v>15025.6</v>
      </c>
      <c r="L53" s="23">
        <v>4945.2219999999998</v>
      </c>
      <c r="M53" s="18">
        <f t="shared" si="27"/>
        <v>4821.6000000000004</v>
      </c>
      <c r="N53" s="18">
        <f t="shared" si="27"/>
        <v>2519.2739000000001</v>
      </c>
      <c r="O53" s="18">
        <f t="shared" si="4"/>
        <v>52.249749045959845</v>
      </c>
      <c r="P53" s="19">
        <f t="shared" si="28"/>
        <v>610</v>
      </c>
      <c r="Q53" s="19">
        <f t="shared" si="28"/>
        <v>619.48199999999997</v>
      </c>
      <c r="R53" s="43">
        <f t="shared" si="10"/>
        <v>101.55442622950818</v>
      </c>
      <c r="S53" s="23">
        <v>50</v>
      </c>
      <c r="T53" s="23">
        <v>0.246</v>
      </c>
      <c r="U53" s="21">
        <f t="shared" si="13"/>
        <v>0.49200000000000005</v>
      </c>
      <c r="V53" s="23">
        <v>2801.6</v>
      </c>
      <c r="W53" s="23">
        <v>1747.3629000000001</v>
      </c>
      <c r="X53" s="21">
        <f t="shared" si="14"/>
        <v>62.37017775556825</v>
      </c>
      <c r="Y53" s="23">
        <v>560</v>
      </c>
      <c r="Z53" s="23">
        <v>619.23599999999999</v>
      </c>
      <c r="AA53" s="21">
        <f t="shared" si="11"/>
        <v>110.57785714285714</v>
      </c>
      <c r="AB53" s="23">
        <v>200</v>
      </c>
      <c r="AC53" s="23">
        <v>0</v>
      </c>
      <c r="AD53" s="21">
        <f t="shared" si="12"/>
        <v>0</v>
      </c>
      <c r="AE53" s="23"/>
      <c r="AF53" s="23"/>
      <c r="AG53" s="21"/>
      <c r="AH53" s="23"/>
      <c r="AI53" s="23"/>
      <c r="AJ53" s="23"/>
      <c r="AK53" s="23"/>
      <c r="AL53" s="20">
        <v>11539.1</v>
      </c>
      <c r="AM53" s="20">
        <v>11539.1</v>
      </c>
      <c r="AN53" s="23">
        <v>851.6</v>
      </c>
      <c r="AO53" s="23">
        <v>600.20000000000005</v>
      </c>
      <c r="AP53" s="52"/>
      <c r="AQ53" s="52"/>
      <c r="AR53" s="52"/>
      <c r="AS53" s="48"/>
      <c r="AT53" s="18">
        <f t="shared" si="29"/>
        <v>650</v>
      </c>
      <c r="AU53" s="18">
        <f t="shared" si="29"/>
        <v>72.429000000000002</v>
      </c>
      <c r="AV53" s="39">
        <f t="shared" si="15"/>
        <v>11.142923076923077</v>
      </c>
      <c r="AW53" s="23">
        <v>300</v>
      </c>
      <c r="AX53" s="23">
        <v>72.429000000000002</v>
      </c>
      <c r="AY53" s="23"/>
      <c r="AZ53" s="23"/>
      <c r="BA53" s="23"/>
      <c r="BB53" s="23"/>
      <c r="BC53" s="23">
        <v>350</v>
      </c>
      <c r="BD53" s="23">
        <v>0</v>
      </c>
      <c r="BE53" s="23"/>
      <c r="BF53" s="23"/>
      <c r="BG53" s="23"/>
      <c r="BH53" s="20"/>
      <c r="BI53" s="23"/>
      <c r="BJ53" s="23"/>
      <c r="BK53" s="23">
        <v>300</v>
      </c>
      <c r="BL53" s="23">
        <v>0</v>
      </c>
      <c r="BM53" s="23"/>
      <c r="BN53" s="23"/>
      <c r="BO53" s="23"/>
      <c r="BP53" s="23"/>
      <c r="BQ53" s="23"/>
      <c r="BR53" s="23"/>
      <c r="BS53" s="23"/>
      <c r="BT53" s="23"/>
      <c r="BU53" s="23">
        <v>260</v>
      </c>
      <c r="BV53" s="23">
        <v>80</v>
      </c>
      <c r="BW53" s="23"/>
      <c r="BX53" s="17">
        <f t="shared" si="30"/>
        <v>17212.300000000003</v>
      </c>
      <c r="BY53" s="17">
        <f t="shared" si="30"/>
        <v>14658.573900000001</v>
      </c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4">
        <f t="shared" si="31"/>
        <v>0</v>
      </c>
      <c r="CN53" s="24">
        <f t="shared" si="32"/>
        <v>0</v>
      </c>
    </row>
    <row r="54" spans="1:92" s="54" customFormat="1" ht="13.5">
      <c r="A54" s="15">
        <v>43</v>
      </c>
      <c r="B54" s="15">
        <v>61</v>
      </c>
      <c r="C54" s="16" t="s">
        <v>75</v>
      </c>
      <c r="D54" s="23">
        <v>4890.1000000000004</v>
      </c>
      <c r="E54" s="23"/>
      <c r="F54" s="17">
        <f t="shared" si="25"/>
        <v>26672.299999999996</v>
      </c>
      <c r="G54" s="17">
        <f t="shared" si="25"/>
        <v>26230.899999999998</v>
      </c>
      <c r="H54" s="17">
        <f t="shared" si="1"/>
        <v>98.345099597709989</v>
      </c>
      <c r="I54" s="17">
        <f t="shared" si="26"/>
        <v>-914.59999999999491</v>
      </c>
      <c r="J54" s="17">
        <f t="shared" si="26"/>
        <v>-17363.790999999997</v>
      </c>
      <c r="K54" s="23">
        <v>25757.7</v>
      </c>
      <c r="L54" s="23">
        <v>8867.1090000000004</v>
      </c>
      <c r="M54" s="18">
        <f t="shared" si="27"/>
        <v>6273.1</v>
      </c>
      <c r="N54" s="18">
        <f t="shared" si="27"/>
        <v>5831.7</v>
      </c>
      <c r="O54" s="18">
        <f t="shared" si="4"/>
        <v>92.963606510337783</v>
      </c>
      <c r="P54" s="19">
        <f t="shared" si="28"/>
        <v>1162.3</v>
      </c>
      <c r="Q54" s="19">
        <f t="shared" si="28"/>
        <v>1100.134</v>
      </c>
      <c r="R54" s="43">
        <f t="shared" si="10"/>
        <v>94.651466919039834</v>
      </c>
      <c r="S54" s="23">
        <v>33.200000000000003</v>
      </c>
      <c r="T54" s="23">
        <v>0.47799999999999998</v>
      </c>
      <c r="U54" s="21">
        <f t="shared" si="13"/>
        <v>1.439759036144578</v>
      </c>
      <c r="V54" s="23">
        <v>3896.8</v>
      </c>
      <c r="W54" s="23">
        <v>3532.7040000000002</v>
      </c>
      <c r="X54" s="21">
        <f t="shared" si="14"/>
        <v>90.656538698419212</v>
      </c>
      <c r="Y54" s="23">
        <v>1129.0999999999999</v>
      </c>
      <c r="Z54" s="23">
        <v>1099.6559999999999</v>
      </c>
      <c r="AA54" s="21">
        <f t="shared" si="11"/>
        <v>97.392259321583566</v>
      </c>
      <c r="AB54" s="23">
        <v>96</v>
      </c>
      <c r="AC54" s="23">
        <v>19.95</v>
      </c>
      <c r="AD54" s="21">
        <f t="shared" si="12"/>
        <v>20.78125</v>
      </c>
      <c r="AE54" s="23"/>
      <c r="AF54" s="23"/>
      <c r="AG54" s="21"/>
      <c r="AH54" s="23"/>
      <c r="AI54" s="23"/>
      <c r="AJ54" s="23"/>
      <c r="AK54" s="23"/>
      <c r="AL54" s="20">
        <v>19901.099999999999</v>
      </c>
      <c r="AM54" s="20">
        <v>19901.099999999999</v>
      </c>
      <c r="AN54" s="23">
        <v>498.1</v>
      </c>
      <c r="AO54" s="23">
        <v>498.1</v>
      </c>
      <c r="AP54" s="52"/>
      <c r="AQ54" s="52"/>
      <c r="AR54" s="52"/>
      <c r="AS54" s="48"/>
      <c r="AT54" s="18">
        <f t="shared" si="29"/>
        <v>1118</v>
      </c>
      <c r="AU54" s="18">
        <f t="shared" si="29"/>
        <v>1158.912</v>
      </c>
      <c r="AV54" s="39">
        <f t="shared" si="15"/>
        <v>103.65939177101968</v>
      </c>
      <c r="AW54" s="23">
        <v>900</v>
      </c>
      <c r="AX54" s="23">
        <v>1158.912</v>
      </c>
      <c r="AY54" s="23"/>
      <c r="AZ54" s="23"/>
      <c r="BA54" s="23"/>
      <c r="BB54" s="23"/>
      <c r="BC54" s="23">
        <v>218</v>
      </c>
      <c r="BD54" s="23">
        <v>0</v>
      </c>
      <c r="BE54" s="23"/>
      <c r="BF54" s="23"/>
      <c r="BG54" s="23"/>
      <c r="BH54" s="20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>
        <v>20</v>
      </c>
      <c r="BW54" s="23"/>
      <c r="BX54" s="17">
        <f t="shared" si="30"/>
        <v>26672.299999999996</v>
      </c>
      <c r="BY54" s="17">
        <f t="shared" si="30"/>
        <v>26230.899999999998</v>
      </c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4">
        <f t="shared" si="31"/>
        <v>0</v>
      </c>
      <c r="CN54" s="24">
        <f t="shared" si="32"/>
        <v>0</v>
      </c>
    </row>
    <row r="55" spans="1:92" s="54" customFormat="1" ht="13.5">
      <c r="A55" s="15">
        <v>44</v>
      </c>
      <c r="B55" s="15">
        <v>4</v>
      </c>
      <c r="C55" s="16" t="s">
        <v>121</v>
      </c>
      <c r="D55" s="22">
        <v>510</v>
      </c>
      <c r="E55" s="22"/>
      <c r="F55" s="17">
        <f t="shared" ref="F55:G73" si="33">BX55+CM55-CJ55</f>
        <v>123111.60000000002</v>
      </c>
      <c r="G55" s="17">
        <f t="shared" si="33"/>
        <v>122934.0212</v>
      </c>
      <c r="H55" s="17">
        <f t="shared" si="1"/>
        <v>99.855757865221463</v>
      </c>
      <c r="I55" s="17">
        <f t="shared" ref="I55:J73" si="34">K55-F55</f>
        <v>-8422.1000000000204</v>
      </c>
      <c r="J55" s="17">
        <f t="shared" si="34"/>
        <v>-82383.902200000011</v>
      </c>
      <c r="K55" s="38">
        <v>114689.5</v>
      </c>
      <c r="L55" s="38">
        <v>40550.118999999999</v>
      </c>
      <c r="M55" s="18">
        <f t="shared" ref="M55:N73" si="35">S55+V55+Y55+AB55+AE55+AH55+AR55+AW55+AY55+BA55+BC55+BE55+BI55+BK55+BO55+BQ55+BU55</f>
        <v>36123.599999999999</v>
      </c>
      <c r="N55" s="18">
        <f t="shared" si="35"/>
        <v>37408.292200000004</v>
      </c>
      <c r="O55" s="18">
        <f t="shared" si="4"/>
        <v>103.55637920915967</v>
      </c>
      <c r="P55" s="19">
        <f t="shared" ref="P55:Q73" si="36">S55+Y55</f>
        <v>11000</v>
      </c>
      <c r="Q55" s="19">
        <f t="shared" si="36"/>
        <v>13426.7212</v>
      </c>
      <c r="R55" s="43">
        <f t="shared" si="10"/>
        <v>122.06110181818181</v>
      </c>
      <c r="S55" s="23">
        <v>1100</v>
      </c>
      <c r="T55" s="23">
        <v>983.33720000000005</v>
      </c>
      <c r="U55" s="21">
        <f t="shared" si="13"/>
        <v>89.394290909090913</v>
      </c>
      <c r="V55" s="23">
        <v>3500</v>
      </c>
      <c r="W55" s="23">
        <v>3532.902</v>
      </c>
      <c r="X55" s="21">
        <f t="shared" si="14"/>
        <v>100.94005714285714</v>
      </c>
      <c r="Y55" s="23">
        <v>9900</v>
      </c>
      <c r="Z55" s="23">
        <v>12443.384</v>
      </c>
      <c r="AA55" s="21">
        <f t="shared" si="11"/>
        <v>125.69074747474747</v>
      </c>
      <c r="AB55" s="23">
        <v>2380</v>
      </c>
      <c r="AC55" s="23">
        <v>2580.88</v>
      </c>
      <c r="AD55" s="21">
        <f t="shared" si="12"/>
        <v>108.44033613445379</v>
      </c>
      <c r="AE55" s="23">
        <v>6000</v>
      </c>
      <c r="AF55" s="23">
        <v>5296.19</v>
      </c>
      <c r="AG55" s="21">
        <f t="shared" si="20"/>
        <v>88.269833333333338</v>
      </c>
      <c r="AH55" s="22"/>
      <c r="AI55" s="22"/>
      <c r="AJ55" s="22"/>
      <c r="AK55" s="22"/>
      <c r="AL55" s="20">
        <v>71330.100000000006</v>
      </c>
      <c r="AM55" s="20">
        <v>71330.100000000006</v>
      </c>
      <c r="AN55" s="23">
        <v>10973.1</v>
      </c>
      <c r="AO55" s="23">
        <v>9512.7790000000005</v>
      </c>
      <c r="AP55" s="21"/>
      <c r="AQ55" s="21"/>
      <c r="AR55" s="21"/>
      <c r="AS55" s="48"/>
      <c r="AT55" s="18">
        <f t="shared" ref="AT55:AU73" si="37">AW55+AY55+BA55+BC55</f>
        <v>6900</v>
      </c>
      <c r="AU55" s="18">
        <f t="shared" si="37"/>
        <v>6871.2240000000002</v>
      </c>
      <c r="AV55" s="39">
        <f t="shared" si="15"/>
        <v>99.582956521739135</v>
      </c>
      <c r="AW55" s="23">
        <v>2900</v>
      </c>
      <c r="AX55" s="23">
        <v>2605.1999999999998</v>
      </c>
      <c r="AY55" s="52"/>
      <c r="AZ55" s="52"/>
      <c r="BA55" s="52"/>
      <c r="BB55" s="52"/>
      <c r="BC55" s="23">
        <v>4000</v>
      </c>
      <c r="BD55" s="23">
        <v>4266.0240000000003</v>
      </c>
      <c r="BE55" s="22"/>
      <c r="BF55" s="22"/>
      <c r="BG55" s="23">
        <v>2684.8</v>
      </c>
      <c r="BH55" s="20">
        <v>2684.85</v>
      </c>
      <c r="BI55" s="23"/>
      <c r="BJ55" s="23"/>
      <c r="BK55" s="23">
        <v>3963.6</v>
      </c>
      <c r="BL55" s="23">
        <v>4611.8090000000002</v>
      </c>
      <c r="BM55" s="23">
        <v>3473.6</v>
      </c>
      <c r="BN55" s="23">
        <v>4429.7089999999998</v>
      </c>
      <c r="BO55" s="23">
        <v>1200</v>
      </c>
      <c r="BP55" s="23">
        <v>399.36599999999999</v>
      </c>
      <c r="BQ55" s="23">
        <v>100</v>
      </c>
      <c r="BR55" s="23">
        <v>35</v>
      </c>
      <c r="BS55" s="23"/>
      <c r="BT55" s="23"/>
      <c r="BU55" s="23">
        <v>1080</v>
      </c>
      <c r="BV55" s="23">
        <v>654.20000000000005</v>
      </c>
      <c r="BW55" s="23"/>
      <c r="BX55" s="17">
        <f t="shared" ref="BX55:BY73" si="38">S55+V55+Y55+AB55+AE55+AH55+AJ55+AL55+AN55+AP55+AR55+AW55+AY55+BA55+BC55+BE55+BG55+BI55+BK55+BO55+BQ55+BS55+BU55</f>
        <v>121111.60000000002</v>
      </c>
      <c r="BY55" s="17">
        <f t="shared" si="38"/>
        <v>120936.0212</v>
      </c>
      <c r="BZ55" s="23"/>
      <c r="CA55" s="23"/>
      <c r="CB55" s="23">
        <v>2000</v>
      </c>
      <c r="CC55" s="23">
        <v>1998</v>
      </c>
      <c r="CD55" s="23"/>
      <c r="CE55" s="23"/>
      <c r="CF55" s="23"/>
      <c r="CG55" s="23"/>
      <c r="CH55" s="23"/>
      <c r="CI55" s="23"/>
      <c r="CJ55" s="23"/>
      <c r="CK55" s="23"/>
      <c r="CL55" s="23"/>
      <c r="CM55" s="24">
        <f t="shared" ref="CM55:CM73" si="39">BZ55+CB55+CD55+CF55+CH55+CJ55</f>
        <v>2000</v>
      </c>
      <c r="CN55" s="24">
        <f t="shared" ref="CN55:CN73" si="40">CA55+CC55+CE55+CG55+CI55+CK55+CL55</f>
        <v>1998</v>
      </c>
    </row>
    <row r="56" spans="1:92" s="54" customFormat="1" ht="13.5">
      <c r="A56" s="15">
        <v>45</v>
      </c>
      <c r="B56" s="15">
        <v>12</v>
      </c>
      <c r="C56" s="16" t="s">
        <v>122</v>
      </c>
      <c r="D56" s="22">
        <v>9357.7000000000007</v>
      </c>
      <c r="E56" s="22">
        <v>332</v>
      </c>
      <c r="F56" s="17">
        <f t="shared" si="33"/>
        <v>42300.299999999996</v>
      </c>
      <c r="G56" s="17">
        <f t="shared" si="33"/>
        <v>42357.262999999992</v>
      </c>
      <c r="H56" s="17">
        <f t="shared" si="1"/>
        <v>100.13466334754126</v>
      </c>
      <c r="I56" s="17">
        <f t="shared" si="34"/>
        <v>-4915.5999999999985</v>
      </c>
      <c r="J56" s="17">
        <f t="shared" si="34"/>
        <v>-27123.448999999993</v>
      </c>
      <c r="K56" s="38">
        <v>37384.699999999997</v>
      </c>
      <c r="L56" s="38">
        <v>15233.814</v>
      </c>
      <c r="M56" s="18">
        <f t="shared" si="35"/>
        <v>6010.8</v>
      </c>
      <c r="N56" s="18">
        <f t="shared" si="35"/>
        <v>6129.262999999999</v>
      </c>
      <c r="O56" s="18">
        <f t="shared" si="4"/>
        <v>101.97083582884139</v>
      </c>
      <c r="P56" s="19">
        <f t="shared" si="36"/>
        <v>3330.8</v>
      </c>
      <c r="Q56" s="19">
        <f t="shared" si="36"/>
        <v>3847.1709999999998</v>
      </c>
      <c r="R56" s="43">
        <f t="shared" si="10"/>
        <v>115.50291221328209</v>
      </c>
      <c r="S56" s="23">
        <v>640.79999999999995</v>
      </c>
      <c r="T56" s="23">
        <v>1008.39</v>
      </c>
      <c r="U56" s="21">
        <f t="shared" si="13"/>
        <v>157.36423220973785</v>
      </c>
      <c r="V56" s="23">
        <v>442.3</v>
      </c>
      <c r="W56" s="23">
        <v>446.86099999999999</v>
      </c>
      <c r="X56" s="21">
        <f t="shared" si="14"/>
        <v>101.03120054261812</v>
      </c>
      <c r="Y56" s="23">
        <v>2690</v>
      </c>
      <c r="Z56" s="23">
        <v>2838.7809999999999</v>
      </c>
      <c r="AA56" s="21">
        <f t="shared" si="11"/>
        <v>105.53089219330855</v>
      </c>
      <c r="AB56" s="23">
        <v>455</v>
      </c>
      <c r="AC56" s="23">
        <v>311.07</v>
      </c>
      <c r="AD56" s="21">
        <f t="shared" si="12"/>
        <v>68.367032967032969</v>
      </c>
      <c r="AE56" s="23"/>
      <c r="AF56" s="23"/>
      <c r="AG56" s="21"/>
      <c r="AH56" s="22"/>
      <c r="AI56" s="22"/>
      <c r="AJ56" s="22"/>
      <c r="AK56" s="22"/>
      <c r="AL56" s="20">
        <v>33829.4</v>
      </c>
      <c r="AM56" s="20">
        <v>33829.4</v>
      </c>
      <c r="AN56" s="23">
        <v>2460.1</v>
      </c>
      <c r="AO56" s="23">
        <v>2398.6</v>
      </c>
      <c r="AP56" s="21"/>
      <c r="AQ56" s="21"/>
      <c r="AR56" s="21"/>
      <c r="AS56" s="48"/>
      <c r="AT56" s="18">
        <f t="shared" si="37"/>
        <v>1663.1000000000001</v>
      </c>
      <c r="AU56" s="18">
        <f t="shared" si="37"/>
        <v>1424.4589999999998</v>
      </c>
      <c r="AV56" s="39">
        <f t="shared" si="15"/>
        <v>85.650832782153799</v>
      </c>
      <c r="AW56" s="23">
        <v>1462.7</v>
      </c>
      <c r="AX56" s="23">
        <v>1283.0999999999999</v>
      </c>
      <c r="AY56" s="52"/>
      <c r="AZ56" s="52"/>
      <c r="BA56" s="52"/>
      <c r="BB56" s="52"/>
      <c r="BC56" s="23">
        <v>200.4</v>
      </c>
      <c r="BD56" s="23">
        <v>141.35900000000001</v>
      </c>
      <c r="BE56" s="22"/>
      <c r="BF56" s="22"/>
      <c r="BG56" s="23"/>
      <c r="BH56" s="23"/>
      <c r="BI56" s="23"/>
      <c r="BJ56" s="23"/>
      <c r="BK56" s="23">
        <v>29.6</v>
      </c>
      <c r="BL56" s="23">
        <v>24.2</v>
      </c>
      <c r="BM56" s="23"/>
      <c r="BN56" s="23">
        <v>1.8</v>
      </c>
      <c r="BO56" s="23"/>
      <c r="BP56" s="23"/>
      <c r="BQ56" s="23">
        <v>10</v>
      </c>
      <c r="BR56" s="23">
        <v>0.7</v>
      </c>
      <c r="BS56" s="23"/>
      <c r="BT56" s="23"/>
      <c r="BU56" s="23">
        <v>80</v>
      </c>
      <c r="BV56" s="23">
        <v>74.802000000000007</v>
      </c>
      <c r="BW56" s="23"/>
      <c r="BX56" s="17">
        <f t="shared" si="38"/>
        <v>42300.299999999996</v>
      </c>
      <c r="BY56" s="17">
        <f t="shared" si="38"/>
        <v>42357.262999999992</v>
      </c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4">
        <f t="shared" si="39"/>
        <v>0</v>
      </c>
      <c r="CN56" s="24">
        <f t="shared" si="40"/>
        <v>0</v>
      </c>
    </row>
    <row r="57" spans="1:92" s="54" customFormat="1" ht="13.5">
      <c r="A57" s="15">
        <v>46</v>
      </c>
      <c r="B57" s="15">
        <v>15</v>
      </c>
      <c r="C57" s="16" t="s">
        <v>76</v>
      </c>
      <c r="D57" s="23">
        <v>4746.7</v>
      </c>
      <c r="E57" s="23"/>
      <c r="F57" s="17">
        <f t="shared" si="33"/>
        <v>19216.5</v>
      </c>
      <c r="G57" s="17">
        <f t="shared" si="33"/>
        <v>18367.196000000004</v>
      </c>
      <c r="H57" s="17">
        <f t="shared" si="1"/>
        <v>95.580339812140622</v>
      </c>
      <c r="I57" s="17">
        <f t="shared" si="34"/>
        <v>-922.90000000000146</v>
      </c>
      <c r="J57" s="17">
        <f t="shared" si="34"/>
        <v>-12079.187000000004</v>
      </c>
      <c r="K57" s="23">
        <v>18293.599999999999</v>
      </c>
      <c r="L57" s="23">
        <v>6288.009</v>
      </c>
      <c r="M57" s="18">
        <f t="shared" si="35"/>
        <v>9364.2000000000007</v>
      </c>
      <c r="N57" s="18">
        <f t="shared" si="35"/>
        <v>8627.6960000000017</v>
      </c>
      <c r="O57" s="18">
        <f t="shared" si="4"/>
        <v>92.134896734371338</v>
      </c>
      <c r="P57" s="19">
        <f t="shared" si="36"/>
        <v>1648</v>
      </c>
      <c r="Q57" s="19">
        <f t="shared" si="36"/>
        <v>2136.4359999999997</v>
      </c>
      <c r="R57" s="43">
        <f t="shared" si="10"/>
        <v>129.63810679611649</v>
      </c>
      <c r="S57" s="23">
        <v>48</v>
      </c>
      <c r="T57" s="23">
        <v>8.2560000000000002</v>
      </c>
      <c r="U57" s="21">
        <f t="shared" si="13"/>
        <v>17.2</v>
      </c>
      <c r="V57" s="23">
        <v>5941.5</v>
      </c>
      <c r="W57" s="23">
        <v>4474.05</v>
      </c>
      <c r="X57" s="21">
        <f t="shared" si="14"/>
        <v>75.301691492047468</v>
      </c>
      <c r="Y57" s="23">
        <v>1600</v>
      </c>
      <c r="Z57" s="23">
        <v>2128.1799999999998</v>
      </c>
      <c r="AA57" s="21">
        <f t="shared" si="11"/>
        <v>133.01124999999999</v>
      </c>
      <c r="AB57" s="23">
        <v>108</v>
      </c>
      <c r="AC57" s="23">
        <v>174.02</v>
      </c>
      <c r="AD57" s="21">
        <f t="shared" si="12"/>
        <v>161.12962962962962</v>
      </c>
      <c r="AE57" s="23"/>
      <c r="AF57" s="23"/>
      <c r="AG57" s="21"/>
      <c r="AH57" s="23"/>
      <c r="AI57" s="23"/>
      <c r="AJ57" s="23"/>
      <c r="AK57" s="23"/>
      <c r="AL57" s="20">
        <v>9250</v>
      </c>
      <c r="AM57" s="20">
        <v>9250</v>
      </c>
      <c r="AN57" s="23">
        <v>602.29999999999995</v>
      </c>
      <c r="AO57" s="23">
        <v>489.5</v>
      </c>
      <c r="AP57" s="52"/>
      <c r="AQ57" s="52"/>
      <c r="AR57" s="52"/>
      <c r="AS57" s="48"/>
      <c r="AT57" s="18">
        <f t="shared" si="37"/>
        <v>1666.7</v>
      </c>
      <c r="AU57" s="18">
        <f t="shared" si="37"/>
        <v>1475.9</v>
      </c>
      <c r="AV57" s="39">
        <f t="shared" si="15"/>
        <v>88.552228955420901</v>
      </c>
      <c r="AW57" s="23">
        <v>1378.7</v>
      </c>
      <c r="AX57" s="23">
        <v>1257</v>
      </c>
      <c r="AY57" s="52"/>
      <c r="AZ57" s="52"/>
      <c r="BA57" s="52"/>
      <c r="BB57" s="52"/>
      <c r="BC57" s="23">
        <v>288</v>
      </c>
      <c r="BD57" s="23">
        <v>218.9</v>
      </c>
      <c r="BE57" s="23"/>
      <c r="BF57" s="23"/>
      <c r="BG57" s="23"/>
      <c r="BH57" s="23"/>
      <c r="BI57" s="23"/>
      <c r="BJ57" s="23"/>
      <c r="BK57" s="23">
        <v>0</v>
      </c>
      <c r="BL57" s="23">
        <v>116.79</v>
      </c>
      <c r="BM57" s="23"/>
      <c r="BN57" s="23"/>
      <c r="BO57" s="23"/>
      <c r="BP57" s="23"/>
      <c r="BQ57" s="23"/>
      <c r="BR57" s="23"/>
      <c r="BS57" s="23"/>
      <c r="BT57" s="23"/>
      <c r="BU57" s="23"/>
      <c r="BV57" s="23">
        <v>250.5</v>
      </c>
      <c r="BW57" s="23"/>
      <c r="BX57" s="17">
        <f t="shared" si="38"/>
        <v>19216.5</v>
      </c>
      <c r="BY57" s="17">
        <f t="shared" si="38"/>
        <v>18367.196000000004</v>
      </c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4">
        <f t="shared" si="39"/>
        <v>0</v>
      </c>
      <c r="CN57" s="24">
        <f t="shared" si="40"/>
        <v>0</v>
      </c>
    </row>
    <row r="58" spans="1:92" s="54" customFormat="1" ht="13.5">
      <c r="A58" s="53">
        <v>47</v>
      </c>
      <c r="B58" s="53">
        <v>16</v>
      </c>
      <c r="C58" s="16" t="s">
        <v>77</v>
      </c>
      <c r="D58" s="23">
        <v>6233.2</v>
      </c>
      <c r="E58" s="23"/>
      <c r="F58" s="17">
        <f t="shared" si="33"/>
        <v>55424.600000000006</v>
      </c>
      <c r="G58" s="17">
        <f t="shared" si="33"/>
        <v>47542.202100000002</v>
      </c>
      <c r="H58" s="17">
        <f t="shared" si="1"/>
        <v>85.778160058890819</v>
      </c>
      <c r="I58" s="17">
        <f t="shared" si="34"/>
        <v>-6292.2000000000044</v>
      </c>
      <c r="J58" s="17">
        <f t="shared" si="34"/>
        <v>-29730.811600000001</v>
      </c>
      <c r="K58" s="23">
        <v>49132.4</v>
      </c>
      <c r="L58" s="23">
        <v>17811.390500000001</v>
      </c>
      <c r="M58" s="18">
        <f t="shared" si="35"/>
        <v>22412.799999999999</v>
      </c>
      <c r="N58" s="18">
        <f t="shared" si="35"/>
        <v>14530.402099999999</v>
      </c>
      <c r="O58" s="18">
        <f t="shared" si="4"/>
        <v>64.830820334808678</v>
      </c>
      <c r="P58" s="19">
        <f t="shared" si="36"/>
        <v>4610.0999999999995</v>
      </c>
      <c r="Q58" s="19">
        <f t="shared" si="36"/>
        <v>4168.2030000000004</v>
      </c>
      <c r="R58" s="43">
        <f t="shared" si="10"/>
        <v>90.414589705212492</v>
      </c>
      <c r="S58" s="23">
        <v>590.9</v>
      </c>
      <c r="T58" s="23">
        <v>358.92599999999999</v>
      </c>
      <c r="U58" s="21">
        <f t="shared" si="13"/>
        <v>60.742257573193434</v>
      </c>
      <c r="V58" s="23">
        <v>11623.2</v>
      </c>
      <c r="W58" s="23">
        <v>5281.4080999999996</v>
      </c>
      <c r="X58" s="21">
        <f t="shared" si="14"/>
        <v>45.438503166081624</v>
      </c>
      <c r="Y58" s="23">
        <v>4019.2</v>
      </c>
      <c r="Z58" s="23">
        <v>3809.277</v>
      </c>
      <c r="AA58" s="21">
        <f t="shared" si="11"/>
        <v>94.776995421974533</v>
      </c>
      <c r="AB58" s="23">
        <v>712</v>
      </c>
      <c r="AC58" s="23">
        <v>1088.4359999999999</v>
      </c>
      <c r="AD58" s="21">
        <f t="shared" si="12"/>
        <v>152.87022471910112</v>
      </c>
      <c r="AE58" s="23"/>
      <c r="AF58" s="23"/>
      <c r="AG58" s="21"/>
      <c r="AH58" s="23"/>
      <c r="AI58" s="23"/>
      <c r="AJ58" s="23"/>
      <c r="AK58" s="23"/>
      <c r="AL58" s="20">
        <v>31562.5</v>
      </c>
      <c r="AM58" s="20">
        <v>31562.5</v>
      </c>
      <c r="AN58" s="23">
        <v>1449.3</v>
      </c>
      <c r="AO58" s="23">
        <v>1449.3</v>
      </c>
      <c r="AP58" s="52"/>
      <c r="AQ58" s="52"/>
      <c r="AR58" s="52"/>
      <c r="AS58" s="48"/>
      <c r="AT58" s="18">
        <f t="shared" si="37"/>
        <v>5197.5</v>
      </c>
      <c r="AU58" s="18">
        <f t="shared" si="37"/>
        <v>3833.0549999999998</v>
      </c>
      <c r="AV58" s="39">
        <f t="shared" si="15"/>
        <v>73.748051948051938</v>
      </c>
      <c r="AW58" s="23">
        <v>4777.5</v>
      </c>
      <c r="AX58" s="23">
        <v>3584.5</v>
      </c>
      <c r="AY58" s="52"/>
      <c r="AZ58" s="52"/>
      <c r="BA58" s="52"/>
      <c r="BB58" s="52"/>
      <c r="BC58" s="23">
        <v>420</v>
      </c>
      <c r="BD58" s="23">
        <v>248.55500000000001</v>
      </c>
      <c r="BE58" s="23"/>
      <c r="BF58" s="23"/>
      <c r="BG58" s="23"/>
      <c r="BH58" s="23"/>
      <c r="BI58" s="23"/>
      <c r="BJ58" s="23"/>
      <c r="BK58" s="23">
        <v>70</v>
      </c>
      <c r="BL58" s="23">
        <v>99.3</v>
      </c>
      <c r="BM58" s="23"/>
      <c r="BN58" s="23"/>
      <c r="BO58" s="23"/>
      <c r="BP58" s="23"/>
      <c r="BQ58" s="23">
        <v>100</v>
      </c>
      <c r="BR58" s="23">
        <v>0</v>
      </c>
      <c r="BS58" s="23"/>
      <c r="BT58" s="23"/>
      <c r="BU58" s="23">
        <v>100</v>
      </c>
      <c r="BV58" s="23">
        <v>60</v>
      </c>
      <c r="BW58" s="23"/>
      <c r="BX58" s="17">
        <f t="shared" si="38"/>
        <v>55424.600000000006</v>
      </c>
      <c r="BY58" s="17">
        <f t="shared" si="38"/>
        <v>47542.202100000002</v>
      </c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4">
        <f t="shared" si="39"/>
        <v>0</v>
      </c>
      <c r="CN58" s="24">
        <f t="shared" si="40"/>
        <v>0</v>
      </c>
    </row>
    <row r="59" spans="1:92" s="54" customFormat="1" ht="13.5">
      <c r="A59" s="15">
        <v>48</v>
      </c>
      <c r="B59" s="15">
        <v>17</v>
      </c>
      <c r="C59" s="16" t="s">
        <v>78</v>
      </c>
      <c r="D59" s="23">
        <v>2181.1999999999998</v>
      </c>
      <c r="E59" s="23"/>
      <c r="F59" s="17">
        <f t="shared" si="33"/>
        <v>13755.5</v>
      </c>
      <c r="G59" s="17">
        <f t="shared" si="33"/>
        <v>14094.428000000002</v>
      </c>
      <c r="H59" s="17">
        <f t="shared" si="1"/>
        <v>102.46394533095852</v>
      </c>
      <c r="I59" s="17">
        <f t="shared" si="34"/>
        <v>-881.10000000000036</v>
      </c>
      <c r="J59" s="17">
        <f t="shared" si="34"/>
        <v>-9224.5240000000013</v>
      </c>
      <c r="K59" s="23">
        <v>12874.4</v>
      </c>
      <c r="L59" s="23">
        <v>4869.9040000000005</v>
      </c>
      <c r="M59" s="18">
        <f t="shared" si="35"/>
        <v>2068.4</v>
      </c>
      <c r="N59" s="18">
        <f t="shared" si="35"/>
        <v>2424.6279999999997</v>
      </c>
      <c r="O59" s="18">
        <f t="shared" si="4"/>
        <v>117.22239412105975</v>
      </c>
      <c r="P59" s="19">
        <f t="shared" si="36"/>
        <v>754.3</v>
      </c>
      <c r="Q59" s="19">
        <f t="shared" si="36"/>
        <v>747.78300000000002</v>
      </c>
      <c r="R59" s="43">
        <f t="shared" si="10"/>
        <v>99.136020151133508</v>
      </c>
      <c r="S59" s="23">
        <v>4.3</v>
      </c>
      <c r="T59" s="23">
        <v>3.1120000000000001</v>
      </c>
      <c r="U59" s="21">
        <f t="shared" si="13"/>
        <v>72.372093023255815</v>
      </c>
      <c r="V59" s="23">
        <v>700</v>
      </c>
      <c r="W59" s="23">
        <v>753.29499999999996</v>
      </c>
      <c r="X59" s="21">
        <f t="shared" si="14"/>
        <v>107.61357142857143</v>
      </c>
      <c r="Y59" s="23">
        <v>750</v>
      </c>
      <c r="Z59" s="23">
        <v>744.67100000000005</v>
      </c>
      <c r="AA59" s="21">
        <f t="shared" si="11"/>
        <v>99.289466666666669</v>
      </c>
      <c r="AB59" s="23">
        <v>168</v>
      </c>
      <c r="AC59" s="23">
        <v>121.85</v>
      </c>
      <c r="AD59" s="21">
        <f t="shared" si="12"/>
        <v>72.529761904761898</v>
      </c>
      <c r="AE59" s="23"/>
      <c r="AF59" s="23"/>
      <c r="AG59" s="21"/>
      <c r="AH59" s="23"/>
      <c r="AI59" s="23"/>
      <c r="AJ59" s="23"/>
      <c r="AK59" s="23"/>
      <c r="AL59" s="20">
        <v>11543.2</v>
      </c>
      <c r="AM59" s="20">
        <v>11543.2</v>
      </c>
      <c r="AN59" s="23">
        <v>143.9</v>
      </c>
      <c r="AO59" s="23">
        <v>126.6</v>
      </c>
      <c r="AP59" s="52"/>
      <c r="AQ59" s="52"/>
      <c r="AR59" s="52"/>
      <c r="AS59" s="48"/>
      <c r="AT59" s="18">
        <f t="shared" si="37"/>
        <v>446.1</v>
      </c>
      <c r="AU59" s="18">
        <f t="shared" si="37"/>
        <v>801.7</v>
      </c>
      <c r="AV59" s="39">
        <f t="shared" si="15"/>
        <v>179.71306881865053</v>
      </c>
      <c r="AW59" s="23">
        <v>340.5</v>
      </c>
      <c r="AX59" s="23">
        <v>696.1</v>
      </c>
      <c r="AY59" s="52"/>
      <c r="AZ59" s="52"/>
      <c r="BA59" s="52"/>
      <c r="BB59" s="52"/>
      <c r="BC59" s="23">
        <v>105.6</v>
      </c>
      <c r="BD59" s="23">
        <v>105.6</v>
      </c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17">
        <f t="shared" si="38"/>
        <v>13755.5</v>
      </c>
      <c r="BY59" s="17">
        <f t="shared" si="38"/>
        <v>14094.428000000002</v>
      </c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4">
        <f t="shared" si="39"/>
        <v>0</v>
      </c>
      <c r="CN59" s="24">
        <f t="shared" si="40"/>
        <v>0</v>
      </c>
    </row>
    <row r="60" spans="1:92" s="54" customFormat="1" ht="13.5">
      <c r="A60" s="15">
        <v>49</v>
      </c>
      <c r="B60" s="15">
        <v>18</v>
      </c>
      <c r="C60" s="16" t="s">
        <v>79</v>
      </c>
      <c r="D60" s="23">
        <v>9.9</v>
      </c>
      <c r="E60" s="23"/>
      <c r="F60" s="17">
        <f t="shared" si="33"/>
        <v>16160</v>
      </c>
      <c r="G60" s="17">
        <f t="shared" si="33"/>
        <v>16140.446</v>
      </c>
      <c r="H60" s="17">
        <f t="shared" si="1"/>
        <v>99.878997524752478</v>
      </c>
      <c r="I60" s="17">
        <f t="shared" si="34"/>
        <v>-9017.2999999999993</v>
      </c>
      <c r="J60" s="17">
        <f t="shared" si="34"/>
        <v>-12512.364</v>
      </c>
      <c r="K60" s="23">
        <v>7142.7</v>
      </c>
      <c r="L60" s="23">
        <v>3628.0819999999999</v>
      </c>
      <c r="M60" s="18">
        <f t="shared" si="35"/>
        <v>1065.2</v>
      </c>
      <c r="N60" s="18">
        <f t="shared" si="35"/>
        <v>1058.046</v>
      </c>
      <c r="O60" s="18">
        <f t="shared" si="4"/>
        <v>99.328389034923021</v>
      </c>
      <c r="P60" s="19">
        <f t="shared" si="36"/>
        <v>330</v>
      </c>
      <c r="Q60" s="19">
        <f t="shared" si="36"/>
        <v>322.125</v>
      </c>
      <c r="R60" s="43">
        <f t="shared" si="10"/>
        <v>97.613636363636374</v>
      </c>
      <c r="S60" s="23">
        <v>0</v>
      </c>
      <c r="T60" s="23">
        <v>0.20399999999999999</v>
      </c>
      <c r="U60" s="21"/>
      <c r="V60" s="23">
        <v>435.2</v>
      </c>
      <c r="W60" s="23">
        <v>435.92099999999999</v>
      </c>
      <c r="X60" s="21">
        <f t="shared" si="14"/>
        <v>100.16567095588235</v>
      </c>
      <c r="Y60" s="23">
        <v>330</v>
      </c>
      <c r="Z60" s="23">
        <v>321.92099999999999</v>
      </c>
      <c r="AA60" s="21">
        <f t="shared" si="11"/>
        <v>97.551818181818177</v>
      </c>
      <c r="AB60" s="23">
        <v>0</v>
      </c>
      <c r="AC60" s="23">
        <v>0</v>
      </c>
      <c r="AD60" s="21"/>
      <c r="AE60" s="23"/>
      <c r="AF60" s="23"/>
      <c r="AG60" s="21"/>
      <c r="AH60" s="23"/>
      <c r="AI60" s="23"/>
      <c r="AJ60" s="23"/>
      <c r="AK60" s="23"/>
      <c r="AL60" s="20">
        <v>4757.3999999999996</v>
      </c>
      <c r="AM60" s="20">
        <v>4757.3999999999996</v>
      </c>
      <c r="AN60" s="23">
        <v>1016.4</v>
      </c>
      <c r="AO60" s="23">
        <v>1004</v>
      </c>
      <c r="AP60" s="52"/>
      <c r="AQ60" s="52"/>
      <c r="AR60" s="52"/>
      <c r="AS60" s="48"/>
      <c r="AT60" s="18">
        <f t="shared" si="37"/>
        <v>300</v>
      </c>
      <c r="AU60" s="18">
        <f t="shared" si="37"/>
        <v>300</v>
      </c>
      <c r="AV60" s="39">
        <f t="shared" si="15"/>
        <v>100</v>
      </c>
      <c r="AW60" s="23">
        <v>300</v>
      </c>
      <c r="AX60" s="23">
        <v>300</v>
      </c>
      <c r="AY60" s="52"/>
      <c r="AZ60" s="52"/>
      <c r="BA60" s="52"/>
      <c r="BB60" s="52"/>
      <c r="BC60" s="23">
        <v>0</v>
      </c>
      <c r="BD60" s="23">
        <v>0</v>
      </c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>
        <v>7621</v>
      </c>
      <c r="BT60" s="23">
        <v>7621</v>
      </c>
      <c r="BU60" s="23"/>
      <c r="BV60" s="23"/>
      <c r="BW60" s="23"/>
      <c r="BX60" s="17">
        <f t="shared" si="38"/>
        <v>14460</v>
      </c>
      <c r="BY60" s="17">
        <f t="shared" si="38"/>
        <v>14440.446</v>
      </c>
      <c r="BZ60" s="23"/>
      <c r="CA60" s="23"/>
      <c r="CB60" s="23">
        <v>1700</v>
      </c>
      <c r="CC60" s="23">
        <v>1700</v>
      </c>
      <c r="CD60" s="23"/>
      <c r="CE60" s="23"/>
      <c r="CF60" s="23"/>
      <c r="CG60" s="23"/>
      <c r="CH60" s="23"/>
      <c r="CI60" s="23"/>
      <c r="CJ60" s="23"/>
      <c r="CK60" s="23"/>
      <c r="CL60" s="23"/>
      <c r="CM60" s="24">
        <f t="shared" si="39"/>
        <v>1700</v>
      </c>
      <c r="CN60" s="24">
        <f t="shared" si="40"/>
        <v>1700</v>
      </c>
    </row>
    <row r="61" spans="1:92" s="54" customFormat="1" ht="13.5">
      <c r="A61" s="15">
        <v>50</v>
      </c>
      <c r="B61" s="15">
        <v>19</v>
      </c>
      <c r="C61" s="16" t="s">
        <v>80</v>
      </c>
      <c r="D61" s="23">
        <v>12090.8</v>
      </c>
      <c r="E61" s="23"/>
      <c r="F61" s="17">
        <f t="shared" si="33"/>
        <v>54381.000000000007</v>
      </c>
      <c r="G61" s="17">
        <f t="shared" si="33"/>
        <v>56000.487000000001</v>
      </c>
      <c r="H61" s="17">
        <f t="shared" si="1"/>
        <v>102.97803828543056</v>
      </c>
      <c r="I61" s="17">
        <f t="shared" si="34"/>
        <v>-5940.1000000000058</v>
      </c>
      <c r="J61" s="17">
        <f t="shared" si="34"/>
        <v>-36904.271999999997</v>
      </c>
      <c r="K61" s="23">
        <v>48440.9</v>
      </c>
      <c r="L61" s="23">
        <v>19096.215</v>
      </c>
      <c r="M61" s="18">
        <f t="shared" si="35"/>
        <v>11245.3</v>
      </c>
      <c r="N61" s="18">
        <f t="shared" si="35"/>
        <v>12916.887000000002</v>
      </c>
      <c r="O61" s="18">
        <f t="shared" si="4"/>
        <v>114.86476127804508</v>
      </c>
      <c r="P61" s="19">
        <f t="shared" si="36"/>
        <v>3700</v>
      </c>
      <c r="Q61" s="19">
        <f t="shared" si="36"/>
        <v>5128.1200000000008</v>
      </c>
      <c r="R61" s="43">
        <f t="shared" si="10"/>
        <v>138.59783783783786</v>
      </c>
      <c r="S61" s="23">
        <v>200</v>
      </c>
      <c r="T61" s="23">
        <v>64.385999999999996</v>
      </c>
      <c r="U61" s="21">
        <f t="shared" si="13"/>
        <v>32.192999999999998</v>
      </c>
      <c r="V61" s="23">
        <v>4995.3</v>
      </c>
      <c r="W61" s="23">
        <v>5242.8469999999998</v>
      </c>
      <c r="X61" s="21">
        <f t="shared" si="14"/>
        <v>104.95559826236661</v>
      </c>
      <c r="Y61" s="23">
        <v>3500</v>
      </c>
      <c r="Z61" s="23">
        <v>5063.7340000000004</v>
      </c>
      <c r="AA61" s="21">
        <f t="shared" si="11"/>
        <v>144.67811428571429</v>
      </c>
      <c r="AB61" s="23">
        <v>84</v>
      </c>
      <c r="AC61" s="23">
        <v>127.37</v>
      </c>
      <c r="AD61" s="21">
        <f t="shared" si="12"/>
        <v>151.63095238095238</v>
      </c>
      <c r="AE61" s="23"/>
      <c r="AF61" s="23"/>
      <c r="AG61" s="21"/>
      <c r="AH61" s="23"/>
      <c r="AI61" s="23"/>
      <c r="AJ61" s="23"/>
      <c r="AK61" s="23"/>
      <c r="AL61" s="20">
        <v>40029.800000000003</v>
      </c>
      <c r="AM61" s="20">
        <v>40029.800000000003</v>
      </c>
      <c r="AN61" s="23">
        <v>3105.9</v>
      </c>
      <c r="AO61" s="23">
        <v>3053.8</v>
      </c>
      <c r="AP61" s="52"/>
      <c r="AQ61" s="52"/>
      <c r="AR61" s="52"/>
      <c r="AS61" s="48"/>
      <c r="AT61" s="18">
        <f t="shared" si="37"/>
        <v>2466</v>
      </c>
      <c r="AU61" s="18">
        <f t="shared" si="37"/>
        <v>2058.5499999999997</v>
      </c>
      <c r="AV61" s="39">
        <f t="shared" si="15"/>
        <v>83.477291159772903</v>
      </c>
      <c r="AW61" s="23">
        <v>2115</v>
      </c>
      <c r="AX61" s="23">
        <v>1763.6</v>
      </c>
      <c r="AY61" s="52"/>
      <c r="AZ61" s="52"/>
      <c r="BA61" s="52"/>
      <c r="BB61" s="52"/>
      <c r="BC61" s="23">
        <v>351</v>
      </c>
      <c r="BD61" s="23">
        <v>294.95</v>
      </c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>
        <v>360</v>
      </c>
      <c r="BW61" s="23"/>
      <c r="BX61" s="17">
        <f t="shared" si="38"/>
        <v>54381.000000000007</v>
      </c>
      <c r="BY61" s="17">
        <f t="shared" si="38"/>
        <v>56000.487000000001</v>
      </c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4">
        <f t="shared" si="39"/>
        <v>0</v>
      </c>
      <c r="CN61" s="24">
        <f t="shared" si="40"/>
        <v>0</v>
      </c>
    </row>
    <row r="62" spans="1:92" s="54" customFormat="1" ht="13.5">
      <c r="A62" s="15">
        <v>51</v>
      </c>
      <c r="B62" s="15">
        <v>24</v>
      </c>
      <c r="C62" s="16" t="s">
        <v>81</v>
      </c>
      <c r="D62" s="23">
        <v>109.2</v>
      </c>
      <c r="E62" s="23"/>
      <c r="F62" s="17">
        <f t="shared" si="33"/>
        <v>11509.1</v>
      </c>
      <c r="G62" s="17">
        <f t="shared" si="33"/>
        <v>11475.002300000002</v>
      </c>
      <c r="H62" s="17">
        <f t="shared" si="1"/>
        <v>99.703732698473388</v>
      </c>
      <c r="I62" s="17">
        <f t="shared" si="34"/>
        <v>-268.10000000000036</v>
      </c>
      <c r="J62" s="17">
        <f t="shared" si="34"/>
        <v>-7640.3653000000013</v>
      </c>
      <c r="K62" s="23">
        <v>11241</v>
      </c>
      <c r="L62" s="23">
        <v>3834.6370000000002</v>
      </c>
      <c r="M62" s="18">
        <f t="shared" si="35"/>
        <v>4759</v>
      </c>
      <c r="N62" s="18">
        <f t="shared" si="35"/>
        <v>4787.4022999999997</v>
      </c>
      <c r="O62" s="18">
        <f t="shared" si="4"/>
        <v>100.59681235553688</v>
      </c>
      <c r="P62" s="19">
        <f t="shared" si="36"/>
        <v>400</v>
      </c>
      <c r="Q62" s="19">
        <f t="shared" si="36"/>
        <v>618.84299999999996</v>
      </c>
      <c r="R62" s="43">
        <f t="shared" si="10"/>
        <v>154.71074999999999</v>
      </c>
      <c r="S62" s="23">
        <v>0</v>
      </c>
      <c r="T62" s="23">
        <v>8.2759999999999998</v>
      </c>
      <c r="U62" s="21"/>
      <c r="V62" s="23">
        <v>3439</v>
      </c>
      <c r="W62" s="23">
        <v>3248.8593000000001</v>
      </c>
      <c r="X62" s="21">
        <f t="shared" si="14"/>
        <v>94.471046815934869</v>
      </c>
      <c r="Y62" s="23">
        <v>400</v>
      </c>
      <c r="Z62" s="23">
        <v>610.56700000000001</v>
      </c>
      <c r="AA62" s="21">
        <f t="shared" si="11"/>
        <v>152.64175</v>
      </c>
      <c r="AB62" s="23">
        <v>20</v>
      </c>
      <c r="AC62" s="23">
        <v>20</v>
      </c>
      <c r="AD62" s="21">
        <f t="shared" si="12"/>
        <v>100</v>
      </c>
      <c r="AE62" s="23"/>
      <c r="AF62" s="23"/>
      <c r="AG62" s="21"/>
      <c r="AH62" s="23"/>
      <c r="AI62" s="23"/>
      <c r="AJ62" s="23"/>
      <c r="AK62" s="23"/>
      <c r="AL62" s="20">
        <v>6454</v>
      </c>
      <c r="AM62" s="20">
        <v>6454</v>
      </c>
      <c r="AN62" s="23">
        <v>296.10000000000002</v>
      </c>
      <c r="AO62" s="23">
        <v>233.6</v>
      </c>
      <c r="AP62" s="52"/>
      <c r="AQ62" s="52"/>
      <c r="AR62" s="52"/>
      <c r="AS62" s="48"/>
      <c r="AT62" s="18">
        <f t="shared" si="37"/>
        <v>900</v>
      </c>
      <c r="AU62" s="18">
        <f t="shared" si="37"/>
        <v>899.7</v>
      </c>
      <c r="AV62" s="39">
        <f t="shared" si="15"/>
        <v>99.966666666666669</v>
      </c>
      <c r="AW62" s="23">
        <v>900</v>
      </c>
      <c r="AX62" s="23">
        <v>899.7</v>
      </c>
      <c r="AY62" s="52"/>
      <c r="AZ62" s="52"/>
      <c r="BA62" s="52"/>
      <c r="BB62" s="52"/>
      <c r="BC62" s="23">
        <v>0</v>
      </c>
      <c r="BD62" s="23">
        <v>0</v>
      </c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17">
        <f t="shared" si="38"/>
        <v>11509.1</v>
      </c>
      <c r="BY62" s="17">
        <f t="shared" si="38"/>
        <v>11475.002300000002</v>
      </c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4">
        <f t="shared" si="39"/>
        <v>0</v>
      </c>
      <c r="CN62" s="24">
        <f t="shared" si="40"/>
        <v>0</v>
      </c>
    </row>
    <row r="63" spans="1:92" s="54" customFormat="1" ht="13.5">
      <c r="A63" s="15">
        <v>52</v>
      </c>
      <c r="B63" s="15">
        <v>25</v>
      </c>
      <c r="C63" s="16" t="s">
        <v>82</v>
      </c>
      <c r="D63" s="23">
        <v>0</v>
      </c>
      <c r="E63" s="23"/>
      <c r="F63" s="17">
        <f t="shared" si="33"/>
        <v>5981</v>
      </c>
      <c r="G63" s="17">
        <f t="shared" si="33"/>
        <v>5550.9021999999995</v>
      </c>
      <c r="H63" s="17">
        <f t="shared" si="1"/>
        <v>92.808931616786481</v>
      </c>
      <c r="I63" s="17">
        <f t="shared" si="34"/>
        <v>419</v>
      </c>
      <c r="J63" s="17">
        <f t="shared" si="34"/>
        <v>-3421.3771999999994</v>
      </c>
      <c r="K63" s="23">
        <v>6400</v>
      </c>
      <c r="L63" s="23">
        <v>2129.5250000000001</v>
      </c>
      <c r="M63" s="18">
        <f t="shared" si="35"/>
        <v>2470.6999999999998</v>
      </c>
      <c r="N63" s="18">
        <f t="shared" si="35"/>
        <v>2119.9022</v>
      </c>
      <c r="O63" s="18">
        <f t="shared" si="4"/>
        <v>85.801683733354935</v>
      </c>
      <c r="P63" s="19">
        <f t="shared" si="36"/>
        <v>520</v>
      </c>
      <c r="Q63" s="19">
        <f t="shared" si="36"/>
        <v>632.95000000000005</v>
      </c>
      <c r="R63" s="43">
        <f t="shared" si="10"/>
        <v>121.72115384615385</v>
      </c>
      <c r="S63" s="23">
        <v>0</v>
      </c>
      <c r="T63" s="23">
        <v>0</v>
      </c>
      <c r="U63" s="21"/>
      <c r="V63" s="23">
        <v>1100</v>
      </c>
      <c r="W63" s="23">
        <v>895.85220000000004</v>
      </c>
      <c r="X63" s="21">
        <f t="shared" si="14"/>
        <v>81.441109090909094</v>
      </c>
      <c r="Y63" s="23">
        <v>520</v>
      </c>
      <c r="Z63" s="23">
        <v>632.95000000000005</v>
      </c>
      <c r="AA63" s="21">
        <f t="shared" si="11"/>
        <v>121.72115384615385</v>
      </c>
      <c r="AB63" s="23">
        <v>100.7</v>
      </c>
      <c r="AC63" s="23">
        <v>11.8</v>
      </c>
      <c r="AD63" s="21">
        <f t="shared" si="12"/>
        <v>11.717974180734856</v>
      </c>
      <c r="AE63" s="23"/>
      <c r="AF63" s="23"/>
      <c r="AG63" s="21"/>
      <c r="AH63" s="23"/>
      <c r="AI63" s="23"/>
      <c r="AJ63" s="23"/>
      <c r="AK63" s="23"/>
      <c r="AL63" s="20">
        <v>3325.7</v>
      </c>
      <c r="AM63" s="20">
        <v>3325.7</v>
      </c>
      <c r="AN63" s="23">
        <v>184.6</v>
      </c>
      <c r="AO63" s="23">
        <v>105.3</v>
      </c>
      <c r="AP63" s="52"/>
      <c r="AQ63" s="52"/>
      <c r="AR63" s="52"/>
      <c r="AS63" s="48"/>
      <c r="AT63" s="18">
        <f t="shared" si="37"/>
        <v>650</v>
      </c>
      <c r="AU63" s="18">
        <f t="shared" si="37"/>
        <v>519.29999999999995</v>
      </c>
      <c r="AV63" s="39">
        <f t="shared" si="15"/>
        <v>79.892307692307682</v>
      </c>
      <c r="AW63" s="23">
        <v>400</v>
      </c>
      <c r="AX63" s="23">
        <v>359.9</v>
      </c>
      <c r="AY63" s="52"/>
      <c r="AZ63" s="52"/>
      <c r="BA63" s="52"/>
      <c r="BB63" s="52"/>
      <c r="BC63" s="23">
        <v>250</v>
      </c>
      <c r="BD63" s="23">
        <v>159.4</v>
      </c>
      <c r="BE63" s="23"/>
      <c r="BF63" s="23"/>
      <c r="BG63" s="23"/>
      <c r="BH63" s="23"/>
      <c r="BI63" s="23"/>
      <c r="BJ63" s="23"/>
      <c r="BK63" s="23"/>
      <c r="BL63" s="23">
        <v>60</v>
      </c>
      <c r="BM63" s="23"/>
      <c r="BN63" s="23"/>
      <c r="BO63" s="23"/>
      <c r="BP63" s="23"/>
      <c r="BQ63" s="23">
        <v>10</v>
      </c>
      <c r="BR63" s="23">
        <v>0</v>
      </c>
      <c r="BS63" s="23"/>
      <c r="BT63" s="23"/>
      <c r="BU63" s="23">
        <v>90</v>
      </c>
      <c r="BV63" s="23">
        <v>0</v>
      </c>
      <c r="BW63" s="23"/>
      <c r="BX63" s="17">
        <f t="shared" si="38"/>
        <v>5981</v>
      </c>
      <c r="BY63" s="17">
        <f t="shared" si="38"/>
        <v>5550.9021999999995</v>
      </c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4">
        <f t="shared" si="39"/>
        <v>0</v>
      </c>
      <c r="CN63" s="24">
        <f t="shared" si="40"/>
        <v>0</v>
      </c>
    </row>
    <row r="64" spans="1:92" s="54" customFormat="1" ht="13.5">
      <c r="A64" s="15">
        <v>53</v>
      </c>
      <c r="B64" s="15">
        <v>27</v>
      </c>
      <c r="C64" s="16" t="s">
        <v>83</v>
      </c>
      <c r="D64" s="23">
        <v>861.1</v>
      </c>
      <c r="E64" s="23"/>
      <c r="F64" s="17">
        <f t="shared" si="33"/>
        <v>9446.4</v>
      </c>
      <c r="G64" s="17">
        <f t="shared" si="33"/>
        <v>9562.2790000000005</v>
      </c>
      <c r="H64" s="17">
        <f t="shared" si="1"/>
        <v>101.2267001185637</v>
      </c>
      <c r="I64" s="17">
        <f t="shared" si="34"/>
        <v>-863.60000000000036</v>
      </c>
      <c r="J64" s="17">
        <f t="shared" si="34"/>
        <v>-6351.6980000000003</v>
      </c>
      <c r="K64" s="23">
        <v>8582.7999999999993</v>
      </c>
      <c r="L64" s="23">
        <v>3210.5810000000001</v>
      </c>
      <c r="M64" s="18">
        <f t="shared" si="35"/>
        <v>1666.1</v>
      </c>
      <c r="N64" s="18">
        <f t="shared" si="35"/>
        <v>1781.9789999999998</v>
      </c>
      <c r="O64" s="18">
        <f t="shared" si="4"/>
        <v>106.95510473561009</v>
      </c>
      <c r="P64" s="19">
        <f t="shared" si="36"/>
        <v>640.5</v>
      </c>
      <c r="Q64" s="19">
        <f t="shared" si="36"/>
        <v>661.16599999999994</v>
      </c>
      <c r="R64" s="43">
        <f t="shared" si="10"/>
        <v>103.22654176424668</v>
      </c>
      <c r="S64" s="23">
        <v>0</v>
      </c>
      <c r="T64" s="23">
        <v>6.8000000000000005E-2</v>
      </c>
      <c r="U64" s="21"/>
      <c r="V64" s="23">
        <v>745.5</v>
      </c>
      <c r="W64" s="23">
        <v>988.81299999999999</v>
      </c>
      <c r="X64" s="21">
        <f t="shared" si="14"/>
        <v>132.63755868544601</v>
      </c>
      <c r="Y64" s="23">
        <v>640.5</v>
      </c>
      <c r="Z64" s="23">
        <v>661.09799999999996</v>
      </c>
      <c r="AA64" s="21">
        <f t="shared" si="11"/>
        <v>103.215925058548</v>
      </c>
      <c r="AB64" s="23">
        <v>36</v>
      </c>
      <c r="AC64" s="23">
        <v>30</v>
      </c>
      <c r="AD64" s="21">
        <f t="shared" si="12"/>
        <v>83.333333333333329</v>
      </c>
      <c r="AE64" s="23"/>
      <c r="AF64" s="23"/>
      <c r="AG64" s="21"/>
      <c r="AH64" s="23"/>
      <c r="AI64" s="23"/>
      <c r="AJ64" s="23"/>
      <c r="AK64" s="23"/>
      <c r="AL64" s="20">
        <v>7583.8</v>
      </c>
      <c r="AM64" s="20">
        <v>7583.8</v>
      </c>
      <c r="AN64" s="23">
        <v>196.5</v>
      </c>
      <c r="AO64" s="23">
        <v>196.5</v>
      </c>
      <c r="AP64" s="52"/>
      <c r="AQ64" s="52"/>
      <c r="AR64" s="52"/>
      <c r="AS64" s="48"/>
      <c r="AT64" s="18">
        <f t="shared" si="37"/>
        <v>214.1</v>
      </c>
      <c r="AU64" s="18">
        <f t="shared" si="37"/>
        <v>102</v>
      </c>
      <c r="AV64" s="39">
        <f t="shared" si="15"/>
        <v>47.641289117234933</v>
      </c>
      <c r="AW64" s="23">
        <v>126.1</v>
      </c>
      <c r="AX64" s="23">
        <v>55.7</v>
      </c>
      <c r="AY64" s="52"/>
      <c r="AZ64" s="52"/>
      <c r="BA64" s="52"/>
      <c r="BB64" s="52"/>
      <c r="BC64" s="23">
        <v>88</v>
      </c>
      <c r="BD64" s="23">
        <v>46.3</v>
      </c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>
        <v>30</v>
      </c>
      <c r="BV64" s="23">
        <v>0</v>
      </c>
      <c r="BW64" s="23"/>
      <c r="BX64" s="17">
        <f t="shared" si="38"/>
        <v>9446.4</v>
      </c>
      <c r="BY64" s="17">
        <f t="shared" si="38"/>
        <v>9562.2790000000005</v>
      </c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4">
        <f t="shared" si="39"/>
        <v>0</v>
      </c>
      <c r="CN64" s="24">
        <f t="shared" si="40"/>
        <v>0</v>
      </c>
    </row>
    <row r="65" spans="1:92" s="54" customFormat="1" ht="14.25" customHeight="1">
      <c r="A65" s="15">
        <v>54</v>
      </c>
      <c r="B65" s="15">
        <v>62</v>
      </c>
      <c r="C65" s="46" t="s">
        <v>125</v>
      </c>
      <c r="D65" s="23">
        <v>6754</v>
      </c>
      <c r="E65" s="23"/>
      <c r="F65" s="17">
        <f t="shared" si="33"/>
        <v>13782.8</v>
      </c>
      <c r="G65" s="17">
        <f t="shared" si="33"/>
        <v>13559.489</v>
      </c>
      <c r="H65" s="17">
        <f t="shared" si="1"/>
        <v>98.379784949357173</v>
      </c>
      <c r="I65" s="17">
        <f t="shared" si="34"/>
        <v>-1500.6999999999989</v>
      </c>
      <c r="J65" s="17">
        <f t="shared" si="34"/>
        <v>-9320.018</v>
      </c>
      <c r="K65" s="23">
        <v>12282.1</v>
      </c>
      <c r="L65" s="23">
        <v>4239.4709999999995</v>
      </c>
      <c r="M65" s="18">
        <f t="shared" si="35"/>
        <v>2856</v>
      </c>
      <c r="N65" s="18">
        <f t="shared" si="35"/>
        <v>2681.1890000000003</v>
      </c>
      <c r="O65" s="18">
        <f t="shared" si="4"/>
        <v>93.879166666666677</v>
      </c>
      <c r="P65" s="19">
        <f t="shared" si="36"/>
        <v>496</v>
      </c>
      <c r="Q65" s="19">
        <f t="shared" si="36"/>
        <v>496.85399999999998</v>
      </c>
      <c r="R65" s="43">
        <f t="shared" si="10"/>
        <v>100.17217741935485</v>
      </c>
      <c r="S65" s="23">
        <v>16</v>
      </c>
      <c r="T65" s="23">
        <v>8.4000000000000005E-2</v>
      </c>
      <c r="U65" s="21">
        <f t="shared" si="13"/>
        <v>0.52500000000000002</v>
      </c>
      <c r="V65" s="23">
        <v>1600</v>
      </c>
      <c r="W65" s="23">
        <v>1366.5150000000001</v>
      </c>
      <c r="X65" s="21">
        <f t="shared" si="14"/>
        <v>85.407187500000006</v>
      </c>
      <c r="Y65" s="23">
        <v>480</v>
      </c>
      <c r="Z65" s="23">
        <v>496.77</v>
      </c>
      <c r="AA65" s="21">
        <f t="shared" si="11"/>
        <v>103.49375000000001</v>
      </c>
      <c r="AB65" s="23">
        <v>80</v>
      </c>
      <c r="AC65" s="23">
        <v>108.72</v>
      </c>
      <c r="AD65" s="21">
        <f t="shared" si="12"/>
        <v>135.9</v>
      </c>
      <c r="AE65" s="23"/>
      <c r="AF65" s="23"/>
      <c r="AG65" s="21"/>
      <c r="AH65" s="23"/>
      <c r="AI65" s="23"/>
      <c r="AJ65" s="23"/>
      <c r="AK65" s="23"/>
      <c r="AL65" s="20">
        <v>10795.3</v>
      </c>
      <c r="AM65" s="20">
        <v>10795.3</v>
      </c>
      <c r="AN65" s="23">
        <v>131.5</v>
      </c>
      <c r="AO65" s="23">
        <v>83</v>
      </c>
      <c r="AP65" s="52"/>
      <c r="AQ65" s="52"/>
      <c r="AR65" s="52"/>
      <c r="AS65" s="48"/>
      <c r="AT65" s="18">
        <f t="shared" si="37"/>
        <v>540</v>
      </c>
      <c r="AU65" s="18">
        <f t="shared" si="37"/>
        <v>709.1</v>
      </c>
      <c r="AV65" s="39">
        <f t="shared" si="15"/>
        <v>131.31481481481481</v>
      </c>
      <c r="AW65" s="23">
        <v>480</v>
      </c>
      <c r="AX65" s="23">
        <v>649.1</v>
      </c>
      <c r="AY65" s="52"/>
      <c r="AZ65" s="52"/>
      <c r="BA65" s="52"/>
      <c r="BB65" s="52"/>
      <c r="BC65" s="23">
        <v>60</v>
      </c>
      <c r="BD65" s="23">
        <v>60</v>
      </c>
      <c r="BE65" s="23"/>
      <c r="BF65" s="23"/>
      <c r="BG65" s="23"/>
      <c r="BH65" s="23"/>
      <c r="BI65" s="23"/>
      <c r="BJ65" s="23"/>
      <c r="BK65" s="23">
        <v>120</v>
      </c>
      <c r="BL65" s="23">
        <v>0</v>
      </c>
      <c r="BM65" s="23"/>
      <c r="BN65" s="23"/>
      <c r="BO65" s="23"/>
      <c r="BP65" s="23"/>
      <c r="BQ65" s="23"/>
      <c r="BR65" s="23"/>
      <c r="BS65" s="23"/>
      <c r="BT65" s="23"/>
      <c r="BU65" s="23">
        <v>20</v>
      </c>
      <c r="BV65" s="23">
        <v>0</v>
      </c>
      <c r="BW65" s="23"/>
      <c r="BX65" s="17">
        <f t="shared" si="38"/>
        <v>13782.8</v>
      </c>
      <c r="BY65" s="17">
        <f t="shared" si="38"/>
        <v>13559.489</v>
      </c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4">
        <f t="shared" si="39"/>
        <v>0</v>
      </c>
      <c r="CN65" s="24">
        <f t="shared" si="40"/>
        <v>0</v>
      </c>
    </row>
    <row r="66" spans="1:92" s="54" customFormat="1" ht="13.5">
      <c r="A66" s="15">
        <v>55</v>
      </c>
      <c r="B66" s="15">
        <v>32</v>
      </c>
      <c r="C66" s="16" t="s">
        <v>85</v>
      </c>
      <c r="D66" s="23">
        <v>468.4</v>
      </c>
      <c r="E66" s="23"/>
      <c r="F66" s="17">
        <f t="shared" si="33"/>
        <v>7763.4</v>
      </c>
      <c r="G66" s="17">
        <f t="shared" si="33"/>
        <v>6054.7530000000006</v>
      </c>
      <c r="H66" s="17">
        <f t="shared" si="1"/>
        <v>77.990996212999477</v>
      </c>
      <c r="I66" s="17">
        <f t="shared" si="34"/>
        <v>437</v>
      </c>
      <c r="J66" s="17">
        <f t="shared" si="34"/>
        <v>-3713.8610000000008</v>
      </c>
      <c r="K66" s="23">
        <v>8200.4</v>
      </c>
      <c r="L66" s="23">
        <v>2340.8919999999998</v>
      </c>
      <c r="M66" s="18">
        <f t="shared" si="35"/>
        <v>3540.8</v>
      </c>
      <c r="N66" s="18">
        <f t="shared" si="35"/>
        <v>2030.453</v>
      </c>
      <c r="O66" s="18">
        <f t="shared" si="4"/>
        <v>57.344470176231354</v>
      </c>
      <c r="P66" s="19">
        <f t="shared" si="36"/>
        <v>350</v>
      </c>
      <c r="Q66" s="19">
        <f t="shared" si="36"/>
        <v>461.37200000000001</v>
      </c>
      <c r="R66" s="43">
        <f t="shared" si="10"/>
        <v>131.82057142857144</v>
      </c>
      <c r="S66" s="23">
        <v>0</v>
      </c>
      <c r="T66" s="23">
        <v>5.1999999999999998E-2</v>
      </c>
      <c r="U66" s="21"/>
      <c r="V66" s="23">
        <v>2765.8</v>
      </c>
      <c r="W66" s="23">
        <v>998.28099999999995</v>
      </c>
      <c r="X66" s="21">
        <f t="shared" si="14"/>
        <v>36.093752259744008</v>
      </c>
      <c r="Y66" s="23">
        <v>350</v>
      </c>
      <c r="Z66" s="23">
        <v>461.32</v>
      </c>
      <c r="AA66" s="21">
        <f t="shared" si="11"/>
        <v>131.80571428571429</v>
      </c>
      <c r="AB66" s="23">
        <v>0</v>
      </c>
      <c r="AC66" s="23">
        <v>0</v>
      </c>
      <c r="AD66" s="21"/>
      <c r="AE66" s="23"/>
      <c r="AF66" s="23"/>
      <c r="AG66" s="21"/>
      <c r="AH66" s="23"/>
      <c r="AI66" s="23"/>
      <c r="AJ66" s="23"/>
      <c r="AK66" s="23"/>
      <c r="AL66" s="20">
        <v>3770.2</v>
      </c>
      <c r="AM66" s="20">
        <v>3770.2</v>
      </c>
      <c r="AN66" s="23">
        <v>452.4</v>
      </c>
      <c r="AO66" s="23">
        <v>254.1</v>
      </c>
      <c r="AP66" s="52"/>
      <c r="AQ66" s="52"/>
      <c r="AR66" s="52"/>
      <c r="AS66" s="48"/>
      <c r="AT66" s="18">
        <f t="shared" si="37"/>
        <v>400</v>
      </c>
      <c r="AU66" s="18">
        <f t="shared" si="37"/>
        <v>450.8</v>
      </c>
      <c r="AV66" s="39">
        <f t="shared" si="15"/>
        <v>112.7</v>
      </c>
      <c r="AW66" s="23">
        <v>400</v>
      </c>
      <c r="AX66" s="23">
        <v>450.8</v>
      </c>
      <c r="AY66" s="52"/>
      <c r="AZ66" s="52"/>
      <c r="BA66" s="52"/>
      <c r="BB66" s="52"/>
      <c r="BC66" s="23">
        <v>0</v>
      </c>
      <c r="BD66" s="23">
        <v>0</v>
      </c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>
        <v>25</v>
      </c>
      <c r="BV66" s="23">
        <v>120</v>
      </c>
      <c r="BW66" s="23"/>
      <c r="BX66" s="17">
        <f t="shared" si="38"/>
        <v>7763.4</v>
      </c>
      <c r="BY66" s="17">
        <f t="shared" si="38"/>
        <v>6054.7530000000006</v>
      </c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4">
        <f t="shared" si="39"/>
        <v>0</v>
      </c>
      <c r="CN66" s="24">
        <f t="shared" si="40"/>
        <v>0</v>
      </c>
    </row>
    <row r="67" spans="1:92" s="54" customFormat="1" ht="13.5">
      <c r="A67" s="15">
        <v>56</v>
      </c>
      <c r="B67" s="15">
        <v>40</v>
      </c>
      <c r="C67" s="16" t="s">
        <v>86</v>
      </c>
      <c r="D67" s="23">
        <v>8463.7000000000007</v>
      </c>
      <c r="E67" s="23"/>
      <c r="F67" s="17">
        <f t="shared" si="33"/>
        <v>34374.400000000001</v>
      </c>
      <c r="G67" s="17">
        <f t="shared" si="33"/>
        <v>34748.19</v>
      </c>
      <c r="H67" s="17">
        <f t="shared" si="1"/>
        <v>101.08740807112271</v>
      </c>
      <c r="I67" s="17">
        <f t="shared" si="34"/>
        <v>-3093.3000000000029</v>
      </c>
      <c r="J67" s="17">
        <f t="shared" si="34"/>
        <v>-22987.124000000003</v>
      </c>
      <c r="K67" s="23">
        <v>31281.1</v>
      </c>
      <c r="L67" s="23">
        <v>11761.066000000001</v>
      </c>
      <c r="M67" s="18">
        <f t="shared" si="35"/>
        <v>4253.3999999999996</v>
      </c>
      <c r="N67" s="18">
        <f t="shared" si="35"/>
        <v>4731.79</v>
      </c>
      <c r="O67" s="18">
        <f t="shared" si="4"/>
        <v>111.24723750411437</v>
      </c>
      <c r="P67" s="19">
        <f t="shared" si="36"/>
        <v>1258.2</v>
      </c>
      <c r="Q67" s="19">
        <f t="shared" si="36"/>
        <v>1151.93</v>
      </c>
      <c r="R67" s="43">
        <f t="shared" si="10"/>
        <v>91.553807025910032</v>
      </c>
      <c r="S67" s="23">
        <v>7.8</v>
      </c>
      <c r="T67" s="23">
        <v>0.43</v>
      </c>
      <c r="U67" s="21">
        <f t="shared" si="13"/>
        <v>5.5128205128205128</v>
      </c>
      <c r="V67" s="23">
        <v>2315.1999999999998</v>
      </c>
      <c r="W67" s="23">
        <v>3106.36</v>
      </c>
      <c r="X67" s="21">
        <f t="shared" si="14"/>
        <v>134.17242570836214</v>
      </c>
      <c r="Y67" s="23">
        <v>1250.4000000000001</v>
      </c>
      <c r="Z67" s="23">
        <v>1151.5</v>
      </c>
      <c r="AA67" s="21">
        <f t="shared" si="11"/>
        <v>92.090531030070366</v>
      </c>
      <c r="AB67" s="23">
        <v>80</v>
      </c>
      <c r="AC67" s="23">
        <v>65</v>
      </c>
      <c r="AD67" s="21">
        <f t="shared" si="12"/>
        <v>81.25</v>
      </c>
      <c r="AE67" s="23"/>
      <c r="AF67" s="23"/>
      <c r="AG67" s="21"/>
      <c r="AH67" s="23"/>
      <c r="AI67" s="23"/>
      <c r="AJ67" s="23"/>
      <c r="AK67" s="23"/>
      <c r="AL67" s="20">
        <v>29296.9</v>
      </c>
      <c r="AM67" s="20">
        <v>29296.9</v>
      </c>
      <c r="AN67" s="23">
        <v>824.1</v>
      </c>
      <c r="AO67" s="23">
        <v>719.5</v>
      </c>
      <c r="AP67" s="52"/>
      <c r="AQ67" s="52"/>
      <c r="AR67" s="52"/>
      <c r="AS67" s="48"/>
      <c r="AT67" s="18">
        <f t="shared" si="37"/>
        <v>600</v>
      </c>
      <c r="AU67" s="18">
        <f t="shared" si="37"/>
        <v>408.5</v>
      </c>
      <c r="AV67" s="39">
        <f t="shared" si="15"/>
        <v>68.083333333333329</v>
      </c>
      <c r="AW67" s="23">
        <v>600</v>
      </c>
      <c r="AX67" s="23">
        <v>260</v>
      </c>
      <c r="AY67" s="52"/>
      <c r="AZ67" s="52"/>
      <c r="BA67" s="52"/>
      <c r="BB67" s="52"/>
      <c r="BC67" s="23">
        <v>0</v>
      </c>
      <c r="BD67" s="23">
        <v>148.5</v>
      </c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17">
        <f t="shared" si="38"/>
        <v>34374.400000000001</v>
      </c>
      <c r="BY67" s="17">
        <f t="shared" si="38"/>
        <v>34748.19</v>
      </c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4">
        <f t="shared" si="39"/>
        <v>0</v>
      </c>
      <c r="CN67" s="24">
        <f t="shared" si="40"/>
        <v>0</v>
      </c>
    </row>
    <row r="68" spans="1:92" s="54" customFormat="1" ht="13.5">
      <c r="A68" s="15">
        <v>57</v>
      </c>
      <c r="B68" s="15">
        <v>41</v>
      </c>
      <c r="C68" s="16" t="s">
        <v>87</v>
      </c>
      <c r="D68" s="23">
        <v>4680.3999999999996</v>
      </c>
      <c r="E68" s="23"/>
      <c r="F68" s="17">
        <f t="shared" si="33"/>
        <v>76621.8</v>
      </c>
      <c r="G68" s="17">
        <f t="shared" si="33"/>
        <v>75963.116999999998</v>
      </c>
      <c r="H68" s="17">
        <f t="shared" si="1"/>
        <v>99.140345175915996</v>
      </c>
      <c r="I68" s="17">
        <f t="shared" si="34"/>
        <v>-7771.6999999999971</v>
      </c>
      <c r="J68" s="17">
        <f t="shared" si="34"/>
        <v>-49908.417999999998</v>
      </c>
      <c r="K68" s="23">
        <v>68850.100000000006</v>
      </c>
      <c r="L68" s="23">
        <v>26054.699000000001</v>
      </c>
      <c r="M68" s="18">
        <f t="shared" si="35"/>
        <v>14574</v>
      </c>
      <c r="N68" s="18">
        <f t="shared" si="35"/>
        <v>13915.316999999999</v>
      </c>
      <c r="O68" s="18">
        <f t="shared" si="4"/>
        <v>95.480424042815969</v>
      </c>
      <c r="P68" s="19">
        <f t="shared" si="36"/>
        <v>8461</v>
      </c>
      <c r="Q68" s="19">
        <f t="shared" si="36"/>
        <v>8563.3670000000002</v>
      </c>
      <c r="R68" s="43">
        <f t="shared" si="10"/>
        <v>101.20986880983335</v>
      </c>
      <c r="S68" s="23">
        <v>311</v>
      </c>
      <c r="T68" s="23">
        <v>359.80500000000001</v>
      </c>
      <c r="U68" s="21">
        <f t="shared" si="13"/>
        <v>115.69292604501608</v>
      </c>
      <c r="V68" s="23">
        <v>4113</v>
      </c>
      <c r="W68" s="23">
        <v>4551.13</v>
      </c>
      <c r="X68" s="21">
        <f t="shared" si="14"/>
        <v>110.65232190615123</v>
      </c>
      <c r="Y68" s="23">
        <v>8150</v>
      </c>
      <c r="Z68" s="23">
        <v>8203.5619999999999</v>
      </c>
      <c r="AA68" s="21">
        <f t="shared" si="11"/>
        <v>100.65720245398772</v>
      </c>
      <c r="AB68" s="23">
        <v>520</v>
      </c>
      <c r="AC68" s="23">
        <v>165.72</v>
      </c>
      <c r="AD68" s="21">
        <f t="shared" si="12"/>
        <v>31.869230769230768</v>
      </c>
      <c r="AE68" s="23"/>
      <c r="AF68" s="23"/>
      <c r="AG68" s="21"/>
      <c r="AH68" s="23"/>
      <c r="AI68" s="23"/>
      <c r="AJ68" s="23"/>
      <c r="AK68" s="23"/>
      <c r="AL68" s="20">
        <v>56630.1</v>
      </c>
      <c r="AM68" s="20">
        <v>56630.1</v>
      </c>
      <c r="AN68" s="23">
        <v>5417.7</v>
      </c>
      <c r="AO68" s="23">
        <v>5417.7</v>
      </c>
      <c r="AP68" s="52"/>
      <c r="AQ68" s="52"/>
      <c r="AR68" s="52"/>
      <c r="AS68" s="48"/>
      <c r="AT68" s="18">
        <f t="shared" si="37"/>
        <v>1280</v>
      </c>
      <c r="AU68" s="18">
        <f t="shared" si="37"/>
        <v>629.1</v>
      </c>
      <c r="AV68" s="39">
        <f t="shared" si="15"/>
        <v>49.1484375</v>
      </c>
      <c r="AW68" s="23">
        <v>1040</v>
      </c>
      <c r="AX68" s="23">
        <v>509.1</v>
      </c>
      <c r="AY68" s="52"/>
      <c r="AZ68" s="52"/>
      <c r="BA68" s="52"/>
      <c r="BB68" s="52"/>
      <c r="BC68" s="23">
        <v>240</v>
      </c>
      <c r="BD68" s="23">
        <v>120</v>
      </c>
      <c r="BE68" s="23"/>
      <c r="BF68" s="23"/>
      <c r="BG68" s="23"/>
      <c r="BH68" s="23"/>
      <c r="BI68" s="23"/>
      <c r="BJ68" s="23"/>
      <c r="BK68" s="23"/>
      <c r="BL68" s="23">
        <v>6</v>
      </c>
      <c r="BM68" s="23"/>
      <c r="BN68" s="23"/>
      <c r="BO68" s="23"/>
      <c r="BP68" s="23"/>
      <c r="BQ68" s="23">
        <v>200</v>
      </c>
      <c r="BR68" s="23">
        <v>0</v>
      </c>
      <c r="BS68" s="23"/>
      <c r="BT68" s="23"/>
      <c r="BU68" s="23"/>
      <c r="BV68" s="23"/>
      <c r="BW68" s="23"/>
      <c r="BX68" s="17">
        <f t="shared" si="38"/>
        <v>76621.8</v>
      </c>
      <c r="BY68" s="17">
        <f t="shared" si="38"/>
        <v>75963.116999999998</v>
      </c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4">
        <f t="shared" si="39"/>
        <v>0</v>
      </c>
      <c r="CN68" s="24">
        <f t="shared" si="40"/>
        <v>0</v>
      </c>
    </row>
    <row r="69" spans="1:92" s="54" customFormat="1" ht="13.5">
      <c r="A69" s="15">
        <v>58</v>
      </c>
      <c r="B69" s="15">
        <v>43</v>
      </c>
      <c r="C69" s="16" t="s">
        <v>88</v>
      </c>
      <c r="D69" s="23">
        <v>1570.6</v>
      </c>
      <c r="E69" s="23"/>
      <c r="F69" s="17">
        <f t="shared" si="33"/>
        <v>21145.5</v>
      </c>
      <c r="G69" s="17">
        <f t="shared" si="33"/>
        <v>18554.77</v>
      </c>
      <c r="H69" s="17">
        <f t="shared" si="1"/>
        <v>87.748078787448875</v>
      </c>
      <c r="I69" s="17">
        <f t="shared" si="34"/>
        <v>-2217</v>
      </c>
      <c r="J69" s="17">
        <f t="shared" si="34"/>
        <v>-11991.664000000001</v>
      </c>
      <c r="K69" s="23">
        <v>18928.5</v>
      </c>
      <c r="L69" s="23">
        <v>6563.1059999999998</v>
      </c>
      <c r="M69" s="18">
        <f t="shared" si="35"/>
        <v>9098</v>
      </c>
      <c r="N69" s="18">
        <f t="shared" si="35"/>
        <v>6545.2699999999995</v>
      </c>
      <c r="O69" s="18">
        <f t="shared" si="4"/>
        <v>71.941855352824788</v>
      </c>
      <c r="P69" s="19">
        <f t="shared" si="36"/>
        <v>1387</v>
      </c>
      <c r="Q69" s="19">
        <f t="shared" si="36"/>
        <v>2121.8830000000003</v>
      </c>
      <c r="R69" s="43">
        <f t="shared" si="10"/>
        <v>152.98363374188898</v>
      </c>
      <c r="S69" s="23">
        <v>37</v>
      </c>
      <c r="T69" s="23">
        <v>103.224</v>
      </c>
      <c r="U69" s="21">
        <f t="shared" si="13"/>
        <v>278.98378378378379</v>
      </c>
      <c r="V69" s="23">
        <v>6111</v>
      </c>
      <c r="W69" s="23">
        <v>2947.107</v>
      </c>
      <c r="X69" s="21">
        <f t="shared" si="14"/>
        <v>48.226264113892981</v>
      </c>
      <c r="Y69" s="23">
        <v>1350</v>
      </c>
      <c r="Z69" s="23">
        <v>2018.6590000000001</v>
      </c>
      <c r="AA69" s="21">
        <f t="shared" si="11"/>
        <v>149.53029629629631</v>
      </c>
      <c r="AB69" s="23">
        <v>700</v>
      </c>
      <c r="AC69" s="23">
        <v>618.63</v>
      </c>
      <c r="AD69" s="21">
        <f t="shared" si="12"/>
        <v>88.375714285714281</v>
      </c>
      <c r="AE69" s="23"/>
      <c r="AF69" s="23"/>
      <c r="AG69" s="21"/>
      <c r="AH69" s="23"/>
      <c r="AI69" s="23"/>
      <c r="AJ69" s="23"/>
      <c r="AK69" s="23"/>
      <c r="AL69" s="20">
        <v>11408</v>
      </c>
      <c r="AM69" s="20">
        <v>11408</v>
      </c>
      <c r="AN69" s="23">
        <v>639.5</v>
      </c>
      <c r="AO69" s="23">
        <v>601.5</v>
      </c>
      <c r="AP69" s="52"/>
      <c r="AQ69" s="52"/>
      <c r="AR69" s="52"/>
      <c r="AS69" s="48"/>
      <c r="AT69" s="18">
        <f t="shared" si="37"/>
        <v>900</v>
      </c>
      <c r="AU69" s="18">
        <f t="shared" si="37"/>
        <v>752.9</v>
      </c>
      <c r="AV69" s="39">
        <f t="shared" si="15"/>
        <v>83.655555555555551</v>
      </c>
      <c r="AW69" s="23">
        <v>900</v>
      </c>
      <c r="AX69" s="23">
        <v>590.9</v>
      </c>
      <c r="AY69" s="52"/>
      <c r="AZ69" s="52"/>
      <c r="BA69" s="52"/>
      <c r="BB69" s="52"/>
      <c r="BC69" s="23">
        <v>0</v>
      </c>
      <c r="BD69" s="23">
        <v>162</v>
      </c>
      <c r="BE69" s="23"/>
      <c r="BF69" s="23"/>
      <c r="BG69" s="23"/>
      <c r="BH69" s="23"/>
      <c r="BI69" s="23"/>
      <c r="BJ69" s="23"/>
      <c r="BK69" s="23"/>
      <c r="BL69" s="23">
        <v>100.15</v>
      </c>
      <c r="BM69" s="23"/>
      <c r="BN69" s="23"/>
      <c r="BO69" s="23"/>
      <c r="BP69" s="23"/>
      <c r="BQ69" s="23"/>
      <c r="BR69" s="23"/>
      <c r="BS69" s="23"/>
      <c r="BT69" s="23"/>
      <c r="BU69" s="23"/>
      <c r="BV69" s="23">
        <v>4.5999999999999996</v>
      </c>
      <c r="BW69" s="23"/>
      <c r="BX69" s="17">
        <f t="shared" si="38"/>
        <v>21145.5</v>
      </c>
      <c r="BY69" s="17">
        <f t="shared" si="38"/>
        <v>18554.77</v>
      </c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4">
        <f t="shared" si="39"/>
        <v>0</v>
      </c>
      <c r="CN69" s="24">
        <f t="shared" si="40"/>
        <v>0</v>
      </c>
    </row>
    <row r="70" spans="1:92" s="54" customFormat="1" ht="13.5">
      <c r="A70" s="15">
        <v>59</v>
      </c>
      <c r="B70" s="15">
        <v>49</v>
      </c>
      <c r="C70" s="16" t="s">
        <v>89</v>
      </c>
      <c r="D70" s="23">
        <v>3692.3</v>
      </c>
      <c r="E70" s="23"/>
      <c r="F70" s="17">
        <f t="shared" si="33"/>
        <v>15649.9</v>
      </c>
      <c r="G70" s="17">
        <f t="shared" si="33"/>
        <v>15360.414000000001</v>
      </c>
      <c r="H70" s="17">
        <f t="shared" si="1"/>
        <v>98.150237381708521</v>
      </c>
      <c r="I70" s="17">
        <f t="shared" si="34"/>
        <v>2914.6999999999989</v>
      </c>
      <c r="J70" s="17">
        <f t="shared" si="34"/>
        <v>-8770.2630000000008</v>
      </c>
      <c r="K70" s="23">
        <v>18564.599999999999</v>
      </c>
      <c r="L70" s="23">
        <v>6590.1509999999998</v>
      </c>
      <c r="M70" s="18">
        <f t="shared" si="35"/>
        <v>3205.5</v>
      </c>
      <c r="N70" s="18">
        <f t="shared" si="35"/>
        <v>3008.2139999999999</v>
      </c>
      <c r="O70" s="18">
        <f t="shared" si="4"/>
        <v>93.845390734674766</v>
      </c>
      <c r="P70" s="19">
        <f t="shared" si="36"/>
        <v>1400</v>
      </c>
      <c r="Q70" s="19">
        <f t="shared" si="36"/>
        <v>1401.1579999999999</v>
      </c>
      <c r="R70" s="43">
        <f t="shared" si="10"/>
        <v>100.08271428571427</v>
      </c>
      <c r="S70" s="23">
        <v>0</v>
      </c>
      <c r="T70" s="23">
        <v>7.8E-2</v>
      </c>
      <c r="U70" s="21"/>
      <c r="V70" s="23"/>
      <c r="W70" s="23"/>
      <c r="X70" s="21"/>
      <c r="Y70" s="23">
        <v>1400</v>
      </c>
      <c r="Z70" s="23">
        <v>1401.08</v>
      </c>
      <c r="AA70" s="21">
        <f t="shared" si="11"/>
        <v>100.07714285714286</v>
      </c>
      <c r="AB70" s="23">
        <v>36</v>
      </c>
      <c r="AC70" s="23">
        <v>26.4</v>
      </c>
      <c r="AD70" s="21">
        <f t="shared" si="12"/>
        <v>73.333333333333329</v>
      </c>
      <c r="AE70" s="23"/>
      <c r="AF70" s="23"/>
      <c r="AG70" s="21"/>
      <c r="AH70" s="23"/>
      <c r="AI70" s="23"/>
      <c r="AJ70" s="23"/>
      <c r="AK70" s="23"/>
      <c r="AL70" s="20">
        <v>11895</v>
      </c>
      <c r="AM70" s="20">
        <v>11895</v>
      </c>
      <c r="AN70" s="23">
        <v>549.4</v>
      </c>
      <c r="AO70" s="23">
        <v>457.2</v>
      </c>
      <c r="AP70" s="52"/>
      <c r="AQ70" s="52"/>
      <c r="AR70" s="52"/>
      <c r="AS70" s="48"/>
      <c r="AT70" s="18">
        <f t="shared" si="37"/>
        <v>1769.5</v>
      </c>
      <c r="AU70" s="18">
        <f t="shared" si="37"/>
        <v>1578.7560000000001</v>
      </c>
      <c r="AV70" s="39">
        <f t="shared" si="15"/>
        <v>89.220457756428374</v>
      </c>
      <c r="AW70" s="23">
        <v>1527.5</v>
      </c>
      <c r="AX70" s="23">
        <v>1336.5</v>
      </c>
      <c r="AY70" s="52"/>
      <c r="AZ70" s="52"/>
      <c r="BA70" s="52"/>
      <c r="BB70" s="52"/>
      <c r="BC70" s="23">
        <v>242</v>
      </c>
      <c r="BD70" s="23">
        <v>242.256</v>
      </c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>
        <v>1.9</v>
      </c>
      <c r="BW70" s="23"/>
      <c r="BX70" s="17">
        <f t="shared" si="38"/>
        <v>15649.9</v>
      </c>
      <c r="BY70" s="17">
        <f t="shared" si="38"/>
        <v>15360.414000000001</v>
      </c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4">
        <f t="shared" si="39"/>
        <v>0</v>
      </c>
      <c r="CN70" s="24">
        <f t="shared" si="40"/>
        <v>0</v>
      </c>
    </row>
    <row r="71" spans="1:92" s="54" customFormat="1" ht="13.5">
      <c r="A71" s="15">
        <v>60</v>
      </c>
      <c r="B71" s="15">
        <v>50</v>
      </c>
      <c r="C71" s="16" t="s">
        <v>90</v>
      </c>
      <c r="D71" s="23">
        <v>1500</v>
      </c>
      <c r="E71" s="23"/>
      <c r="F71" s="17">
        <f t="shared" si="33"/>
        <v>26832.1</v>
      </c>
      <c r="G71" s="17">
        <f t="shared" si="33"/>
        <v>28148.374</v>
      </c>
      <c r="H71" s="17">
        <f t="shared" si="1"/>
        <v>104.90559441862545</v>
      </c>
      <c r="I71" s="17">
        <f t="shared" si="34"/>
        <v>-4676.0999999999985</v>
      </c>
      <c r="J71" s="17">
        <f t="shared" si="34"/>
        <v>-18356.444</v>
      </c>
      <c r="K71" s="23">
        <v>22156</v>
      </c>
      <c r="L71" s="23">
        <v>9791.93</v>
      </c>
      <c r="M71" s="18">
        <f t="shared" si="35"/>
        <v>4868.2</v>
      </c>
      <c r="N71" s="18">
        <f t="shared" si="35"/>
        <v>5250.4740000000002</v>
      </c>
      <c r="O71" s="18">
        <f t="shared" si="4"/>
        <v>107.8524711392301</v>
      </c>
      <c r="P71" s="19">
        <f t="shared" si="36"/>
        <v>1374.6999999999998</v>
      </c>
      <c r="Q71" s="19">
        <f t="shared" si="36"/>
        <v>1466.018</v>
      </c>
      <c r="R71" s="43">
        <f t="shared" si="10"/>
        <v>106.64275842001894</v>
      </c>
      <c r="S71" s="23">
        <v>17.600000000000001</v>
      </c>
      <c r="T71" s="23">
        <v>15.962</v>
      </c>
      <c r="U71" s="21">
        <f t="shared" si="13"/>
        <v>90.693181818181813</v>
      </c>
      <c r="V71" s="23">
        <v>2050</v>
      </c>
      <c r="W71" s="23">
        <v>2413.7559999999999</v>
      </c>
      <c r="X71" s="21">
        <f t="shared" si="14"/>
        <v>117.74419512195121</v>
      </c>
      <c r="Y71" s="23">
        <v>1357.1</v>
      </c>
      <c r="Z71" s="23">
        <v>1450.056</v>
      </c>
      <c r="AA71" s="21">
        <f t="shared" si="11"/>
        <v>106.84960577702455</v>
      </c>
      <c r="AB71" s="23">
        <v>95</v>
      </c>
      <c r="AC71" s="23">
        <v>51.3</v>
      </c>
      <c r="AD71" s="21">
        <f t="shared" si="12"/>
        <v>54</v>
      </c>
      <c r="AE71" s="23"/>
      <c r="AF71" s="23"/>
      <c r="AG71" s="21"/>
      <c r="AH71" s="23"/>
      <c r="AI71" s="23"/>
      <c r="AJ71" s="23"/>
      <c r="AK71" s="23"/>
      <c r="AL71" s="20">
        <v>19985.8</v>
      </c>
      <c r="AM71" s="20">
        <v>19985.8</v>
      </c>
      <c r="AN71" s="23">
        <v>178.1</v>
      </c>
      <c r="AO71" s="23">
        <v>157.1</v>
      </c>
      <c r="AP71" s="52"/>
      <c r="AQ71" s="52"/>
      <c r="AR71" s="52"/>
      <c r="AS71" s="48"/>
      <c r="AT71" s="18">
        <f t="shared" si="37"/>
        <v>1348.5</v>
      </c>
      <c r="AU71" s="18">
        <f t="shared" si="37"/>
        <v>1312.5</v>
      </c>
      <c r="AV71" s="39">
        <f t="shared" si="15"/>
        <v>97.33036707452726</v>
      </c>
      <c r="AW71" s="23">
        <v>1126.5</v>
      </c>
      <c r="AX71" s="23">
        <v>1095.5</v>
      </c>
      <c r="AY71" s="52"/>
      <c r="AZ71" s="52"/>
      <c r="BA71" s="52"/>
      <c r="BB71" s="52"/>
      <c r="BC71" s="23">
        <v>222</v>
      </c>
      <c r="BD71" s="23">
        <v>217</v>
      </c>
      <c r="BE71" s="23"/>
      <c r="BF71" s="23"/>
      <c r="BG71" s="23"/>
      <c r="BH71" s="23"/>
      <c r="BI71" s="23"/>
      <c r="BJ71" s="23"/>
      <c r="BK71" s="23">
        <v>0</v>
      </c>
      <c r="BL71" s="23">
        <v>4</v>
      </c>
      <c r="BM71" s="23"/>
      <c r="BN71" s="23"/>
      <c r="BO71" s="23"/>
      <c r="BP71" s="23"/>
      <c r="BQ71" s="23"/>
      <c r="BR71" s="23">
        <v>2.9</v>
      </c>
      <c r="BS71" s="23"/>
      <c r="BT71" s="23">
        <v>955</v>
      </c>
      <c r="BU71" s="23"/>
      <c r="BV71" s="23"/>
      <c r="BW71" s="23"/>
      <c r="BX71" s="17">
        <f t="shared" si="38"/>
        <v>25032.1</v>
      </c>
      <c r="BY71" s="17">
        <f t="shared" si="38"/>
        <v>26348.374</v>
      </c>
      <c r="BZ71" s="23"/>
      <c r="CA71" s="23"/>
      <c r="CB71" s="23">
        <v>1800</v>
      </c>
      <c r="CC71" s="23">
        <v>1800</v>
      </c>
      <c r="CD71" s="23"/>
      <c r="CE71" s="23"/>
      <c r="CF71" s="23"/>
      <c r="CG71" s="23"/>
      <c r="CH71" s="23"/>
      <c r="CI71" s="23"/>
      <c r="CJ71" s="23">
        <v>3490</v>
      </c>
      <c r="CK71" s="23">
        <v>3490</v>
      </c>
      <c r="CL71" s="23"/>
      <c r="CM71" s="24">
        <f t="shared" si="39"/>
        <v>5290</v>
      </c>
      <c r="CN71" s="24">
        <f t="shared" si="40"/>
        <v>5290</v>
      </c>
    </row>
    <row r="72" spans="1:92" s="54" customFormat="1" ht="13.5">
      <c r="A72" s="15">
        <v>61</v>
      </c>
      <c r="B72" s="15">
        <v>55</v>
      </c>
      <c r="C72" s="16" t="s">
        <v>91</v>
      </c>
      <c r="D72" s="23">
        <v>2505.4</v>
      </c>
      <c r="E72" s="23"/>
      <c r="F72" s="17">
        <f t="shared" si="33"/>
        <v>16890</v>
      </c>
      <c r="G72" s="17">
        <f t="shared" si="33"/>
        <v>15403.337299999999</v>
      </c>
      <c r="H72" s="17">
        <f t="shared" si="1"/>
        <v>91.197970988750725</v>
      </c>
      <c r="I72" s="17">
        <f t="shared" si="34"/>
        <v>-107.90000000000146</v>
      </c>
      <c r="J72" s="17">
        <f t="shared" si="34"/>
        <v>-10856.2583</v>
      </c>
      <c r="K72" s="23">
        <v>16782.099999999999</v>
      </c>
      <c r="L72" s="23">
        <v>4547.0789999999997</v>
      </c>
      <c r="M72" s="18">
        <f t="shared" si="35"/>
        <v>6508.2</v>
      </c>
      <c r="N72" s="18">
        <f t="shared" si="35"/>
        <v>5100.8373000000001</v>
      </c>
      <c r="O72" s="18">
        <f t="shared" si="4"/>
        <v>78.375546233981751</v>
      </c>
      <c r="P72" s="19">
        <f t="shared" si="36"/>
        <v>743</v>
      </c>
      <c r="Q72" s="19">
        <f t="shared" si="36"/>
        <v>665.40299999999991</v>
      </c>
      <c r="R72" s="43">
        <f t="shared" si="10"/>
        <v>89.556258411843856</v>
      </c>
      <c r="S72" s="23">
        <v>17</v>
      </c>
      <c r="T72" s="23">
        <v>0.372</v>
      </c>
      <c r="U72" s="21">
        <f t="shared" si="13"/>
        <v>2.1882352941176473</v>
      </c>
      <c r="V72" s="23">
        <v>3508.2</v>
      </c>
      <c r="W72" s="23">
        <v>2197.9232999999999</v>
      </c>
      <c r="X72" s="21">
        <f t="shared" si="14"/>
        <v>62.651026167265265</v>
      </c>
      <c r="Y72" s="23">
        <v>726</v>
      </c>
      <c r="Z72" s="23">
        <v>665.03099999999995</v>
      </c>
      <c r="AA72" s="21">
        <f t="shared" si="11"/>
        <v>91.60206611570247</v>
      </c>
      <c r="AB72" s="23">
        <v>138</v>
      </c>
      <c r="AC72" s="23">
        <v>570.04399999999998</v>
      </c>
      <c r="AD72" s="21">
        <f t="shared" si="12"/>
        <v>413.07536231884058</v>
      </c>
      <c r="AE72" s="23"/>
      <c r="AF72" s="23"/>
      <c r="AG72" s="21"/>
      <c r="AH72" s="23"/>
      <c r="AI72" s="23"/>
      <c r="AJ72" s="23"/>
      <c r="AK72" s="23"/>
      <c r="AL72" s="20">
        <v>9811.4</v>
      </c>
      <c r="AM72" s="20">
        <v>9811.4</v>
      </c>
      <c r="AN72" s="23">
        <v>570.4</v>
      </c>
      <c r="AO72" s="23">
        <v>491.1</v>
      </c>
      <c r="AP72" s="52"/>
      <c r="AQ72" s="52"/>
      <c r="AR72" s="52"/>
      <c r="AS72" s="48"/>
      <c r="AT72" s="18">
        <f t="shared" si="37"/>
        <v>2097</v>
      </c>
      <c r="AU72" s="18">
        <f t="shared" si="37"/>
        <v>1667.4669999999999</v>
      </c>
      <c r="AV72" s="39">
        <f t="shared" si="15"/>
        <v>79.516785884597041</v>
      </c>
      <c r="AW72" s="23">
        <v>1830.5</v>
      </c>
      <c r="AX72" s="23">
        <v>1351.8</v>
      </c>
      <c r="AY72" s="52"/>
      <c r="AZ72" s="52"/>
      <c r="BA72" s="52"/>
      <c r="BB72" s="52"/>
      <c r="BC72" s="23">
        <v>266.5</v>
      </c>
      <c r="BD72" s="23">
        <v>315.66699999999997</v>
      </c>
      <c r="BE72" s="23"/>
      <c r="BF72" s="23"/>
      <c r="BG72" s="23"/>
      <c r="BH72" s="23"/>
      <c r="BI72" s="23"/>
      <c r="BJ72" s="23"/>
      <c r="BK72" s="23">
        <v>13</v>
      </c>
      <c r="BL72" s="23">
        <v>0</v>
      </c>
      <c r="BM72" s="23"/>
      <c r="BN72" s="23"/>
      <c r="BO72" s="23"/>
      <c r="BP72" s="23"/>
      <c r="BQ72" s="23">
        <v>9</v>
      </c>
      <c r="BR72" s="23"/>
      <c r="BS72" s="23"/>
      <c r="BT72" s="23"/>
      <c r="BU72" s="23"/>
      <c r="BV72" s="23"/>
      <c r="BW72" s="23"/>
      <c r="BX72" s="17">
        <f t="shared" si="38"/>
        <v>16890</v>
      </c>
      <c r="BY72" s="17">
        <f t="shared" si="38"/>
        <v>15403.337299999999</v>
      </c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4">
        <f t="shared" si="39"/>
        <v>0</v>
      </c>
      <c r="CN72" s="24">
        <f t="shared" si="40"/>
        <v>0</v>
      </c>
    </row>
    <row r="73" spans="1:92" s="54" customFormat="1" ht="13.5">
      <c r="A73" s="15">
        <v>62</v>
      </c>
      <c r="B73" s="15">
        <v>56</v>
      </c>
      <c r="C73" s="16" t="s">
        <v>92</v>
      </c>
      <c r="D73" s="23">
        <v>780.1</v>
      </c>
      <c r="E73" s="23"/>
      <c r="F73" s="17">
        <f t="shared" si="33"/>
        <v>10554.1</v>
      </c>
      <c r="G73" s="17">
        <f t="shared" si="33"/>
        <v>11351.505000000001</v>
      </c>
      <c r="H73" s="17">
        <f t="shared" ref="H73:H74" si="41">G73/F73*100</f>
        <v>107.55540500848014</v>
      </c>
      <c r="I73" s="17">
        <f t="shared" si="34"/>
        <v>-1062.8999999999996</v>
      </c>
      <c r="J73" s="17">
        <f t="shared" si="34"/>
        <v>-7343.9710000000014</v>
      </c>
      <c r="K73" s="23">
        <v>9491.2000000000007</v>
      </c>
      <c r="L73" s="23">
        <v>4007.5340000000001</v>
      </c>
      <c r="M73" s="18">
        <f t="shared" si="35"/>
        <v>1951</v>
      </c>
      <c r="N73" s="18">
        <f t="shared" si="35"/>
        <v>2766.105</v>
      </c>
      <c r="O73" s="18">
        <f t="shared" ref="O73:O74" si="42">N73/M73*100</f>
        <v>141.77883136852896</v>
      </c>
      <c r="P73" s="19">
        <f t="shared" si="36"/>
        <v>626</v>
      </c>
      <c r="Q73" s="19">
        <f t="shared" si="36"/>
        <v>819.09899999999993</v>
      </c>
      <c r="R73" s="43">
        <f t="shared" si="10"/>
        <v>130.84648562300319</v>
      </c>
      <c r="S73" s="23">
        <v>26</v>
      </c>
      <c r="T73" s="23">
        <v>23.911000000000001</v>
      </c>
      <c r="U73" s="21">
        <f t="shared" si="13"/>
        <v>91.965384615384636</v>
      </c>
      <c r="V73" s="23">
        <v>435</v>
      </c>
      <c r="W73" s="23">
        <v>518.97400000000005</v>
      </c>
      <c r="X73" s="21">
        <f t="shared" si="14"/>
        <v>119.30436781609195</v>
      </c>
      <c r="Y73" s="23">
        <v>600</v>
      </c>
      <c r="Z73" s="23">
        <v>795.18799999999999</v>
      </c>
      <c r="AA73" s="21">
        <f t="shared" si="11"/>
        <v>132.53133333333335</v>
      </c>
      <c r="AB73" s="23">
        <v>40</v>
      </c>
      <c r="AC73" s="23">
        <v>77.481999999999999</v>
      </c>
      <c r="AD73" s="21">
        <f t="shared" si="12"/>
        <v>193.70499999999998</v>
      </c>
      <c r="AE73" s="23"/>
      <c r="AF73" s="23"/>
      <c r="AG73" s="21"/>
      <c r="AH73" s="23"/>
      <c r="AI73" s="23"/>
      <c r="AJ73" s="23"/>
      <c r="AK73" s="23"/>
      <c r="AL73" s="20">
        <v>8349.2000000000007</v>
      </c>
      <c r="AM73" s="20">
        <v>8349.2000000000007</v>
      </c>
      <c r="AN73" s="23">
        <v>253.9</v>
      </c>
      <c r="AO73" s="23">
        <v>236.2</v>
      </c>
      <c r="AP73" s="52"/>
      <c r="AQ73" s="52"/>
      <c r="AR73" s="52"/>
      <c r="AS73" s="48"/>
      <c r="AT73" s="18">
        <f t="shared" si="37"/>
        <v>850</v>
      </c>
      <c r="AU73" s="18">
        <f t="shared" si="37"/>
        <v>1350.5500000000002</v>
      </c>
      <c r="AV73" s="39">
        <f t="shared" si="15"/>
        <v>158.88823529411766</v>
      </c>
      <c r="AW73" s="23">
        <v>650</v>
      </c>
      <c r="AX73" s="23">
        <v>1104.9000000000001</v>
      </c>
      <c r="AY73" s="52"/>
      <c r="AZ73" s="52"/>
      <c r="BA73" s="52"/>
      <c r="BB73" s="52"/>
      <c r="BC73" s="23">
        <v>200</v>
      </c>
      <c r="BD73" s="23">
        <v>245.65</v>
      </c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17">
        <f t="shared" si="38"/>
        <v>10554.1</v>
      </c>
      <c r="BY73" s="17">
        <f t="shared" si="38"/>
        <v>11351.505000000001</v>
      </c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4">
        <f t="shared" si="39"/>
        <v>0</v>
      </c>
      <c r="CN73" s="24">
        <f t="shared" si="40"/>
        <v>0</v>
      </c>
    </row>
    <row r="74" spans="1:92" s="55" customFormat="1" ht="20.25" customHeight="1">
      <c r="A74" s="163" t="s">
        <v>111</v>
      </c>
      <c r="B74" s="164"/>
      <c r="C74" s="165"/>
      <c r="D74" s="27">
        <f t="shared" ref="D74:E74" si="43">SUM(D12:D73)</f>
        <v>323234.8000000001</v>
      </c>
      <c r="E74" s="27">
        <f t="shared" si="43"/>
        <v>1142</v>
      </c>
      <c r="F74" s="27">
        <f>SUM(F12:F73)</f>
        <v>2422371.38</v>
      </c>
      <c r="G74" s="27">
        <f>SUM(G12:G73)</f>
        <v>2401927.4326999998</v>
      </c>
      <c r="H74" s="44">
        <f t="shared" si="41"/>
        <v>99.15603579745067</v>
      </c>
      <c r="I74" s="27">
        <f t="shared" ref="I74:L74" si="44">SUM(I12:I73)</f>
        <v>-596827.5499999997</v>
      </c>
      <c r="J74" s="27">
        <f t="shared" si="44"/>
        <v>-1585352.7341999998</v>
      </c>
      <c r="K74" s="27">
        <f t="shared" si="44"/>
        <v>1825543.83</v>
      </c>
      <c r="L74" s="27">
        <f t="shared" si="44"/>
        <v>816574.69850000006</v>
      </c>
      <c r="M74" s="27">
        <f>SUM(M12:M73)</f>
        <v>613783.67999999982</v>
      </c>
      <c r="N74" s="27">
        <f>SUM(N12:N73)</f>
        <v>604223.53470000008</v>
      </c>
      <c r="O74" s="44">
        <f t="shared" si="42"/>
        <v>98.442424324478665</v>
      </c>
      <c r="P74" s="27">
        <f>SUM(P12:P73)</f>
        <v>187050.21000000002</v>
      </c>
      <c r="Q74" s="27">
        <f>SUM(Q12:Q73)</f>
        <v>201563.02119999996</v>
      </c>
      <c r="R74" s="45">
        <f t="shared" ref="R74" si="45">Q74/P74*100</f>
        <v>107.75877835154526</v>
      </c>
      <c r="S74" s="27">
        <f>SUM(S12:S73)</f>
        <v>33313.710000000014</v>
      </c>
      <c r="T74" s="27">
        <f>SUM(T12:T73)</f>
        <v>31791.837200000002</v>
      </c>
      <c r="U74" s="45">
        <f t="shared" ref="U74" si="46">T74*100/S74</f>
        <v>95.43169223722002</v>
      </c>
      <c r="V74" s="27">
        <f>SUM(V12:V73)</f>
        <v>181877.37000000005</v>
      </c>
      <c r="W74" s="27">
        <f>SUM(W12:W73)</f>
        <v>164907.01579999996</v>
      </c>
      <c r="X74" s="45">
        <f t="shared" ref="X74" si="47">W74*100/V74</f>
        <v>90.669342645541832</v>
      </c>
      <c r="Y74" s="27">
        <f>SUM(Y12:Y73)</f>
        <v>153736.50000000003</v>
      </c>
      <c r="Z74" s="27">
        <f>SUM(Z12:Z73)</f>
        <v>169771.18400000001</v>
      </c>
      <c r="AA74" s="45">
        <f t="shared" ref="AA74" si="48">Z74*100/Y74</f>
        <v>110.42997856722378</v>
      </c>
      <c r="AB74" s="27">
        <f>SUM(AB12:AB73)</f>
        <v>35929.699999999997</v>
      </c>
      <c r="AC74" s="27">
        <f>SUM(AC12:AC73)</f>
        <v>34523.432700000019</v>
      </c>
      <c r="AD74" s="45">
        <f t="shared" ref="AD74" si="49">AC74*100/AB74</f>
        <v>96.086058887215927</v>
      </c>
      <c r="AE74" s="27">
        <f>SUM(AE12:AE73)</f>
        <v>18810</v>
      </c>
      <c r="AF74" s="27">
        <f>SUM(AF12:AF73)</f>
        <v>18953.39</v>
      </c>
      <c r="AG74" s="45">
        <f t="shared" ref="AG74" si="50">AF74*100/AE74</f>
        <v>100.76230728335992</v>
      </c>
      <c r="AH74" s="27">
        <f>SUM(AH12:AH73)</f>
        <v>0</v>
      </c>
      <c r="AI74" s="27">
        <f>SUM(AI12:AI73)</f>
        <v>0</v>
      </c>
      <c r="AJ74" s="27">
        <f>SUM(AJ12:AJ73)</f>
        <v>0</v>
      </c>
      <c r="AK74" s="27">
        <f>SUM(AK12:AK73)</f>
        <v>0</v>
      </c>
      <c r="AL74" s="27">
        <f>SUM(AL12:AL73)</f>
        <v>1661807.7000000004</v>
      </c>
      <c r="AM74" s="27">
        <f>SUM(AM12:AM73)</f>
        <v>1661807.3000000003</v>
      </c>
      <c r="AN74" s="27">
        <f>SUM(AN12:AN73)</f>
        <v>114790.10000000002</v>
      </c>
      <c r="AO74" s="27">
        <f>SUM(AO12:AO73)</f>
        <v>105034.27900000002</v>
      </c>
      <c r="AP74" s="27">
        <f>SUM(AP12:AP73)</f>
        <v>0</v>
      </c>
      <c r="AQ74" s="27">
        <f>SUM(AQ12:AQ73)</f>
        <v>0</v>
      </c>
      <c r="AR74" s="27">
        <f>SUM(AR12:AR73)</f>
        <v>0</v>
      </c>
      <c r="AS74" s="27">
        <f>SUM(AS12:AS73)</f>
        <v>0</v>
      </c>
      <c r="AT74" s="27">
        <f>SUM(AT12:AT73)</f>
        <v>96708.700000000012</v>
      </c>
      <c r="AU74" s="27">
        <f>SUM(AU12:AU73)</f>
        <v>91619.786999999982</v>
      </c>
      <c r="AV74" s="45">
        <f t="shared" ref="AV74" si="51">AU74/AT74*100</f>
        <v>94.73789534964277</v>
      </c>
      <c r="AW74" s="27">
        <f>SUM(AW12:AW73)</f>
        <v>66644.5</v>
      </c>
      <c r="AX74" s="27">
        <f>SUM(AX12:AX73)</f>
        <v>60913.907999999989</v>
      </c>
      <c r="AY74" s="27">
        <f t="shared" ref="AY74:CN74" si="52">SUM(AY12:AY73)</f>
        <v>0</v>
      </c>
      <c r="AZ74" s="27">
        <f t="shared" si="52"/>
        <v>0</v>
      </c>
      <c r="BA74" s="27">
        <f t="shared" si="52"/>
        <v>6962</v>
      </c>
      <c r="BB74" s="27">
        <f t="shared" si="52"/>
        <v>6636.5899999999992</v>
      </c>
      <c r="BC74" s="27">
        <f t="shared" si="52"/>
        <v>23102.2</v>
      </c>
      <c r="BD74" s="27">
        <f t="shared" si="52"/>
        <v>24069.289000000008</v>
      </c>
      <c r="BE74" s="27">
        <f t="shared" si="52"/>
        <v>0</v>
      </c>
      <c r="BF74" s="27">
        <f t="shared" si="52"/>
        <v>0</v>
      </c>
      <c r="BG74" s="27">
        <f t="shared" si="52"/>
        <v>10745.599999999999</v>
      </c>
      <c r="BH74" s="27">
        <f t="shared" si="52"/>
        <v>10745.65</v>
      </c>
      <c r="BI74" s="27">
        <f t="shared" si="52"/>
        <v>0</v>
      </c>
      <c r="BJ74" s="27">
        <f t="shared" si="52"/>
        <v>0</v>
      </c>
      <c r="BK74" s="27">
        <f t="shared" si="52"/>
        <v>62070.5</v>
      </c>
      <c r="BL74" s="27">
        <f t="shared" si="52"/>
        <v>60830.422000000013</v>
      </c>
      <c r="BM74" s="27">
        <f t="shared" si="52"/>
        <v>40123.599999999999</v>
      </c>
      <c r="BN74" s="27">
        <f t="shared" si="52"/>
        <v>36695.376100000001</v>
      </c>
      <c r="BO74" s="27">
        <f t="shared" si="52"/>
        <v>22340</v>
      </c>
      <c r="BP74" s="27">
        <f t="shared" si="52"/>
        <v>21827.017999999996</v>
      </c>
      <c r="BQ74" s="27">
        <f t="shared" si="52"/>
        <v>2722.2000000000003</v>
      </c>
      <c r="BR74" s="27">
        <f t="shared" si="52"/>
        <v>1690.5960000000002</v>
      </c>
      <c r="BS74" s="27">
        <f t="shared" si="52"/>
        <v>7621</v>
      </c>
      <c r="BT74" s="27">
        <f t="shared" si="52"/>
        <v>8726</v>
      </c>
      <c r="BU74" s="27">
        <f t="shared" si="52"/>
        <v>6275</v>
      </c>
      <c r="BV74" s="27">
        <f t="shared" si="52"/>
        <v>8308.851999999999</v>
      </c>
      <c r="BW74" s="27">
        <f t="shared" si="52"/>
        <v>-2151.8310000000001</v>
      </c>
      <c r="BX74" s="27">
        <f t="shared" si="52"/>
        <v>2408748.0799999996</v>
      </c>
      <c r="BY74" s="27">
        <f t="shared" si="52"/>
        <v>2390536.7636999995</v>
      </c>
      <c r="BZ74" s="27">
        <f t="shared" si="52"/>
        <v>0</v>
      </c>
      <c r="CA74" s="27">
        <f t="shared" si="52"/>
        <v>0</v>
      </c>
      <c r="CB74" s="27">
        <f t="shared" si="52"/>
        <v>11500</v>
      </c>
      <c r="CC74" s="27">
        <f t="shared" si="52"/>
        <v>11419.2</v>
      </c>
      <c r="CD74" s="27">
        <f t="shared" si="52"/>
        <v>0</v>
      </c>
      <c r="CE74" s="27">
        <f t="shared" si="52"/>
        <v>0</v>
      </c>
      <c r="CF74" s="27">
        <f t="shared" si="52"/>
        <v>2123.3000000000002</v>
      </c>
      <c r="CG74" s="27">
        <f t="shared" si="52"/>
        <v>2123.3000000000002</v>
      </c>
      <c r="CH74" s="27">
        <f t="shared" si="52"/>
        <v>0</v>
      </c>
      <c r="CI74" s="27">
        <f t="shared" si="52"/>
        <v>0</v>
      </c>
      <c r="CJ74" s="27">
        <f t="shared" si="52"/>
        <v>4300</v>
      </c>
      <c r="CK74" s="27">
        <f t="shared" si="52"/>
        <v>4300</v>
      </c>
      <c r="CL74" s="27">
        <f t="shared" si="52"/>
        <v>0</v>
      </c>
      <c r="CM74" s="27">
        <f t="shared" si="52"/>
        <v>17923.3</v>
      </c>
      <c r="CN74" s="27">
        <f t="shared" si="52"/>
        <v>17842.5</v>
      </c>
    </row>
    <row r="75" spans="1:92" ht="13.5">
      <c r="A75" s="3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BA75" s="1"/>
      <c r="BB75" s="1"/>
      <c r="BC75" s="1"/>
      <c r="BD75" s="12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ht="13.5">
      <c r="A76" s="3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BA76" s="1"/>
      <c r="BB76" s="1"/>
      <c r="BC76" s="1"/>
      <c r="BD76" s="12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13.5">
      <c r="A77" s="3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BA77" s="1"/>
      <c r="BB77" s="1"/>
      <c r="BC77" s="1"/>
      <c r="BD77" s="12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13.5">
      <c r="A78" s="3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BA78" s="1"/>
      <c r="BB78" s="1"/>
      <c r="BC78" s="1"/>
      <c r="BD78" s="12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13.5">
      <c r="A79" s="3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BA79" s="1"/>
      <c r="BB79" s="1"/>
      <c r="BC79" s="1"/>
      <c r="BD79" s="12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13.5">
      <c r="A80" s="3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BA80" s="1"/>
      <c r="BB80" s="1"/>
      <c r="BC80" s="1"/>
      <c r="BD80" s="12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ht="13.5">
      <c r="A81" s="3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BA81" s="1"/>
      <c r="BB81" s="1"/>
      <c r="BC81" s="1"/>
      <c r="BD81" s="12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13.5">
      <c r="A82" s="3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BA82" s="1"/>
      <c r="BB82" s="1"/>
      <c r="BC82" s="1"/>
      <c r="BD82" s="12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13.5">
      <c r="A83" s="3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BA83" s="1"/>
      <c r="BB83" s="1"/>
      <c r="BC83" s="1"/>
      <c r="BD83" s="12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13.5">
      <c r="A84" s="3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BA84" s="1"/>
      <c r="BB84" s="1"/>
      <c r="BC84" s="1"/>
      <c r="BD84" s="12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13.5">
      <c r="A85" s="3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BA85" s="1"/>
      <c r="BB85" s="1"/>
      <c r="BC85" s="1"/>
      <c r="BD85" s="12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ht="13.5">
      <c r="A86" s="3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BA86" s="1"/>
      <c r="BB86" s="1"/>
      <c r="BC86" s="1"/>
      <c r="BD86" s="12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ht="13.5">
      <c r="A87" s="3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BA87" s="1"/>
      <c r="BB87" s="1"/>
      <c r="BC87" s="1"/>
      <c r="BD87" s="12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ht="13.5">
      <c r="A88" s="3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BA88" s="1"/>
      <c r="BB88" s="1"/>
      <c r="BC88" s="1"/>
      <c r="BD88" s="12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ht="13.5">
      <c r="A89" s="3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BA89" s="1"/>
      <c r="BB89" s="1"/>
      <c r="BC89" s="1"/>
      <c r="BD89" s="12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ht="13.5">
      <c r="A90" s="3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BA90" s="1"/>
      <c r="BB90" s="1"/>
      <c r="BC90" s="1"/>
      <c r="BD90" s="12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ht="13.5">
      <c r="A91" s="3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BA91" s="1"/>
      <c r="BB91" s="1"/>
      <c r="BC91" s="1"/>
      <c r="BD91" s="12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ht="13.5">
      <c r="A92" s="3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BA92" s="1"/>
      <c r="BB92" s="1"/>
      <c r="BC92" s="1"/>
      <c r="BD92" s="12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ht="13.5">
      <c r="A93" s="3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BA93" s="1"/>
      <c r="BB93" s="1"/>
      <c r="BC93" s="1"/>
      <c r="BD93" s="12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ht="13.5">
      <c r="A94" s="3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BA94" s="1"/>
      <c r="BB94" s="1"/>
      <c r="BC94" s="1"/>
      <c r="BD94" s="12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13.5">
      <c r="A95" s="3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BA95" s="1"/>
      <c r="BB95" s="1"/>
      <c r="BC95" s="1"/>
      <c r="BD95" s="12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ht="13.5">
      <c r="A96" s="3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BA96" s="1"/>
      <c r="BB96" s="1"/>
      <c r="BC96" s="1"/>
      <c r="BD96" s="12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 ht="13.5">
      <c r="A97" s="3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BA97" s="1"/>
      <c r="BB97" s="1"/>
      <c r="BC97" s="1"/>
      <c r="BD97" s="12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 ht="13.5">
      <c r="A98" s="3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BA98" s="1"/>
      <c r="BB98" s="1"/>
      <c r="BC98" s="1"/>
      <c r="BD98" s="12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 ht="13.5">
      <c r="A99" s="3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BA99" s="1"/>
      <c r="BB99" s="1"/>
      <c r="BC99" s="1"/>
      <c r="BD99" s="12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 ht="13.5">
      <c r="A100" s="3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BA100" s="1"/>
      <c r="BB100" s="1"/>
      <c r="BC100" s="1"/>
      <c r="BD100" s="12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 ht="13.5">
      <c r="A101" s="3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BA101" s="1"/>
      <c r="BB101" s="1"/>
      <c r="BC101" s="1"/>
      <c r="BD101" s="12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 ht="13.5">
      <c r="A102" s="3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BA102" s="1"/>
      <c r="BB102" s="1"/>
      <c r="BC102" s="1"/>
      <c r="BD102" s="12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 ht="13.5">
      <c r="A103" s="3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BA103" s="1"/>
      <c r="BB103" s="1"/>
      <c r="BC103" s="1"/>
      <c r="BD103" s="12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 ht="13.5">
      <c r="A104" s="3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BA104" s="1"/>
      <c r="BB104" s="1"/>
      <c r="BC104" s="1"/>
      <c r="BD104" s="12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ht="13.5">
      <c r="A105" s="3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BA105" s="1"/>
      <c r="BB105" s="1"/>
      <c r="BC105" s="1"/>
      <c r="BD105" s="12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 ht="13.5">
      <c r="A106" s="3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BA106" s="1"/>
      <c r="BB106" s="1"/>
      <c r="BC106" s="1"/>
      <c r="BD106" s="12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ht="13.5">
      <c r="A107" s="3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BA107" s="1"/>
      <c r="BB107" s="1"/>
      <c r="BC107" s="1"/>
      <c r="BD107" s="12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ht="13.5">
      <c r="A108" s="3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BA108" s="1"/>
      <c r="BB108" s="1"/>
      <c r="BC108" s="1"/>
      <c r="BD108" s="12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ht="13.5">
      <c r="A109" s="3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BA109" s="1"/>
      <c r="BB109" s="1"/>
      <c r="BC109" s="1"/>
      <c r="BD109" s="12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 ht="13.5">
      <c r="A110" s="3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BA110" s="1"/>
      <c r="BB110" s="1"/>
      <c r="BC110" s="1"/>
      <c r="BD110" s="12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ht="13.5">
      <c r="A111" s="3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BA111" s="1"/>
      <c r="BB111" s="1"/>
      <c r="BC111" s="1"/>
      <c r="BD111" s="12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 ht="13.5">
      <c r="A112" s="3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BA112" s="1"/>
      <c r="BB112" s="1"/>
      <c r="BC112" s="1"/>
      <c r="BD112" s="12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 ht="13.5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BA113" s="1"/>
      <c r="BB113" s="1"/>
      <c r="BC113" s="1"/>
      <c r="BD113" s="12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 ht="13.5">
      <c r="A114" s="3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BA114" s="1"/>
      <c r="BB114" s="1"/>
      <c r="BC114" s="1"/>
      <c r="BD114" s="12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ht="13.5">
      <c r="A115" s="3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BA115" s="1"/>
      <c r="BB115" s="1"/>
      <c r="BC115" s="1"/>
      <c r="BD115" s="12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 ht="13.5">
      <c r="A116" s="3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BA116" s="1"/>
      <c r="BB116" s="1"/>
      <c r="BC116" s="1"/>
      <c r="BD116" s="12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 ht="13.5">
      <c r="A117" s="3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BA117" s="1"/>
      <c r="BB117" s="1"/>
      <c r="BC117" s="1"/>
      <c r="BD117" s="12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 ht="13.5">
      <c r="A118" s="3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BA118" s="1"/>
      <c r="BB118" s="1"/>
      <c r="BC118" s="1"/>
      <c r="BD118" s="12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 ht="13.5">
      <c r="A119" s="3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BA119" s="1"/>
      <c r="BB119" s="1"/>
      <c r="BC119" s="1"/>
      <c r="BD119" s="12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 ht="13.5">
      <c r="A120" s="3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BA120" s="1"/>
      <c r="BB120" s="1"/>
      <c r="BC120" s="1"/>
      <c r="BD120" s="12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 ht="13.5">
      <c r="A121" s="3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BA121" s="1"/>
      <c r="BB121" s="1"/>
      <c r="BC121" s="1"/>
      <c r="BD121" s="12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 ht="13.5">
      <c r="A122" s="3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BA122" s="1"/>
      <c r="BB122" s="1"/>
      <c r="BC122" s="1"/>
      <c r="BD122" s="12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 ht="13.5">
      <c r="A123" s="3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BA123" s="1"/>
      <c r="BB123" s="1"/>
      <c r="BC123" s="1"/>
      <c r="BD123" s="12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ht="13.5">
      <c r="A124" s="3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BA124" s="1"/>
      <c r="BB124" s="1"/>
      <c r="BC124" s="1"/>
      <c r="BD124" s="12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ht="13.5">
      <c r="A125" s="3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BA125" s="1"/>
      <c r="BB125" s="1"/>
      <c r="BC125" s="1"/>
      <c r="BD125" s="12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 ht="13.5">
      <c r="A126" s="3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BA126" s="1"/>
      <c r="BB126" s="1"/>
      <c r="BC126" s="1"/>
      <c r="BD126" s="12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 ht="13.5">
      <c r="A127" s="3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BA127" s="1"/>
      <c r="BB127" s="1"/>
      <c r="BC127" s="1"/>
      <c r="BD127" s="12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 ht="13.5">
      <c r="A128" s="3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BA128" s="1"/>
      <c r="BB128" s="1"/>
      <c r="BC128" s="1"/>
      <c r="BD128" s="12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 ht="13.5">
      <c r="A129" s="3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BA129" s="1"/>
      <c r="BB129" s="1"/>
      <c r="BC129" s="1"/>
      <c r="BD129" s="12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 ht="13.5">
      <c r="A130" s="3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BA130" s="1"/>
      <c r="BB130" s="1"/>
      <c r="BC130" s="1"/>
      <c r="BD130" s="12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 ht="13.5">
      <c r="A131" s="3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BA131" s="1"/>
      <c r="BB131" s="1"/>
      <c r="BC131" s="1"/>
      <c r="BD131" s="12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 ht="13.5">
      <c r="A132" s="3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BA132" s="1"/>
      <c r="BB132" s="1"/>
      <c r="BC132" s="1"/>
      <c r="BD132" s="12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 ht="13.5">
      <c r="A133" s="3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BA133" s="1"/>
      <c r="BB133" s="1"/>
      <c r="BC133" s="1"/>
      <c r="BD133" s="12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 ht="13.5">
      <c r="A134" s="3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BA134" s="1"/>
      <c r="BB134" s="1"/>
      <c r="BC134" s="1"/>
      <c r="BD134" s="12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ht="13.5">
      <c r="A135" s="3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BA135" s="1"/>
      <c r="BB135" s="1"/>
      <c r="BC135" s="1"/>
      <c r="BD135" s="12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ht="13.5">
      <c r="A136" s="3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BA136" s="1"/>
      <c r="BB136" s="1"/>
      <c r="BC136" s="1"/>
      <c r="BD136" s="12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 ht="13.5">
      <c r="A137" s="3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BA137" s="1"/>
      <c r="BB137" s="1"/>
      <c r="BC137" s="1"/>
      <c r="BD137" s="12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 ht="13.5">
      <c r="A138" s="3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BA138" s="1"/>
      <c r="BB138" s="1"/>
      <c r="BC138" s="1"/>
      <c r="BD138" s="12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ht="13.5">
      <c r="A139" s="3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BA139" s="1"/>
      <c r="BB139" s="1"/>
      <c r="BC139" s="1"/>
      <c r="BD139" s="12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 ht="13.5">
      <c r="A140" s="3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BA140" s="1"/>
      <c r="BB140" s="1"/>
      <c r="BC140" s="1"/>
      <c r="BD140" s="12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 ht="13.5">
      <c r="A141" s="3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BA141" s="1"/>
      <c r="BB141" s="1"/>
      <c r="BC141" s="1"/>
      <c r="BD141" s="12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 ht="13.5">
      <c r="A142" s="3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BA142" s="1"/>
      <c r="BB142" s="1"/>
      <c r="BC142" s="1"/>
      <c r="BD142" s="12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 ht="13.5">
      <c r="A143" s="3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BA143" s="1"/>
      <c r="BB143" s="1"/>
      <c r="BC143" s="1"/>
      <c r="BD143" s="12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 ht="13.5">
      <c r="A144" s="3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BA144" s="1"/>
      <c r="BB144" s="1"/>
      <c r="BC144" s="1"/>
      <c r="BD144" s="12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ht="13.5">
      <c r="A145" s="3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BA145" s="1"/>
      <c r="BB145" s="1"/>
      <c r="BC145" s="1"/>
      <c r="BD145" s="12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ht="13.5">
      <c r="A146" s="3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BA146" s="1"/>
      <c r="BB146" s="1"/>
      <c r="BC146" s="1"/>
      <c r="BD146" s="12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 ht="13.5">
      <c r="A147" s="3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BA147" s="1"/>
      <c r="BB147" s="1"/>
      <c r="BC147" s="1"/>
      <c r="BD147" s="12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 ht="13.5">
      <c r="A148" s="3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BA148" s="1"/>
      <c r="BB148" s="1"/>
      <c r="BC148" s="1"/>
      <c r="BD148" s="12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ht="13.5">
      <c r="A149" s="3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BA149" s="1"/>
      <c r="BB149" s="1"/>
      <c r="BC149" s="1"/>
      <c r="BD149" s="12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 ht="13.5">
      <c r="A150" s="3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BA150" s="1"/>
      <c r="BB150" s="1"/>
      <c r="BC150" s="1"/>
      <c r="BD150" s="12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 ht="13.5">
      <c r="A151" s="3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BA151" s="1"/>
      <c r="BB151" s="1"/>
      <c r="BC151" s="1"/>
      <c r="BD151" s="12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ht="13.5">
      <c r="A152" s="3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BA152" s="1"/>
      <c r="BB152" s="1"/>
      <c r="BC152" s="1"/>
      <c r="BD152" s="12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ht="13.5">
      <c r="A153" s="3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BA153" s="1"/>
      <c r="BB153" s="1"/>
      <c r="BC153" s="1"/>
      <c r="BD153" s="12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 ht="13.5">
      <c r="A154" s="3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BA154" s="1"/>
      <c r="BB154" s="1"/>
      <c r="BC154" s="1"/>
      <c r="BD154" s="12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ht="13.5">
      <c r="A155" s="3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BA155" s="1"/>
      <c r="BB155" s="1"/>
      <c r="BC155" s="1"/>
      <c r="BD155" s="12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 ht="13.5">
      <c r="A156" s="3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BA156" s="1"/>
      <c r="BB156" s="1"/>
      <c r="BC156" s="1"/>
      <c r="BD156" s="12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 ht="13.5">
      <c r="A157" s="3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BA157" s="1"/>
      <c r="BB157" s="1"/>
      <c r="BC157" s="1"/>
      <c r="BD157" s="12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 ht="13.5">
      <c r="A158" s="3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BA158" s="1"/>
      <c r="BB158" s="1"/>
      <c r="BC158" s="1"/>
      <c r="BD158" s="12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ht="13.5">
      <c r="A159" s="3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BA159" s="1"/>
      <c r="BB159" s="1"/>
      <c r="BC159" s="1"/>
      <c r="BD159" s="12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 ht="13.5">
      <c r="A160" s="3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BA160" s="1"/>
      <c r="BB160" s="1"/>
      <c r="BC160" s="1"/>
      <c r="BD160" s="12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 ht="13.5">
      <c r="A161" s="3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BA161" s="1"/>
      <c r="BB161" s="1"/>
      <c r="BC161" s="1"/>
      <c r="BD161" s="12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 ht="13.5">
      <c r="A162" s="3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BA162" s="1"/>
      <c r="BB162" s="1"/>
      <c r="BC162" s="1"/>
      <c r="BD162" s="12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ht="13.5">
      <c r="A163" s="3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BA163" s="1"/>
      <c r="BB163" s="1"/>
      <c r="BC163" s="1"/>
      <c r="BD163" s="12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 ht="13.5">
      <c r="A164" s="3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BA164" s="1"/>
      <c r="BB164" s="1"/>
      <c r="BC164" s="1"/>
      <c r="BD164" s="12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ht="13.5">
      <c r="A165" s="3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BA165" s="1"/>
      <c r="BB165" s="1"/>
      <c r="BC165" s="1"/>
      <c r="BD165" s="12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 ht="13.5">
      <c r="A166" s="3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BA166" s="1"/>
      <c r="BB166" s="1"/>
      <c r="BC166" s="1"/>
      <c r="BD166" s="12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 ht="13.5">
      <c r="A167" s="3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BA167" s="1"/>
      <c r="BB167" s="1"/>
      <c r="BC167" s="1"/>
      <c r="BD167" s="12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 ht="13.5">
      <c r="A168" s="3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BA168" s="1"/>
      <c r="BB168" s="1"/>
      <c r="BC168" s="1"/>
      <c r="BD168" s="12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 ht="13.5">
      <c r="A169" s="3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BA169" s="1"/>
      <c r="BB169" s="1"/>
      <c r="BC169" s="1"/>
      <c r="BD169" s="12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ht="13.5">
      <c r="A170" s="3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BA170" s="1"/>
      <c r="BB170" s="1"/>
      <c r="BC170" s="1"/>
      <c r="BD170" s="12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ht="13.5">
      <c r="A171" s="3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BA171" s="1"/>
      <c r="BB171" s="1"/>
      <c r="BC171" s="1"/>
      <c r="BD171" s="12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 ht="13.5">
      <c r="A172" s="3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BA172" s="1"/>
      <c r="BB172" s="1"/>
      <c r="BC172" s="1"/>
      <c r="BD172" s="12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ht="13.5">
      <c r="A173" s="3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BA173" s="1"/>
      <c r="BB173" s="1"/>
      <c r="BC173" s="1"/>
      <c r="BD173" s="12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 ht="13.5">
      <c r="A174" s="3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BA174" s="1"/>
      <c r="BB174" s="1"/>
      <c r="BC174" s="1"/>
      <c r="BD174" s="12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 ht="13.5">
      <c r="A175" s="3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BA175" s="1"/>
      <c r="BB175" s="1"/>
      <c r="BC175" s="1"/>
      <c r="BD175" s="12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 ht="13.5">
      <c r="A176" s="3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BA176" s="1"/>
      <c r="BB176" s="1"/>
      <c r="BC176" s="1"/>
      <c r="BD176" s="12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 ht="13.5">
      <c r="A177" s="3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BA177" s="1"/>
      <c r="BB177" s="1"/>
      <c r="BC177" s="1"/>
      <c r="BD177" s="12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ht="13.5">
      <c r="A178" s="3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BA178" s="1"/>
      <c r="BB178" s="1"/>
      <c r="BC178" s="1"/>
      <c r="BD178" s="12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 ht="13.5">
      <c r="A179" s="3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BA179" s="1"/>
      <c r="BB179" s="1"/>
      <c r="BC179" s="1"/>
      <c r="BD179" s="12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 ht="13.5">
      <c r="A180" s="3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BA180" s="1"/>
      <c r="BB180" s="1"/>
      <c r="BC180" s="1"/>
      <c r="BD180" s="12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ht="13.5">
      <c r="A181" s="3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BA181" s="1"/>
      <c r="BB181" s="1"/>
      <c r="BC181" s="1"/>
      <c r="BD181" s="12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 ht="13.5">
      <c r="A182" s="3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BA182" s="1"/>
      <c r="BB182" s="1"/>
      <c r="BC182" s="1"/>
      <c r="BD182" s="12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 ht="13.5">
      <c r="A183" s="3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BA183" s="1"/>
      <c r="BB183" s="1"/>
      <c r="BC183" s="1"/>
      <c r="BD183" s="12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ht="13.5">
      <c r="A184" s="3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BA184" s="1"/>
      <c r="BB184" s="1"/>
      <c r="BC184" s="1"/>
      <c r="BD184" s="12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 ht="13.5">
      <c r="A185" s="3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BA185" s="1"/>
      <c r="BB185" s="1"/>
      <c r="BC185" s="1"/>
      <c r="BD185" s="12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ht="13.5">
      <c r="A186" s="3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BA186" s="1"/>
      <c r="BB186" s="1"/>
      <c r="BC186" s="1"/>
      <c r="BD186" s="12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 ht="13.5">
      <c r="A187" s="3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BA187" s="1"/>
      <c r="BB187" s="1"/>
      <c r="BC187" s="1"/>
      <c r="BD187" s="12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 ht="13.5">
      <c r="A188" s="3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BA188" s="1"/>
      <c r="BB188" s="1"/>
      <c r="BC188" s="1"/>
      <c r="BD188" s="12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ht="13.5">
      <c r="A189" s="3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BA189" s="1"/>
      <c r="BB189" s="1"/>
      <c r="BC189" s="1"/>
      <c r="BD189" s="12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 ht="13.5">
      <c r="A190" s="3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BA190" s="1"/>
      <c r="BB190" s="1"/>
      <c r="BC190" s="1"/>
      <c r="BD190" s="12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 ht="13.5">
      <c r="A191" s="3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BA191" s="1"/>
      <c r="BB191" s="1"/>
      <c r="BC191" s="1"/>
      <c r="BD191" s="12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 ht="13.5">
      <c r="A192" s="3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BA192" s="1"/>
      <c r="BB192" s="1"/>
      <c r="BC192" s="1"/>
      <c r="BD192" s="12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ht="13.5">
      <c r="A193" s="3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BA193" s="1"/>
      <c r="BB193" s="1"/>
      <c r="BC193" s="1"/>
      <c r="BD193" s="12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ht="13.5">
      <c r="A194" s="3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BA194" s="1"/>
      <c r="BB194" s="1"/>
      <c r="BC194" s="1"/>
      <c r="BD194" s="12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ht="13.5">
      <c r="A195" s="3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BA195" s="1"/>
      <c r="BB195" s="1"/>
      <c r="BC195" s="1"/>
      <c r="BD195" s="12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ht="13.5">
      <c r="A196" s="3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BA196" s="1"/>
      <c r="BB196" s="1"/>
      <c r="BC196" s="1"/>
      <c r="BD196" s="12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ht="13.5">
      <c r="A197" s="3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BA197" s="1"/>
      <c r="BB197" s="1"/>
      <c r="BC197" s="1"/>
      <c r="BD197" s="12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ht="13.5">
      <c r="A198" s="3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BA198" s="1"/>
      <c r="BB198" s="1"/>
      <c r="BC198" s="1"/>
      <c r="BD198" s="12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ht="13.5">
      <c r="A199" s="3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BA199" s="1"/>
      <c r="BB199" s="1"/>
      <c r="BC199" s="1"/>
      <c r="BD199" s="12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 ht="13.5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BA200" s="1"/>
      <c r="BB200" s="1"/>
      <c r="BC200" s="1"/>
      <c r="BD200" s="12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 ht="13.5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BA201" s="1"/>
      <c r="BB201" s="1"/>
      <c r="BC201" s="1"/>
      <c r="BD201" s="12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 ht="13.5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BA202" s="1"/>
      <c r="BB202" s="1"/>
      <c r="BC202" s="1"/>
      <c r="BD202" s="12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ht="13.5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BA203" s="1"/>
      <c r="BB203" s="1"/>
      <c r="BC203" s="1"/>
      <c r="BD203" s="12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 ht="13.5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BA204" s="1"/>
      <c r="BB204" s="1"/>
      <c r="BC204" s="1"/>
      <c r="BD204" s="12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 ht="13.5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BA205" s="1"/>
      <c r="BB205" s="1"/>
      <c r="BC205" s="1"/>
      <c r="BD205" s="12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 ht="13.5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BA206" s="1"/>
      <c r="BB206" s="1"/>
      <c r="BC206" s="1"/>
      <c r="BD206" s="12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 ht="13.5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BA207" s="1"/>
      <c r="BB207" s="1"/>
      <c r="BC207" s="1"/>
      <c r="BD207" s="12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 ht="13.5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BA208" s="1"/>
      <c r="BB208" s="1"/>
      <c r="BC208" s="1"/>
      <c r="BD208" s="12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 ht="13.5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BA209" s="1"/>
      <c r="BB209" s="1"/>
      <c r="BC209" s="1"/>
      <c r="BD209" s="12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 ht="13.5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BA210" s="1"/>
      <c r="BB210" s="1"/>
      <c r="BC210" s="1"/>
      <c r="BD210" s="12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 ht="13.5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BA211" s="1"/>
      <c r="BB211" s="1"/>
      <c r="BC211" s="1"/>
      <c r="BD211" s="12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 ht="13.5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BA212" s="1"/>
      <c r="BB212" s="1"/>
      <c r="BC212" s="1"/>
      <c r="BD212" s="12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 ht="13.5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BA213" s="1"/>
      <c r="BB213" s="1"/>
      <c r="BC213" s="1"/>
      <c r="BD213" s="12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ht="13.5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BA214" s="1"/>
      <c r="BB214" s="1"/>
      <c r="BC214" s="1"/>
      <c r="BD214" s="12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 ht="13.5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BA215" s="1"/>
      <c r="BB215" s="1"/>
      <c r="BC215" s="1"/>
      <c r="BD215" s="12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 ht="13.5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BA216" s="1"/>
      <c r="BB216" s="1"/>
      <c r="BC216" s="1"/>
      <c r="BD216" s="12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 ht="13.5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BA217" s="1"/>
      <c r="BB217" s="1"/>
      <c r="BC217" s="1"/>
      <c r="BD217" s="12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ht="13.5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BA218" s="1"/>
      <c r="BB218" s="1"/>
      <c r="BC218" s="1"/>
      <c r="BD218" s="12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 ht="13.5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BA219" s="1"/>
      <c r="BB219" s="1"/>
      <c r="BC219" s="1"/>
      <c r="BD219" s="12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 ht="13.5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BA220" s="1"/>
      <c r="BB220" s="1"/>
      <c r="BC220" s="1"/>
      <c r="BD220" s="12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 ht="13.5">
      <c r="A221" s="3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BA221" s="1"/>
      <c r="BB221" s="1"/>
      <c r="BC221" s="1"/>
      <c r="BD221" s="12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 ht="13.5">
      <c r="A222" s="3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BA222" s="1"/>
      <c r="BB222" s="1"/>
      <c r="BC222" s="1"/>
      <c r="BD222" s="12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 ht="13.5">
      <c r="A223" s="3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BA223" s="1"/>
      <c r="BB223" s="1"/>
      <c r="BC223" s="1"/>
      <c r="BD223" s="12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 ht="13.5">
      <c r="A224" s="3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BA224" s="1"/>
      <c r="BB224" s="1"/>
      <c r="BC224" s="1"/>
      <c r="BD224" s="12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ht="13.5">
      <c r="A225" s="3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BA225" s="1"/>
      <c r="BB225" s="1"/>
      <c r="BC225" s="1"/>
      <c r="BD225" s="12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 ht="13.5">
      <c r="A226" s="3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BA226" s="1"/>
      <c r="BB226" s="1"/>
      <c r="BC226" s="1"/>
      <c r="BD226" s="12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 ht="13.5">
      <c r="A227" s="3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BA227" s="1"/>
      <c r="BB227" s="1"/>
      <c r="BC227" s="1"/>
      <c r="BD227" s="12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 ht="13.5">
      <c r="A228" s="3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BA228" s="1"/>
      <c r="BB228" s="1"/>
      <c r="BC228" s="1"/>
      <c r="BD228" s="12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 ht="13.5">
      <c r="A229" s="3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BA229" s="1"/>
      <c r="BB229" s="1"/>
      <c r="BC229" s="1"/>
      <c r="BD229" s="12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 ht="13.5">
      <c r="A230" s="3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BA230" s="1"/>
      <c r="BB230" s="1"/>
      <c r="BC230" s="1"/>
      <c r="BD230" s="12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 ht="13.5">
      <c r="A231" s="3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BA231" s="1"/>
      <c r="BB231" s="1"/>
      <c r="BC231" s="1"/>
      <c r="BD231" s="12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 ht="13.5">
      <c r="A232" s="3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BA232" s="1"/>
      <c r="BB232" s="1"/>
      <c r="BC232" s="1"/>
      <c r="BD232" s="12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 ht="13.5">
      <c r="A233" s="3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BA233" s="1"/>
      <c r="BB233" s="1"/>
      <c r="BC233" s="1"/>
      <c r="BD233" s="12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ht="13.5">
      <c r="A234" s="3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BA234" s="1"/>
      <c r="BB234" s="1"/>
      <c r="BC234" s="1"/>
      <c r="BD234" s="12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 ht="13.5">
      <c r="A235" s="3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BA235" s="1"/>
      <c r="BB235" s="1"/>
      <c r="BC235" s="1"/>
      <c r="BD235" s="12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 ht="13.5">
      <c r="A236" s="3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BA236" s="1"/>
      <c r="BB236" s="1"/>
      <c r="BC236" s="1"/>
      <c r="BD236" s="12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 ht="13.5">
      <c r="A237" s="3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BA237" s="1"/>
      <c r="BB237" s="1"/>
      <c r="BC237" s="1"/>
      <c r="BD237" s="12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 ht="13.5">
      <c r="A238" s="3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BA238" s="1"/>
      <c r="BB238" s="1"/>
      <c r="BC238" s="1"/>
      <c r="BD238" s="12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 ht="13.5">
      <c r="A239" s="3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BA239" s="1"/>
      <c r="BB239" s="1"/>
      <c r="BC239" s="1"/>
      <c r="BD239" s="12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 ht="13.5">
      <c r="A240" s="3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BA240" s="1"/>
      <c r="BB240" s="1"/>
      <c r="BC240" s="1"/>
      <c r="BD240" s="12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 ht="13.5">
      <c r="A241" s="3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BA241" s="1"/>
      <c r="BB241" s="1"/>
      <c r="BC241" s="1"/>
      <c r="BD241" s="12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 ht="13.5">
      <c r="A242" s="3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BA242" s="1"/>
      <c r="BB242" s="1"/>
      <c r="BC242" s="1"/>
      <c r="BD242" s="12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 ht="13.5">
      <c r="A243" s="3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BA243" s="1"/>
      <c r="BB243" s="1"/>
      <c r="BC243" s="1"/>
      <c r="BD243" s="12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 ht="13.5">
      <c r="A244" s="3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BA244" s="1"/>
      <c r="BB244" s="1"/>
      <c r="BC244" s="1"/>
      <c r="BD244" s="12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 ht="13.5">
      <c r="A245" s="3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BA245" s="1"/>
      <c r="BB245" s="1"/>
      <c r="BC245" s="1"/>
      <c r="BD245" s="12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 ht="13.5">
      <c r="A246" s="3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BA246" s="1"/>
      <c r="BB246" s="1"/>
      <c r="BC246" s="1"/>
      <c r="BD246" s="12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 ht="13.5">
      <c r="A247" s="3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BA247" s="1"/>
      <c r="BB247" s="1"/>
      <c r="BC247" s="1"/>
      <c r="BD247" s="12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ht="13.5">
      <c r="A248" s="3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BA248" s="1"/>
      <c r="BB248" s="1"/>
      <c r="BC248" s="1"/>
      <c r="BD248" s="12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 ht="13.5">
      <c r="A249" s="3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BA249" s="1"/>
      <c r="BB249" s="1"/>
      <c r="BC249" s="1"/>
      <c r="BD249" s="12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 ht="13.5">
      <c r="A250" s="3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BA250" s="1"/>
      <c r="BB250" s="1"/>
      <c r="BC250" s="1"/>
      <c r="BD250" s="12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ht="13.5">
      <c r="A251" s="3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BA251" s="1"/>
      <c r="BB251" s="1"/>
      <c r="BC251" s="1"/>
      <c r="BD251" s="12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 ht="13.5">
      <c r="A252" s="3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BA252" s="1"/>
      <c r="BB252" s="1"/>
      <c r="BC252" s="1"/>
      <c r="BD252" s="12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 ht="13.5">
      <c r="A253" s="3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BA253" s="1"/>
      <c r="BB253" s="1"/>
      <c r="BC253" s="1"/>
      <c r="BD253" s="12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 ht="13.5">
      <c r="A254" s="3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BA254" s="1"/>
      <c r="BB254" s="1"/>
      <c r="BC254" s="1"/>
      <c r="BD254" s="12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ht="13.5">
      <c r="A255" s="3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BA255" s="1"/>
      <c r="BB255" s="1"/>
      <c r="BC255" s="1"/>
      <c r="BD255" s="12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 ht="13.5">
      <c r="A256" s="3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BA256" s="1"/>
      <c r="BB256" s="1"/>
      <c r="BC256" s="1"/>
      <c r="BD256" s="12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ht="13.5">
      <c r="A257" s="3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BA257" s="1"/>
      <c r="BB257" s="1"/>
      <c r="BC257" s="1"/>
      <c r="BD257" s="12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ht="13.5">
      <c r="A258" s="3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BA258" s="1"/>
      <c r="BB258" s="1"/>
      <c r="BC258" s="1"/>
      <c r="BD258" s="12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 ht="13.5">
      <c r="A259" s="3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BA259" s="1"/>
      <c r="BB259" s="1"/>
      <c r="BC259" s="1"/>
      <c r="BD259" s="12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 ht="13.5">
      <c r="A260" s="3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BA260" s="1"/>
      <c r="BB260" s="1"/>
      <c r="BC260" s="1"/>
      <c r="BD260" s="12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 ht="13.5">
      <c r="A261" s="3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BA261" s="1"/>
      <c r="BB261" s="1"/>
      <c r="BC261" s="1"/>
      <c r="BD261" s="12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 ht="13.5">
      <c r="A262" s="3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BA262" s="1"/>
      <c r="BB262" s="1"/>
      <c r="BC262" s="1"/>
      <c r="BD262" s="12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 ht="13.5">
      <c r="A263" s="3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BA263" s="1"/>
      <c r="BB263" s="1"/>
      <c r="BC263" s="1"/>
      <c r="BD263" s="12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 ht="13.5">
      <c r="A264" s="3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BA264" s="1"/>
      <c r="BB264" s="1"/>
      <c r="BC264" s="1"/>
      <c r="BD264" s="12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 ht="13.5">
      <c r="A265" s="3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BA265" s="1"/>
      <c r="BB265" s="1"/>
      <c r="BC265" s="1"/>
      <c r="BD265" s="12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 ht="13.5">
      <c r="A266" s="3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BA266" s="1"/>
      <c r="BB266" s="1"/>
      <c r="BC266" s="1"/>
      <c r="BD266" s="12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ht="13.5">
      <c r="A267" s="3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BA267" s="1"/>
      <c r="BB267" s="1"/>
      <c r="BC267" s="1"/>
      <c r="BD267" s="12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 ht="13.5">
      <c r="A268" s="3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BA268" s="1"/>
      <c r="BB268" s="1"/>
      <c r="BC268" s="1"/>
      <c r="BD268" s="12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 ht="13.5">
      <c r="A269" s="3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BA269" s="1"/>
      <c r="BB269" s="1"/>
      <c r="BC269" s="1"/>
      <c r="BD269" s="12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 ht="13.5">
      <c r="A270" s="3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BA270" s="1"/>
      <c r="BB270" s="1"/>
      <c r="BC270" s="1"/>
      <c r="BD270" s="12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 ht="13.5">
      <c r="A271" s="3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BA271" s="1"/>
      <c r="BB271" s="1"/>
      <c r="BC271" s="1"/>
      <c r="BD271" s="12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 ht="13.5">
      <c r="A272" s="3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BA272" s="1"/>
      <c r="BB272" s="1"/>
      <c r="BC272" s="1"/>
      <c r="BD272" s="12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 ht="13.5">
      <c r="A273" s="3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BA273" s="1"/>
      <c r="BB273" s="1"/>
      <c r="BC273" s="1"/>
      <c r="BD273" s="12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 ht="13.5">
      <c r="A274" s="3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BA274" s="1"/>
      <c r="BB274" s="1"/>
      <c r="BC274" s="1"/>
      <c r="BD274" s="12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 ht="13.5">
      <c r="A275" s="3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BA275" s="1"/>
      <c r="BB275" s="1"/>
      <c r="BC275" s="1"/>
      <c r="BD275" s="12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 ht="13.5">
      <c r="A276" s="3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BA276" s="1"/>
      <c r="BB276" s="1"/>
      <c r="BC276" s="1"/>
      <c r="BD276" s="12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 ht="13.5">
      <c r="A277" s="3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BA277" s="1"/>
      <c r="BB277" s="1"/>
      <c r="BC277" s="1"/>
      <c r="BD277" s="12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ht="13.5">
      <c r="A278" s="3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BA278" s="1"/>
      <c r="BB278" s="1"/>
      <c r="BC278" s="1"/>
      <c r="BD278" s="12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 ht="13.5">
      <c r="A279" s="3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BA279" s="1"/>
      <c r="BB279" s="1"/>
      <c r="BC279" s="1"/>
      <c r="BD279" s="12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 ht="13.5">
      <c r="A280" s="3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BA280" s="1"/>
      <c r="BB280" s="1"/>
      <c r="BC280" s="1"/>
      <c r="BD280" s="12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 ht="13.5">
      <c r="A281" s="3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BA281" s="1"/>
      <c r="BB281" s="1"/>
      <c r="BC281" s="1"/>
      <c r="BD281" s="12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 ht="13.5">
      <c r="A282" s="3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BA282" s="1"/>
      <c r="BB282" s="1"/>
      <c r="BC282" s="1"/>
      <c r="BD282" s="12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ht="13.5">
      <c r="A283" s="3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BA283" s="1"/>
      <c r="BB283" s="1"/>
      <c r="BC283" s="1"/>
      <c r="BD283" s="12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 ht="13.5">
      <c r="A284" s="3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BA284" s="1"/>
      <c r="BB284" s="1"/>
      <c r="BC284" s="1"/>
      <c r="BD284" s="12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ht="13.5">
      <c r="A285" s="3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BA285" s="1"/>
      <c r="BB285" s="1"/>
      <c r="BC285" s="1"/>
      <c r="BD285" s="12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ht="13.5">
      <c r="A286" s="3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BA286" s="1"/>
      <c r="BB286" s="1"/>
      <c r="BC286" s="1"/>
      <c r="BD286" s="12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ht="13.5">
      <c r="A287" s="3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BA287" s="1"/>
      <c r="BB287" s="1"/>
      <c r="BC287" s="1"/>
      <c r="BD287" s="12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 ht="13.5">
      <c r="A288" s="3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BA288" s="1"/>
      <c r="BB288" s="1"/>
      <c r="BC288" s="1"/>
      <c r="BD288" s="12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 ht="13.5">
      <c r="A289" s="3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BA289" s="1"/>
      <c r="BB289" s="1"/>
      <c r="BC289" s="1"/>
      <c r="BD289" s="12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 ht="13.5">
      <c r="A290" s="3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BA290" s="1"/>
      <c r="BB290" s="1"/>
      <c r="BC290" s="1"/>
      <c r="BD290" s="12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 ht="13.5">
      <c r="A291" s="3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BA291" s="1"/>
      <c r="BB291" s="1"/>
      <c r="BC291" s="1"/>
      <c r="BD291" s="12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 ht="13.5">
      <c r="A292" s="3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BA292" s="1"/>
      <c r="BB292" s="1"/>
      <c r="BC292" s="1"/>
      <c r="BD292" s="12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 ht="13.5">
      <c r="A293" s="3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BA293" s="1"/>
      <c r="BB293" s="1"/>
      <c r="BC293" s="1"/>
      <c r="BD293" s="12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 ht="13.5">
      <c r="A294" s="3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BA294" s="1"/>
      <c r="BB294" s="1"/>
      <c r="BC294" s="1"/>
      <c r="BD294" s="12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 ht="13.5">
      <c r="A295" s="3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BA295" s="1"/>
      <c r="BB295" s="1"/>
      <c r="BC295" s="1"/>
      <c r="BD295" s="12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 ht="13.5">
      <c r="A296" s="3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BA296" s="1"/>
      <c r="BB296" s="1"/>
      <c r="BC296" s="1"/>
      <c r="BD296" s="12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 ht="13.5">
      <c r="A297" s="3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BA297" s="1"/>
      <c r="BB297" s="1"/>
      <c r="BC297" s="1"/>
      <c r="BD297" s="12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 ht="13.5">
      <c r="A298" s="3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BA298" s="1"/>
      <c r="BB298" s="1"/>
      <c r="BC298" s="1"/>
      <c r="BD298" s="12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 ht="13.5">
      <c r="A299" s="3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BA299" s="1"/>
      <c r="BB299" s="1"/>
      <c r="BC299" s="1"/>
      <c r="BD299" s="12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 ht="13.5">
      <c r="A300" s="3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BA300" s="1"/>
      <c r="BB300" s="1"/>
      <c r="BC300" s="1"/>
      <c r="BD300" s="12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 ht="13.5">
      <c r="A301" s="3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BA301" s="1"/>
      <c r="BB301" s="1"/>
      <c r="BC301" s="1"/>
      <c r="BD301" s="12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 ht="13.5">
      <c r="A302" s="3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BA302" s="1"/>
      <c r="BB302" s="1"/>
      <c r="BC302" s="1"/>
      <c r="BD302" s="12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 ht="13.5">
      <c r="A303" s="3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BA303" s="1"/>
      <c r="BB303" s="1"/>
      <c r="BC303" s="1"/>
      <c r="BD303" s="12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 ht="13.5">
      <c r="A304" s="3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BA304" s="1"/>
      <c r="BB304" s="1"/>
      <c r="BC304" s="1"/>
      <c r="BD304" s="12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 ht="13.5">
      <c r="A305" s="3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BA305" s="1"/>
      <c r="BB305" s="1"/>
      <c r="BC305" s="1"/>
      <c r="BD305" s="12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 ht="13.5">
      <c r="A306" s="3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BA306" s="1"/>
      <c r="BB306" s="1"/>
      <c r="BC306" s="1"/>
      <c r="BD306" s="12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 ht="13.5">
      <c r="A307" s="3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BA307" s="1"/>
      <c r="BB307" s="1"/>
      <c r="BC307" s="1"/>
      <c r="BD307" s="12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 ht="13.5">
      <c r="A308" s="3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BA308" s="1"/>
      <c r="BB308" s="1"/>
      <c r="BC308" s="1"/>
      <c r="BD308" s="12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 ht="13.5">
      <c r="A309" s="3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BA309" s="1"/>
      <c r="BB309" s="1"/>
      <c r="BC309" s="1"/>
      <c r="BD309" s="12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 ht="13.5">
      <c r="A310" s="3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BA310" s="1"/>
      <c r="BB310" s="1"/>
      <c r="BC310" s="1"/>
      <c r="BD310" s="12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 ht="13.5">
      <c r="A311" s="3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BA311" s="1"/>
      <c r="BB311" s="1"/>
      <c r="BC311" s="1"/>
      <c r="BD311" s="12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 ht="13.5">
      <c r="A312" s="3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BA312" s="1"/>
      <c r="BB312" s="1"/>
      <c r="BC312" s="1"/>
      <c r="BD312" s="12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 ht="13.5">
      <c r="A313" s="3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BA313" s="1"/>
      <c r="BB313" s="1"/>
      <c r="BC313" s="1"/>
      <c r="BD313" s="12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 ht="13.5">
      <c r="A314" s="3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BA314" s="1"/>
      <c r="BB314" s="1"/>
      <c r="BC314" s="1"/>
      <c r="BD314" s="12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 ht="13.5">
      <c r="A315" s="3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BA315" s="1"/>
      <c r="BB315" s="1"/>
      <c r="BC315" s="1"/>
      <c r="BD315" s="12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 ht="13.5">
      <c r="A316" s="3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BA316" s="1"/>
      <c r="BB316" s="1"/>
      <c r="BC316" s="1"/>
      <c r="BD316" s="12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 ht="13.5">
      <c r="A317" s="3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BA317" s="1"/>
      <c r="BB317" s="1"/>
      <c r="BC317" s="1"/>
      <c r="BD317" s="12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 ht="13.5">
      <c r="A318" s="3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BA318" s="1"/>
      <c r="BB318" s="1"/>
      <c r="BC318" s="1"/>
      <c r="BD318" s="12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 ht="13.5">
      <c r="A319" s="3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BA319" s="1"/>
      <c r="BB319" s="1"/>
      <c r="BC319" s="1"/>
      <c r="BD319" s="12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 ht="13.5">
      <c r="A320" s="3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BA320" s="1"/>
      <c r="BB320" s="1"/>
      <c r="BC320" s="1"/>
      <c r="BD320" s="12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 ht="13.5">
      <c r="A321" s="3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BA321" s="1"/>
      <c r="BB321" s="1"/>
      <c r="BC321" s="1"/>
      <c r="BD321" s="12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 ht="13.5">
      <c r="A322" s="3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BA322" s="1"/>
      <c r="BB322" s="1"/>
      <c r="BC322" s="1"/>
      <c r="BD322" s="12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 ht="13.5">
      <c r="A323" s="3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BA323" s="1"/>
      <c r="BB323" s="1"/>
      <c r="BC323" s="1"/>
      <c r="BD323" s="12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 ht="13.5">
      <c r="A324" s="3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BA324" s="1"/>
      <c r="BB324" s="1"/>
      <c r="BC324" s="1"/>
      <c r="BD324" s="12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 ht="13.5">
      <c r="A325" s="3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BA325" s="1"/>
      <c r="BB325" s="1"/>
      <c r="BC325" s="1"/>
      <c r="BD325" s="12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 ht="13.5">
      <c r="A326" s="3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BA326" s="1"/>
      <c r="BB326" s="1"/>
      <c r="BC326" s="1"/>
      <c r="BD326" s="12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 ht="13.5">
      <c r="A327" s="3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BA327" s="1"/>
      <c r="BB327" s="1"/>
      <c r="BC327" s="1"/>
      <c r="BD327" s="12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 ht="13.5">
      <c r="A328" s="3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BA328" s="1"/>
      <c r="BB328" s="1"/>
      <c r="BC328" s="1"/>
      <c r="BD328" s="12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 ht="13.5">
      <c r="A329" s="3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BA329" s="1"/>
      <c r="BB329" s="1"/>
      <c r="BC329" s="1"/>
      <c r="BD329" s="12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 ht="13.5">
      <c r="A330" s="3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BA330" s="1"/>
      <c r="BB330" s="1"/>
      <c r="BC330" s="1"/>
      <c r="BD330" s="12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 ht="13.5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BA331" s="1"/>
      <c r="BB331" s="1"/>
      <c r="BC331" s="1"/>
      <c r="BD331" s="12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 ht="13.5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BA332" s="1"/>
      <c r="BB332" s="1"/>
      <c r="BC332" s="1"/>
      <c r="BD332" s="12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ht="13.5">
      <c r="A333" s="3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BA333" s="1"/>
      <c r="BB333" s="1"/>
      <c r="BC333" s="1"/>
      <c r="BD333" s="12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 ht="13.5">
      <c r="A334" s="3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BA334" s="1"/>
      <c r="BB334" s="1"/>
      <c r="BC334" s="1"/>
      <c r="BD334" s="12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 ht="13.5">
      <c r="A335" s="3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BA335" s="1"/>
      <c r="BB335" s="1"/>
      <c r="BC335" s="1"/>
      <c r="BD335" s="12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 ht="13.5">
      <c r="A336" s="3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BA336" s="1"/>
      <c r="BB336" s="1"/>
      <c r="BC336" s="1"/>
      <c r="BD336" s="12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 ht="13.5">
      <c r="A337" s="3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BA337" s="1"/>
      <c r="BB337" s="1"/>
      <c r="BC337" s="1"/>
      <c r="BD337" s="12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ht="13.5">
      <c r="A338" s="3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BA338" s="1"/>
      <c r="BB338" s="1"/>
      <c r="BC338" s="1"/>
      <c r="BD338" s="12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 ht="13.5">
      <c r="A339" s="3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BA339" s="1"/>
      <c r="BB339" s="1"/>
      <c r="BC339" s="1"/>
      <c r="BD339" s="12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 ht="13.5">
      <c r="A340" s="3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BA340" s="1"/>
      <c r="BB340" s="1"/>
      <c r="BC340" s="1"/>
      <c r="BD340" s="12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 ht="13.5">
      <c r="A341" s="3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BA341" s="1"/>
      <c r="BB341" s="1"/>
      <c r="BC341" s="1"/>
      <c r="BD341" s="12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 ht="13.5">
      <c r="A342" s="3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BA342" s="1"/>
      <c r="BB342" s="1"/>
      <c r="BC342" s="1"/>
      <c r="BD342" s="12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 ht="13.5">
      <c r="A343" s="3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BA343" s="1"/>
      <c r="BB343" s="1"/>
      <c r="BC343" s="1"/>
      <c r="BD343" s="12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 ht="13.5">
      <c r="A344" s="3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BA344" s="1"/>
      <c r="BB344" s="1"/>
      <c r="BC344" s="1"/>
      <c r="BD344" s="12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 ht="13.5">
      <c r="A345" s="3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BA345" s="1"/>
      <c r="BB345" s="1"/>
      <c r="BC345" s="1"/>
      <c r="BD345" s="12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 ht="13.5">
      <c r="A346" s="3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BA346" s="1"/>
      <c r="BB346" s="1"/>
      <c r="BC346" s="1"/>
      <c r="BD346" s="12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 ht="13.5">
      <c r="A347" s="3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BA347" s="1"/>
      <c r="BB347" s="1"/>
      <c r="BC347" s="1"/>
      <c r="BD347" s="12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 ht="13.5">
      <c r="A348" s="3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BA348" s="1"/>
      <c r="BB348" s="1"/>
      <c r="BC348" s="1"/>
      <c r="BD348" s="12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 ht="13.5">
      <c r="A349" s="3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BA349" s="1"/>
      <c r="BB349" s="1"/>
      <c r="BC349" s="1"/>
      <c r="BD349" s="12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ht="13.5">
      <c r="A350" s="3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BA350" s="1"/>
      <c r="BB350" s="1"/>
      <c r="BC350" s="1"/>
      <c r="BD350" s="12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 ht="13.5">
      <c r="A351" s="3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BA351" s="1"/>
      <c r="BB351" s="1"/>
      <c r="BC351" s="1"/>
      <c r="BD351" s="12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 ht="13.5">
      <c r="A352" s="3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BA352" s="1"/>
      <c r="BB352" s="1"/>
      <c r="BC352" s="1"/>
      <c r="BD352" s="12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 ht="13.5">
      <c r="A353" s="3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BA353" s="1"/>
      <c r="BB353" s="1"/>
      <c r="BC353" s="1"/>
      <c r="BD353" s="12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 ht="13.5">
      <c r="A354" s="3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BA354" s="1"/>
      <c r="BB354" s="1"/>
      <c r="BC354" s="1"/>
      <c r="BD354" s="12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 ht="13.5">
      <c r="A355" s="3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BA355" s="1"/>
      <c r="BB355" s="1"/>
      <c r="BC355" s="1"/>
      <c r="BD355" s="12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 ht="13.5">
      <c r="A356" s="3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BA356" s="1"/>
      <c r="BB356" s="1"/>
      <c r="BC356" s="1"/>
      <c r="BD356" s="12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ht="13.5">
      <c r="A357" s="3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BA357" s="1"/>
      <c r="BB357" s="1"/>
      <c r="BC357" s="1"/>
      <c r="BD357" s="12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 ht="13.5">
      <c r="A358" s="3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BA358" s="1"/>
      <c r="BB358" s="1"/>
      <c r="BC358" s="1"/>
      <c r="BD358" s="12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 ht="13.5">
      <c r="A359" s="3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T359" s="11"/>
      <c r="U359" s="1"/>
      <c r="W359" s="1"/>
      <c r="X359" s="1"/>
      <c r="Z359" s="1"/>
      <c r="AA359" s="1"/>
      <c r="AC359" s="1"/>
      <c r="AD359" s="1"/>
      <c r="AF359" s="1"/>
      <c r="AG359" s="1"/>
      <c r="AH359" s="1"/>
      <c r="AI359" s="1"/>
      <c r="AJ359" s="1"/>
      <c r="AK359" s="1"/>
      <c r="AM359" s="1"/>
      <c r="AO359" s="1"/>
      <c r="AP359" s="1"/>
      <c r="AQ359" s="1"/>
      <c r="AR359" s="1"/>
      <c r="AS359" s="1"/>
      <c r="AT359" s="1"/>
      <c r="AU359" s="1"/>
      <c r="AV359" s="1"/>
      <c r="AX359" s="1"/>
      <c r="AY359" s="1"/>
      <c r="BB359" s="1"/>
      <c r="BD359" s="12"/>
      <c r="BE359" s="1"/>
      <c r="BF359" s="1"/>
      <c r="BH359" s="1"/>
      <c r="BI359" s="1"/>
      <c r="BJ359" s="1"/>
      <c r="BL359" s="1"/>
      <c r="BM359" s="1"/>
      <c r="BN359" s="1"/>
      <c r="BP359" s="1"/>
      <c r="BR359" s="1"/>
      <c r="BS359" s="1"/>
      <c r="BT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K359" s="1"/>
      <c r="CL359" s="1"/>
      <c r="CM359" s="1"/>
      <c r="CN359" s="1"/>
    </row>
    <row r="360" spans="1:92" ht="13.5">
      <c r="A360" s="3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T360" s="11"/>
      <c r="U360" s="1"/>
      <c r="W360" s="1"/>
      <c r="X360" s="1"/>
      <c r="Z360" s="1"/>
      <c r="AA360" s="1"/>
      <c r="AC360" s="1"/>
      <c r="AD360" s="1"/>
      <c r="AF360" s="1"/>
      <c r="AG360" s="1"/>
      <c r="AH360" s="1"/>
      <c r="AI360" s="1"/>
      <c r="AJ360" s="1"/>
      <c r="AK360" s="1"/>
      <c r="AM360" s="1"/>
      <c r="AO360" s="1"/>
      <c r="AP360" s="1"/>
      <c r="AQ360" s="1"/>
      <c r="AR360" s="1"/>
      <c r="AS360" s="1"/>
      <c r="AT360" s="1"/>
      <c r="AU360" s="1"/>
      <c r="AV360" s="1"/>
      <c r="AX360" s="1"/>
      <c r="AY360" s="1"/>
      <c r="BB360" s="1"/>
      <c r="BD360" s="12"/>
      <c r="BE360" s="1"/>
      <c r="BF360" s="1"/>
      <c r="BH360" s="1"/>
      <c r="BI360" s="1"/>
      <c r="BJ360" s="1"/>
      <c r="BL360" s="1"/>
      <c r="BM360" s="1"/>
      <c r="BN360" s="1"/>
      <c r="BP360" s="1"/>
      <c r="BR360" s="1"/>
      <c r="BS360" s="1"/>
      <c r="BT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K360" s="1"/>
      <c r="CL360" s="1"/>
      <c r="CM360" s="1"/>
      <c r="CN360" s="1"/>
    </row>
    <row r="361" spans="1:92" ht="13.5">
      <c r="A361" s="3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T361" s="11"/>
      <c r="U361" s="1"/>
      <c r="W361" s="1"/>
      <c r="X361" s="1"/>
      <c r="Z361" s="1"/>
      <c r="AA361" s="1"/>
      <c r="AC361" s="1"/>
      <c r="AD361" s="1"/>
      <c r="AF361" s="1"/>
      <c r="AG361" s="1"/>
      <c r="AH361" s="1"/>
      <c r="AI361" s="1"/>
      <c r="AJ361" s="1"/>
      <c r="AK361" s="1"/>
      <c r="AM361" s="1"/>
      <c r="AO361" s="1"/>
      <c r="AP361" s="1"/>
      <c r="AQ361" s="1"/>
      <c r="AR361" s="1"/>
      <c r="AS361" s="1"/>
      <c r="AT361" s="1"/>
      <c r="AU361" s="1"/>
      <c r="AV361" s="1"/>
      <c r="AX361" s="1"/>
      <c r="AY361" s="1"/>
      <c r="BB361" s="1"/>
      <c r="BD361" s="12"/>
      <c r="BE361" s="1"/>
      <c r="BF361" s="1"/>
      <c r="BH361" s="1"/>
      <c r="BI361" s="1"/>
      <c r="BJ361" s="1"/>
      <c r="BL361" s="1"/>
      <c r="BM361" s="1"/>
      <c r="BN361" s="1"/>
      <c r="BP361" s="1"/>
      <c r="BR361" s="1"/>
      <c r="BS361" s="1"/>
      <c r="BT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K361" s="1"/>
      <c r="CL361" s="1"/>
      <c r="CM361" s="1"/>
      <c r="CN361" s="1"/>
    </row>
    <row r="362" spans="1:92" ht="13.5">
      <c r="A362" s="3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T362" s="11"/>
      <c r="U362" s="1"/>
      <c r="W362" s="1"/>
      <c r="X362" s="1"/>
      <c r="Z362" s="1"/>
      <c r="AA362" s="1"/>
      <c r="AC362" s="1"/>
      <c r="AD362" s="1"/>
      <c r="AF362" s="1"/>
      <c r="AG362" s="1"/>
      <c r="AH362" s="1"/>
      <c r="AI362" s="1"/>
      <c r="AJ362" s="1"/>
      <c r="AK362" s="1"/>
      <c r="AM362" s="1"/>
      <c r="AO362" s="1"/>
      <c r="AP362" s="1"/>
      <c r="AQ362" s="1"/>
      <c r="AR362" s="1"/>
      <c r="AS362" s="1"/>
      <c r="AT362" s="1"/>
      <c r="AU362" s="1"/>
      <c r="AV362" s="1"/>
      <c r="AX362" s="1"/>
      <c r="AY362" s="1"/>
      <c r="BB362" s="1"/>
      <c r="BD362" s="12"/>
      <c r="BE362" s="1"/>
      <c r="BF362" s="1"/>
      <c r="BH362" s="1"/>
      <c r="BI362" s="1"/>
      <c r="BJ362" s="1"/>
      <c r="BL362" s="1"/>
      <c r="BM362" s="1"/>
      <c r="BN362" s="1"/>
      <c r="BP362" s="1"/>
      <c r="BR362" s="1"/>
      <c r="BS362" s="1"/>
      <c r="BT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K362" s="1"/>
      <c r="CL362" s="1"/>
      <c r="CM362" s="1"/>
      <c r="CN362" s="1"/>
    </row>
    <row r="363" spans="1:92" ht="13.5">
      <c r="A363" s="3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T363" s="11"/>
      <c r="U363" s="1"/>
      <c r="W363" s="1"/>
      <c r="X363" s="1"/>
      <c r="Z363" s="1"/>
      <c r="AA363" s="1"/>
      <c r="AC363" s="1"/>
      <c r="AD363" s="1"/>
      <c r="AF363" s="1"/>
      <c r="AG363" s="1"/>
      <c r="AH363" s="1"/>
      <c r="AI363" s="1"/>
      <c r="AJ363" s="1"/>
      <c r="AK363" s="1"/>
      <c r="AM363" s="1"/>
      <c r="AO363" s="1"/>
      <c r="AP363" s="1"/>
      <c r="AQ363" s="1"/>
      <c r="AR363" s="1"/>
      <c r="AS363" s="1"/>
      <c r="AT363" s="1"/>
      <c r="AU363" s="1"/>
      <c r="AV363" s="1"/>
      <c r="AX363" s="1"/>
      <c r="AY363" s="1"/>
      <c r="BB363" s="1"/>
      <c r="BD363" s="12"/>
      <c r="BE363" s="1"/>
      <c r="BF363" s="1"/>
      <c r="BH363" s="1"/>
      <c r="BI363" s="1"/>
      <c r="BJ363" s="1"/>
      <c r="BL363" s="1"/>
      <c r="BM363" s="1"/>
      <c r="BN363" s="1"/>
      <c r="BP363" s="1"/>
      <c r="BR363" s="1"/>
      <c r="BS363" s="1"/>
      <c r="BT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K363" s="1"/>
      <c r="CL363" s="1"/>
      <c r="CM363" s="1"/>
      <c r="CN363" s="1"/>
    </row>
    <row r="364" spans="1:92" ht="13.5">
      <c r="A364" s="3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T364" s="11"/>
      <c r="U364" s="1"/>
      <c r="W364" s="1"/>
      <c r="X364" s="1"/>
      <c r="Z364" s="1"/>
      <c r="AA364" s="1"/>
      <c r="AC364" s="1"/>
      <c r="AD364" s="1"/>
      <c r="AF364" s="1"/>
      <c r="AG364" s="1"/>
      <c r="AH364" s="1"/>
      <c r="AI364" s="1"/>
      <c r="AJ364" s="1"/>
      <c r="AK364" s="1"/>
      <c r="AM364" s="1"/>
      <c r="AO364" s="1"/>
      <c r="AP364" s="1"/>
      <c r="AQ364" s="1"/>
      <c r="AR364" s="1"/>
      <c r="AS364" s="1"/>
      <c r="AT364" s="1"/>
      <c r="AU364" s="1"/>
      <c r="AV364" s="1"/>
      <c r="AX364" s="1"/>
      <c r="AY364" s="1"/>
      <c r="BB364" s="1"/>
      <c r="BD364" s="12"/>
      <c r="BE364" s="1"/>
      <c r="BF364" s="1"/>
      <c r="BH364" s="1"/>
      <c r="BI364" s="1"/>
      <c r="BJ364" s="1"/>
      <c r="BL364" s="1"/>
      <c r="BM364" s="1"/>
      <c r="BN364" s="1"/>
      <c r="BP364" s="1"/>
      <c r="BR364" s="1"/>
      <c r="BS364" s="1"/>
      <c r="BT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K364" s="1"/>
      <c r="CL364" s="1"/>
      <c r="CM364" s="1"/>
      <c r="CN364" s="1"/>
    </row>
    <row r="365" spans="1:92" ht="13.5">
      <c r="A365" s="3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T365" s="11"/>
      <c r="U365" s="1"/>
      <c r="W365" s="1"/>
      <c r="X365" s="1"/>
      <c r="Z365" s="1"/>
      <c r="AA365" s="1"/>
      <c r="AC365" s="1"/>
      <c r="AD365" s="1"/>
      <c r="AF365" s="1"/>
      <c r="AG365" s="1"/>
      <c r="AH365" s="1"/>
      <c r="AI365" s="1"/>
      <c r="AJ365" s="1"/>
      <c r="AK365" s="1"/>
      <c r="AM365" s="1"/>
      <c r="AO365" s="1"/>
      <c r="AP365" s="1"/>
      <c r="AQ365" s="1"/>
      <c r="AR365" s="1"/>
      <c r="AS365" s="1"/>
      <c r="AT365" s="1"/>
      <c r="AU365" s="1"/>
      <c r="AV365" s="1"/>
      <c r="AX365" s="1"/>
      <c r="AY365" s="1"/>
      <c r="BB365" s="1"/>
      <c r="BD365" s="12"/>
      <c r="BE365" s="1"/>
      <c r="BF365" s="1"/>
      <c r="BH365" s="1"/>
      <c r="BI365" s="1"/>
      <c r="BJ365" s="1"/>
      <c r="BL365" s="1"/>
      <c r="BM365" s="1"/>
      <c r="BN365" s="1"/>
      <c r="BP365" s="1"/>
      <c r="BR365" s="1"/>
      <c r="BS365" s="1"/>
      <c r="BT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K365" s="1"/>
      <c r="CL365" s="1"/>
      <c r="CM365" s="1"/>
      <c r="CN365" s="1"/>
    </row>
    <row r="366" spans="1:92" ht="13.5">
      <c r="A366" s="3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T366" s="11"/>
      <c r="U366" s="1"/>
      <c r="W366" s="1"/>
      <c r="X366" s="1"/>
      <c r="Z366" s="1"/>
      <c r="AA366" s="1"/>
      <c r="AC366" s="1"/>
      <c r="AD366" s="1"/>
      <c r="AF366" s="1"/>
      <c r="AG366" s="1"/>
      <c r="AH366" s="1"/>
      <c r="AI366" s="1"/>
      <c r="AJ366" s="1"/>
      <c r="AK366" s="1"/>
      <c r="AM366" s="1"/>
      <c r="AO366" s="1"/>
      <c r="AP366" s="1"/>
      <c r="AQ366" s="1"/>
      <c r="AR366" s="1"/>
      <c r="AS366" s="1"/>
      <c r="AT366" s="1"/>
      <c r="AU366" s="1"/>
      <c r="AV366" s="1"/>
      <c r="AX366" s="1"/>
      <c r="AY366" s="1"/>
      <c r="BB366" s="1"/>
      <c r="BD366" s="12"/>
      <c r="BE366" s="1"/>
      <c r="BF366" s="1"/>
      <c r="BH366" s="1"/>
      <c r="BI366" s="1"/>
      <c r="BJ366" s="1"/>
      <c r="BL366" s="1"/>
      <c r="BM366" s="1"/>
      <c r="BN366" s="1"/>
      <c r="BP366" s="1"/>
      <c r="BR366" s="1"/>
      <c r="BS366" s="1"/>
      <c r="BT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K366" s="1"/>
      <c r="CL366" s="1"/>
      <c r="CM366" s="1"/>
      <c r="CN366" s="1"/>
    </row>
    <row r="367" spans="1:92" ht="13.5">
      <c r="A367" s="3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T367" s="11"/>
      <c r="U367" s="1"/>
      <c r="W367" s="1"/>
      <c r="X367" s="1"/>
      <c r="Z367" s="1"/>
      <c r="AA367" s="1"/>
      <c r="AC367" s="1"/>
      <c r="AD367" s="1"/>
      <c r="AF367" s="1"/>
      <c r="AG367" s="1"/>
      <c r="AH367" s="1"/>
      <c r="AI367" s="1"/>
      <c r="AJ367" s="1"/>
      <c r="AK367" s="1"/>
      <c r="AM367" s="1"/>
      <c r="AO367" s="1"/>
      <c r="AP367" s="1"/>
      <c r="AQ367" s="1"/>
      <c r="AR367" s="1"/>
      <c r="AS367" s="1"/>
      <c r="AT367" s="1"/>
      <c r="AU367" s="1"/>
      <c r="AV367" s="1"/>
      <c r="AX367" s="1"/>
      <c r="AY367" s="1"/>
      <c r="BB367" s="1"/>
      <c r="BD367" s="12"/>
      <c r="BE367" s="1"/>
      <c r="BF367" s="1"/>
      <c r="BH367" s="1"/>
      <c r="BI367" s="1"/>
      <c r="BJ367" s="1"/>
      <c r="BL367" s="1"/>
      <c r="BM367" s="1"/>
      <c r="BN367" s="1"/>
      <c r="BP367" s="1"/>
      <c r="BR367" s="1"/>
      <c r="BS367" s="1"/>
      <c r="BT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K367" s="1"/>
      <c r="CL367" s="1"/>
      <c r="CM367" s="1"/>
      <c r="CN367" s="1"/>
    </row>
    <row r="368" spans="1:92" ht="13.5">
      <c r="A368" s="3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T368" s="11"/>
      <c r="U368" s="1"/>
      <c r="W368" s="1"/>
      <c r="X368" s="1"/>
      <c r="Z368" s="1"/>
      <c r="AA368" s="1"/>
      <c r="AC368" s="1"/>
      <c r="AD368" s="1"/>
      <c r="AF368" s="1"/>
      <c r="AG368" s="1"/>
      <c r="AH368" s="1"/>
      <c r="AI368" s="1"/>
      <c r="AJ368" s="1"/>
      <c r="AK368" s="1"/>
      <c r="AM368" s="1"/>
      <c r="AO368" s="1"/>
      <c r="AP368" s="1"/>
      <c r="AQ368" s="1"/>
      <c r="AR368" s="1"/>
      <c r="AS368" s="1"/>
      <c r="AT368" s="1"/>
      <c r="AU368" s="1"/>
      <c r="AV368" s="1"/>
      <c r="AX368" s="1"/>
      <c r="AY368" s="1"/>
      <c r="BB368" s="1"/>
      <c r="BD368" s="12"/>
      <c r="BE368" s="1"/>
      <c r="BF368" s="1"/>
      <c r="BH368" s="1"/>
      <c r="BI368" s="1"/>
      <c r="BJ368" s="1"/>
      <c r="BL368" s="1"/>
      <c r="BM368" s="1"/>
      <c r="BN368" s="1"/>
      <c r="BP368" s="1"/>
      <c r="BR368" s="1"/>
      <c r="BS368" s="1"/>
      <c r="BT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K368" s="1"/>
      <c r="CL368" s="1"/>
      <c r="CM368" s="1"/>
      <c r="CN368" s="1"/>
    </row>
    <row r="369" spans="1:92" ht="13.5">
      <c r="A369" s="3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T369" s="11"/>
      <c r="U369" s="1"/>
      <c r="W369" s="1"/>
      <c r="X369" s="1"/>
      <c r="Z369" s="1"/>
      <c r="AA369" s="1"/>
      <c r="AC369" s="1"/>
      <c r="AD369" s="1"/>
      <c r="AF369" s="1"/>
      <c r="AG369" s="1"/>
      <c r="AH369" s="1"/>
      <c r="AI369" s="1"/>
      <c r="AJ369" s="1"/>
      <c r="AK369" s="1"/>
      <c r="AM369" s="1"/>
      <c r="AO369" s="1"/>
      <c r="AP369" s="1"/>
      <c r="AQ369" s="1"/>
      <c r="AR369" s="1"/>
      <c r="AS369" s="1"/>
      <c r="AT369" s="1"/>
      <c r="AU369" s="1"/>
      <c r="AV369" s="1"/>
      <c r="AX369" s="1"/>
      <c r="AY369" s="1"/>
      <c r="BB369" s="1"/>
      <c r="BD369" s="12"/>
      <c r="BE369" s="1"/>
      <c r="BF369" s="1"/>
      <c r="BH369" s="1"/>
      <c r="BI369" s="1"/>
      <c r="BJ369" s="1"/>
      <c r="BL369" s="1"/>
      <c r="BM369" s="1"/>
      <c r="BN369" s="1"/>
      <c r="BP369" s="1"/>
      <c r="BR369" s="1"/>
      <c r="BS369" s="1"/>
      <c r="BT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K369" s="1"/>
      <c r="CL369" s="1"/>
      <c r="CM369" s="1"/>
      <c r="CN369" s="1"/>
    </row>
    <row r="370" spans="1:92" ht="13.5">
      <c r="A370" s="3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T370" s="11"/>
      <c r="U370" s="1"/>
      <c r="W370" s="1"/>
      <c r="X370" s="1"/>
      <c r="Z370" s="1"/>
      <c r="AA370" s="1"/>
      <c r="AC370" s="1"/>
      <c r="AD370" s="1"/>
      <c r="AF370" s="1"/>
      <c r="AG370" s="1"/>
      <c r="AH370" s="1"/>
      <c r="AI370" s="1"/>
      <c r="AJ370" s="1"/>
      <c r="AK370" s="1"/>
      <c r="AM370" s="1"/>
      <c r="AO370" s="1"/>
      <c r="AP370" s="1"/>
      <c r="AQ370" s="1"/>
      <c r="AR370" s="1"/>
      <c r="AS370" s="1"/>
      <c r="AT370" s="1"/>
      <c r="AU370" s="1"/>
      <c r="AV370" s="1"/>
      <c r="AX370" s="1"/>
      <c r="AY370" s="1"/>
      <c r="BB370" s="1"/>
      <c r="BD370" s="12"/>
      <c r="BE370" s="1"/>
      <c r="BF370" s="1"/>
      <c r="BH370" s="1"/>
      <c r="BI370" s="1"/>
      <c r="BJ370" s="1"/>
      <c r="BL370" s="1"/>
      <c r="BM370" s="1"/>
      <c r="BN370" s="1"/>
      <c r="BP370" s="1"/>
      <c r="BR370" s="1"/>
      <c r="BS370" s="1"/>
      <c r="BT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K370" s="1"/>
      <c r="CL370" s="1"/>
      <c r="CM370" s="1"/>
      <c r="CN370" s="1"/>
    </row>
    <row r="371" spans="1:92" ht="13.5">
      <c r="A371" s="3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T371" s="11"/>
      <c r="U371" s="1"/>
      <c r="W371" s="1"/>
      <c r="X371" s="1"/>
      <c r="Z371" s="1"/>
      <c r="AA371" s="1"/>
      <c r="AC371" s="1"/>
      <c r="AD371" s="1"/>
      <c r="AF371" s="1"/>
      <c r="AG371" s="1"/>
      <c r="AH371" s="1"/>
      <c r="AI371" s="1"/>
      <c r="AJ371" s="1"/>
      <c r="AK371" s="1"/>
      <c r="AM371" s="1"/>
      <c r="AO371" s="1"/>
      <c r="AP371" s="1"/>
      <c r="AQ371" s="1"/>
      <c r="AR371" s="1"/>
      <c r="AS371" s="1"/>
      <c r="AT371" s="1"/>
      <c r="AU371" s="1"/>
      <c r="AV371" s="1"/>
      <c r="AX371" s="1"/>
      <c r="AY371" s="1"/>
      <c r="BB371" s="1"/>
      <c r="BD371" s="12"/>
      <c r="BE371" s="1"/>
      <c r="BF371" s="1"/>
      <c r="BH371" s="1"/>
      <c r="BI371" s="1"/>
      <c r="BJ371" s="1"/>
      <c r="BL371" s="1"/>
      <c r="BM371" s="1"/>
      <c r="BN371" s="1"/>
      <c r="BP371" s="1"/>
      <c r="BR371" s="1"/>
      <c r="BS371" s="1"/>
      <c r="BT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K371" s="1"/>
      <c r="CL371" s="1"/>
      <c r="CM371" s="1"/>
      <c r="CN371" s="1"/>
    </row>
    <row r="372" spans="1:92" ht="13.5">
      <c r="A372" s="3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T372" s="11"/>
      <c r="U372" s="1"/>
      <c r="W372" s="1"/>
      <c r="X372" s="1"/>
      <c r="Z372" s="1"/>
      <c r="AA372" s="1"/>
      <c r="AC372" s="1"/>
      <c r="AD372" s="1"/>
      <c r="AF372" s="1"/>
      <c r="AG372" s="1"/>
      <c r="AH372" s="1"/>
      <c r="AI372" s="1"/>
      <c r="AJ372" s="1"/>
      <c r="AK372" s="1"/>
      <c r="AM372" s="1"/>
      <c r="AO372" s="1"/>
      <c r="AP372" s="1"/>
      <c r="AQ372" s="1"/>
      <c r="AR372" s="1"/>
      <c r="AS372" s="1"/>
      <c r="AT372" s="1"/>
      <c r="AU372" s="1"/>
      <c r="AV372" s="1"/>
      <c r="AX372" s="1"/>
      <c r="AY372" s="1"/>
      <c r="BB372" s="1"/>
      <c r="BD372" s="12"/>
      <c r="BE372" s="1"/>
      <c r="BF372" s="1"/>
      <c r="BH372" s="1"/>
      <c r="BI372" s="1"/>
      <c r="BJ372" s="1"/>
      <c r="BL372" s="1"/>
      <c r="BM372" s="1"/>
      <c r="BN372" s="1"/>
      <c r="BP372" s="1"/>
      <c r="BR372" s="1"/>
      <c r="BS372" s="1"/>
      <c r="BT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K372" s="1"/>
      <c r="CL372" s="1"/>
      <c r="CM372" s="1"/>
      <c r="CN372" s="1"/>
    </row>
    <row r="373" spans="1:92" ht="13.5">
      <c r="A373" s="3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T373" s="11"/>
      <c r="U373" s="1"/>
      <c r="W373" s="1"/>
      <c r="X373" s="1"/>
      <c r="Z373" s="1"/>
      <c r="AA373" s="1"/>
      <c r="AC373" s="1"/>
      <c r="AD373" s="1"/>
      <c r="AF373" s="1"/>
      <c r="AG373" s="1"/>
      <c r="AH373" s="1"/>
      <c r="AI373" s="1"/>
      <c r="AJ373" s="1"/>
      <c r="AK373" s="1"/>
      <c r="AM373" s="1"/>
      <c r="AO373" s="1"/>
      <c r="AP373" s="1"/>
      <c r="AQ373" s="1"/>
      <c r="AR373" s="1"/>
      <c r="AS373" s="1"/>
      <c r="AT373" s="1"/>
      <c r="AU373" s="1"/>
      <c r="AV373" s="1"/>
      <c r="AX373" s="1"/>
      <c r="AY373" s="1"/>
      <c r="BB373" s="1"/>
      <c r="BD373" s="12"/>
      <c r="BE373" s="1"/>
      <c r="BF373" s="1"/>
      <c r="BH373" s="1"/>
      <c r="BI373" s="1"/>
      <c r="BJ373" s="1"/>
      <c r="BL373" s="1"/>
      <c r="BM373" s="1"/>
      <c r="BN373" s="1"/>
      <c r="BP373" s="1"/>
      <c r="BR373" s="1"/>
      <c r="BS373" s="1"/>
      <c r="BT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K373" s="1"/>
      <c r="CL373" s="1"/>
      <c r="CM373" s="1"/>
      <c r="CN373" s="1"/>
    </row>
    <row r="374" spans="1:92" ht="13.5">
      <c r="A374" s="3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T374" s="11"/>
      <c r="U374" s="1"/>
      <c r="W374" s="1"/>
      <c r="X374" s="1"/>
      <c r="Z374" s="1"/>
      <c r="AA374" s="1"/>
      <c r="AC374" s="1"/>
      <c r="AD374" s="1"/>
      <c r="AF374" s="1"/>
      <c r="AG374" s="1"/>
      <c r="AH374" s="1"/>
      <c r="AI374" s="1"/>
      <c r="AJ374" s="1"/>
      <c r="AK374" s="1"/>
      <c r="AM374" s="1"/>
      <c r="AO374" s="1"/>
      <c r="AP374" s="1"/>
      <c r="AQ374" s="1"/>
      <c r="AR374" s="1"/>
      <c r="AS374" s="1"/>
      <c r="AT374" s="1"/>
      <c r="AU374" s="1"/>
      <c r="AV374" s="1"/>
      <c r="AX374" s="1"/>
      <c r="AY374" s="1"/>
      <c r="BB374" s="1"/>
      <c r="BD374" s="12"/>
      <c r="BE374" s="1"/>
      <c r="BF374" s="1"/>
      <c r="BH374" s="1"/>
      <c r="BI374" s="1"/>
      <c r="BJ374" s="1"/>
      <c r="BL374" s="1"/>
      <c r="BM374" s="1"/>
      <c r="BN374" s="1"/>
      <c r="BP374" s="1"/>
      <c r="BR374" s="1"/>
      <c r="BS374" s="1"/>
      <c r="BT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K374" s="1"/>
      <c r="CL374" s="1"/>
      <c r="CM374" s="1"/>
      <c r="CN374" s="1"/>
    </row>
    <row r="375" spans="1:92" ht="13.5">
      <c r="A375" s="3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T375" s="11"/>
      <c r="U375" s="1"/>
      <c r="W375" s="1"/>
      <c r="X375" s="1"/>
      <c r="Z375" s="1"/>
      <c r="AA375" s="1"/>
      <c r="AC375" s="1"/>
      <c r="AD375" s="1"/>
      <c r="AF375" s="1"/>
      <c r="AG375" s="1"/>
      <c r="AH375" s="1"/>
      <c r="AI375" s="1"/>
      <c r="AJ375" s="1"/>
      <c r="AK375" s="1"/>
      <c r="AM375" s="1"/>
      <c r="AO375" s="1"/>
      <c r="AP375" s="1"/>
      <c r="AQ375" s="1"/>
      <c r="AR375" s="1"/>
      <c r="AS375" s="1"/>
      <c r="AT375" s="1"/>
      <c r="AU375" s="1"/>
      <c r="AV375" s="1"/>
      <c r="AX375" s="1"/>
      <c r="AY375" s="1"/>
      <c r="BB375" s="1"/>
      <c r="BD375" s="12"/>
      <c r="BE375" s="1"/>
      <c r="BF375" s="1"/>
      <c r="BH375" s="1"/>
      <c r="BI375" s="1"/>
      <c r="BJ375" s="1"/>
      <c r="BL375" s="1"/>
      <c r="BM375" s="1"/>
      <c r="BN375" s="1"/>
      <c r="BP375" s="1"/>
      <c r="BR375" s="1"/>
      <c r="BS375" s="1"/>
      <c r="BT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K375" s="1"/>
      <c r="CL375" s="1"/>
      <c r="CM375" s="1"/>
      <c r="CN375" s="1"/>
    </row>
    <row r="376" spans="1:92" ht="13.5">
      <c r="A376" s="3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T376" s="11"/>
      <c r="U376" s="1"/>
      <c r="W376" s="1"/>
      <c r="X376" s="1"/>
      <c r="Z376" s="1"/>
      <c r="AA376" s="1"/>
      <c r="AC376" s="1"/>
      <c r="AD376" s="1"/>
      <c r="AF376" s="1"/>
      <c r="AG376" s="1"/>
      <c r="AH376" s="1"/>
      <c r="AI376" s="1"/>
      <c r="AJ376" s="1"/>
      <c r="AK376" s="1"/>
      <c r="AM376" s="1"/>
      <c r="AO376" s="1"/>
      <c r="AP376" s="1"/>
      <c r="AQ376" s="1"/>
      <c r="AR376" s="1"/>
      <c r="AS376" s="1"/>
      <c r="AT376" s="1"/>
      <c r="AU376" s="1"/>
      <c r="AV376" s="1"/>
      <c r="AX376" s="1"/>
      <c r="AY376" s="1"/>
      <c r="BB376" s="1"/>
      <c r="BD376" s="12"/>
      <c r="BE376" s="1"/>
      <c r="BF376" s="1"/>
      <c r="BH376" s="1"/>
      <c r="BI376" s="1"/>
      <c r="BJ376" s="1"/>
      <c r="BL376" s="1"/>
      <c r="BM376" s="1"/>
      <c r="BN376" s="1"/>
      <c r="BP376" s="1"/>
      <c r="BR376" s="1"/>
      <c r="BS376" s="1"/>
      <c r="BT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K376" s="1"/>
      <c r="CL376" s="1"/>
      <c r="CM376" s="1"/>
      <c r="CN376" s="1"/>
    </row>
    <row r="377" spans="1:92" ht="13.5">
      <c r="A377" s="3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T377" s="11"/>
      <c r="U377" s="1"/>
      <c r="W377" s="1"/>
      <c r="X377" s="1"/>
      <c r="Z377" s="1"/>
      <c r="AA377" s="1"/>
      <c r="AC377" s="1"/>
      <c r="AD377" s="1"/>
      <c r="AF377" s="1"/>
      <c r="AG377" s="1"/>
      <c r="AH377" s="1"/>
      <c r="AI377" s="1"/>
      <c r="AJ377" s="1"/>
      <c r="AK377" s="1"/>
      <c r="AM377" s="1"/>
      <c r="AO377" s="1"/>
      <c r="AP377" s="1"/>
      <c r="AQ377" s="1"/>
      <c r="AR377" s="1"/>
      <c r="AS377" s="1"/>
      <c r="AT377" s="1"/>
      <c r="AU377" s="1"/>
      <c r="AV377" s="1"/>
      <c r="AX377" s="1"/>
      <c r="AY377" s="1"/>
      <c r="BB377" s="1"/>
      <c r="BD377" s="12"/>
      <c r="BE377" s="1"/>
      <c r="BF377" s="1"/>
      <c r="BH377" s="1"/>
      <c r="BI377" s="1"/>
      <c r="BJ377" s="1"/>
      <c r="BL377" s="1"/>
      <c r="BM377" s="1"/>
      <c r="BN377" s="1"/>
      <c r="BP377" s="1"/>
      <c r="BR377" s="1"/>
      <c r="BS377" s="1"/>
      <c r="BT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K377" s="1"/>
      <c r="CL377" s="1"/>
      <c r="CM377" s="1"/>
      <c r="CN377" s="1"/>
    </row>
    <row r="378" spans="1:92" ht="13.5">
      <c r="A378" s="3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T378" s="11"/>
      <c r="U378" s="1"/>
      <c r="W378" s="1"/>
      <c r="X378" s="1"/>
      <c r="Z378" s="1"/>
      <c r="AA378" s="1"/>
      <c r="AC378" s="1"/>
      <c r="AD378" s="1"/>
      <c r="AF378" s="1"/>
      <c r="AG378" s="1"/>
      <c r="AH378" s="1"/>
      <c r="AI378" s="1"/>
      <c r="AJ378" s="1"/>
      <c r="AK378" s="1"/>
      <c r="AM378" s="1"/>
      <c r="AO378" s="1"/>
      <c r="AP378" s="1"/>
      <c r="AQ378" s="1"/>
      <c r="AR378" s="1"/>
      <c r="AS378" s="1"/>
      <c r="AT378" s="1"/>
      <c r="AU378" s="1"/>
      <c r="AV378" s="1"/>
      <c r="AX378" s="1"/>
      <c r="AY378" s="1"/>
      <c r="BB378" s="1"/>
      <c r="BD378" s="12"/>
      <c r="BE378" s="1"/>
      <c r="BF378" s="1"/>
      <c r="BH378" s="1"/>
      <c r="BI378" s="1"/>
      <c r="BJ378" s="1"/>
      <c r="BL378" s="1"/>
      <c r="BM378" s="1"/>
      <c r="BN378" s="1"/>
      <c r="BP378" s="1"/>
      <c r="BR378" s="1"/>
      <c r="BS378" s="1"/>
      <c r="BT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K378" s="1"/>
      <c r="CL378" s="1"/>
      <c r="CM378" s="1"/>
      <c r="CN378" s="1"/>
    </row>
    <row r="379" spans="1:92" ht="13.5">
      <c r="A379" s="3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T379" s="11"/>
      <c r="U379" s="1"/>
      <c r="W379" s="1"/>
      <c r="X379" s="1"/>
      <c r="Z379" s="1"/>
      <c r="AA379" s="1"/>
      <c r="AC379" s="1"/>
      <c r="AD379" s="1"/>
      <c r="AF379" s="1"/>
      <c r="AG379" s="1"/>
      <c r="AH379" s="1"/>
      <c r="AI379" s="1"/>
      <c r="AJ379" s="1"/>
      <c r="AK379" s="1"/>
      <c r="AM379" s="1"/>
      <c r="AO379" s="1"/>
      <c r="AP379" s="1"/>
      <c r="AQ379" s="1"/>
      <c r="AR379" s="1"/>
      <c r="AS379" s="1"/>
      <c r="AT379" s="1"/>
      <c r="AU379" s="1"/>
      <c r="AV379" s="1"/>
      <c r="AX379" s="1"/>
      <c r="AY379" s="1"/>
      <c r="BB379" s="1"/>
      <c r="BD379" s="12"/>
      <c r="BE379" s="1"/>
      <c r="BF379" s="1"/>
      <c r="BH379" s="1"/>
      <c r="BI379" s="1"/>
      <c r="BJ379" s="1"/>
      <c r="BL379" s="1"/>
      <c r="BM379" s="1"/>
      <c r="BN379" s="1"/>
      <c r="BP379" s="1"/>
      <c r="BR379" s="1"/>
      <c r="BS379" s="1"/>
      <c r="BT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K379" s="1"/>
      <c r="CL379" s="1"/>
      <c r="CM379" s="1"/>
      <c r="CN379" s="1"/>
    </row>
    <row r="380" spans="1:92" ht="13.5">
      <c r="A380" s="3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T380" s="11"/>
      <c r="U380" s="1"/>
      <c r="W380" s="1"/>
      <c r="X380" s="1"/>
      <c r="Z380" s="1"/>
      <c r="AA380" s="1"/>
      <c r="AC380" s="1"/>
      <c r="AD380" s="1"/>
      <c r="AF380" s="1"/>
      <c r="AG380" s="1"/>
      <c r="AH380" s="1"/>
      <c r="AI380" s="1"/>
      <c r="AJ380" s="1"/>
      <c r="AK380" s="1"/>
      <c r="AM380" s="1"/>
      <c r="AO380" s="1"/>
      <c r="AP380" s="1"/>
      <c r="AQ380" s="1"/>
      <c r="AR380" s="1"/>
      <c r="AS380" s="1"/>
      <c r="AT380" s="1"/>
      <c r="AU380" s="1"/>
      <c r="AV380" s="1"/>
      <c r="AX380" s="1"/>
      <c r="AY380" s="1"/>
      <c r="BB380" s="1"/>
      <c r="BD380" s="12"/>
      <c r="BE380" s="1"/>
      <c r="BF380" s="1"/>
      <c r="BH380" s="1"/>
      <c r="BI380" s="1"/>
      <c r="BJ380" s="1"/>
      <c r="BL380" s="1"/>
      <c r="BM380" s="1"/>
      <c r="BN380" s="1"/>
      <c r="BP380" s="1"/>
      <c r="BR380" s="1"/>
      <c r="BS380" s="1"/>
      <c r="BT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K380" s="1"/>
      <c r="CL380" s="1"/>
      <c r="CM380" s="1"/>
      <c r="CN380" s="1"/>
    </row>
    <row r="381" spans="1:92" ht="13.5">
      <c r="A381" s="3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T381" s="11"/>
      <c r="U381" s="1"/>
      <c r="W381" s="1"/>
      <c r="X381" s="1"/>
      <c r="Z381" s="1"/>
      <c r="AA381" s="1"/>
      <c r="AC381" s="1"/>
      <c r="AD381" s="1"/>
      <c r="AF381" s="1"/>
      <c r="AG381" s="1"/>
      <c r="AH381" s="1"/>
      <c r="AI381" s="1"/>
      <c r="AJ381" s="1"/>
      <c r="AK381" s="1"/>
      <c r="AM381" s="1"/>
      <c r="AO381" s="1"/>
      <c r="AP381" s="1"/>
      <c r="AQ381" s="1"/>
      <c r="AR381" s="1"/>
      <c r="AS381" s="1"/>
      <c r="AT381" s="1"/>
      <c r="AU381" s="1"/>
      <c r="AV381" s="1"/>
      <c r="AX381" s="1"/>
      <c r="AY381" s="1"/>
      <c r="BB381" s="1"/>
      <c r="BD381" s="12"/>
      <c r="BE381" s="1"/>
      <c r="BF381" s="1"/>
      <c r="BH381" s="1"/>
      <c r="BI381" s="1"/>
      <c r="BJ381" s="1"/>
      <c r="BL381" s="1"/>
      <c r="BM381" s="1"/>
      <c r="BN381" s="1"/>
      <c r="BP381" s="1"/>
      <c r="BR381" s="1"/>
      <c r="BS381" s="1"/>
      <c r="BT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K381" s="1"/>
      <c r="CL381" s="1"/>
      <c r="CM381" s="1"/>
      <c r="CN381" s="1"/>
    </row>
    <row r="382" spans="1:92" ht="13.5">
      <c r="A382" s="3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T382" s="11"/>
      <c r="U382" s="1"/>
      <c r="W382" s="1"/>
      <c r="X382" s="1"/>
      <c r="Z382" s="1"/>
      <c r="AA382" s="1"/>
      <c r="AC382" s="1"/>
      <c r="AD382" s="1"/>
      <c r="AF382" s="1"/>
      <c r="AG382" s="1"/>
      <c r="AH382" s="1"/>
      <c r="AI382" s="1"/>
      <c r="AJ382" s="1"/>
      <c r="AK382" s="1"/>
      <c r="AM382" s="1"/>
      <c r="AO382" s="1"/>
      <c r="AP382" s="1"/>
      <c r="AQ382" s="1"/>
      <c r="AR382" s="1"/>
      <c r="AS382" s="1"/>
      <c r="AT382" s="1"/>
      <c r="AU382" s="1"/>
      <c r="AV382" s="1"/>
      <c r="AX382" s="1"/>
      <c r="AY382" s="1"/>
      <c r="BB382" s="1"/>
      <c r="BD382" s="12"/>
      <c r="BE382" s="1"/>
      <c r="BF382" s="1"/>
      <c r="BH382" s="1"/>
      <c r="BI382" s="1"/>
      <c r="BJ382" s="1"/>
      <c r="BL382" s="1"/>
      <c r="BM382" s="1"/>
      <c r="BN382" s="1"/>
      <c r="BP382" s="1"/>
      <c r="BR382" s="1"/>
      <c r="BS382" s="1"/>
      <c r="BT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K382" s="1"/>
      <c r="CL382" s="1"/>
      <c r="CM382" s="1"/>
      <c r="CN382" s="1"/>
    </row>
    <row r="383" spans="1:92" ht="13.5">
      <c r="A383" s="3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T383" s="11"/>
      <c r="U383" s="1"/>
      <c r="W383" s="1"/>
      <c r="X383" s="1"/>
      <c r="Z383" s="1"/>
      <c r="AA383" s="1"/>
      <c r="AC383" s="1"/>
      <c r="AD383" s="1"/>
      <c r="AF383" s="1"/>
      <c r="AG383" s="1"/>
      <c r="AH383" s="1"/>
      <c r="AI383" s="1"/>
      <c r="AJ383" s="1"/>
      <c r="AK383" s="1"/>
      <c r="AM383" s="1"/>
      <c r="AO383" s="1"/>
      <c r="AP383" s="1"/>
      <c r="AQ383" s="1"/>
      <c r="AR383" s="1"/>
      <c r="AS383" s="1"/>
      <c r="AT383" s="1"/>
      <c r="AU383" s="1"/>
      <c r="AV383" s="1"/>
      <c r="AX383" s="1"/>
      <c r="AY383" s="1"/>
      <c r="BB383" s="1"/>
      <c r="BD383" s="12"/>
      <c r="BE383" s="1"/>
      <c r="BF383" s="1"/>
      <c r="BH383" s="1"/>
      <c r="BI383" s="1"/>
      <c r="BJ383" s="1"/>
      <c r="BL383" s="1"/>
      <c r="BM383" s="1"/>
      <c r="BN383" s="1"/>
      <c r="BP383" s="1"/>
      <c r="BR383" s="1"/>
      <c r="BS383" s="1"/>
      <c r="BT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K383" s="1"/>
      <c r="CL383" s="1"/>
      <c r="CM383" s="1"/>
      <c r="CN383" s="1"/>
    </row>
    <row r="384" spans="1:92" ht="13.5">
      <c r="A384" s="3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T384" s="11"/>
      <c r="U384" s="1"/>
      <c r="W384" s="1"/>
      <c r="X384" s="1"/>
      <c r="Z384" s="1"/>
      <c r="AA384" s="1"/>
      <c r="AC384" s="1"/>
      <c r="AD384" s="1"/>
      <c r="AF384" s="1"/>
      <c r="AG384" s="1"/>
      <c r="AH384" s="1"/>
      <c r="AI384" s="1"/>
      <c r="AJ384" s="1"/>
      <c r="AK384" s="1"/>
      <c r="AM384" s="1"/>
      <c r="AO384" s="1"/>
      <c r="AP384" s="1"/>
      <c r="AQ384" s="1"/>
      <c r="AR384" s="1"/>
      <c r="AS384" s="1"/>
      <c r="AT384" s="1"/>
      <c r="AU384" s="1"/>
      <c r="AV384" s="1"/>
      <c r="AX384" s="1"/>
      <c r="AY384" s="1"/>
      <c r="BB384" s="1"/>
      <c r="BD384" s="12"/>
      <c r="BE384" s="1"/>
      <c r="BF384" s="1"/>
      <c r="BH384" s="1"/>
      <c r="BI384" s="1"/>
      <c r="BJ384" s="1"/>
      <c r="BL384" s="1"/>
      <c r="BM384" s="1"/>
      <c r="BN384" s="1"/>
      <c r="BP384" s="1"/>
      <c r="BR384" s="1"/>
      <c r="BS384" s="1"/>
      <c r="BT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K384" s="1"/>
      <c r="CL384" s="1"/>
      <c r="CM384" s="1"/>
      <c r="CN384" s="1"/>
    </row>
    <row r="385" spans="1:92" ht="13.5">
      <c r="A385" s="3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T385" s="11"/>
      <c r="U385" s="1"/>
      <c r="W385" s="1"/>
      <c r="X385" s="1"/>
      <c r="Z385" s="1"/>
      <c r="AA385" s="1"/>
      <c r="AC385" s="1"/>
      <c r="AD385" s="1"/>
      <c r="AF385" s="1"/>
      <c r="AG385" s="1"/>
      <c r="AH385" s="1"/>
      <c r="AI385" s="1"/>
      <c r="AJ385" s="1"/>
      <c r="AK385" s="1"/>
      <c r="AM385" s="1"/>
      <c r="AO385" s="1"/>
      <c r="AP385" s="1"/>
      <c r="AQ385" s="1"/>
      <c r="AR385" s="1"/>
      <c r="AS385" s="1"/>
      <c r="AT385" s="1"/>
      <c r="AU385" s="1"/>
      <c r="AV385" s="1"/>
      <c r="AX385" s="1"/>
      <c r="AY385" s="1"/>
      <c r="BB385" s="1"/>
      <c r="BD385" s="12"/>
      <c r="BE385" s="1"/>
      <c r="BF385" s="1"/>
      <c r="BH385" s="1"/>
      <c r="BI385" s="1"/>
      <c r="BJ385" s="1"/>
      <c r="BL385" s="1"/>
      <c r="BM385" s="1"/>
      <c r="BN385" s="1"/>
      <c r="BP385" s="1"/>
      <c r="BR385" s="1"/>
      <c r="BS385" s="1"/>
      <c r="BT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K385" s="1"/>
      <c r="CL385" s="1"/>
      <c r="CM385" s="1"/>
      <c r="CN385" s="1"/>
    </row>
    <row r="386" spans="1:92" ht="13.5">
      <c r="A386" s="3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T386" s="11"/>
      <c r="U386" s="1"/>
      <c r="W386" s="1"/>
      <c r="X386" s="1"/>
      <c r="Z386" s="1"/>
      <c r="AA386" s="1"/>
      <c r="AC386" s="1"/>
      <c r="AD386" s="1"/>
      <c r="AF386" s="1"/>
      <c r="AG386" s="1"/>
      <c r="AH386" s="1"/>
      <c r="AI386" s="1"/>
      <c r="AJ386" s="1"/>
      <c r="AK386" s="1"/>
      <c r="AM386" s="1"/>
      <c r="AO386" s="1"/>
      <c r="AP386" s="1"/>
      <c r="AQ386" s="1"/>
      <c r="AR386" s="1"/>
      <c r="AS386" s="1"/>
      <c r="AT386" s="1"/>
      <c r="AU386" s="1"/>
      <c r="AV386" s="1"/>
      <c r="AX386" s="1"/>
      <c r="AY386" s="1"/>
      <c r="BB386" s="1"/>
      <c r="BD386" s="12"/>
      <c r="BE386" s="1"/>
      <c r="BF386" s="1"/>
      <c r="BH386" s="1"/>
      <c r="BI386" s="1"/>
      <c r="BJ386" s="1"/>
      <c r="BL386" s="1"/>
      <c r="BM386" s="1"/>
      <c r="BN386" s="1"/>
      <c r="BP386" s="1"/>
      <c r="BR386" s="1"/>
      <c r="BS386" s="1"/>
      <c r="BT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K386" s="1"/>
      <c r="CL386" s="1"/>
      <c r="CM386" s="1"/>
      <c r="CN386" s="1"/>
    </row>
    <row r="387" spans="1:92" ht="13.5">
      <c r="A387" s="3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T387" s="11"/>
      <c r="U387" s="1"/>
      <c r="W387" s="1"/>
      <c r="X387" s="1"/>
      <c r="Z387" s="1"/>
      <c r="AA387" s="1"/>
      <c r="AC387" s="1"/>
      <c r="AD387" s="1"/>
      <c r="AF387" s="1"/>
      <c r="AG387" s="1"/>
      <c r="AH387" s="1"/>
      <c r="AI387" s="1"/>
      <c r="AJ387" s="1"/>
      <c r="AK387" s="1"/>
      <c r="AM387" s="1"/>
      <c r="AO387" s="1"/>
      <c r="AP387" s="1"/>
      <c r="AQ387" s="1"/>
      <c r="AR387" s="1"/>
      <c r="AS387" s="1"/>
      <c r="AT387" s="1"/>
      <c r="AU387" s="1"/>
      <c r="AV387" s="1"/>
      <c r="AX387" s="1"/>
      <c r="AY387" s="1"/>
      <c r="BB387" s="1"/>
      <c r="BD387" s="12"/>
      <c r="BE387" s="1"/>
      <c r="BF387" s="1"/>
      <c r="BH387" s="1"/>
      <c r="BI387" s="1"/>
      <c r="BJ387" s="1"/>
      <c r="BL387" s="1"/>
      <c r="BM387" s="1"/>
      <c r="BN387" s="1"/>
      <c r="BP387" s="1"/>
      <c r="BR387" s="1"/>
      <c r="BS387" s="1"/>
      <c r="BT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K387" s="1"/>
      <c r="CL387" s="1"/>
      <c r="CM387" s="1"/>
      <c r="CN387" s="1"/>
    </row>
    <row r="388" spans="1:92" ht="13.5">
      <c r="A388" s="3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T388" s="11"/>
      <c r="U388" s="1"/>
      <c r="W388" s="1"/>
      <c r="X388" s="1"/>
      <c r="Z388" s="1"/>
      <c r="AA388" s="1"/>
      <c r="AC388" s="1"/>
      <c r="AD388" s="1"/>
      <c r="AF388" s="1"/>
      <c r="AG388" s="1"/>
      <c r="AH388" s="1"/>
      <c r="AI388" s="1"/>
      <c r="AJ388" s="1"/>
      <c r="AK388" s="1"/>
      <c r="AM388" s="1"/>
      <c r="AO388" s="1"/>
      <c r="AP388" s="1"/>
      <c r="AQ388" s="1"/>
      <c r="AR388" s="1"/>
      <c r="AS388" s="1"/>
      <c r="AT388" s="1"/>
      <c r="AU388" s="1"/>
      <c r="AV388" s="1"/>
      <c r="AX388" s="1"/>
      <c r="AY388" s="1"/>
      <c r="BB388" s="1"/>
      <c r="BD388" s="12"/>
      <c r="BE388" s="1"/>
      <c r="BF388" s="1"/>
      <c r="BH388" s="1"/>
      <c r="BI388" s="1"/>
      <c r="BJ388" s="1"/>
      <c r="BL388" s="1"/>
      <c r="BM388" s="1"/>
      <c r="BN388" s="1"/>
      <c r="BP388" s="1"/>
      <c r="BR388" s="1"/>
      <c r="BS388" s="1"/>
      <c r="BT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K388" s="1"/>
      <c r="CL388" s="1"/>
      <c r="CM388" s="1"/>
      <c r="CN388" s="1"/>
    </row>
    <row r="389" spans="1:92" ht="13.5">
      <c r="A389" s="3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T389" s="11"/>
      <c r="U389" s="1"/>
      <c r="W389" s="1"/>
      <c r="X389" s="1"/>
      <c r="Z389" s="1"/>
      <c r="AA389" s="1"/>
      <c r="AC389" s="1"/>
      <c r="AD389" s="1"/>
      <c r="AF389" s="1"/>
      <c r="AG389" s="1"/>
      <c r="AH389" s="1"/>
      <c r="AI389" s="1"/>
      <c r="AJ389" s="1"/>
      <c r="AK389" s="1"/>
      <c r="AM389" s="1"/>
      <c r="AO389" s="1"/>
      <c r="AP389" s="1"/>
      <c r="AQ389" s="1"/>
      <c r="AR389" s="1"/>
      <c r="AS389" s="1"/>
      <c r="AT389" s="1"/>
      <c r="AU389" s="1"/>
      <c r="AV389" s="1"/>
      <c r="AX389" s="1"/>
      <c r="AY389" s="1"/>
      <c r="BB389" s="1"/>
      <c r="BD389" s="12"/>
      <c r="BE389" s="1"/>
      <c r="BF389" s="1"/>
      <c r="BH389" s="1"/>
      <c r="BI389" s="1"/>
      <c r="BJ389" s="1"/>
      <c r="BL389" s="1"/>
      <c r="BM389" s="1"/>
      <c r="BN389" s="1"/>
      <c r="BP389" s="1"/>
      <c r="BR389" s="1"/>
      <c r="BS389" s="1"/>
      <c r="BT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K389" s="1"/>
      <c r="CL389" s="1"/>
      <c r="CM389" s="1"/>
      <c r="CN389" s="1"/>
    </row>
    <row r="390" spans="1:92" ht="13.5">
      <c r="A390" s="3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T390" s="11"/>
      <c r="U390" s="1"/>
      <c r="W390" s="1"/>
      <c r="X390" s="1"/>
      <c r="Z390" s="1"/>
      <c r="AA390" s="1"/>
      <c r="AC390" s="1"/>
      <c r="AD390" s="1"/>
      <c r="AF390" s="1"/>
      <c r="AG390" s="1"/>
      <c r="AH390" s="1"/>
      <c r="AI390" s="1"/>
      <c r="AJ390" s="1"/>
      <c r="AK390" s="1"/>
      <c r="AM390" s="1"/>
      <c r="AO390" s="1"/>
      <c r="AP390" s="1"/>
      <c r="AQ390" s="1"/>
      <c r="AR390" s="1"/>
      <c r="AS390" s="1"/>
      <c r="AT390" s="1"/>
      <c r="AU390" s="1"/>
      <c r="AV390" s="1"/>
      <c r="AX390" s="1"/>
      <c r="AY390" s="1"/>
      <c r="BB390" s="1"/>
      <c r="BD390" s="12"/>
      <c r="BE390" s="1"/>
      <c r="BF390" s="1"/>
      <c r="BH390" s="1"/>
      <c r="BI390" s="1"/>
      <c r="BJ390" s="1"/>
      <c r="BL390" s="1"/>
      <c r="BM390" s="1"/>
      <c r="BN390" s="1"/>
      <c r="BP390" s="1"/>
      <c r="BR390" s="1"/>
      <c r="BS390" s="1"/>
      <c r="BT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K390" s="1"/>
      <c r="CL390" s="1"/>
      <c r="CM390" s="1"/>
      <c r="CN390" s="1"/>
    </row>
    <row r="391" spans="1:92" ht="13.5">
      <c r="A391" s="3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T391" s="11"/>
      <c r="U391" s="1"/>
      <c r="W391" s="1"/>
      <c r="X391" s="1"/>
      <c r="Z391" s="1"/>
      <c r="AA391" s="1"/>
      <c r="AC391" s="1"/>
      <c r="AD391" s="1"/>
      <c r="AF391" s="1"/>
      <c r="AG391" s="1"/>
      <c r="AH391" s="1"/>
      <c r="AI391" s="1"/>
      <c r="AJ391" s="1"/>
      <c r="AK391" s="1"/>
      <c r="AM391" s="1"/>
      <c r="AO391" s="1"/>
      <c r="AP391" s="1"/>
      <c r="AQ391" s="1"/>
      <c r="AR391" s="1"/>
      <c r="AS391" s="1"/>
      <c r="AT391" s="1"/>
      <c r="AU391" s="1"/>
      <c r="AV391" s="1"/>
      <c r="AX391" s="1"/>
      <c r="AY391" s="1"/>
      <c r="BB391" s="1"/>
      <c r="BD391" s="12"/>
      <c r="BE391" s="1"/>
      <c r="BF391" s="1"/>
      <c r="BH391" s="1"/>
      <c r="BI391" s="1"/>
      <c r="BJ391" s="1"/>
      <c r="BL391" s="1"/>
      <c r="BM391" s="1"/>
      <c r="BN391" s="1"/>
      <c r="BP391" s="1"/>
      <c r="BR391" s="1"/>
      <c r="BS391" s="1"/>
      <c r="BT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K391" s="1"/>
      <c r="CL391" s="1"/>
      <c r="CM391" s="1"/>
      <c r="CN391" s="1"/>
    </row>
    <row r="392" spans="1:92" ht="13.5">
      <c r="A392" s="3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T392" s="11"/>
      <c r="U392" s="1"/>
      <c r="W392" s="1"/>
      <c r="X392" s="1"/>
      <c r="Z392" s="1"/>
      <c r="AA392" s="1"/>
      <c r="AC392" s="1"/>
      <c r="AD392" s="1"/>
      <c r="AF392" s="1"/>
      <c r="AG392" s="1"/>
      <c r="AH392" s="1"/>
      <c r="AI392" s="1"/>
      <c r="AJ392" s="1"/>
      <c r="AK392" s="1"/>
      <c r="AM392" s="1"/>
      <c r="AO392" s="1"/>
      <c r="AP392" s="1"/>
      <c r="AQ392" s="1"/>
      <c r="AR392" s="1"/>
      <c r="AS392" s="1"/>
      <c r="AT392" s="1"/>
      <c r="AU392" s="1"/>
      <c r="AV392" s="1"/>
      <c r="AX392" s="1"/>
      <c r="AY392" s="1"/>
      <c r="BB392" s="1"/>
      <c r="BD392" s="12"/>
      <c r="BE392" s="1"/>
      <c r="BF392" s="1"/>
      <c r="BH392" s="1"/>
      <c r="BI392" s="1"/>
      <c r="BJ392" s="1"/>
      <c r="BL392" s="1"/>
      <c r="BM392" s="1"/>
      <c r="BN392" s="1"/>
      <c r="BP392" s="1"/>
      <c r="BR392" s="1"/>
      <c r="BS392" s="1"/>
      <c r="BT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K392" s="1"/>
      <c r="CL392" s="1"/>
      <c r="CM392" s="1"/>
      <c r="CN392" s="1"/>
    </row>
    <row r="393" spans="1:92" ht="13.5">
      <c r="A393" s="3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T393" s="11"/>
      <c r="U393" s="1"/>
      <c r="W393" s="1"/>
      <c r="X393" s="1"/>
      <c r="Z393" s="1"/>
      <c r="AA393" s="1"/>
      <c r="AC393" s="1"/>
      <c r="AD393" s="1"/>
      <c r="AF393" s="1"/>
      <c r="AG393" s="1"/>
      <c r="AH393" s="1"/>
      <c r="AI393" s="1"/>
      <c r="AJ393" s="1"/>
      <c r="AK393" s="1"/>
      <c r="AM393" s="1"/>
      <c r="AO393" s="1"/>
      <c r="AP393" s="1"/>
      <c r="AQ393" s="1"/>
      <c r="AR393" s="1"/>
      <c r="AS393" s="1"/>
      <c r="AT393" s="1"/>
      <c r="AU393" s="1"/>
      <c r="AV393" s="1"/>
      <c r="AX393" s="1"/>
      <c r="AY393" s="1"/>
      <c r="BB393" s="1"/>
      <c r="BD393" s="12"/>
      <c r="BE393" s="1"/>
      <c r="BF393" s="1"/>
      <c r="BH393" s="1"/>
      <c r="BI393" s="1"/>
      <c r="BJ393" s="1"/>
      <c r="BL393" s="1"/>
      <c r="BM393" s="1"/>
      <c r="BN393" s="1"/>
      <c r="BP393" s="1"/>
      <c r="BR393" s="1"/>
      <c r="BS393" s="1"/>
      <c r="BT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K393" s="1"/>
      <c r="CL393" s="1"/>
      <c r="CM393" s="1"/>
      <c r="CN393" s="1"/>
    </row>
    <row r="394" spans="1:92" ht="13.5">
      <c r="A394" s="3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T394" s="11"/>
      <c r="U394" s="1"/>
      <c r="W394" s="1"/>
      <c r="X394" s="1"/>
      <c r="Z394" s="1"/>
      <c r="AA394" s="1"/>
      <c r="AC394" s="1"/>
      <c r="AD394" s="1"/>
      <c r="AF394" s="1"/>
      <c r="AG394" s="1"/>
      <c r="AH394" s="1"/>
      <c r="AI394" s="1"/>
      <c r="AJ394" s="1"/>
      <c r="AK394" s="1"/>
      <c r="AM394" s="1"/>
      <c r="AO394" s="1"/>
      <c r="AP394" s="1"/>
      <c r="AQ394" s="1"/>
      <c r="AR394" s="1"/>
      <c r="AS394" s="1"/>
      <c r="AT394" s="1"/>
      <c r="AU394" s="1"/>
      <c r="AV394" s="1"/>
      <c r="AX394" s="1"/>
      <c r="AY394" s="1"/>
      <c r="BB394" s="1"/>
      <c r="BD394" s="12"/>
      <c r="BE394" s="1"/>
      <c r="BF394" s="1"/>
      <c r="BH394" s="1"/>
      <c r="BI394" s="1"/>
      <c r="BJ394" s="1"/>
      <c r="BL394" s="1"/>
      <c r="BM394" s="1"/>
      <c r="BN394" s="1"/>
      <c r="BP394" s="1"/>
      <c r="BR394" s="1"/>
      <c r="BS394" s="1"/>
      <c r="BT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K394" s="1"/>
      <c r="CL394" s="1"/>
      <c r="CM394" s="1"/>
      <c r="CN394" s="1"/>
    </row>
    <row r="395" spans="1:92" ht="13.5">
      <c r="A395" s="3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T395" s="11"/>
      <c r="U395" s="1"/>
      <c r="W395" s="1"/>
      <c r="X395" s="1"/>
      <c r="Z395" s="1"/>
      <c r="AA395" s="1"/>
      <c r="AC395" s="1"/>
      <c r="AD395" s="1"/>
      <c r="AF395" s="1"/>
      <c r="AG395" s="1"/>
      <c r="AH395" s="1"/>
      <c r="AI395" s="1"/>
      <c r="AJ395" s="1"/>
      <c r="AK395" s="1"/>
      <c r="AM395" s="1"/>
      <c r="AO395" s="1"/>
      <c r="AP395" s="1"/>
      <c r="AQ395" s="1"/>
      <c r="AR395" s="1"/>
      <c r="AS395" s="1"/>
      <c r="AT395" s="1"/>
      <c r="AU395" s="1"/>
      <c r="AV395" s="1"/>
      <c r="AX395" s="1"/>
      <c r="AY395" s="1"/>
      <c r="BB395" s="1"/>
      <c r="BD395" s="12"/>
      <c r="BE395" s="1"/>
      <c r="BF395" s="1"/>
      <c r="BH395" s="1"/>
      <c r="BI395" s="1"/>
      <c r="BJ395" s="1"/>
      <c r="BL395" s="1"/>
      <c r="BM395" s="1"/>
      <c r="BN395" s="1"/>
      <c r="BP395" s="1"/>
      <c r="BR395" s="1"/>
      <c r="BS395" s="1"/>
      <c r="BT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K395" s="1"/>
      <c r="CL395" s="1"/>
      <c r="CM395" s="1"/>
      <c r="CN395" s="1"/>
    </row>
    <row r="396" spans="1:92" ht="13.5">
      <c r="A396" s="3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T396" s="11"/>
      <c r="U396" s="1"/>
      <c r="W396" s="1"/>
      <c r="X396" s="1"/>
      <c r="Z396" s="1"/>
      <c r="AA396" s="1"/>
      <c r="AC396" s="1"/>
      <c r="AD396" s="1"/>
      <c r="AF396" s="1"/>
      <c r="AG396" s="1"/>
      <c r="AH396" s="1"/>
      <c r="AI396" s="1"/>
      <c r="AJ396" s="1"/>
      <c r="AK396" s="1"/>
      <c r="AM396" s="1"/>
      <c r="AO396" s="1"/>
      <c r="AP396" s="1"/>
      <c r="AQ396" s="1"/>
      <c r="AR396" s="1"/>
      <c r="AS396" s="1"/>
      <c r="AT396" s="1"/>
      <c r="AU396" s="1"/>
      <c r="AV396" s="1"/>
      <c r="AX396" s="1"/>
      <c r="AY396" s="1"/>
      <c r="BB396" s="1"/>
      <c r="BD396" s="12"/>
      <c r="BE396" s="1"/>
      <c r="BF396" s="1"/>
      <c r="BH396" s="1"/>
      <c r="BI396" s="1"/>
      <c r="BJ396" s="1"/>
      <c r="BL396" s="1"/>
      <c r="BM396" s="1"/>
      <c r="BN396" s="1"/>
      <c r="BP396" s="1"/>
      <c r="BR396" s="1"/>
      <c r="BS396" s="1"/>
      <c r="BT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K396" s="1"/>
      <c r="CL396" s="1"/>
      <c r="CM396" s="1"/>
      <c r="CN396" s="1"/>
    </row>
    <row r="397" spans="1:92" ht="13.5">
      <c r="A397" s="3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T397" s="11"/>
      <c r="U397" s="1"/>
      <c r="W397" s="1"/>
      <c r="X397" s="1"/>
      <c r="Z397" s="1"/>
      <c r="AA397" s="1"/>
      <c r="AC397" s="1"/>
      <c r="AD397" s="1"/>
      <c r="AF397" s="1"/>
      <c r="AG397" s="1"/>
      <c r="AH397" s="1"/>
      <c r="AI397" s="1"/>
      <c r="AJ397" s="1"/>
      <c r="AK397" s="1"/>
      <c r="AM397" s="1"/>
      <c r="AO397" s="1"/>
      <c r="AP397" s="1"/>
      <c r="AQ397" s="1"/>
      <c r="AR397" s="1"/>
      <c r="AS397" s="1"/>
      <c r="AT397" s="1"/>
      <c r="AU397" s="1"/>
      <c r="AV397" s="1"/>
      <c r="AX397" s="1"/>
      <c r="AY397" s="1"/>
      <c r="BB397" s="1"/>
      <c r="BD397" s="12"/>
      <c r="BE397" s="1"/>
      <c r="BF397" s="1"/>
      <c r="BH397" s="1"/>
      <c r="BI397" s="1"/>
      <c r="BJ397" s="1"/>
      <c r="BL397" s="1"/>
      <c r="BM397" s="1"/>
      <c r="BN397" s="1"/>
      <c r="BP397" s="1"/>
      <c r="BR397" s="1"/>
      <c r="BS397" s="1"/>
      <c r="BT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K397" s="1"/>
      <c r="CL397" s="1"/>
      <c r="CM397" s="1"/>
      <c r="CN397" s="1"/>
    </row>
    <row r="398" spans="1:92" ht="13.5">
      <c r="A398" s="3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T398" s="11"/>
      <c r="U398" s="1"/>
      <c r="W398" s="1"/>
      <c r="X398" s="1"/>
      <c r="Z398" s="1"/>
      <c r="AA398" s="1"/>
      <c r="AC398" s="1"/>
      <c r="AD398" s="1"/>
      <c r="AF398" s="1"/>
      <c r="AG398" s="1"/>
      <c r="AH398" s="1"/>
      <c r="AI398" s="1"/>
      <c r="AJ398" s="1"/>
      <c r="AK398" s="1"/>
      <c r="AM398" s="1"/>
      <c r="AO398" s="1"/>
      <c r="AP398" s="1"/>
      <c r="AQ398" s="1"/>
      <c r="AR398" s="1"/>
      <c r="AS398" s="1"/>
      <c r="AT398" s="1"/>
      <c r="AU398" s="1"/>
      <c r="AV398" s="1"/>
      <c r="AX398" s="1"/>
      <c r="AY398" s="1"/>
      <c r="BB398" s="1"/>
      <c r="BD398" s="12"/>
      <c r="BE398" s="1"/>
      <c r="BF398" s="1"/>
      <c r="BH398" s="1"/>
      <c r="BI398" s="1"/>
      <c r="BJ398" s="1"/>
      <c r="BL398" s="1"/>
      <c r="BM398" s="1"/>
      <c r="BN398" s="1"/>
      <c r="BP398" s="1"/>
      <c r="BR398" s="1"/>
      <c r="BS398" s="1"/>
      <c r="BT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K398" s="1"/>
      <c r="CL398" s="1"/>
      <c r="CM398" s="1"/>
      <c r="CN398" s="1"/>
    </row>
    <row r="399" spans="1:92" ht="13.5">
      <c r="A399" s="3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T399" s="11"/>
      <c r="U399" s="1"/>
      <c r="W399" s="1"/>
      <c r="X399" s="1"/>
      <c r="Z399" s="1"/>
      <c r="AA399" s="1"/>
      <c r="AC399" s="1"/>
      <c r="AD399" s="1"/>
      <c r="AF399" s="1"/>
      <c r="AG399" s="1"/>
      <c r="AH399" s="1"/>
      <c r="AI399" s="1"/>
      <c r="AJ399" s="1"/>
      <c r="AK399" s="1"/>
      <c r="AM399" s="1"/>
      <c r="AO399" s="1"/>
      <c r="AP399" s="1"/>
      <c r="AQ399" s="1"/>
      <c r="AR399" s="1"/>
      <c r="AS399" s="1"/>
      <c r="AT399" s="1"/>
      <c r="AU399" s="1"/>
      <c r="AV399" s="1"/>
      <c r="AX399" s="1"/>
      <c r="AY399" s="1"/>
      <c r="BB399" s="1"/>
      <c r="BD399" s="12"/>
      <c r="BE399" s="1"/>
      <c r="BF399" s="1"/>
      <c r="BH399" s="1"/>
      <c r="BI399" s="1"/>
      <c r="BJ399" s="1"/>
      <c r="BL399" s="1"/>
      <c r="BM399" s="1"/>
      <c r="BN399" s="1"/>
      <c r="BP399" s="1"/>
      <c r="BR399" s="1"/>
      <c r="BS399" s="1"/>
      <c r="BT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K399" s="1"/>
      <c r="CL399" s="1"/>
      <c r="CM399" s="1"/>
      <c r="CN399" s="1"/>
    </row>
    <row r="400" spans="1:92" ht="13.5">
      <c r="A400" s="3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T400" s="11"/>
      <c r="U400" s="1"/>
      <c r="W400" s="1"/>
      <c r="X400" s="1"/>
      <c r="Z400" s="1"/>
      <c r="AA400" s="1"/>
      <c r="AC400" s="1"/>
      <c r="AD400" s="1"/>
      <c r="AF400" s="1"/>
      <c r="AG400" s="1"/>
      <c r="AH400" s="1"/>
      <c r="AI400" s="1"/>
      <c r="AJ400" s="1"/>
      <c r="AK400" s="1"/>
      <c r="AM400" s="1"/>
      <c r="AO400" s="1"/>
      <c r="AP400" s="1"/>
      <c r="AQ400" s="1"/>
      <c r="AR400" s="1"/>
      <c r="AS400" s="1"/>
      <c r="AT400" s="1"/>
      <c r="AU400" s="1"/>
      <c r="AV400" s="1"/>
      <c r="AX400" s="1"/>
      <c r="AY400" s="1"/>
      <c r="BB400" s="1"/>
      <c r="BD400" s="12"/>
      <c r="BE400" s="1"/>
      <c r="BF400" s="1"/>
      <c r="BH400" s="1"/>
      <c r="BI400" s="1"/>
      <c r="BJ400" s="1"/>
      <c r="BL400" s="1"/>
      <c r="BM400" s="1"/>
      <c r="BN400" s="1"/>
      <c r="BP400" s="1"/>
      <c r="BR400" s="1"/>
      <c r="BS400" s="1"/>
      <c r="BT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K400" s="1"/>
      <c r="CL400" s="1"/>
      <c r="CM400" s="1"/>
      <c r="CN400" s="1"/>
    </row>
    <row r="401" spans="1:92" ht="13.5">
      <c r="A401" s="3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T401" s="11"/>
      <c r="U401" s="1"/>
      <c r="W401" s="1"/>
      <c r="X401" s="1"/>
      <c r="Z401" s="1"/>
      <c r="AA401" s="1"/>
      <c r="AC401" s="1"/>
      <c r="AD401" s="1"/>
      <c r="AF401" s="1"/>
      <c r="AG401" s="1"/>
      <c r="AH401" s="1"/>
      <c r="AI401" s="1"/>
      <c r="AJ401" s="1"/>
      <c r="AK401" s="1"/>
      <c r="AM401" s="1"/>
      <c r="AO401" s="1"/>
      <c r="AP401" s="1"/>
      <c r="AQ401" s="1"/>
      <c r="AR401" s="1"/>
      <c r="AS401" s="1"/>
      <c r="AT401" s="1"/>
      <c r="AU401" s="1"/>
      <c r="AV401" s="1"/>
      <c r="AX401" s="1"/>
      <c r="AY401" s="1"/>
      <c r="BB401" s="1"/>
      <c r="BD401" s="12"/>
      <c r="BE401" s="1"/>
      <c r="BF401" s="1"/>
      <c r="BH401" s="1"/>
      <c r="BI401" s="1"/>
      <c r="BJ401" s="1"/>
      <c r="BL401" s="1"/>
      <c r="BM401" s="1"/>
      <c r="BN401" s="1"/>
      <c r="BP401" s="1"/>
      <c r="BR401" s="1"/>
      <c r="BS401" s="1"/>
      <c r="BT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K401" s="1"/>
      <c r="CL401" s="1"/>
      <c r="CM401" s="1"/>
      <c r="CN401" s="1"/>
    </row>
    <row r="402" spans="1:92" ht="13.5">
      <c r="A402" s="3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T402" s="11"/>
      <c r="U402" s="1"/>
      <c r="W402" s="1"/>
      <c r="X402" s="1"/>
      <c r="Z402" s="1"/>
      <c r="AA402" s="1"/>
      <c r="AC402" s="1"/>
      <c r="AD402" s="1"/>
      <c r="AF402" s="1"/>
      <c r="AG402" s="1"/>
      <c r="AH402" s="1"/>
      <c r="AI402" s="1"/>
      <c r="AJ402" s="1"/>
      <c r="AK402" s="1"/>
      <c r="AM402" s="1"/>
      <c r="AO402" s="1"/>
      <c r="AP402" s="1"/>
      <c r="AQ402" s="1"/>
      <c r="AR402" s="1"/>
      <c r="AS402" s="1"/>
      <c r="AT402" s="1"/>
      <c r="AU402" s="1"/>
      <c r="AV402" s="1"/>
      <c r="AX402" s="1"/>
      <c r="AY402" s="1"/>
      <c r="BB402" s="1"/>
      <c r="BD402" s="12"/>
      <c r="BE402" s="1"/>
      <c r="BF402" s="1"/>
      <c r="BH402" s="1"/>
      <c r="BI402" s="1"/>
      <c r="BJ402" s="1"/>
      <c r="BL402" s="1"/>
      <c r="BM402" s="1"/>
      <c r="BN402" s="1"/>
      <c r="BP402" s="1"/>
      <c r="BR402" s="1"/>
      <c r="BS402" s="1"/>
      <c r="BT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K402" s="1"/>
      <c r="CL402" s="1"/>
      <c r="CM402" s="1"/>
      <c r="CN402" s="1"/>
    </row>
    <row r="403" spans="1:92" ht="13.5">
      <c r="A403" s="3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T403" s="11"/>
      <c r="U403" s="1"/>
      <c r="W403" s="1"/>
      <c r="X403" s="1"/>
      <c r="Z403" s="1"/>
      <c r="AA403" s="1"/>
      <c r="AC403" s="1"/>
      <c r="AD403" s="1"/>
      <c r="AF403" s="1"/>
      <c r="AG403" s="1"/>
      <c r="AH403" s="1"/>
      <c r="AI403" s="1"/>
      <c r="AJ403" s="1"/>
      <c r="AK403" s="1"/>
      <c r="AM403" s="1"/>
      <c r="AO403" s="1"/>
      <c r="AP403" s="1"/>
      <c r="AQ403" s="1"/>
      <c r="AR403" s="1"/>
      <c r="AS403" s="1"/>
      <c r="AT403" s="1"/>
      <c r="AU403" s="1"/>
      <c r="AV403" s="1"/>
      <c r="AX403" s="1"/>
      <c r="AY403" s="1"/>
      <c r="BB403" s="1"/>
      <c r="BD403" s="12"/>
      <c r="BE403" s="1"/>
      <c r="BF403" s="1"/>
      <c r="BH403" s="1"/>
      <c r="BI403" s="1"/>
      <c r="BJ403" s="1"/>
      <c r="BL403" s="1"/>
      <c r="BM403" s="1"/>
      <c r="BN403" s="1"/>
      <c r="BP403" s="1"/>
      <c r="BR403" s="1"/>
      <c r="BS403" s="1"/>
      <c r="BT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K403" s="1"/>
      <c r="CL403" s="1"/>
      <c r="CM403" s="1"/>
      <c r="CN403" s="1"/>
    </row>
    <row r="404" spans="1:92" ht="13.5">
      <c r="A404" s="3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T404" s="11"/>
      <c r="U404" s="1"/>
      <c r="W404" s="1"/>
      <c r="X404" s="1"/>
      <c r="Z404" s="1"/>
      <c r="AA404" s="1"/>
      <c r="AC404" s="1"/>
      <c r="AD404" s="1"/>
      <c r="AF404" s="1"/>
      <c r="AG404" s="1"/>
      <c r="AH404" s="1"/>
      <c r="AI404" s="1"/>
      <c r="AJ404" s="1"/>
      <c r="AK404" s="1"/>
      <c r="AM404" s="1"/>
      <c r="AO404" s="1"/>
      <c r="AP404" s="1"/>
      <c r="AQ404" s="1"/>
      <c r="AR404" s="1"/>
      <c r="AS404" s="1"/>
      <c r="AT404" s="1"/>
      <c r="AU404" s="1"/>
      <c r="AV404" s="1"/>
      <c r="AX404" s="1"/>
      <c r="AY404" s="1"/>
      <c r="BB404" s="1"/>
      <c r="BD404" s="12"/>
      <c r="BE404" s="1"/>
      <c r="BF404" s="1"/>
      <c r="BH404" s="1"/>
      <c r="BI404" s="1"/>
      <c r="BJ404" s="1"/>
      <c r="BL404" s="1"/>
      <c r="BM404" s="1"/>
      <c r="BN404" s="1"/>
      <c r="BP404" s="1"/>
      <c r="BR404" s="1"/>
      <c r="BS404" s="1"/>
      <c r="BT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K404" s="1"/>
      <c r="CL404" s="1"/>
      <c r="CM404" s="1"/>
      <c r="CN404" s="1"/>
    </row>
    <row r="405" spans="1:92" ht="13.5">
      <c r="A405" s="3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T405" s="11"/>
      <c r="U405" s="1"/>
      <c r="W405" s="1"/>
      <c r="X405" s="1"/>
      <c r="Z405" s="1"/>
      <c r="AA405" s="1"/>
      <c r="AC405" s="1"/>
      <c r="AD405" s="1"/>
      <c r="AF405" s="1"/>
      <c r="AG405" s="1"/>
      <c r="AH405" s="1"/>
      <c r="AI405" s="1"/>
      <c r="AJ405" s="1"/>
      <c r="AK405" s="1"/>
      <c r="AM405" s="1"/>
      <c r="AO405" s="1"/>
      <c r="AP405" s="1"/>
      <c r="AQ405" s="1"/>
      <c r="AR405" s="1"/>
      <c r="AS405" s="1"/>
      <c r="AT405" s="1"/>
      <c r="AU405" s="1"/>
      <c r="AV405" s="1"/>
      <c r="AX405" s="1"/>
      <c r="AY405" s="1"/>
      <c r="BB405" s="1"/>
      <c r="BD405" s="12"/>
      <c r="BE405" s="1"/>
      <c r="BF405" s="1"/>
      <c r="BH405" s="1"/>
      <c r="BI405" s="1"/>
      <c r="BJ405" s="1"/>
      <c r="BL405" s="1"/>
      <c r="BM405" s="1"/>
      <c r="BN405" s="1"/>
      <c r="BP405" s="1"/>
      <c r="BR405" s="1"/>
      <c r="BS405" s="1"/>
      <c r="BT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K405" s="1"/>
      <c r="CL405" s="1"/>
      <c r="CM405" s="1"/>
      <c r="CN405" s="1"/>
    </row>
    <row r="406" spans="1:92" ht="13.5">
      <c r="A406" s="3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T406" s="11"/>
      <c r="U406" s="1"/>
      <c r="W406" s="1"/>
      <c r="X406" s="1"/>
      <c r="Z406" s="1"/>
      <c r="AA406" s="1"/>
      <c r="AC406" s="1"/>
      <c r="AD406" s="1"/>
      <c r="AF406" s="1"/>
      <c r="AG406" s="1"/>
      <c r="AH406" s="1"/>
      <c r="AI406" s="1"/>
      <c r="AJ406" s="1"/>
      <c r="AK406" s="1"/>
      <c r="AM406" s="1"/>
      <c r="AO406" s="1"/>
      <c r="AP406" s="1"/>
      <c r="AQ406" s="1"/>
      <c r="AR406" s="1"/>
      <c r="AS406" s="1"/>
      <c r="AT406" s="1"/>
      <c r="AU406" s="1"/>
      <c r="AV406" s="1"/>
      <c r="AX406" s="1"/>
      <c r="AY406" s="1"/>
      <c r="BB406" s="1"/>
      <c r="BD406" s="12"/>
      <c r="BE406" s="1"/>
      <c r="BF406" s="1"/>
      <c r="BH406" s="1"/>
      <c r="BI406" s="1"/>
      <c r="BJ406" s="1"/>
      <c r="BL406" s="1"/>
      <c r="BM406" s="1"/>
      <c r="BN406" s="1"/>
      <c r="BP406" s="1"/>
      <c r="BR406" s="1"/>
      <c r="BS406" s="1"/>
      <c r="BT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K406" s="1"/>
      <c r="CL406" s="1"/>
      <c r="CM406" s="1"/>
      <c r="CN406" s="1"/>
    </row>
    <row r="407" spans="1:92" ht="13.5">
      <c r="A407" s="3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T407" s="11"/>
      <c r="U407" s="1"/>
      <c r="W407" s="1"/>
      <c r="X407" s="1"/>
      <c r="Z407" s="1"/>
      <c r="AA407" s="1"/>
      <c r="AC407" s="1"/>
      <c r="AD407" s="1"/>
      <c r="AF407" s="1"/>
      <c r="AG407" s="1"/>
      <c r="AH407" s="1"/>
      <c r="AI407" s="1"/>
      <c r="AJ407" s="1"/>
      <c r="AK407" s="1"/>
      <c r="AM407" s="1"/>
      <c r="AO407" s="1"/>
      <c r="AP407" s="1"/>
      <c r="AQ407" s="1"/>
      <c r="AR407" s="1"/>
      <c r="AS407" s="1"/>
      <c r="AT407" s="1"/>
      <c r="AU407" s="1"/>
      <c r="AV407" s="1"/>
      <c r="AX407" s="1"/>
      <c r="AY407" s="1"/>
      <c r="BB407" s="1"/>
      <c r="BD407" s="12"/>
      <c r="BE407" s="1"/>
      <c r="BF407" s="1"/>
      <c r="BH407" s="1"/>
      <c r="BI407" s="1"/>
      <c r="BJ407" s="1"/>
      <c r="BL407" s="1"/>
      <c r="BM407" s="1"/>
      <c r="BN407" s="1"/>
      <c r="BP407" s="1"/>
      <c r="BR407" s="1"/>
      <c r="BS407" s="1"/>
      <c r="BT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K407" s="1"/>
      <c r="CL407" s="1"/>
      <c r="CM407" s="1"/>
      <c r="CN407" s="1"/>
    </row>
    <row r="408" spans="1:92" ht="13.5">
      <c r="A408" s="3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T408" s="11"/>
      <c r="U408" s="1"/>
      <c r="W408" s="1"/>
      <c r="X408" s="1"/>
      <c r="Z408" s="1"/>
      <c r="AA408" s="1"/>
      <c r="AC408" s="1"/>
      <c r="AD408" s="1"/>
      <c r="AF408" s="1"/>
      <c r="AG408" s="1"/>
      <c r="AH408" s="1"/>
      <c r="AI408" s="1"/>
      <c r="AJ408" s="1"/>
      <c r="AK408" s="1"/>
      <c r="AM408" s="1"/>
      <c r="AO408" s="1"/>
      <c r="AP408" s="1"/>
      <c r="AQ408" s="1"/>
      <c r="AR408" s="1"/>
      <c r="AS408" s="1"/>
      <c r="AT408" s="1"/>
      <c r="AU408" s="1"/>
      <c r="AV408" s="1"/>
      <c r="AX408" s="1"/>
      <c r="AY408" s="1"/>
      <c r="BB408" s="1"/>
      <c r="BD408" s="12"/>
      <c r="BE408" s="1"/>
      <c r="BF408" s="1"/>
      <c r="BH408" s="1"/>
      <c r="BI408" s="1"/>
      <c r="BJ408" s="1"/>
      <c r="BL408" s="1"/>
      <c r="BM408" s="1"/>
      <c r="BN408" s="1"/>
      <c r="BP408" s="1"/>
      <c r="BR408" s="1"/>
      <c r="BS408" s="1"/>
      <c r="BT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K408" s="1"/>
      <c r="CL408" s="1"/>
      <c r="CM408" s="1"/>
      <c r="CN408" s="1"/>
    </row>
    <row r="409" spans="1:92" ht="13.5">
      <c r="A409" s="3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T409" s="11"/>
      <c r="U409" s="1"/>
      <c r="W409" s="1"/>
      <c r="X409" s="1"/>
      <c r="Z409" s="1"/>
      <c r="AA409" s="1"/>
      <c r="AC409" s="1"/>
      <c r="AD409" s="1"/>
      <c r="AF409" s="1"/>
      <c r="AG409" s="1"/>
      <c r="AH409" s="1"/>
      <c r="AI409" s="1"/>
      <c r="AJ409" s="1"/>
      <c r="AK409" s="1"/>
      <c r="AM409" s="1"/>
      <c r="AO409" s="1"/>
      <c r="AP409" s="1"/>
      <c r="AQ409" s="1"/>
      <c r="AR409" s="1"/>
      <c r="AS409" s="1"/>
      <c r="AT409" s="1"/>
      <c r="AU409" s="1"/>
      <c r="AV409" s="1"/>
      <c r="AX409" s="1"/>
      <c r="AY409" s="1"/>
      <c r="BB409" s="1"/>
      <c r="BD409" s="12"/>
      <c r="BE409" s="1"/>
      <c r="BF409" s="1"/>
      <c r="BH409" s="1"/>
      <c r="BI409" s="1"/>
      <c r="BJ409" s="1"/>
      <c r="BL409" s="1"/>
      <c r="BM409" s="1"/>
      <c r="BN409" s="1"/>
      <c r="BP409" s="1"/>
      <c r="BR409" s="1"/>
      <c r="BS409" s="1"/>
      <c r="BT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K409" s="1"/>
      <c r="CL409" s="1"/>
      <c r="CM409" s="1"/>
      <c r="CN409" s="1"/>
    </row>
    <row r="410" spans="1:92" ht="13.5">
      <c r="A410" s="3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T410" s="11"/>
      <c r="U410" s="1"/>
      <c r="W410" s="1"/>
      <c r="X410" s="1"/>
      <c r="Z410" s="1"/>
      <c r="AA410" s="1"/>
      <c r="AC410" s="1"/>
      <c r="AD410" s="1"/>
      <c r="AF410" s="1"/>
      <c r="AG410" s="1"/>
      <c r="AH410" s="1"/>
      <c r="AI410" s="1"/>
      <c r="AJ410" s="1"/>
      <c r="AK410" s="1"/>
      <c r="AM410" s="1"/>
      <c r="AO410" s="1"/>
      <c r="AP410" s="1"/>
      <c r="AQ410" s="1"/>
      <c r="AR410" s="1"/>
      <c r="AS410" s="1"/>
      <c r="AT410" s="1"/>
      <c r="AU410" s="1"/>
      <c r="AV410" s="1"/>
      <c r="AX410" s="1"/>
      <c r="AY410" s="1"/>
      <c r="BB410" s="1"/>
      <c r="BD410" s="12"/>
      <c r="BE410" s="1"/>
      <c r="BF410" s="1"/>
      <c r="BH410" s="1"/>
      <c r="BI410" s="1"/>
      <c r="BJ410" s="1"/>
      <c r="BL410" s="1"/>
      <c r="BM410" s="1"/>
      <c r="BN410" s="1"/>
      <c r="BP410" s="1"/>
      <c r="BR410" s="1"/>
      <c r="BS410" s="1"/>
      <c r="BT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K410" s="1"/>
      <c r="CL410" s="1"/>
      <c r="CM410" s="1"/>
      <c r="CN410" s="1"/>
    </row>
    <row r="411" spans="1:92" ht="13.5">
      <c r="A411" s="3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T411" s="11"/>
      <c r="U411" s="1"/>
      <c r="W411" s="1"/>
      <c r="X411" s="1"/>
      <c r="Z411" s="1"/>
      <c r="AA411" s="1"/>
      <c r="AC411" s="1"/>
      <c r="AD411" s="1"/>
      <c r="AF411" s="1"/>
      <c r="AG411" s="1"/>
      <c r="AH411" s="1"/>
      <c r="AI411" s="1"/>
      <c r="AJ411" s="1"/>
      <c r="AK411" s="1"/>
      <c r="AM411" s="1"/>
      <c r="AO411" s="1"/>
      <c r="AP411" s="1"/>
      <c r="AQ411" s="1"/>
      <c r="AR411" s="1"/>
      <c r="AS411" s="1"/>
      <c r="AT411" s="1"/>
      <c r="AU411" s="1"/>
      <c r="AV411" s="1"/>
      <c r="AX411" s="1"/>
      <c r="AY411" s="1"/>
      <c r="BB411" s="1"/>
      <c r="BD411" s="12"/>
      <c r="BE411" s="1"/>
      <c r="BF411" s="1"/>
      <c r="BH411" s="1"/>
      <c r="BI411" s="1"/>
      <c r="BJ411" s="1"/>
      <c r="BL411" s="1"/>
      <c r="BM411" s="1"/>
      <c r="BN411" s="1"/>
      <c r="BP411" s="1"/>
      <c r="BR411" s="1"/>
      <c r="BS411" s="1"/>
      <c r="BT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K411" s="1"/>
      <c r="CL411" s="1"/>
      <c r="CM411" s="1"/>
      <c r="CN411" s="1"/>
    </row>
    <row r="412" spans="1:92" ht="13.5">
      <c r="A412" s="3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T412" s="11"/>
      <c r="U412" s="1"/>
      <c r="W412" s="1"/>
      <c r="X412" s="1"/>
      <c r="Z412" s="1"/>
      <c r="AA412" s="1"/>
      <c r="AC412" s="1"/>
      <c r="AD412" s="1"/>
      <c r="AF412" s="1"/>
      <c r="AG412" s="1"/>
      <c r="AH412" s="1"/>
      <c r="AI412" s="1"/>
      <c r="AJ412" s="1"/>
      <c r="AK412" s="1"/>
      <c r="AM412" s="1"/>
      <c r="AO412" s="1"/>
      <c r="AP412" s="1"/>
      <c r="AQ412" s="1"/>
      <c r="AR412" s="1"/>
      <c r="AS412" s="1"/>
      <c r="AT412" s="1"/>
      <c r="AU412" s="1"/>
      <c r="AV412" s="1"/>
      <c r="AX412" s="1"/>
      <c r="AY412" s="1"/>
      <c r="BB412" s="1"/>
      <c r="BD412" s="12"/>
      <c r="BE412" s="1"/>
      <c r="BF412" s="1"/>
      <c r="BH412" s="1"/>
      <c r="BI412" s="1"/>
      <c r="BJ412" s="1"/>
      <c r="BL412" s="1"/>
      <c r="BM412" s="1"/>
      <c r="BN412" s="1"/>
      <c r="BP412" s="1"/>
      <c r="BR412" s="1"/>
      <c r="BS412" s="1"/>
      <c r="BT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K412" s="1"/>
      <c r="CL412" s="1"/>
      <c r="CM412" s="1"/>
      <c r="CN412" s="1"/>
    </row>
    <row r="413" spans="1:92" ht="13.5">
      <c r="A413" s="3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T413" s="11"/>
      <c r="U413" s="1"/>
      <c r="W413" s="1"/>
      <c r="X413" s="1"/>
      <c r="Z413" s="1"/>
      <c r="AA413" s="1"/>
      <c r="AC413" s="1"/>
      <c r="AD413" s="1"/>
      <c r="AF413" s="1"/>
      <c r="AG413" s="1"/>
      <c r="AH413" s="1"/>
      <c r="AI413" s="1"/>
      <c r="AJ413" s="1"/>
      <c r="AK413" s="1"/>
      <c r="AM413" s="1"/>
      <c r="AO413" s="1"/>
      <c r="AP413" s="1"/>
      <c r="AQ413" s="1"/>
      <c r="AR413" s="1"/>
      <c r="AS413" s="1"/>
      <c r="AT413" s="1"/>
      <c r="AU413" s="1"/>
      <c r="AV413" s="1"/>
      <c r="AX413" s="1"/>
      <c r="AY413" s="1"/>
      <c r="BB413" s="1"/>
      <c r="BD413" s="12"/>
      <c r="BE413" s="1"/>
      <c r="BF413" s="1"/>
      <c r="BH413" s="1"/>
      <c r="BI413" s="1"/>
      <c r="BJ413" s="1"/>
      <c r="BL413" s="1"/>
      <c r="BM413" s="1"/>
      <c r="BN413" s="1"/>
      <c r="BP413" s="1"/>
      <c r="BR413" s="1"/>
      <c r="BS413" s="1"/>
      <c r="BT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K413" s="1"/>
      <c r="CL413" s="1"/>
      <c r="CM413" s="1"/>
      <c r="CN413" s="1"/>
    </row>
    <row r="414" spans="1:92" ht="13.5">
      <c r="A414" s="3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T414" s="11"/>
      <c r="U414" s="1"/>
      <c r="W414" s="1"/>
      <c r="X414" s="1"/>
      <c r="Z414" s="1"/>
      <c r="AA414" s="1"/>
      <c r="AC414" s="1"/>
      <c r="AD414" s="1"/>
      <c r="AF414" s="1"/>
      <c r="AG414" s="1"/>
      <c r="AH414" s="1"/>
      <c r="AI414" s="1"/>
      <c r="AJ414" s="1"/>
      <c r="AK414" s="1"/>
      <c r="AM414" s="1"/>
      <c r="AO414" s="1"/>
      <c r="AP414" s="1"/>
      <c r="AQ414" s="1"/>
      <c r="AR414" s="1"/>
      <c r="AS414" s="1"/>
      <c r="AT414" s="1"/>
      <c r="AU414" s="1"/>
      <c r="AV414" s="1"/>
      <c r="AX414" s="1"/>
      <c r="AY414" s="1"/>
      <c r="BB414" s="1"/>
      <c r="BD414" s="12"/>
      <c r="BE414" s="1"/>
      <c r="BF414" s="1"/>
      <c r="BH414" s="1"/>
      <c r="BI414" s="1"/>
      <c r="BJ414" s="1"/>
      <c r="BL414" s="1"/>
      <c r="BM414" s="1"/>
      <c r="BN414" s="1"/>
      <c r="BP414" s="1"/>
      <c r="BR414" s="1"/>
      <c r="BS414" s="1"/>
      <c r="BT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K414" s="1"/>
      <c r="CL414" s="1"/>
      <c r="CM414" s="1"/>
      <c r="CN414" s="1"/>
    </row>
    <row r="415" spans="1:92" ht="13.5">
      <c r="A415" s="3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T415" s="11"/>
      <c r="U415" s="1"/>
      <c r="W415" s="1"/>
      <c r="X415" s="1"/>
      <c r="Z415" s="1"/>
      <c r="AA415" s="1"/>
      <c r="AC415" s="1"/>
      <c r="AD415" s="1"/>
      <c r="AF415" s="1"/>
      <c r="AG415" s="1"/>
      <c r="AH415" s="1"/>
      <c r="AI415" s="1"/>
      <c r="AJ415" s="1"/>
      <c r="AK415" s="1"/>
      <c r="AM415" s="1"/>
      <c r="AO415" s="1"/>
      <c r="AP415" s="1"/>
      <c r="AQ415" s="1"/>
      <c r="AR415" s="1"/>
      <c r="AS415" s="1"/>
      <c r="AT415" s="1"/>
      <c r="AU415" s="1"/>
      <c r="AV415" s="1"/>
      <c r="AX415" s="1"/>
      <c r="AY415" s="1"/>
      <c r="BB415" s="1"/>
      <c r="BD415" s="12"/>
      <c r="BE415" s="1"/>
      <c r="BF415" s="1"/>
      <c r="BH415" s="1"/>
      <c r="BI415" s="1"/>
      <c r="BJ415" s="1"/>
      <c r="BL415" s="1"/>
      <c r="BM415" s="1"/>
      <c r="BN415" s="1"/>
      <c r="BP415" s="1"/>
      <c r="BR415" s="1"/>
      <c r="BS415" s="1"/>
      <c r="BT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K415" s="1"/>
      <c r="CL415" s="1"/>
      <c r="CM415" s="1"/>
      <c r="CN415" s="1"/>
    </row>
    <row r="416" spans="1:92" ht="13.5">
      <c r="A416" s="3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T416" s="11"/>
      <c r="U416" s="1"/>
      <c r="W416" s="1"/>
      <c r="X416" s="1"/>
      <c r="Z416" s="1"/>
      <c r="AA416" s="1"/>
      <c r="AC416" s="1"/>
      <c r="AD416" s="1"/>
      <c r="AF416" s="1"/>
      <c r="AG416" s="1"/>
      <c r="AH416" s="1"/>
      <c r="AI416" s="1"/>
      <c r="AJ416" s="1"/>
      <c r="AK416" s="1"/>
      <c r="AM416" s="1"/>
      <c r="AO416" s="1"/>
      <c r="AP416" s="1"/>
      <c r="AQ416" s="1"/>
      <c r="AR416" s="1"/>
      <c r="AS416" s="1"/>
      <c r="AT416" s="1"/>
      <c r="AU416" s="1"/>
      <c r="AV416" s="1"/>
      <c r="AX416" s="1"/>
      <c r="AY416" s="1"/>
      <c r="BB416" s="1"/>
      <c r="BD416" s="12"/>
      <c r="BE416" s="1"/>
      <c r="BF416" s="1"/>
      <c r="BH416" s="1"/>
      <c r="BI416" s="1"/>
      <c r="BJ416" s="1"/>
      <c r="BL416" s="1"/>
      <c r="BM416" s="1"/>
      <c r="BN416" s="1"/>
      <c r="BP416" s="1"/>
      <c r="BR416" s="1"/>
      <c r="BS416" s="1"/>
      <c r="BT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K416" s="1"/>
      <c r="CL416" s="1"/>
      <c r="CM416" s="1"/>
      <c r="CN416" s="1"/>
    </row>
    <row r="417" spans="1:92" ht="13.5">
      <c r="A417" s="3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T417" s="11"/>
      <c r="U417" s="1"/>
      <c r="W417" s="1"/>
      <c r="X417" s="1"/>
      <c r="Z417" s="1"/>
      <c r="AA417" s="1"/>
      <c r="AC417" s="1"/>
      <c r="AD417" s="1"/>
      <c r="AF417" s="1"/>
      <c r="AG417" s="1"/>
      <c r="AH417" s="1"/>
      <c r="AI417" s="1"/>
      <c r="AJ417" s="1"/>
      <c r="AK417" s="1"/>
      <c r="AM417" s="1"/>
      <c r="AO417" s="1"/>
      <c r="AP417" s="1"/>
      <c r="AQ417" s="1"/>
      <c r="AR417" s="1"/>
      <c r="AS417" s="1"/>
      <c r="AT417" s="1"/>
      <c r="AU417" s="1"/>
      <c r="AV417" s="1"/>
      <c r="AX417" s="1"/>
      <c r="AY417" s="1"/>
      <c r="BB417" s="1"/>
      <c r="BD417" s="12"/>
      <c r="BE417" s="1"/>
      <c r="BF417" s="1"/>
      <c r="BH417" s="1"/>
      <c r="BI417" s="1"/>
      <c r="BJ417" s="1"/>
      <c r="BL417" s="1"/>
      <c r="BM417" s="1"/>
      <c r="BN417" s="1"/>
      <c r="BP417" s="1"/>
      <c r="BR417" s="1"/>
      <c r="BS417" s="1"/>
      <c r="BT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K417" s="1"/>
      <c r="CL417" s="1"/>
      <c r="CM417" s="1"/>
      <c r="CN417" s="1"/>
    </row>
    <row r="418" spans="1:92" ht="13.5">
      <c r="A418" s="3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T418" s="11"/>
      <c r="U418" s="1"/>
      <c r="W418" s="1"/>
      <c r="X418" s="1"/>
      <c r="Z418" s="1"/>
      <c r="AA418" s="1"/>
      <c r="AC418" s="1"/>
      <c r="AD418" s="1"/>
      <c r="AF418" s="1"/>
      <c r="AG418" s="1"/>
      <c r="AH418" s="1"/>
      <c r="AI418" s="1"/>
      <c r="AJ418" s="1"/>
      <c r="AK418" s="1"/>
      <c r="AM418" s="1"/>
      <c r="AO418" s="1"/>
      <c r="AP418" s="1"/>
      <c r="AQ418" s="1"/>
      <c r="AR418" s="1"/>
      <c r="AS418" s="1"/>
      <c r="AT418" s="1"/>
      <c r="AU418" s="1"/>
      <c r="AV418" s="1"/>
      <c r="AX418" s="1"/>
      <c r="AY418" s="1"/>
      <c r="BB418" s="1"/>
      <c r="BD418" s="12"/>
      <c r="BE418" s="1"/>
      <c r="BF418" s="1"/>
      <c r="BH418" s="1"/>
      <c r="BI418" s="1"/>
      <c r="BJ418" s="1"/>
      <c r="BL418" s="1"/>
      <c r="BM418" s="1"/>
      <c r="BN418" s="1"/>
      <c r="BP418" s="1"/>
      <c r="BR418" s="1"/>
      <c r="BS418" s="1"/>
      <c r="BT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K418" s="1"/>
      <c r="CL418" s="1"/>
      <c r="CM418" s="1"/>
      <c r="CN418" s="1"/>
    </row>
    <row r="419" spans="1:92" ht="13.5">
      <c r="A419" s="3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T419" s="11"/>
      <c r="U419" s="1"/>
      <c r="W419" s="1"/>
      <c r="X419" s="1"/>
      <c r="Z419" s="1"/>
      <c r="AA419" s="1"/>
      <c r="AC419" s="1"/>
      <c r="AD419" s="1"/>
      <c r="AF419" s="1"/>
      <c r="AG419" s="1"/>
      <c r="AH419" s="1"/>
      <c r="AI419" s="1"/>
      <c r="AJ419" s="1"/>
      <c r="AK419" s="1"/>
      <c r="AM419" s="1"/>
      <c r="AO419" s="1"/>
      <c r="AP419" s="1"/>
      <c r="AQ419" s="1"/>
      <c r="AR419" s="1"/>
      <c r="AS419" s="1"/>
      <c r="AT419" s="1"/>
      <c r="AU419" s="1"/>
      <c r="AV419" s="1"/>
      <c r="AX419" s="1"/>
      <c r="AY419" s="1"/>
      <c r="BB419" s="1"/>
      <c r="BD419" s="12"/>
      <c r="BE419" s="1"/>
      <c r="BF419" s="1"/>
      <c r="BH419" s="1"/>
      <c r="BI419" s="1"/>
      <c r="BJ419" s="1"/>
      <c r="BL419" s="1"/>
      <c r="BM419" s="1"/>
      <c r="BN419" s="1"/>
      <c r="BP419" s="1"/>
      <c r="BR419" s="1"/>
      <c r="BS419" s="1"/>
      <c r="BT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K419" s="1"/>
      <c r="CL419" s="1"/>
      <c r="CM419" s="1"/>
      <c r="CN419" s="1"/>
    </row>
    <row r="420" spans="1:92" ht="13.5">
      <c r="A420" s="3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T420" s="11"/>
      <c r="U420" s="1"/>
      <c r="W420" s="1"/>
      <c r="X420" s="1"/>
      <c r="Z420" s="1"/>
      <c r="AA420" s="1"/>
      <c r="AC420" s="1"/>
      <c r="AD420" s="1"/>
      <c r="AF420" s="1"/>
      <c r="AG420" s="1"/>
      <c r="AH420" s="1"/>
      <c r="AI420" s="1"/>
      <c r="AJ420" s="1"/>
      <c r="AK420" s="1"/>
      <c r="AM420" s="1"/>
      <c r="AO420" s="1"/>
      <c r="AP420" s="1"/>
      <c r="AQ420" s="1"/>
      <c r="AR420" s="1"/>
      <c r="AS420" s="1"/>
      <c r="AT420" s="1"/>
      <c r="AU420" s="1"/>
      <c r="AV420" s="1"/>
      <c r="AX420" s="1"/>
      <c r="AY420" s="1"/>
      <c r="BB420" s="1"/>
      <c r="BD420" s="12"/>
      <c r="BE420" s="1"/>
      <c r="BF420" s="1"/>
      <c r="BH420" s="1"/>
      <c r="BI420" s="1"/>
      <c r="BJ420" s="1"/>
      <c r="BL420" s="1"/>
      <c r="BM420" s="1"/>
      <c r="BN420" s="1"/>
      <c r="BP420" s="1"/>
      <c r="BR420" s="1"/>
      <c r="BS420" s="1"/>
      <c r="BT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K420" s="1"/>
      <c r="CL420" s="1"/>
      <c r="CM420" s="1"/>
      <c r="CN420" s="1"/>
    </row>
    <row r="421" spans="1:92" ht="13.5">
      <c r="A421" s="3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T421" s="11"/>
      <c r="U421" s="1"/>
      <c r="W421" s="1"/>
      <c r="X421" s="1"/>
      <c r="Z421" s="1"/>
      <c r="AA421" s="1"/>
      <c r="AC421" s="1"/>
      <c r="AD421" s="1"/>
      <c r="AF421" s="1"/>
      <c r="AG421" s="1"/>
      <c r="AH421" s="1"/>
      <c r="AI421" s="1"/>
      <c r="AJ421" s="1"/>
      <c r="AK421" s="1"/>
      <c r="AM421" s="1"/>
      <c r="AO421" s="1"/>
      <c r="AP421" s="1"/>
      <c r="AQ421" s="1"/>
      <c r="AR421" s="1"/>
      <c r="AS421" s="1"/>
      <c r="AT421" s="1"/>
      <c r="AU421" s="1"/>
      <c r="AV421" s="1"/>
      <c r="AX421" s="1"/>
      <c r="AY421" s="1"/>
      <c r="BB421" s="1"/>
      <c r="BD421" s="12"/>
      <c r="BE421" s="1"/>
      <c r="BF421" s="1"/>
      <c r="BH421" s="1"/>
      <c r="BI421" s="1"/>
      <c r="BJ421" s="1"/>
      <c r="BL421" s="1"/>
      <c r="BM421" s="1"/>
      <c r="BN421" s="1"/>
      <c r="BP421" s="1"/>
      <c r="BR421" s="1"/>
      <c r="BS421" s="1"/>
      <c r="BT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K421" s="1"/>
      <c r="CL421" s="1"/>
      <c r="CM421" s="1"/>
      <c r="CN421" s="1"/>
    </row>
    <row r="422" spans="1:92" ht="13.5">
      <c r="A422" s="3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T422" s="11"/>
      <c r="U422" s="1"/>
      <c r="W422" s="1"/>
      <c r="X422" s="1"/>
      <c r="Z422" s="1"/>
      <c r="AA422" s="1"/>
      <c r="AC422" s="1"/>
      <c r="AD422" s="1"/>
      <c r="AF422" s="1"/>
      <c r="AG422" s="1"/>
      <c r="AH422" s="1"/>
      <c r="AI422" s="1"/>
      <c r="AJ422" s="1"/>
      <c r="AK422" s="1"/>
      <c r="AM422" s="1"/>
      <c r="AO422" s="1"/>
      <c r="AP422" s="1"/>
      <c r="AQ422" s="1"/>
      <c r="AR422" s="1"/>
      <c r="AS422" s="1"/>
      <c r="AT422" s="1"/>
      <c r="AU422" s="1"/>
      <c r="AV422" s="1"/>
      <c r="AX422" s="1"/>
      <c r="AY422" s="1"/>
      <c r="BB422" s="1"/>
      <c r="BD422" s="12"/>
      <c r="BE422" s="1"/>
      <c r="BF422" s="1"/>
      <c r="BH422" s="1"/>
      <c r="BI422" s="1"/>
      <c r="BJ422" s="1"/>
      <c r="BL422" s="1"/>
      <c r="BM422" s="1"/>
      <c r="BN422" s="1"/>
      <c r="BP422" s="1"/>
      <c r="BR422" s="1"/>
      <c r="BS422" s="1"/>
      <c r="BT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K422" s="1"/>
      <c r="CL422" s="1"/>
      <c r="CM422" s="1"/>
      <c r="CN422" s="1"/>
    </row>
    <row r="423" spans="1:92" ht="13.5">
      <c r="A423" s="3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T423" s="11"/>
      <c r="U423" s="1"/>
      <c r="W423" s="1"/>
      <c r="X423" s="1"/>
      <c r="Z423" s="1"/>
      <c r="AA423" s="1"/>
      <c r="AC423" s="1"/>
      <c r="AD423" s="1"/>
      <c r="AF423" s="1"/>
      <c r="AG423" s="1"/>
      <c r="AH423" s="1"/>
      <c r="AI423" s="1"/>
      <c r="AJ423" s="1"/>
      <c r="AK423" s="1"/>
      <c r="AM423" s="1"/>
      <c r="AO423" s="1"/>
      <c r="AP423" s="1"/>
      <c r="AQ423" s="1"/>
      <c r="AR423" s="1"/>
      <c r="AS423" s="1"/>
      <c r="AT423" s="1"/>
      <c r="AU423" s="1"/>
      <c r="AV423" s="1"/>
      <c r="AX423" s="1"/>
      <c r="AY423" s="1"/>
      <c r="BB423" s="1"/>
      <c r="BD423" s="12"/>
      <c r="BE423" s="1"/>
      <c r="BF423" s="1"/>
      <c r="BH423" s="1"/>
      <c r="BI423" s="1"/>
      <c r="BJ423" s="1"/>
      <c r="BL423" s="1"/>
      <c r="BM423" s="1"/>
      <c r="BN423" s="1"/>
      <c r="BP423" s="1"/>
      <c r="BR423" s="1"/>
      <c r="BS423" s="1"/>
      <c r="BT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K423" s="1"/>
      <c r="CL423" s="1"/>
      <c r="CM423" s="1"/>
      <c r="CN423" s="1"/>
    </row>
    <row r="424" spans="1:92" ht="13.5">
      <c r="A424" s="3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T424" s="11"/>
      <c r="U424" s="1"/>
      <c r="W424" s="1"/>
      <c r="X424" s="1"/>
      <c r="Z424" s="1"/>
      <c r="AA424" s="1"/>
      <c r="AC424" s="1"/>
      <c r="AD424" s="1"/>
      <c r="AF424" s="1"/>
      <c r="AG424" s="1"/>
      <c r="AH424" s="1"/>
      <c r="AI424" s="1"/>
      <c r="AJ424" s="1"/>
      <c r="AK424" s="1"/>
      <c r="AM424" s="1"/>
      <c r="AO424" s="1"/>
      <c r="AP424" s="1"/>
      <c r="AQ424" s="1"/>
      <c r="AR424" s="1"/>
      <c r="AS424" s="1"/>
      <c r="AT424" s="1"/>
      <c r="AU424" s="1"/>
      <c r="AV424" s="1"/>
      <c r="AX424" s="1"/>
      <c r="AY424" s="1"/>
      <c r="BB424" s="1"/>
      <c r="BD424" s="12"/>
      <c r="BE424" s="1"/>
      <c r="BF424" s="1"/>
      <c r="BH424" s="1"/>
      <c r="BI424" s="1"/>
      <c r="BJ424" s="1"/>
      <c r="BL424" s="1"/>
      <c r="BM424" s="1"/>
      <c r="BN424" s="1"/>
      <c r="BP424" s="1"/>
      <c r="BR424" s="1"/>
      <c r="BS424" s="1"/>
      <c r="BT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K424" s="1"/>
      <c r="CL424" s="1"/>
      <c r="CM424" s="1"/>
      <c r="CN424" s="1"/>
    </row>
    <row r="425" spans="1:92" ht="13.5">
      <c r="A425" s="3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T425" s="11"/>
      <c r="U425" s="1"/>
      <c r="W425" s="1"/>
      <c r="X425" s="1"/>
      <c r="Z425" s="1"/>
      <c r="AA425" s="1"/>
      <c r="AC425" s="1"/>
      <c r="AD425" s="1"/>
      <c r="AF425" s="1"/>
      <c r="AG425" s="1"/>
      <c r="AH425" s="1"/>
      <c r="AI425" s="1"/>
      <c r="AJ425" s="1"/>
      <c r="AK425" s="1"/>
      <c r="AM425" s="1"/>
      <c r="AO425" s="1"/>
      <c r="AP425" s="1"/>
      <c r="AQ425" s="1"/>
      <c r="AR425" s="1"/>
      <c r="AS425" s="1"/>
      <c r="AT425" s="1"/>
      <c r="AU425" s="1"/>
      <c r="AV425" s="1"/>
      <c r="AX425" s="1"/>
      <c r="AY425" s="1"/>
      <c r="BB425" s="1"/>
      <c r="BD425" s="12"/>
      <c r="BE425" s="1"/>
      <c r="BF425" s="1"/>
      <c r="BH425" s="1"/>
      <c r="BI425" s="1"/>
      <c r="BJ425" s="1"/>
      <c r="BL425" s="1"/>
      <c r="BM425" s="1"/>
      <c r="BN425" s="1"/>
      <c r="BP425" s="1"/>
      <c r="BR425" s="1"/>
      <c r="BS425" s="1"/>
      <c r="BT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K425" s="1"/>
      <c r="CL425" s="1"/>
      <c r="CM425" s="1"/>
      <c r="CN425" s="1"/>
    </row>
    <row r="426" spans="1:92" ht="13.5">
      <c r="A426" s="3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T426" s="11"/>
      <c r="U426" s="1"/>
      <c r="W426" s="1"/>
      <c r="X426" s="1"/>
      <c r="Z426" s="1"/>
      <c r="AA426" s="1"/>
      <c r="AC426" s="1"/>
      <c r="AD426" s="1"/>
      <c r="AF426" s="1"/>
      <c r="AG426" s="1"/>
      <c r="AH426" s="1"/>
      <c r="AI426" s="1"/>
      <c r="AJ426" s="1"/>
      <c r="AK426" s="1"/>
      <c r="AM426" s="1"/>
      <c r="AO426" s="1"/>
      <c r="AP426" s="1"/>
      <c r="AQ426" s="1"/>
      <c r="AR426" s="1"/>
      <c r="AS426" s="1"/>
      <c r="AT426" s="1"/>
      <c r="AU426" s="1"/>
      <c r="AV426" s="1"/>
      <c r="AX426" s="1"/>
      <c r="AY426" s="1"/>
      <c r="BB426" s="1"/>
      <c r="BD426" s="12"/>
      <c r="BE426" s="1"/>
      <c r="BF426" s="1"/>
      <c r="BH426" s="1"/>
      <c r="BI426" s="1"/>
      <c r="BJ426" s="1"/>
      <c r="BL426" s="1"/>
      <c r="BM426" s="1"/>
      <c r="BN426" s="1"/>
      <c r="BP426" s="1"/>
      <c r="BR426" s="1"/>
      <c r="BS426" s="1"/>
      <c r="BT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K426" s="1"/>
      <c r="CL426" s="1"/>
      <c r="CM426" s="1"/>
      <c r="CN426" s="1"/>
    </row>
    <row r="427" spans="1:92" ht="13.5">
      <c r="A427" s="3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T427" s="11"/>
      <c r="U427" s="1"/>
      <c r="W427" s="1"/>
      <c r="X427" s="1"/>
      <c r="Z427" s="1"/>
      <c r="AA427" s="1"/>
      <c r="AC427" s="1"/>
      <c r="AD427" s="1"/>
      <c r="AF427" s="1"/>
      <c r="AG427" s="1"/>
      <c r="AH427" s="1"/>
      <c r="AI427" s="1"/>
      <c r="AJ427" s="1"/>
      <c r="AK427" s="1"/>
      <c r="AM427" s="1"/>
      <c r="AO427" s="1"/>
      <c r="AP427" s="1"/>
      <c r="AQ427" s="1"/>
      <c r="AR427" s="1"/>
      <c r="AS427" s="1"/>
      <c r="AT427" s="1"/>
      <c r="AU427" s="1"/>
      <c r="AV427" s="1"/>
      <c r="AX427" s="1"/>
      <c r="AY427" s="1"/>
      <c r="BB427" s="1"/>
      <c r="BD427" s="12"/>
      <c r="BE427" s="1"/>
      <c r="BF427" s="1"/>
      <c r="BH427" s="1"/>
      <c r="BI427" s="1"/>
      <c r="BJ427" s="1"/>
      <c r="BL427" s="1"/>
      <c r="BM427" s="1"/>
      <c r="BN427" s="1"/>
      <c r="BP427" s="1"/>
      <c r="BR427" s="1"/>
      <c r="BS427" s="1"/>
      <c r="BT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K427" s="1"/>
      <c r="CL427" s="1"/>
      <c r="CM427" s="1"/>
      <c r="CN427" s="1"/>
    </row>
    <row r="428" spans="1:92" ht="13.5"/>
  </sheetData>
  <mergeCells count="143">
    <mergeCell ref="D2:U2"/>
    <mergeCell ref="D3:U3"/>
    <mergeCell ref="D4:U4"/>
    <mergeCell ref="W5:X5"/>
    <mergeCell ref="A6:A10"/>
    <mergeCell ref="B6:B10"/>
    <mergeCell ref="C6:C10"/>
    <mergeCell ref="D6:D10"/>
    <mergeCell ref="E6:E10"/>
    <mergeCell ref="F6:H8"/>
    <mergeCell ref="I6:J8"/>
    <mergeCell ref="K6:L8"/>
    <mergeCell ref="M6:O8"/>
    <mergeCell ref="P6:BV6"/>
    <mergeCell ref="P7:AI7"/>
    <mergeCell ref="P8:R8"/>
    <mergeCell ref="S8:U8"/>
    <mergeCell ref="V8:X8"/>
    <mergeCell ref="Y8:AA8"/>
    <mergeCell ref="AB8:AD8"/>
    <mergeCell ref="AE8:AG8"/>
    <mergeCell ref="AH8:AI8"/>
    <mergeCell ref="U9:U10"/>
    <mergeCell ref="V9:V10"/>
    <mergeCell ref="BW6:BW10"/>
    <mergeCell ref="BX6:BY8"/>
    <mergeCell ref="BS7:BT8"/>
    <mergeCell ref="BU7:BV8"/>
    <mergeCell ref="AJ8:AK8"/>
    <mergeCell ref="AL8:AM8"/>
    <mergeCell ref="BZ6:CK6"/>
    <mergeCell ref="CL6:CL10"/>
    <mergeCell ref="CM6:CN8"/>
    <mergeCell ref="AJ7:AQ7"/>
    <mergeCell ref="AR7:AS8"/>
    <mergeCell ref="AT7:BD7"/>
    <mergeCell ref="BE7:BJ7"/>
    <mergeCell ref="BK7:BP7"/>
    <mergeCell ref="BQ7:BR8"/>
    <mergeCell ref="AT8:AV8"/>
    <mergeCell ref="AW8:AX8"/>
    <mergeCell ref="AY8:AZ8"/>
    <mergeCell ref="BA8:BB8"/>
    <mergeCell ref="BZ7:CC7"/>
    <mergeCell ref="CD7:CE8"/>
    <mergeCell ref="CF7:CK7"/>
    <mergeCell ref="AS9:AS10"/>
    <mergeCell ref="AT9:AT10"/>
    <mergeCell ref="F9:F10"/>
    <mergeCell ref="G9:G10"/>
    <mergeCell ref="H9:H10"/>
    <mergeCell ref="I9:I10"/>
    <mergeCell ref="K9:K10"/>
    <mergeCell ref="L9:L10"/>
    <mergeCell ref="M9:M10"/>
    <mergeCell ref="N9:N10"/>
    <mergeCell ref="BO8:BP8"/>
    <mergeCell ref="BZ8:CA8"/>
    <mergeCell ref="CB8:CC8"/>
    <mergeCell ref="CF8:CG8"/>
    <mergeCell ref="CH8:CI8"/>
    <mergeCell ref="CJ8:CK8"/>
    <mergeCell ref="BC8:BD8"/>
    <mergeCell ref="BE8:BF8"/>
    <mergeCell ref="BG8:BH8"/>
    <mergeCell ref="BI8:BJ8"/>
    <mergeCell ref="BK8:BL8"/>
    <mergeCell ref="BM8:BN8"/>
    <mergeCell ref="AN8:AO8"/>
    <mergeCell ref="AP8:AQ8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AE9:AE10"/>
    <mergeCell ref="AF9:AF10"/>
    <mergeCell ref="AU9:AU10"/>
    <mergeCell ref="AV9:AV10"/>
    <mergeCell ref="AW9:AW10"/>
    <mergeCell ref="AX9:AX10"/>
    <mergeCell ref="AM9:AM10"/>
    <mergeCell ref="AN9:AN10"/>
    <mergeCell ref="AO9:AO10"/>
    <mergeCell ref="AP9:AP10"/>
    <mergeCell ref="AQ9:AQ10"/>
    <mergeCell ref="AR9:AR10"/>
    <mergeCell ref="BH9:BH10"/>
    <mergeCell ref="BI9:BI10"/>
    <mergeCell ref="BJ9:BJ10"/>
    <mergeCell ref="AY9:AY10"/>
    <mergeCell ref="AZ9:AZ10"/>
    <mergeCell ref="BA9:BA10"/>
    <mergeCell ref="BB9:BB10"/>
    <mergeCell ref="BC9:BC10"/>
    <mergeCell ref="BD9:BD10"/>
    <mergeCell ref="CD9:CD10"/>
    <mergeCell ref="CE9:CE10"/>
    <mergeCell ref="CF9:CF10"/>
    <mergeCell ref="CG9:CG10"/>
    <mergeCell ref="CH9:CH10"/>
    <mergeCell ref="CI9:CI10"/>
    <mergeCell ref="BX9:BX10"/>
    <mergeCell ref="BY9:BY10"/>
    <mergeCell ref="BZ9:BZ10"/>
    <mergeCell ref="CA9:CA10"/>
    <mergeCell ref="CB9:CB10"/>
    <mergeCell ref="CC9:CC10"/>
    <mergeCell ref="A74:C74"/>
    <mergeCell ref="CJ9:CJ10"/>
    <mergeCell ref="CK9:CK10"/>
    <mergeCell ref="CM9:CM10"/>
    <mergeCell ref="CN9:CN10"/>
    <mergeCell ref="BQ9:BQ10"/>
    <mergeCell ref="BR9:BR10"/>
    <mergeCell ref="BS9:BS10"/>
    <mergeCell ref="BT9:BT10"/>
    <mergeCell ref="BU9:BU10"/>
    <mergeCell ref="BV9:BV10"/>
    <mergeCell ref="BK9:BK10"/>
    <mergeCell ref="BL9:BL10"/>
    <mergeCell ref="BM9:BM10"/>
    <mergeCell ref="BN9:BN10"/>
    <mergeCell ref="BO9:BO10"/>
    <mergeCell ref="BP9:BP10"/>
    <mergeCell ref="BE9:BE10"/>
    <mergeCell ref="BF9:BF10"/>
    <mergeCell ref="BG9:BG10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topLeftCell="A55" workbookViewId="0">
      <selection activeCell="F7" sqref="F7"/>
    </sheetView>
  </sheetViews>
  <sheetFormatPr defaultColWidth="11" defaultRowHeight="12.75"/>
  <cols>
    <col min="1" max="1" width="3.5" style="41" customWidth="1"/>
    <col min="2" max="2" width="11" style="41" customWidth="1"/>
    <col min="3" max="4" width="8.875" style="41" customWidth="1"/>
    <col min="5" max="5" width="6" style="41" customWidth="1"/>
    <col min="6" max="8" width="8.875" style="41" customWidth="1"/>
    <col min="9" max="9" width="7.5" style="58" customWidth="1"/>
    <col min="10" max="11" width="8.875" style="41" customWidth="1"/>
    <col min="12" max="12" width="6.375" style="41" customWidth="1"/>
    <col min="13" max="15" width="8.875" style="41" customWidth="1"/>
    <col min="16" max="16" width="7.875" style="58" customWidth="1"/>
    <col min="17" max="17" width="1.875" style="49" customWidth="1"/>
    <col min="18" max="16384" width="11" style="49"/>
  </cols>
  <sheetData>
    <row r="1" spans="1:16" s="41" customFormat="1" ht="16.5" customHeight="1">
      <c r="B1" s="180" t="s">
        <v>106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s="41" customFormat="1" ht="14.25" customHeight="1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41" customFormat="1" ht="12" customHeight="1">
      <c r="I3" s="58"/>
      <c r="O3" s="41" t="s">
        <v>104</v>
      </c>
      <c r="P3" s="58"/>
    </row>
    <row r="4" spans="1:16" s="41" customFormat="1" ht="51.75" customHeight="1">
      <c r="A4" s="174" t="s">
        <v>114</v>
      </c>
      <c r="B4" s="174" t="s">
        <v>21</v>
      </c>
      <c r="C4" s="151" t="s">
        <v>107</v>
      </c>
      <c r="D4" s="152"/>
      <c r="E4" s="153"/>
      <c r="F4" s="177" t="s">
        <v>128</v>
      </c>
      <c r="G4" s="168" t="s">
        <v>108</v>
      </c>
      <c r="H4" s="177" t="s">
        <v>112</v>
      </c>
      <c r="I4" s="168" t="s">
        <v>109</v>
      </c>
      <c r="J4" s="151" t="s">
        <v>3</v>
      </c>
      <c r="K4" s="152"/>
      <c r="L4" s="153"/>
      <c r="M4" s="168" t="s">
        <v>129</v>
      </c>
      <c r="N4" s="168" t="s">
        <v>108</v>
      </c>
      <c r="O4" s="169" t="s">
        <v>113</v>
      </c>
      <c r="P4" s="168" t="s">
        <v>110</v>
      </c>
    </row>
    <row r="5" spans="1:16" s="41" customFormat="1" ht="20.25" customHeight="1">
      <c r="A5" s="175"/>
      <c r="B5" s="175"/>
      <c r="C5" s="148" t="s">
        <v>115</v>
      </c>
      <c r="D5" s="172" t="s">
        <v>36</v>
      </c>
      <c r="E5" s="150" t="s">
        <v>37</v>
      </c>
      <c r="F5" s="178"/>
      <c r="G5" s="168"/>
      <c r="H5" s="178"/>
      <c r="I5" s="168"/>
      <c r="J5" s="148" t="s">
        <v>115</v>
      </c>
      <c r="K5" s="172" t="s">
        <v>36</v>
      </c>
      <c r="L5" s="150" t="s">
        <v>37</v>
      </c>
      <c r="M5" s="168"/>
      <c r="N5" s="168"/>
      <c r="O5" s="170"/>
      <c r="P5" s="168"/>
    </row>
    <row r="6" spans="1:16" s="41" customFormat="1" ht="12.75" customHeight="1">
      <c r="A6" s="175"/>
      <c r="B6" s="175"/>
      <c r="C6" s="149"/>
      <c r="D6" s="173"/>
      <c r="E6" s="150"/>
      <c r="F6" s="179"/>
      <c r="G6" s="168"/>
      <c r="H6" s="179"/>
      <c r="I6" s="168"/>
      <c r="J6" s="149"/>
      <c r="K6" s="173"/>
      <c r="L6" s="150"/>
      <c r="M6" s="168"/>
      <c r="N6" s="168"/>
      <c r="O6" s="171"/>
      <c r="P6" s="168"/>
    </row>
    <row r="7" spans="1:16" s="41" customFormat="1" ht="15" customHeight="1">
      <c r="A7" s="176"/>
      <c r="B7" s="176"/>
      <c r="C7" s="59">
        <v>1</v>
      </c>
      <c r="D7" s="59">
        <v>2</v>
      </c>
      <c r="E7" s="59">
        <v>3</v>
      </c>
      <c r="F7" s="59">
        <v>4</v>
      </c>
      <c r="G7" s="59">
        <v>5</v>
      </c>
      <c r="H7" s="59">
        <v>6</v>
      </c>
      <c r="I7" s="59">
        <v>7</v>
      </c>
      <c r="J7" s="59">
        <v>8</v>
      </c>
      <c r="K7" s="59">
        <v>9</v>
      </c>
      <c r="L7" s="59">
        <v>10</v>
      </c>
      <c r="M7" s="59">
        <v>11</v>
      </c>
      <c r="N7" s="59">
        <v>12</v>
      </c>
      <c r="O7" s="59">
        <v>13</v>
      </c>
      <c r="P7" s="59">
        <v>14</v>
      </c>
    </row>
    <row r="8" spans="1:16" ht="15.75" customHeight="1">
      <c r="A8" s="47">
        <v>1</v>
      </c>
      <c r="B8" s="32" t="s">
        <v>116</v>
      </c>
      <c r="C8" s="30">
        <f>'2013tarekan'!P12</f>
        <v>36300</v>
      </c>
      <c r="D8" s="30">
        <f>'2013tarekan'!Q12</f>
        <v>38271.699999999997</v>
      </c>
      <c r="E8" s="30">
        <f>D8/C8*100</f>
        <v>105.43168044077133</v>
      </c>
      <c r="F8" s="60">
        <v>49447</v>
      </c>
      <c r="G8" s="51">
        <v>21162</v>
      </c>
      <c r="H8" s="51">
        <v>0</v>
      </c>
      <c r="I8" s="30">
        <v>0</v>
      </c>
      <c r="J8" s="30">
        <f>'2013tarekan'!V12</f>
        <v>2300</v>
      </c>
      <c r="K8" s="30">
        <f>'2013tarekan'!W12</f>
        <v>2337.1</v>
      </c>
      <c r="L8" s="30">
        <f>K8/J8*100</f>
        <v>101.61304347826086</v>
      </c>
      <c r="M8" s="60">
        <v>9288</v>
      </c>
      <c r="N8" s="51">
        <v>4197</v>
      </c>
      <c r="O8" s="51">
        <v>0</v>
      </c>
      <c r="P8" s="60">
        <v>0</v>
      </c>
    </row>
    <row r="9" spans="1:16" ht="15.75" customHeight="1">
      <c r="A9" s="47">
        <v>2</v>
      </c>
      <c r="B9" s="32" t="s">
        <v>38</v>
      </c>
      <c r="C9" s="30">
        <f>'2013tarekan'!P13</f>
        <v>3290</v>
      </c>
      <c r="D9" s="30">
        <f>'2013tarekan'!Q13</f>
        <v>3349.0140000000001</v>
      </c>
      <c r="E9" s="30">
        <f t="shared" ref="E9:E70" si="0">D9/C9*100</f>
        <v>101.7937386018237</v>
      </c>
      <c r="F9" s="60">
        <v>3036.5</v>
      </c>
      <c r="G9" s="51">
        <v>0</v>
      </c>
      <c r="H9" s="51">
        <v>0</v>
      </c>
      <c r="I9" s="30">
        <v>0</v>
      </c>
      <c r="J9" s="30">
        <f>'2013tarekan'!V13</f>
        <v>8</v>
      </c>
      <c r="K9" s="30">
        <f>'2013tarekan'!W13</f>
        <v>8.6549999999999994</v>
      </c>
      <c r="L9" s="30">
        <f t="shared" ref="L9:L70" si="1">K9/J9*100</f>
        <v>108.18749999999999</v>
      </c>
      <c r="M9" s="60">
        <v>0</v>
      </c>
      <c r="N9" s="51">
        <v>0</v>
      </c>
      <c r="O9" s="51">
        <v>0</v>
      </c>
      <c r="P9" s="60">
        <v>0</v>
      </c>
    </row>
    <row r="10" spans="1:16" ht="15.75" customHeight="1">
      <c r="A10" s="47">
        <v>3</v>
      </c>
      <c r="B10" s="32" t="s">
        <v>39</v>
      </c>
      <c r="C10" s="30">
        <f>'2013tarekan'!P14</f>
        <v>546.29999999999995</v>
      </c>
      <c r="D10" s="30">
        <f>'2013tarekan'!Q14</f>
        <v>597.81500000000005</v>
      </c>
      <c r="E10" s="30">
        <f t="shared" si="0"/>
        <v>109.429800475929</v>
      </c>
      <c r="F10" s="60">
        <v>32</v>
      </c>
      <c r="G10" s="51">
        <v>17.5</v>
      </c>
      <c r="H10" s="51">
        <v>0</v>
      </c>
      <c r="I10" s="30">
        <v>0</v>
      </c>
      <c r="J10" s="30">
        <f>'2013tarekan'!V14</f>
        <v>2158</v>
      </c>
      <c r="K10" s="30">
        <f>'2013tarekan'!W14</f>
        <v>2078.8739999999998</v>
      </c>
      <c r="L10" s="30">
        <f t="shared" si="1"/>
        <v>96.333364226135302</v>
      </c>
      <c r="M10" s="60">
        <v>550.5</v>
      </c>
      <c r="N10" s="51">
        <v>0</v>
      </c>
      <c r="O10" s="51">
        <v>550.5</v>
      </c>
      <c r="P10" s="60">
        <v>550.5</v>
      </c>
    </row>
    <row r="11" spans="1:16" ht="15.75" customHeight="1">
      <c r="A11" s="47">
        <v>4</v>
      </c>
      <c r="B11" s="32" t="s">
        <v>40</v>
      </c>
      <c r="C11" s="30">
        <f>'2013tarekan'!P15</f>
        <v>489.40000000000003</v>
      </c>
      <c r="D11" s="30">
        <f>'2013tarekan'!Q15</f>
        <v>538.85799999999995</v>
      </c>
      <c r="E11" s="30">
        <f t="shared" si="0"/>
        <v>110.10584389047813</v>
      </c>
      <c r="F11" s="60">
        <v>55.3</v>
      </c>
      <c r="G11" s="51">
        <v>0</v>
      </c>
      <c r="H11" s="51">
        <v>0</v>
      </c>
      <c r="I11" s="30">
        <v>0</v>
      </c>
      <c r="J11" s="30">
        <f>'2013tarekan'!V15</f>
        <v>0</v>
      </c>
      <c r="K11" s="30">
        <f>'2013tarekan'!W15</f>
        <v>5</v>
      </c>
      <c r="L11" s="30"/>
      <c r="M11" s="60">
        <v>0</v>
      </c>
      <c r="N11" s="51">
        <v>0</v>
      </c>
      <c r="O11" s="51">
        <v>0</v>
      </c>
      <c r="P11" s="60">
        <v>0</v>
      </c>
    </row>
    <row r="12" spans="1:16" ht="15.75" customHeight="1">
      <c r="A12" s="47">
        <v>5</v>
      </c>
      <c r="B12" s="32" t="s">
        <v>41</v>
      </c>
      <c r="C12" s="30">
        <f>'2013tarekan'!P16</f>
        <v>1300</v>
      </c>
      <c r="D12" s="30">
        <f>'2013tarekan'!Q16</f>
        <v>2437.7719999999999</v>
      </c>
      <c r="E12" s="30">
        <f t="shared" si="0"/>
        <v>187.52092307692308</v>
      </c>
      <c r="F12" s="60">
        <v>424</v>
      </c>
      <c r="G12" s="51">
        <v>0</v>
      </c>
      <c r="H12" s="51">
        <v>0</v>
      </c>
      <c r="I12" s="30">
        <v>0</v>
      </c>
      <c r="J12" s="30">
        <f>'2013tarekan'!V16</f>
        <v>3293</v>
      </c>
      <c r="K12" s="30">
        <f>'2013tarekan'!W16</f>
        <v>3487.08</v>
      </c>
      <c r="L12" s="30">
        <f t="shared" si="1"/>
        <v>105.89371393865777</v>
      </c>
      <c r="M12" s="60">
        <v>1804.2</v>
      </c>
      <c r="N12" s="51">
        <v>450.9</v>
      </c>
      <c r="O12" s="51">
        <v>200</v>
      </c>
      <c r="P12" s="60">
        <v>184</v>
      </c>
    </row>
    <row r="13" spans="1:16" ht="15.75" customHeight="1">
      <c r="A13" s="47">
        <v>6</v>
      </c>
      <c r="B13" s="32" t="s">
        <v>42</v>
      </c>
      <c r="C13" s="30">
        <f>'2013tarekan'!P17</f>
        <v>5900</v>
      </c>
      <c r="D13" s="30">
        <f>'2013tarekan'!Q17</f>
        <v>5582.3919999999998</v>
      </c>
      <c r="E13" s="30">
        <f t="shared" si="0"/>
        <v>94.616813559322026</v>
      </c>
      <c r="F13" s="13">
        <v>2950</v>
      </c>
      <c r="G13" s="13">
        <v>873</v>
      </c>
      <c r="H13" s="13">
        <v>100</v>
      </c>
      <c r="I13" s="13">
        <v>100</v>
      </c>
      <c r="J13" s="30">
        <f>'2013tarekan'!V17</f>
        <v>9800</v>
      </c>
      <c r="K13" s="30">
        <f>'2013tarekan'!W17</f>
        <v>9815.4</v>
      </c>
      <c r="L13" s="30">
        <f t="shared" si="1"/>
        <v>100.15714285714286</v>
      </c>
      <c r="M13" s="61">
        <v>21348</v>
      </c>
      <c r="N13" s="62">
        <v>11737</v>
      </c>
      <c r="O13" s="61">
        <v>1000</v>
      </c>
      <c r="P13" s="61">
        <v>1000</v>
      </c>
    </row>
    <row r="14" spans="1:16" ht="15.75" customHeight="1">
      <c r="A14" s="47">
        <v>7</v>
      </c>
      <c r="B14" s="32" t="s">
        <v>43</v>
      </c>
      <c r="C14" s="30">
        <f>'2013tarekan'!P18</f>
        <v>701.2</v>
      </c>
      <c r="D14" s="30">
        <f>'2013tarekan'!Q18</f>
        <v>730.68400000000008</v>
      </c>
      <c r="E14" s="30">
        <f t="shared" si="0"/>
        <v>104.20479178551057</v>
      </c>
      <c r="F14" s="60">
        <v>268.8</v>
      </c>
      <c r="G14" s="51">
        <v>89.6</v>
      </c>
      <c r="H14" s="51">
        <v>51.2</v>
      </c>
      <c r="I14" s="30">
        <v>51.2</v>
      </c>
      <c r="J14" s="30">
        <f>'2013tarekan'!V18</f>
        <v>500</v>
      </c>
      <c r="K14" s="30">
        <f>'2013tarekan'!W18</f>
        <v>511.24299999999999</v>
      </c>
      <c r="L14" s="30">
        <f t="shared" si="1"/>
        <v>102.2486</v>
      </c>
      <c r="M14" s="60">
        <v>438.6</v>
      </c>
      <c r="N14" s="51">
        <v>209.4</v>
      </c>
      <c r="O14" s="51">
        <v>139.30000000000001</v>
      </c>
      <c r="P14" s="60">
        <v>45.9</v>
      </c>
    </row>
    <row r="15" spans="1:16" ht="15.75" customHeight="1">
      <c r="A15" s="47">
        <v>8</v>
      </c>
      <c r="B15" s="32" t="s">
        <v>44</v>
      </c>
      <c r="C15" s="30">
        <f>'2013tarekan'!P19</f>
        <v>1853.4</v>
      </c>
      <c r="D15" s="30">
        <f>'2013tarekan'!Q19</f>
        <v>3137.884</v>
      </c>
      <c r="E15" s="30">
        <f t="shared" si="0"/>
        <v>169.30419769073055</v>
      </c>
      <c r="F15" s="60">
        <v>5219.5</v>
      </c>
      <c r="G15" s="51">
        <v>2423.6999999999998</v>
      </c>
      <c r="H15" s="51">
        <v>0</v>
      </c>
      <c r="I15" s="30">
        <v>0</v>
      </c>
      <c r="J15" s="30">
        <f>'2013tarekan'!V19</f>
        <v>4784.5</v>
      </c>
      <c r="K15" s="30">
        <f>'2013tarekan'!W19</f>
        <v>4989.8999999999996</v>
      </c>
      <c r="L15" s="30">
        <f t="shared" si="1"/>
        <v>104.2930295746682</v>
      </c>
      <c r="M15" s="60">
        <v>4160.3</v>
      </c>
      <c r="N15" s="51">
        <v>2246.6</v>
      </c>
      <c r="O15" s="51">
        <v>0</v>
      </c>
      <c r="P15" s="60">
        <v>0</v>
      </c>
    </row>
    <row r="16" spans="1:16" ht="15.75" customHeight="1">
      <c r="A16" s="47">
        <v>9</v>
      </c>
      <c r="B16" s="32" t="s">
        <v>45</v>
      </c>
      <c r="C16" s="30">
        <f>'2013tarekan'!P20</f>
        <v>2404.5</v>
      </c>
      <c r="D16" s="30">
        <f>'2013tarekan'!Q20</f>
        <v>2585.6260000000002</v>
      </c>
      <c r="E16" s="30">
        <f t="shared" si="0"/>
        <v>107.53279268039093</v>
      </c>
      <c r="F16" s="60">
        <v>793.1</v>
      </c>
      <c r="G16" s="51">
        <v>431.4</v>
      </c>
      <c r="H16" s="51">
        <v>0</v>
      </c>
      <c r="I16" s="30">
        <v>0</v>
      </c>
      <c r="J16" s="30">
        <f>'2013tarekan'!V20</f>
        <v>2010</v>
      </c>
      <c r="K16" s="30">
        <f>'2013tarekan'!W20</f>
        <v>2013.5</v>
      </c>
      <c r="L16" s="30">
        <f t="shared" si="1"/>
        <v>100.17412935323382</v>
      </c>
      <c r="M16" s="60">
        <v>2702.4</v>
      </c>
      <c r="N16" s="51">
        <v>1470.1</v>
      </c>
      <c r="O16" s="51">
        <v>0</v>
      </c>
      <c r="P16" s="60">
        <v>0</v>
      </c>
    </row>
    <row r="17" spans="1:16" ht="15.75" customHeight="1">
      <c r="A17" s="47">
        <v>10</v>
      </c>
      <c r="B17" s="32" t="s">
        <v>46</v>
      </c>
      <c r="C17" s="30">
        <f>'2013tarekan'!P21</f>
        <v>1133.2</v>
      </c>
      <c r="D17" s="30">
        <f>'2013tarekan'!Q21</f>
        <v>1134.356</v>
      </c>
      <c r="E17" s="30">
        <f t="shared" si="0"/>
        <v>100.10201200141194</v>
      </c>
      <c r="F17" s="60">
        <v>174.4</v>
      </c>
      <c r="G17" s="51">
        <v>94.9</v>
      </c>
      <c r="H17" s="51">
        <v>54</v>
      </c>
      <c r="I17" s="30">
        <v>54</v>
      </c>
      <c r="J17" s="30">
        <f>'2013tarekan'!V21</f>
        <v>1472</v>
      </c>
      <c r="K17" s="30">
        <f>'2013tarekan'!W21</f>
        <v>1472.673</v>
      </c>
      <c r="L17" s="30">
        <f t="shared" si="1"/>
        <v>100.04572010869566</v>
      </c>
      <c r="M17" s="60">
        <v>2098.3000000000002</v>
      </c>
      <c r="N17" s="51">
        <v>1141.5</v>
      </c>
      <c r="O17" s="51">
        <v>110</v>
      </c>
      <c r="P17" s="60">
        <v>105</v>
      </c>
    </row>
    <row r="18" spans="1:16" ht="15.75" customHeight="1">
      <c r="A18" s="47">
        <v>11</v>
      </c>
      <c r="B18" s="32" t="s">
        <v>47</v>
      </c>
      <c r="C18" s="30">
        <f>'2013tarekan'!P22</f>
        <v>440</v>
      </c>
      <c r="D18" s="30">
        <f>'2013tarekan'!Q22</f>
        <v>461.685</v>
      </c>
      <c r="E18" s="30">
        <f t="shared" si="0"/>
        <v>104.92840909090908</v>
      </c>
      <c r="F18" s="60">
        <v>811.2</v>
      </c>
      <c r="G18" s="51">
        <v>236.1</v>
      </c>
      <c r="H18" s="51">
        <v>188.9</v>
      </c>
      <c r="I18" s="30">
        <v>115.5</v>
      </c>
      <c r="J18" s="30">
        <f>'2013tarekan'!V22</f>
        <v>2765</v>
      </c>
      <c r="K18" s="30">
        <f>'2013tarekan'!W22</f>
        <v>2765.6190000000001</v>
      </c>
      <c r="L18" s="30">
        <f t="shared" si="1"/>
        <v>100.02238698010851</v>
      </c>
      <c r="M18" s="60">
        <v>3872.6</v>
      </c>
      <c r="N18" s="51">
        <v>2091.1999999999998</v>
      </c>
      <c r="O18" s="51">
        <v>692.6</v>
      </c>
      <c r="P18" s="60">
        <v>450</v>
      </c>
    </row>
    <row r="19" spans="1:16" ht="15.75" customHeight="1">
      <c r="A19" s="47">
        <v>12</v>
      </c>
      <c r="B19" s="32" t="s">
        <v>48</v>
      </c>
      <c r="C19" s="30">
        <f>'2013tarekan'!P23</f>
        <v>240</v>
      </c>
      <c r="D19" s="30">
        <f>'2013tarekan'!Q23</f>
        <v>302.24599999999998</v>
      </c>
      <c r="E19" s="30">
        <f t="shared" si="0"/>
        <v>125.93583333333333</v>
      </c>
      <c r="F19" s="60">
        <v>17</v>
      </c>
      <c r="G19" s="50">
        <v>9.4</v>
      </c>
      <c r="H19" s="50">
        <v>0</v>
      </c>
      <c r="I19" s="30">
        <v>0</v>
      </c>
      <c r="J19" s="30">
        <f>'2013tarekan'!V23</f>
        <v>608.20000000000005</v>
      </c>
      <c r="K19" s="30">
        <f>'2013tarekan'!W23</f>
        <v>583.1</v>
      </c>
      <c r="L19" s="30">
        <f t="shared" si="1"/>
        <v>95.873068069713909</v>
      </c>
      <c r="M19" s="60">
        <v>485</v>
      </c>
      <c r="N19" s="51">
        <v>252</v>
      </c>
      <c r="O19" s="51">
        <v>100</v>
      </c>
      <c r="P19" s="60">
        <v>0</v>
      </c>
    </row>
    <row r="20" spans="1:16" ht="15.75" customHeight="1">
      <c r="A20" s="47">
        <v>13</v>
      </c>
      <c r="B20" s="32" t="s">
        <v>49</v>
      </c>
      <c r="C20" s="30">
        <f>'2013tarekan'!P24</f>
        <v>343.3</v>
      </c>
      <c r="D20" s="30">
        <f>'2013tarekan'!Q24</f>
        <v>388.17399999999998</v>
      </c>
      <c r="E20" s="30">
        <f t="shared" si="0"/>
        <v>113.0713661520536</v>
      </c>
      <c r="F20" s="60">
        <v>214.5</v>
      </c>
      <c r="G20" s="50">
        <v>0</v>
      </c>
      <c r="H20" s="50">
        <v>0</v>
      </c>
      <c r="I20" s="30">
        <v>35</v>
      </c>
      <c r="J20" s="30">
        <f>'2013tarekan'!V24</f>
        <v>1501</v>
      </c>
      <c r="K20" s="30">
        <f>'2013tarekan'!W24</f>
        <v>1431.7</v>
      </c>
      <c r="L20" s="30">
        <f t="shared" si="1"/>
        <v>95.383077948034639</v>
      </c>
      <c r="M20" s="60">
        <v>4020.7</v>
      </c>
      <c r="N20" s="51">
        <v>1383.5</v>
      </c>
      <c r="O20" s="51">
        <v>399</v>
      </c>
      <c r="P20" s="60">
        <v>0</v>
      </c>
    </row>
    <row r="21" spans="1:16" ht="15.75" customHeight="1">
      <c r="A21" s="47">
        <v>14</v>
      </c>
      <c r="B21" s="32" t="s">
        <v>50</v>
      </c>
      <c r="C21" s="30">
        <f>'2013tarekan'!P25</f>
        <v>1556.8</v>
      </c>
      <c r="D21" s="30">
        <f>'2013tarekan'!Q25</f>
        <v>2109.3020000000001</v>
      </c>
      <c r="E21" s="30">
        <f t="shared" si="0"/>
        <v>135.48959403905448</v>
      </c>
      <c r="F21" s="60">
        <v>2214.1999999999998</v>
      </c>
      <c r="G21" s="50">
        <v>0</v>
      </c>
      <c r="H21" s="50">
        <v>0</v>
      </c>
      <c r="I21" s="30">
        <v>0</v>
      </c>
      <c r="J21" s="30">
        <f>'2013tarekan'!V25</f>
        <v>3482.9</v>
      </c>
      <c r="K21" s="30">
        <f>'2013tarekan'!W25</f>
        <v>870.42399999999998</v>
      </c>
      <c r="L21" s="30">
        <f t="shared" si="1"/>
        <v>24.991357776565504</v>
      </c>
      <c r="M21" s="60">
        <v>7799</v>
      </c>
      <c r="N21" s="51">
        <v>4211.3999999999996</v>
      </c>
      <c r="O21" s="51">
        <v>0</v>
      </c>
      <c r="P21" s="60">
        <v>215.1</v>
      </c>
    </row>
    <row r="22" spans="1:16" ht="15.75" customHeight="1">
      <c r="A22" s="47">
        <v>15</v>
      </c>
      <c r="B22" s="42" t="s">
        <v>117</v>
      </c>
      <c r="C22" s="30">
        <f>'2013tarekan'!P26</f>
        <v>434.90000000000003</v>
      </c>
      <c r="D22" s="30">
        <f>'2013tarekan'!Q26</f>
        <v>430.05799999999999</v>
      </c>
      <c r="E22" s="30">
        <f t="shared" si="0"/>
        <v>98.886640607036085</v>
      </c>
      <c r="F22" s="60">
        <v>430</v>
      </c>
      <c r="G22" s="50">
        <v>92.8</v>
      </c>
      <c r="H22" s="50">
        <v>0</v>
      </c>
      <c r="I22" s="30">
        <v>0</v>
      </c>
      <c r="J22" s="30">
        <f>'2013tarekan'!V26</f>
        <v>1915.3</v>
      </c>
      <c r="K22" s="30">
        <f>'2013tarekan'!W26</f>
        <v>1915.55</v>
      </c>
      <c r="L22" s="30">
        <f t="shared" si="1"/>
        <v>100.01305278546442</v>
      </c>
      <c r="M22" s="60">
        <v>3092</v>
      </c>
      <c r="N22" s="51">
        <v>1669.6</v>
      </c>
      <c r="O22" s="51">
        <v>197.8</v>
      </c>
      <c r="P22" s="60">
        <v>113.5</v>
      </c>
    </row>
    <row r="23" spans="1:16" ht="15.75" customHeight="1">
      <c r="A23" s="47">
        <v>16</v>
      </c>
      <c r="B23" s="32" t="s">
        <v>51</v>
      </c>
      <c r="C23" s="30">
        <f>'2013tarekan'!P27</f>
        <v>206.9</v>
      </c>
      <c r="D23" s="30">
        <f>'2013tarekan'!Q27</f>
        <v>251.2</v>
      </c>
      <c r="E23" s="30">
        <f t="shared" si="0"/>
        <v>121.41130981150314</v>
      </c>
      <c r="F23" s="60">
        <v>254</v>
      </c>
      <c r="G23" s="50">
        <v>0</v>
      </c>
      <c r="H23" s="50">
        <v>0</v>
      </c>
      <c r="I23" s="30">
        <v>21</v>
      </c>
      <c r="J23" s="30">
        <f>'2013tarekan'!V27</f>
        <v>400</v>
      </c>
      <c r="K23" s="30">
        <f>'2013tarekan'!W27</f>
        <v>400.07499999999999</v>
      </c>
      <c r="L23" s="30">
        <f t="shared" si="1"/>
        <v>100.01875</v>
      </c>
      <c r="M23" s="60">
        <v>2036</v>
      </c>
      <c r="N23" s="51">
        <v>406.3</v>
      </c>
      <c r="O23" s="51">
        <v>0</v>
      </c>
      <c r="P23" s="60">
        <v>0</v>
      </c>
    </row>
    <row r="24" spans="1:16" ht="15.75" customHeight="1">
      <c r="A24" s="47">
        <v>17</v>
      </c>
      <c r="B24" s="32" t="s">
        <v>52</v>
      </c>
      <c r="C24" s="30">
        <f>'2013tarekan'!P28</f>
        <v>230.9</v>
      </c>
      <c r="D24" s="30">
        <f>'2013tarekan'!Q28</f>
        <v>149.80000000000001</v>
      </c>
      <c r="E24" s="30">
        <f t="shared" si="0"/>
        <v>64.87656994369857</v>
      </c>
      <c r="F24" s="60">
        <v>469</v>
      </c>
      <c r="G24" s="50">
        <v>297.60000000000002</v>
      </c>
      <c r="H24" s="50">
        <v>0</v>
      </c>
      <c r="I24" s="30">
        <v>0</v>
      </c>
      <c r="J24" s="30">
        <f>'2013tarekan'!V28</f>
        <v>1108.4000000000001</v>
      </c>
      <c r="K24" s="30">
        <f>'2013tarekan'!W28</f>
        <v>913.39499999999998</v>
      </c>
      <c r="L24" s="30">
        <f t="shared" si="1"/>
        <v>82.406622158065673</v>
      </c>
      <c r="M24" s="60">
        <v>1561.2</v>
      </c>
      <c r="N24" s="51">
        <v>855.5</v>
      </c>
      <c r="O24" s="51">
        <v>200</v>
      </c>
      <c r="P24" s="60">
        <v>147.6</v>
      </c>
    </row>
    <row r="25" spans="1:16" ht="15.75" customHeight="1">
      <c r="A25" s="47">
        <v>18</v>
      </c>
      <c r="B25" s="32" t="s">
        <v>53</v>
      </c>
      <c r="C25" s="30">
        <f>'2013tarekan'!P29</f>
        <v>929.9</v>
      </c>
      <c r="D25" s="30">
        <f>'2013tarekan'!Q29</f>
        <v>957.57399999999996</v>
      </c>
      <c r="E25" s="30">
        <f t="shared" si="0"/>
        <v>102.97601892676632</v>
      </c>
      <c r="F25" s="60">
        <v>14</v>
      </c>
      <c r="G25" s="50">
        <v>0</v>
      </c>
      <c r="H25" s="50">
        <v>14</v>
      </c>
      <c r="I25" s="30">
        <v>0</v>
      </c>
      <c r="J25" s="30">
        <f>'2013tarekan'!V29</f>
        <v>3000</v>
      </c>
      <c r="K25" s="30">
        <f>'2013tarekan'!W29</f>
        <v>3010.5450000000001</v>
      </c>
      <c r="L25" s="30">
        <f t="shared" si="1"/>
        <v>100.35149999999999</v>
      </c>
      <c r="M25" s="60">
        <v>1490</v>
      </c>
      <c r="N25" s="51">
        <v>611.70000000000005</v>
      </c>
      <c r="O25" s="51">
        <v>1110</v>
      </c>
      <c r="P25" s="60">
        <v>126</v>
      </c>
    </row>
    <row r="26" spans="1:16" ht="15.75" customHeight="1">
      <c r="A26" s="47">
        <v>19</v>
      </c>
      <c r="B26" s="32" t="s">
        <v>54</v>
      </c>
      <c r="C26" s="30">
        <f>'2013tarekan'!P30</f>
        <v>2630</v>
      </c>
      <c r="D26" s="30">
        <f>'2013tarekan'!Q30</f>
        <v>3079.97</v>
      </c>
      <c r="E26" s="30">
        <f t="shared" si="0"/>
        <v>117.10912547528515</v>
      </c>
      <c r="F26" s="60">
        <v>2074.3000000000002</v>
      </c>
      <c r="G26" s="50">
        <v>1135.5</v>
      </c>
      <c r="H26" s="50">
        <v>0</v>
      </c>
      <c r="I26" s="30">
        <v>219.7</v>
      </c>
      <c r="J26" s="30">
        <f>'2013tarekan'!V30</f>
        <v>5007.8</v>
      </c>
      <c r="K26" s="30">
        <f>'2013tarekan'!W30</f>
        <v>5986.6</v>
      </c>
      <c r="L26" s="30">
        <f t="shared" si="1"/>
        <v>119.54550900595071</v>
      </c>
      <c r="M26" s="60">
        <v>6509.2</v>
      </c>
      <c r="N26" s="51">
        <v>3567.1</v>
      </c>
      <c r="O26" s="51">
        <v>0</v>
      </c>
      <c r="P26" s="51">
        <v>71.5</v>
      </c>
    </row>
    <row r="27" spans="1:16" ht="15.75" customHeight="1">
      <c r="A27" s="47">
        <v>20</v>
      </c>
      <c r="B27" s="32" t="s">
        <v>55</v>
      </c>
      <c r="C27" s="30">
        <f>'2013tarekan'!P31</f>
        <v>586.61</v>
      </c>
      <c r="D27" s="30">
        <f>'2013tarekan'!Q31</f>
        <v>608.54500000000007</v>
      </c>
      <c r="E27" s="30">
        <f t="shared" si="0"/>
        <v>103.73928163515795</v>
      </c>
      <c r="F27" s="60">
        <v>1817.2</v>
      </c>
      <c r="G27" s="50">
        <v>1056.8</v>
      </c>
      <c r="H27" s="50">
        <v>150</v>
      </c>
      <c r="I27" s="30">
        <v>145</v>
      </c>
      <c r="J27" s="30">
        <f>'2013tarekan'!V31</f>
        <v>1202.17</v>
      </c>
      <c r="K27" s="30">
        <f>'2013tarekan'!W31</f>
        <v>1202.259</v>
      </c>
      <c r="L27" s="30">
        <f t="shared" si="1"/>
        <v>100.00740327907035</v>
      </c>
      <c r="M27" s="60">
        <v>2632.2</v>
      </c>
      <c r="N27" s="51">
        <v>142.19999999999999</v>
      </c>
      <c r="O27" s="51">
        <v>221.3</v>
      </c>
      <c r="P27" s="60">
        <v>100.3</v>
      </c>
    </row>
    <row r="28" spans="1:16" ht="15.75" customHeight="1">
      <c r="A28" s="47">
        <v>21</v>
      </c>
      <c r="B28" s="35" t="s">
        <v>118</v>
      </c>
      <c r="C28" s="30">
        <f>'2013tarekan'!P32</f>
        <v>43629.2</v>
      </c>
      <c r="D28" s="30">
        <f>'2013tarekan'!Q32</f>
        <v>43342</v>
      </c>
      <c r="E28" s="30">
        <f t="shared" si="0"/>
        <v>99.341725266564595</v>
      </c>
      <c r="F28" s="60">
        <v>28407.8</v>
      </c>
      <c r="G28" s="63">
        <v>10513.7</v>
      </c>
      <c r="H28" s="63">
        <v>4000</v>
      </c>
      <c r="I28" s="30">
        <v>8240.7999999999993</v>
      </c>
      <c r="J28" s="30">
        <f>'2013tarekan'!V32</f>
        <v>22517.9</v>
      </c>
      <c r="K28" s="30">
        <f>'2013tarekan'!W32</f>
        <v>19520.5</v>
      </c>
      <c r="L28" s="30">
        <f t="shared" si="1"/>
        <v>86.688812011777287</v>
      </c>
      <c r="M28" s="60">
        <v>31713.599999999999</v>
      </c>
      <c r="N28" s="51">
        <v>14811.9</v>
      </c>
      <c r="O28" s="51">
        <v>1658.1</v>
      </c>
      <c r="P28" s="60">
        <v>4093</v>
      </c>
    </row>
    <row r="29" spans="1:16" ht="15.75" customHeight="1">
      <c r="A29" s="47">
        <v>22</v>
      </c>
      <c r="B29" s="32" t="s">
        <v>56</v>
      </c>
      <c r="C29" s="30">
        <f>'2013tarekan'!P33</f>
        <v>81.2</v>
      </c>
      <c r="D29" s="30">
        <f>'2013tarekan'!Q33</f>
        <v>102.16900000000001</v>
      </c>
      <c r="E29" s="30">
        <f t="shared" si="0"/>
        <v>125.82389162561579</v>
      </c>
      <c r="F29" s="60">
        <v>41.7</v>
      </c>
      <c r="G29" s="50">
        <v>22.5</v>
      </c>
      <c r="H29" s="50">
        <v>0</v>
      </c>
      <c r="I29" s="30">
        <v>0</v>
      </c>
      <c r="J29" s="30">
        <f>'2013tarekan'!V33</f>
        <v>480.4</v>
      </c>
      <c r="K29" s="30">
        <f>'2013tarekan'!W33</f>
        <v>497.2</v>
      </c>
      <c r="L29" s="30">
        <f t="shared" si="1"/>
        <v>103.49708576186512</v>
      </c>
      <c r="M29" s="60">
        <v>152.69999999999999</v>
      </c>
      <c r="N29" s="51">
        <v>82.5</v>
      </c>
      <c r="O29" s="51">
        <v>0</v>
      </c>
      <c r="P29" s="60">
        <v>10</v>
      </c>
    </row>
    <row r="30" spans="1:16" ht="15.75" customHeight="1">
      <c r="A30" s="47">
        <v>23</v>
      </c>
      <c r="B30" s="32" t="s">
        <v>57</v>
      </c>
      <c r="C30" s="30">
        <f>'2013tarekan'!P34</f>
        <v>945.7</v>
      </c>
      <c r="D30" s="30">
        <f>'2013tarekan'!Q34</f>
        <v>1009.1</v>
      </c>
      <c r="E30" s="30">
        <f t="shared" si="0"/>
        <v>106.70402876176377</v>
      </c>
      <c r="F30" s="60">
        <v>0</v>
      </c>
      <c r="G30" s="50">
        <v>0</v>
      </c>
      <c r="H30" s="50">
        <v>0</v>
      </c>
      <c r="I30" s="30">
        <v>0</v>
      </c>
      <c r="J30" s="30">
        <f>'2013tarekan'!V34</f>
        <v>1012.5</v>
      </c>
      <c r="K30" s="30">
        <f>'2013tarekan'!W34</f>
        <v>1034</v>
      </c>
      <c r="L30" s="30">
        <f t="shared" si="1"/>
        <v>102.12345679012344</v>
      </c>
      <c r="M30" s="60">
        <v>400</v>
      </c>
      <c r="N30" s="51">
        <v>0</v>
      </c>
      <c r="O30" s="51">
        <v>400</v>
      </c>
      <c r="P30" s="60">
        <v>0</v>
      </c>
    </row>
    <row r="31" spans="1:16" ht="15.75" customHeight="1">
      <c r="A31" s="47">
        <v>24</v>
      </c>
      <c r="B31" s="32" t="s">
        <v>58</v>
      </c>
      <c r="C31" s="30">
        <f>'2013tarekan'!P35</f>
        <v>2407.4</v>
      </c>
      <c r="D31" s="30">
        <f>'2013tarekan'!Q35</f>
        <v>2431.2440000000001</v>
      </c>
      <c r="E31" s="30">
        <f t="shared" si="0"/>
        <v>100.9904461244496</v>
      </c>
      <c r="F31" s="60">
        <v>394.7</v>
      </c>
      <c r="G31" s="50">
        <v>123.3</v>
      </c>
      <c r="H31" s="50">
        <v>162.6</v>
      </c>
      <c r="I31" s="50">
        <v>162.6</v>
      </c>
      <c r="J31" s="30">
        <f>'2013tarekan'!V35</f>
        <v>503.3</v>
      </c>
      <c r="K31" s="30">
        <f>'2013tarekan'!W35</f>
        <v>536.45699999999999</v>
      </c>
      <c r="L31" s="30">
        <f t="shared" si="1"/>
        <v>106.58791972978344</v>
      </c>
      <c r="M31" s="60">
        <v>98.9</v>
      </c>
      <c r="N31" s="51">
        <v>41.8</v>
      </c>
      <c r="O31" s="51">
        <v>51.6</v>
      </c>
      <c r="P31" s="60">
        <v>51.6</v>
      </c>
    </row>
    <row r="32" spans="1:16" ht="15.75" customHeight="1">
      <c r="A32" s="47">
        <v>25</v>
      </c>
      <c r="B32" s="32" t="s">
        <v>59</v>
      </c>
      <c r="C32" s="30">
        <f>'2013tarekan'!P36</f>
        <v>136.1</v>
      </c>
      <c r="D32" s="30">
        <f>'2013tarekan'!Q36</f>
        <v>284.64999999999998</v>
      </c>
      <c r="E32" s="30">
        <f t="shared" si="0"/>
        <v>209.147685525349</v>
      </c>
      <c r="F32" s="60">
        <v>0</v>
      </c>
      <c r="G32" s="50">
        <v>0</v>
      </c>
      <c r="H32" s="50">
        <v>0</v>
      </c>
      <c r="I32" s="30">
        <v>0</v>
      </c>
      <c r="J32" s="30">
        <f>'2013tarekan'!V36</f>
        <v>850</v>
      </c>
      <c r="K32" s="30">
        <f>'2013tarekan'!W36</f>
        <v>850.005</v>
      </c>
      <c r="L32" s="30">
        <f t="shared" si="1"/>
        <v>100.00058823529412</v>
      </c>
      <c r="M32" s="60">
        <v>815.3</v>
      </c>
      <c r="N32" s="51">
        <v>440.3</v>
      </c>
      <c r="O32" s="51">
        <v>0</v>
      </c>
      <c r="P32" s="60">
        <v>0</v>
      </c>
    </row>
    <row r="33" spans="1:16" ht="15.75" customHeight="1">
      <c r="A33" s="47">
        <v>26</v>
      </c>
      <c r="B33" s="32" t="s">
        <v>60</v>
      </c>
      <c r="C33" s="30">
        <f>'2013tarekan'!P37</f>
        <v>4653.5</v>
      </c>
      <c r="D33" s="30">
        <f>'2013tarekan'!Q37</f>
        <v>5151.8389999999999</v>
      </c>
      <c r="E33" s="30">
        <f t="shared" si="0"/>
        <v>110.70890727409477</v>
      </c>
      <c r="F33" s="60">
        <v>770.5</v>
      </c>
      <c r="G33" s="50">
        <v>274.60000000000002</v>
      </c>
      <c r="H33" s="50">
        <v>0</v>
      </c>
      <c r="I33" s="30">
        <v>0</v>
      </c>
      <c r="J33" s="30">
        <f>'2013tarekan'!V37</f>
        <v>894.8</v>
      </c>
      <c r="K33" s="30">
        <f>'2013tarekan'!W37</f>
        <v>1018.817</v>
      </c>
      <c r="L33" s="30">
        <f t="shared" si="1"/>
        <v>113.85974519445688</v>
      </c>
      <c r="M33" s="60">
        <v>136.6</v>
      </c>
      <c r="N33" s="51">
        <v>345</v>
      </c>
      <c r="O33" s="51">
        <v>0</v>
      </c>
      <c r="P33" s="60">
        <v>36.799999999999997</v>
      </c>
    </row>
    <row r="34" spans="1:16" ht="15.75" customHeight="1">
      <c r="A34" s="47">
        <v>27</v>
      </c>
      <c r="B34" s="35" t="s">
        <v>119</v>
      </c>
      <c r="C34" s="30">
        <f>'2013tarekan'!P38</f>
        <v>13000</v>
      </c>
      <c r="D34" s="30">
        <f>'2013tarekan'!Q38</f>
        <v>15052.4</v>
      </c>
      <c r="E34" s="30">
        <f t="shared" si="0"/>
        <v>115.7876923076923</v>
      </c>
      <c r="F34" s="30">
        <v>6112</v>
      </c>
      <c r="G34" s="30">
        <v>2930</v>
      </c>
      <c r="H34" s="30">
        <v>364</v>
      </c>
      <c r="I34" s="30">
        <v>2341.6999999999998</v>
      </c>
      <c r="J34" s="30">
        <f>'2013tarekan'!V38</f>
        <v>6000</v>
      </c>
      <c r="K34" s="30">
        <f>'2013tarekan'!W38</f>
        <v>6008</v>
      </c>
      <c r="L34" s="30">
        <f t="shared" si="1"/>
        <v>100.13333333333334</v>
      </c>
      <c r="M34" s="30">
        <v>3388.8</v>
      </c>
      <c r="N34" s="30">
        <v>1302.5</v>
      </c>
      <c r="O34" s="30">
        <v>1009</v>
      </c>
      <c r="P34" s="30">
        <v>1170</v>
      </c>
    </row>
    <row r="35" spans="1:16" ht="15.75" customHeight="1">
      <c r="A35" s="47">
        <v>28</v>
      </c>
      <c r="B35" s="32" t="s">
        <v>61</v>
      </c>
      <c r="C35" s="30">
        <f>'2013tarekan'!P39</f>
        <v>1766.8</v>
      </c>
      <c r="D35" s="30">
        <f>'2013tarekan'!Q39</f>
        <v>1741.2750000000001</v>
      </c>
      <c r="E35" s="30">
        <f t="shared" si="0"/>
        <v>98.555297713380128</v>
      </c>
      <c r="F35" s="60">
        <v>1335.6</v>
      </c>
      <c r="G35" s="50">
        <v>592.70000000000005</v>
      </c>
      <c r="H35" s="50">
        <v>0</v>
      </c>
      <c r="I35" s="30">
        <v>0</v>
      </c>
      <c r="J35" s="30">
        <f>'2013tarekan'!V39</f>
        <v>4471.3</v>
      </c>
      <c r="K35" s="30">
        <f>'2013tarekan'!W39</f>
        <v>6074.7349999999997</v>
      </c>
      <c r="L35" s="30">
        <f t="shared" si="1"/>
        <v>135.86059982555406</v>
      </c>
      <c r="M35" s="60">
        <v>2641.8</v>
      </c>
      <c r="N35" s="51">
        <v>1295</v>
      </c>
      <c r="O35" s="51">
        <v>1000</v>
      </c>
      <c r="P35" s="60">
        <v>910</v>
      </c>
    </row>
    <row r="36" spans="1:16" ht="15.75" customHeight="1">
      <c r="A36" s="47">
        <v>29</v>
      </c>
      <c r="B36" s="32" t="s">
        <v>62</v>
      </c>
      <c r="C36" s="30">
        <f>'2013tarekan'!P40</f>
        <v>758.30000000000007</v>
      </c>
      <c r="D36" s="30">
        <f>'2013tarekan'!Q40</f>
        <v>1063.2180000000001</v>
      </c>
      <c r="E36" s="30">
        <f t="shared" si="0"/>
        <v>140.21073453778189</v>
      </c>
      <c r="F36" s="64">
        <v>260</v>
      </c>
      <c r="G36" s="64">
        <v>0</v>
      </c>
      <c r="H36" s="64">
        <v>31.7</v>
      </c>
      <c r="I36" s="65">
        <v>0</v>
      </c>
      <c r="J36" s="30">
        <f>'2013tarekan'!V40</f>
        <v>34.200000000000003</v>
      </c>
      <c r="K36" s="30">
        <f>'2013tarekan'!W40</f>
        <v>53.545000000000002</v>
      </c>
      <c r="L36" s="30">
        <f t="shared" si="1"/>
        <v>156.56432748538012</v>
      </c>
      <c r="M36" s="64">
        <v>0</v>
      </c>
      <c r="N36" s="66">
        <v>0</v>
      </c>
      <c r="O36" s="66">
        <v>0</v>
      </c>
      <c r="P36" s="64">
        <v>0</v>
      </c>
    </row>
    <row r="37" spans="1:16" ht="15.75" customHeight="1">
      <c r="A37" s="47">
        <v>30</v>
      </c>
      <c r="B37" s="32" t="s">
        <v>63</v>
      </c>
      <c r="C37" s="30">
        <f>'2013tarekan'!P41</f>
        <v>1953</v>
      </c>
      <c r="D37" s="30">
        <f>'2013tarekan'!Q41</f>
        <v>2457.5650000000001</v>
      </c>
      <c r="E37" s="30">
        <f t="shared" si="0"/>
        <v>125.83538146441373</v>
      </c>
      <c r="F37" s="65">
        <v>610.4</v>
      </c>
      <c r="G37" s="65">
        <v>38.4</v>
      </c>
      <c r="H37" s="65">
        <v>0</v>
      </c>
      <c r="I37" s="65">
        <v>263</v>
      </c>
      <c r="J37" s="30">
        <f>'2013tarekan'!V41</f>
        <v>7852</v>
      </c>
      <c r="K37" s="30">
        <f>'2013tarekan'!W41</f>
        <v>6492.4380000000001</v>
      </c>
      <c r="L37" s="30">
        <f t="shared" si="1"/>
        <v>82.685150280183393</v>
      </c>
      <c r="M37" s="64">
        <v>7610</v>
      </c>
      <c r="N37" s="64">
        <v>4109</v>
      </c>
      <c r="O37" s="64">
        <v>1360</v>
      </c>
      <c r="P37" s="64">
        <v>435</v>
      </c>
    </row>
    <row r="38" spans="1:16" ht="15.75" customHeight="1">
      <c r="A38" s="47">
        <v>31</v>
      </c>
      <c r="B38" s="32" t="s">
        <v>64</v>
      </c>
      <c r="C38" s="30">
        <f>'2013tarekan'!P42</f>
        <v>1615.7</v>
      </c>
      <c r="D38" s="30">
        <f>'2013tarekan'!Q42</f>
        <v>1493.1000000000001</v>
      </c>
      <c r="E38" s="30">
        <f t="shared" si="0"/>
        <v>92.411957665408181</v>
      </c>
      <c r="F38" s="60">
        <v>438.7</v>
      </c>
      <c r="G38" s="50">
        <v>136.1</v>
      </c>
      <c r="H38" s="50">
        <v>0</v>
      </c>
      <c r="I38" s="30">
        <v>0</v>
      </c>
      <c r="J38" s="30">
        <f>'2013tarekan'!V42</f>
        <v>3363.7</v>
      </c>
      <c r="K38" s="30">
        <f>'2013tarekan'!W42</f>
        <v>3211.8249999999998</v>
      </c>
      <c r="L38" s="30">
        <f t="shared" si="1"/>
        <v>95.48488271843506</v>
      </c>
      <c r="M38" s="60">
        <v>4488.3</v>
      </c>
      <c r="N38" s="51">
        <v>2289</v>
      </c>
      <c r="O38" s="51">
        <v>0</v>
      </c>
      <c r="P38" s="60">
        <v>217.3</v>
      </c>
    </row>
    <row r="39" spans="1:16" ht="15.75" customHeight="1">
      <c r="A39" s="47">
        <v>32</v>
      </c>
      <c r="B39" s="32" t="s">
        <v>65</v>
      </c>
      <c r="C39" s="30">
        <f>'2013tarekan'!P43</f>
        <v>242.9</v>
      </c>
      <c r="D39" s="30">
        <f>'2013tarekan'!Q43</f>
        <v>248.23699999999999</v>
      </c>
      <c r="E39" s="30">
        <f t="shared" si="0"/>
        <v>102.19720049403047</v>
      </c>
      <c r="F39" s="60">
        <v>372.4</v>
      </c>
      <c r="G39" s="50">
        <v>150.19999999999999</v>
      </c>
      <c r="H39" s="50">
        <v>0</v>
      </c>
      <c r="I39" s="30">
        <v>16.5</v>
      </c>
      <c r="J39" s="30">
        <f>'2013tarekan'!V43</f>
        <v>605.9</v>
      </c>
      <c r="K39" s="30">
        <f>'2013tarekan'!W43</f>
        <v>510.35</v>
      </c>
      <c r="L39" s="30">
        <f t="shared" si="1"/>
        <v>84.230070968806743</v>
      </c>
      <c r="M39" s="60">
        <v>825.4</v>
      </c>
      <c r="N39" s="51">
        <v>318.89999999999998</v>
      </c>
      <c r="O39" s="51">
        <v>0</v>
      </c>
      <c r="P39" s="60">
        <v>79.8</v>
      </c>
    </row>
    <row r="40" spans="1:16" ht="15.75" customHeight="1">
      <c r="A40" s="47">
        <v>33</v>
      </c>
      <c r="B40" s="32" t="s">
        <v>66</v>
      </c>
      <c r="C40" s="30">
        <f>'2013tarekan'!P44</f>
        <v>1860</v>
      </c>
      <c r="D40" s="30">
        <f>'2013tarekan'!Q44</f>
        <v>1782.9969999999998</v>
      </c>
      <c r="E40" s="30">
        <f t="shared" si="0"/>
        <v>95.86005376344086</v>
      </c>
      <c r="F40" s="60">
        <v>2524.6</v>
      </c>
      <c r="G40" s="51">
        <v>1040.8</v>
      </c>
      <c r="H40" s="51">
        <v>0</v>
      </c>
      <c r="I40" s="60">
        <v>0</v>
      </c>
      <c r="J40" s="30">
        <f>'2013tarekan'!V44</f>
        <v>1800</v>
      </c>
      <c r="K40" s="30">
        <f>'2013tarekan'!W44</f>
        <v>3281.4</v>
      </c>
      <c r="L40" s="30">
        <f t="shared" si="1"/>
        <v>182.29999999999998</v>
      </c>
      <c r="M40" s="60">
        <v>3597.4</v>
      </c>
      <c r="N40" s="50">
        <v>1969.4</v>
      </c>
      <c r="O40" s="50">
        <v>0</v>
      </c>
      <c r="P40" s="30">
        <v>0</v>
      </c>
    </row>
    <row r="41" spans="1:16" ht="15.75" customHeight="1">
      <c r="A41" s="47">
        <v>34</v>
      </c>
      <c r="B41" s="32" t="s">
        <v>67</v>
      </c>
      <c r="C41" s="30">
        <f>'2013tarekan'!P45</f>
        <v>676.8</v>
      </c>
      <c r="D41" s="30">
        <f>'2013tarekan'!Q45</f>
        <v>677.2</v>
      </c>
      <c r="E41" s="30">
        <f t="shared" si="0"/>
        <v>100.05910165484634</v>
      </c>
      <c r="F41" s="60">
        <v>403.5</v>
      </c>
      <c r="G41" s="50">
        <v>217.2</v>
      </c>
      <c r="H41" s="50">
        <v>50</v>
      </c>
      <c r="I41" s="30">
        <v>0</v>
      </c>
      <c r="J41" s="30">
        <f>'2013tarekan'!V45</f>
        <v>1830</v>
      </c>
      <c r="K41" s="30">
        <f>'2013tarekan'!W45</f>
        <v>1824.556</v>
      </c>
      <c r="L41" s="30">
        <f t="shared" si="1"/>
        <v>99.70251366120219</v>
      </c>
      <c r="M41" s="60">
        <v>2176.6999999999998</v>
      </c>
      <c r="N41" s="51">
        <v>801.4</v>
      </c>
      <c r="O41" s="51">
        <v>125.1</v>
      </c>
      <c r="P41" s="60">
        <v>0</v>
      </c>
    </row>
    <row r="42" spans="1:16" ht="15.75" customHeight="1">
      <c r="A42" s="47">
        <v>35</v>
      </c>
      <c r="B42" s="32" t="s">
        <v>68</v>
      </c>
      <c r="C42" s="30">
        <f>'2013tarekan'!P46</f>
        <v>1400</v>
      </c>
      <c r="D42" s="30">
        <f>'2013tarekan'!Q46</f>
        <v>1346.8330000000001</v>
      </c>
      <c r="E42" s="30">
        <f t="shared" si="0"/>
        <v>96.202357142857153</v>
      </c>
      <c r="F42" s="60">
        <v>1212.5999999999999</v>
      </c>
      <c r="G42" s="50">
        <v>465.9</v>
      </c>
      <c r="H42" s="50">
        <v>408.2</v>
      </c>
      <c r="I42" s="30">
        <v>123.7</v>
      </c>
      <c r="J42" s="30">
        <f>'2013tarekan'!V46</f>
        <v>4000</v>
      </c>
      <c r="K42" s="30">
        <f>'2013tarekan'!W46</f>
        <v>3579.549</v>
      </c>
      <c r="L42" s="30">
        <f t="shared" si="1"/>
        <v>89.488725000000002</v>
      </c>
      <c r="M42" s="60">
        <v>7429.3</v>
      </c>
      <c r="N42" s="50">
        <v>3398.5</v>
      </c>
      <c r="O42" s="50">
        <v>1167</v>
      </c>
      <c r="P42" s="30">
        <v>313.39999999999998</v>
      </c>
    </row>
    <row r="43" spans="1:16" ht="15.75" customHeight="1">
      <c r="A43" s="47">
        <v>36</v>
      </c>
      <c r="B43" s="32" t="s">
        <v>69</v>
      </c>
      <c r="C43" s="30">
        <f>'2013tarekan'!P47</f>
        <v>1132.6000000000001</v>
      </c>
      <c r="D43" s="30">
        <f>'2013tarekan'!Q47</f>
        <v>1245.1210000000001</v>
      </c>
      <c r="E43" s="30">
        <f t="shared" si="0"/>
        <v>109.93475189828712</v>
      </c>
      <c r="F43" s="60">
        <v>225.8</v>
      </c>
      <c r="G43" s="50">
        <v>115.3</v>
      </c>
      <c r="H43" s="50">
        <v>0</v>
      </c>
      <c r="I43" s="30">
        <v>41</v>
      </c>
      <c r="J43" s="30">
        <f>'2013tarekan'!V47</f>
        <v>1272</v>
      </c>
      <c r="K43" s="30">
        <f>'2013tarekan'!W47</f>
        <v>1299.144</v>
      </c>
      <c r="L43" s="30">
        <f t="shared" si="1"/>
        <v>102.13396226415095</v>
      </c>
      <c r="M43" s="60">
        <v>3665</v>
      </c>
      <c r="N43" s="51">
        <v>2016</v>
      </c>
      <c r="O43" s="51">
        <v>0</v>
      </c>
      <c r="P43" s="60">
        <v>0</v>
      </c>
    </row>
    <row r="44" spans="1:16" ht="15.75" customHeight="1">
      <c r="A44" s="47">
        <v>37</v>
      </c>
      <c r="B44" s="32" t="s">
        <v>70</v>
      </c>
      <c r="C44" s="30">
        <f>'2013tarekan'!P48</f>
        <v>942.5</v>
      </c>
      <c r="D44" s="30">
        <f>'2013tarekan'!Q48</f>
        <v>961.62600000000009</v>
      </c>
      <c r="E44" s="30">
        <f t="shared" si="0"/>
        <v>102.02928381962866</v>
      </c>
      <c r="F44" s="50">
        <v>790.9</v>
      </c>
      <c r="G44" s="50">
        <v>179.9</v>
      </c>
      <c r="H44" s="50">
        <v>261.8</v>
      </c>
      <c r="I44" s="30">
        <v>0</v>
      </c>
      <c r="J44" s="30">
        <f>'2013tarekan'!V48</f>
        <v>1500</v>
      </c>
      <c r="K44" s="30">
        <f>'2013tarekan'!W48</f>
        <v>1500</v>
      </c>
      <c r="L44" s="30">
        <f t="shared" si="1"/>
        <v>100</v>
      </c>
      <c r="M44" s="51">
        <v>2609.1</v>
      </c>
      <c r="N44" s="51">
        <v>142.80000000000001</v>
      </c>
      <c r="O44" s="51">
        <v>150</v>
      </c>
      <c r="P44" s="60">
        <v>0</v>
      </c>
    </row>
    <row r="45" spans="1:16" ht="15.75" customHeight="1">
      <c r="A45" s="47">
        <v>38</v>
      </c>
      <c r="B45" s="32" t="s">
        <v>71</v>
      </c>
      <c r="C45" s="30">
        <f>'2013tarekan'!P49</f>
        <v>556.6</v>
      </c>
      <c r="D45" s="30">
        <f>'2013tarekan'!Q49</f>
        <v>773.20299999999997</v>
      </c>
      <c r="E45" s="30">
        <f t="shared" si="0"/>
        <v>138.91537908731584</v>
      </c>
      <c r="F45" s="61">
        <v>407.6</v>
      </c>
      <c r="G45" s="34">
        <v>231.9</v>
      </c>
      <c r="H45" s="34">
        <v>21.8</v>
      </c>
      <c r="I45" s="13">
        <f>-J107</f>
        <v>0</v>
      </c>
      <c r="J45" s="30">
        <f>'2013tarekan'!V49</f>
        <v>4149.5</v>
      </c>
      <c r="K45" s="30">
        <f>'2013tarekan'!W49</f>
        <v>3153.558</v>
      </c>
      <c r="L45" s="30">
        <f t="shared" si="1"/>
        <v>75.998505844077599</v>
      </c>
      <c r="M45" s="61">
        <v>2676</v>
      </c>
      <c r="N45" s="33">
        <v>1445</v>
      </c>
      <c r="O45" s="33">
        <v>930.1</v>
      </c>
      <c r="P45" s="61">
        <v>214.5</v>
      </c>
    </row>
    <row r="46" spans="1:16" ht="15.75" customHeight="1">
      <c r="A46" s="47">
        <v>39</v>
      </c>
      <c r="B46" s="32" t="s">
        <v>72</v>
      </c>
      <c r="C46" s="30">
        <f>'2013tarekan'!P50</f>
        <v>704.2</v>
      </c>
      <c r="D46" s="30">
        <f>'2013tarekan'!Q50</f>
        <v>619.51099999999997</v>
      </c>
      <c r="E46" s="30">
        <f t="shared" si="0"/>
        <v>87.973729054245936</v>
      </c>
      <c r="F46" s="60">
        <v>631.79999999999995</v>
      </c>
      <c r="G46" s="50">
        <v>229.4</v>
      </c>
      <c r="H46" s="50">
        <v>0</v>
      </c>
      <c r="I46" s="30">
        <v>0</v>
      </c>
      <c r="J46" s="30">
        <f>'2013tarekan'!V50</f>
        <v>1945</v>
      </c>
      <c r="K46" s="30">
        <f>'2013tarekan'!W50</f>
        <v>2207.6</v>
      </c>
      <c r="L46" s="30">
        <f t="shared" si="1"/>
        <v>113.50128534704369</v>
      </c>
      <c r="M46" s="60">
        <v>2743.4</v>
      </c>
      <c r="N46" s="51">
        <v>1350</v>
      </c>
      <c r="O46" s="51">
        <v>0</v>
      </c>
      <c r="P46" s="60">
        <v>155</v>
      </c>
    </row>
    <row r="47" spans="1:16" ht="15.75" customHeight="1">
      <c r="A47" s="47">
        <v>40</v>
      </c>
      <c r="B47" s="32" t="s">
        <v>73</v>
      </c>
      <c r="C47" s="30">
        <f>'2013tarekan'!P51</f>
        <v>1414</v>
      </c>
      <c r="D47" s="30">
        <f>'2013tarekan'!Q51</f>
        <v>1552.4780000000001</v>
      </c>
      <c r="E47" s="30">
        <f t="shared" si="0"/>
        <v>109.79335219236211</v>
      </c>
      <c r="F47" s="60">
        <v>810.9</v>
      </c>
      <c r="G47" s="50">
        <v>404.9</v>
      </c>
      <c r="H47" s="50">
        <v>0</v>
      </c>
      <c r="I47" s="30">
        <v>0</v>
      </c>
      <c r="J47" s="30">
        <f>'2013tarekan'!V51</f>
        <v>4050</v>
      </c>
      <c r="K47" s="30">
        <f>'2013tarekan'!W51</f>
        <v>5569.75</v>
      </c>
      <c r="L47" s="30">
        <f t="shared" si="1"/>
        <v>137.52469135802471</v>
      </c>
      <c r="M47" s="60">
        <v>13670.7</v>
      </c>
      <c r="N47" s="51">
        <v>4848.8999999999996</v>
      </c>
      <c r="O47" s="51">
        <v>0</v>
      </c>
      <c r="P47" s="60">
        <v>654</v>
      </c>
    </row>
    <row r="48" spans="1:16" ht="15.75" customHeight="1">
      <c r="A48" s="47">
        <v>41</v>
      </c>
      <c r="B48" s="32" t="s">
        <v>74</v>
      </c>
      <c r="C48" s="30">
        <f>'2013tarekan'!P52</f>
        <v>854.5</v>
      </c>
      <c r="D48" s="30">
        <f>'2013tarekan'!Q52</f>
        <v>566.38200000000006</v>
      </c>
      <c r="E48" s="30">
        <f t="shared" si="0"/>
        <v>66.282270333528388</v>
      </c>
      <c r="F48" s="60">
        <v>737.1</v>
      </c>
      <c r="G48" s="50">
        <v>477.1</v>
      </c>
      <c r="H48" s="50">
        <v>0</v>
      </c>
      <c r="I48" s="30">
        <v>0</v>
      </c>
      <c r="J48" s="30">
        <f>'2013tarekan'!V52</f>
        <v>2910</v>
      </c>
      <c r="K48" s="30">
        <f>'2013tarekan'!W52</f>
        <v>2203.973</v>
      </c>
      <c r="L48" s="30">
        <f t="shared" si="1"/>
        <v>75.737903780068734</v>
      </c>
      <c r="M48" s="60">
        <v>4109.3</v>
      </c>
      <c r="N48" s="51">
        <v>1835</v>
      </c>
      <c r="O48" s="51">
        <v>200</v>
      </c>
      <c r="P48" s="60">
        <v>25.5</v>
      </c>
    </row>
    <row r="49" spans="1:16" ht="15.75" customHeight="1">
      <c r="A49" s="47">
        <v>42</v>
      </c>
      <c r="B49" s="42" t="s">
        <v>120</v>
      </c>
      <c r="C49" s="30">
        <f>'2013tarekan'!P53</f>
        <v>610</v>
      </c>
      <c r="D49" s="30">
        <f>'2013tarekan'!Q53</f>
        <v>619.48199999999997</v>
      </c>
      <c r="E49" s="30">
        <f t="shared" si="0"/>
        <v>101.55442622950818</v>
      </c>
      <c r="F49" s="60">
        <v>4592.8</v>
      </c>
      <c r="G49" s="50">
        <v>0</v>
      </c>
      <c r="H49" s="50">
        <v>0</v>
      </c>
      <c r="I49" s="30">
        <v>0</v>
      </c>
      <c r="J49" s="30">
        <f>'2013tarekan'!V53</f>
        <v>2801.6</v>
      </c>
      <c r="K49" s="30">
        <f>'2013tarekan'!W53</f>
        <v>1747.3629000000001</v>
      </c>
      <c r="L49" s="30">
        <f t="shared" si="1"/>
        <v>62.370177755568257</v>
      </c>
      <c r="M49" s="60">
        <v>6706.8</v>
      </c>
      <c r="N49" s="51">
        <v>3612.4</v>
      </c>
      <c r="O49" s="51">
        <v>304.60000000000002</v>
      </c>
      <c r="P49" s="60">
        <v>0</v>
      </c>
    </row>
    <row r="50" spans="1:16" ht="15.75" customHeight="1">
      <c r="A50" s="47">
        <v>43</v>
      </c>
      <c r="B50" s="32" t="s">
        <v>75</v>
      </c>
      <c r="C50" s="30">
        <f>'2013tarekan'!P54</f>
        <v>1162.3</v>
      </c>
      <c r="D50" s="30">
        <f>'2013tarekan'!Q54</f>
        <v>1100.134</v>
      </c>
      <c r="E50" s="30">
        <f t="shared" si="0"/>
        <v>94.651466919039834</v>
      </c>
      <c r="F50" s="13">
        <v>1143.0999999999999</v>
      </c>
      <c r="G50" s="13">
        <v>444.6</v>
      </c>
      <c r="H50" s="13">
        <v>0</v>
      </c>
      <c r="I50" s="13">
        <v>0</v>
      </c>
      <c r="J50" s="30">
        <f>'2013tarekan'!V54</f>
        <v>3896.8</v>
      </c>
      <c r="K50" s="30">
        <f>'2013tarekan'!W54</f>
        <v>3532.7040000000002</v>
      </c>
      <c r="L50" s="30">
        <f t="shared" si="1"/>
        <v>90.656538698419226</v>
      </c>
      <c r="M50" s="67">
        <v>12221.5</v>
      </c>
      <c r="N50" s="67">
        <v>1734.7</v>
      </c>
      <c r="O50" s="30">
        <v>0</v>
      </c>
      <c r="P50" s="30">
        <v>500</v>
      </c>
    </row>
    <row r="51" spans="1:16" ht="15.75" customHeight="1">
      <c r="A51" s="47">
        <v>44</v>
      </c>
      <c r="B51" s="32" t="s">
        <v>121</v>
      </c>
      <c r="C51" s="30">
        <f>'2013tarekan'!P55</f>
        <v>11000</v>
      </c>
      <c r="D51" s="30">
        <f>'2013tarekan'!Q55</f>
        <v>13426.7212</v>
      </c>
      <c r="E51" s="30">
        <f t="shared" si="0"/>
        <v>122.06110181818181</v>
      </c>
      <c r="F51" s="13">
        <v>4775.6000000000004</v>
      </c>
      <c r="G51" s="13">
        <v>1394.8</v>
      </c>
      <c r="H51" s="13">
        <v>1050</v>
      </c>
      <c r="I51" s="13">
        <v>1731.3</v>
      </c>
      <c r="J51" s="30">
        <f>'2013tarekan'!V55</f>
        <v>3500</v>
      </c>
      <c r="K51" s="30">
        <f>'2013tarekan'!W55</f>
        <v>3532.902</v>
      </c>
      <c r="L51" s="30">
        <f t="shared" si="1"/>
        <v>100.94005714285714</v>
      </c>
      <c r="M51" s="13">
        <v>6058.3</v>
      </c>
      <c r="N51" s="13">
        <v>840</v>
      </c>
      <c r="O51" s="13">
        <v>500</v>
      </c>
      <c r="P51" s="13">
        <v>500</v>
      </c>
    </row>
    <row r="52" spans="1:16" ht="15.75" customHeight="1">
      <c r="A52" s="47">
        <v>45</v>
      </c>
      <c r="B52" s="32" t="s">
        <v>122</v>
      </c>
      <c r="C52" s="30">
        <f>'2013tarekan'!P56</f>
        <v>3330.8</v>
      </c>
      <c r="D52" s="30">
        <f>'2013tarekan'!Q56</f>
        <v>3847.1709999999998</v>
      </c>
      <c r="E52" s="30">
        <f t="shared" si="0"/>
        <v>115.50291221328209</v>
      </c>
      <c r="F52" s="13">
        <v>805.4</v>
      </c>
      <c r="G52" s="13">
        <v>943.1</v>
      </c>
      <c r="H52" s="13">
        <v>0</v>
      </c>
      <c r="I52" s="13">
        <v>265.35000000000002</v>
      </c>
      <c r="J52" s="30">
        <f>'2013tarekan'!V56</f>
        <v>442.3</v>
      </c>
      <c r="K52" s="30">
        <f>'2013tarekan'!W56</f>
        <v>446.86099999999999</v>
      </c>
      <c r="L52" s="30">
        <f t="shared" si="1"/>
        <v>101.03120054261814</v>
      </c>
      <c r="M52" s="34">
        <v>150.69999999999999</v>
      </c>
      <c r="N52" s="34">
        <v>75.7</v>
      </c>
      <c r="O52" s="34">
        <v>0</v>
      </c>
      <c r="P52" s="34">
        <v>6.1</v>
      </c>
    </row>
    <row r="53" spans="1:16" ht="15.75" customHeight="1">
      <c r="A53" s="47">
        <v>46</v>
      </c>
      <c r="B53" s="32" t="s">
        <v>76</v>
      </c>
      <c r="C53" s="30">
        <f>'2013tarekan'!P57</f>
        <v>1648</v>
      </c>
      <c r="D53" s="30">
        <f>'2013tarekan'!Q57</f>
        <v>2136.4359999999997</v>
      </c>
      <c r="E53" s="30">
        <f t="shared" si="0"/>
        <v>129.63810679611649</v>
      </c>
      <c r="F53" s="60">
        <v>898.4</v>
      </c>
      <c r="G53" s="50">
        <v>0</v>
      </c>
      <c r="H53" s="50">
        <v>0</v>
      </c>
      <c r="I53" s="30">
        <v>100</v>
      </c>
      <c r="J53" s="30">
        <f>'2013tarekan'!V57</f>
        <v>5941.5</v>
      </c>
      <c r="K53" s="30">
        <f>'2013tarekan'!W57</f>
        <v>4474.05</v>
      </c>
      <c r="L53" s="30">
        <f t="shared" si="1"/>
        <v>75.301691492047468</v>
      </c>
      <c r="M53" s="60">
        <v>15947.7</v>
      </c>
      <c r="N53" s="51">
        <v>9296.9</v>
      </c>
      <c r="O53" s="51">
        <v>0</v>
      </c>
      <c r="P53" s="60">
        <v>0</v>
      </c>
    </row>
    <row r="54" spans="1:16" ht="15.75" customHeight="1">
      <c r="A54" s="47">
        <v>47</v>
      </c>
      <c r="B54" s="32" t="s">
        <v>77</v>
      </c>
      <c r="C54" s="30">
        <f>'2013tarekan'!P58</f>
        <v>4610.0999999999995</v>
      </c>
      <c r="D54" s="30">
        <f>'2013tarekan'!Q58</f>
        <v>4168.2030000000004</v>
      </c>
      <c r="E54" s="30">
        <f t="shared" si="0"/>
        <v>90.414589705212492</v>
      </c>
      <c r="F54" s="13">
        <v>1340.7</v>
      </c>
      <c r="G54" s="13">
        <v>245</v>
      </c>
      <c r="H54" s="13">
        <v>50</v>
      </c>
      <c r="I54" s="13">
        <v>50</v>
      </c>
      <c r="J54" s="30">
        <f>'2013tarekan'!V58</f>
        <v>11623.2</v>
      </c>
      <c r="K54" s="30">
        <f>'2013tarekan'!W58</f>
        <v>5281.4080999999996</v>
      </c>
      <c r="L54" s="30">
        <f t="shared" si="1"/>
        <v>45.438503166081624</v>
      </c>
      <c r="M54" s="60">
        <v>20767</v>
      </c>
      <c r="N54" s="51">
        <v>3790</v>
      </c>
      <c r="O54" s="51">
        <v>300</v>
      </c>
      <c r="P54" s="60">
        <v>300</v>
      </c>
    </row>
    <row r="55" spans="1:16" ht="15.75" customHeight="1">
      <c r="A55" s="47">
        <v>48</v>
      </c>
      <c r="B55" s="32" t="s">
        <v>78</v>
      </c>
      <c r="C55" s="30">
        <f>'2013tarekan'!P59</f>
        <v>754.3</v>
      </c>
      <c r="D55" s="30">
        <f>'2013tarekan'!Q59</f>
        <v>747.78300000000002</v>
      </c>
      <c r="E55" s="30">
        <f t="shared" si="0"/>
        <v>99.136020151133508</v>
      </c>
      <c r="F55" s="60">
        <v>70</v>
      </c>
      <c r="G55" s="50">
        <v>37.799999999999997</v>
      </c>
      <c r="H55" s="50">
        <v>70</v>
      </c>
      <c r="I55" s="30">
        <v>70</v>
      </c>
      <c r="J55" s="30">
        <f>'2013tarekan'!V59</f>
        <v>700</v>
      </c>
      <c r="K55" s="30">
        <f>'2013tarekan'!W59</f>
        <v>753.29499999999996</v>
      </c>
      <c r="L55" s="30">
        <f t="shared" si="1"/>
        <v>107.61357142857142</v>
      </c>
      <c r="M55" s="60">
        <v>1105</v>
      </c>
      <c r="N55" s="51">
        <v>596.70000000000005</v>
      </c>
      <c r="O55" s="51">
        <v>50</v>
      </c>
      <c r="P55" s="60">
        <v>8.5</v>
      </c>
    </row>
    <row r="56" spans="1:16" ht="15.75" customHeight="1">
      <c r="A56" s="47">
        <v>49</v>
      </c>
      <c r="B56" s="32" t="s">
        <v>79</v>
      </c>
      <c r="C56" s="30">
        <f>'2013tarekan'!P60</f>
        <v>330</v>
      </c>
      <c r="D56" s="30">
        <f>'2013tarekan'!Q60</f>
        <v>322.125</v>
      </c>
      <c r="E56" s="30">
        <f t="shared" si="0"/>
        <v>97.613636363636374</v>
      </c>
      <c r="F56" s="60">
        <v>92.3</v>
      </c>
      <c r="G56" s="50">
        <v>0</v>
      </c>
      <c r="H56" s="50">
        <v>0</v>
      </c>
      <c r="I56" s="30">
        <v>0</v>
      </c>
      <c r="J56" s="30">
        <f>'2013tarekan'!V60</f>
        <v>435.2</v>
      </c>
      <c r="K56" s="30">
        <f>'2013tarekan'!W60</f>
        <v>435.92099999999999</v>
      </c>
      <c r="L56" s="30">
        <f t="shared" si="1"/>
        <v>100.16567095588236</v>
      </c>
      <c r="M56" s="60">
        <v>356.5</v>
      </c>
      <c r="N56" s="51">
        <v>0</v>
      </c>
      <c r="O56" s="51">
        <v>0</v>
      </c>
      <c r="P56" s="60">
        <v>0</v>
      </c>
    </row>
    <row r="57" spans="1:16" ht="15.75" customHeight="1">
      <c r="A57" s="47">
        <v>50</v>
      </c>
      <c r="B57" s="32" t="s">
        <v>80</v>
      </c>
      <c r="C57" s="30">
        <f>'2013tarekan'!P61</f>
        <v>3700</v>
      </c>
      <c r="D57" s="30">
        <f>'2013tarekan'!Q61</f>
        <v>5128.1200000000008</v>
      </c>
      <c r="E57" s="30">
        <f t="shared" si="0"/>
        <v>138.59783783783786</v>
      </c>
      <c r="F57" s="30">
        <v>5552.5</v>
      </c>
      <c r="G57" s="30">
        <v>2168</v>
      </c>
      <c r="H57" s="30">
        <v>0</v>
      </c>
      <c r="I57" s="30">
        <v>0</v>
      </c>
      <c r="J57" s="30">
        <f>'2013tarekan'!V61</f>
        <v>4995.3</v>
      </c>
      <c r="K57" s="30">
        <f>'2013tarekan'!W61</f>
        <v>5242.8469999999998</v>
      </c>
      <c r="L57" s="30">
        <f t="shared" si="1"/>
        <v>104.95559826236662</v>
      </c>
      <c r="M57" s="60">
        <v>19515</v>
      </c>
      <c r="N57" s="60">
        <v>10586</v>
      </c>
      <c r="O57" s="60">
        <v>0</v>
      </c>
      <c r="P57" s="60">
        <v>227.6</v>
      </c>
    </row>
    <row r="58" spans="1:16" ht="15.75" customHeight="1">
      <c r="A58" s="47">
        <v>51</v>
      </c>
      <c r="B58" s="32" t="s">
        <v>81</v>
      </c>
      <c r="C58" s="30">
        <f>'2013tarekan'!P62</f>
        <v>400</v>
      </c>
      <c r="D58" s="30">
        <f>'2013tarekan'!Q62</f>
        <v>618.84299999999996</v>
      </c>
      <c r="E58" s="30">
        <f t="shared" si="0"/>
        <v>154.71074999999999</v>
      </c>
      <c r="F58" s="60">
        <v>512</v>
      </c>
      <c r="G58" s="50">
        <v>66.599999999999994</v>
      </c>
      <c r="H58" s="50">
        <v>94</v>
      </c>
      <c r="I58" s="30">
        <v>82</v>
      </c>
      <c r="J58" s="30">
        <f>'2013tarekan'!V62</f>
        <v>3439</v>
      </c>
      <c r="K58" s="30">
        <f>'2013tarekan'!W62</f>
        <v>3248.8593000000001</v>
      </c>
      <c r="L58" s="30">
        <f t="shared" si="1"/>
        <v>94.471046815934869</v>
      </c>
      <c r="M58" s="60">
        <v>3500</v>
      </c>
      <c r="N58" s="51">
        <v>0</v>
      </c>
      <c r="O58" s="51">
        <v>239</v>
      </c>
      <c r="P58" s="60">
        <v>144</v>
      </c>
    </row>
    <row r="59" spans="1:16" ht="15.75" customHeight="1">
      <c r="A59" s="47">
        <v>52</v>
      </c>
      <c r="B59" s="32" t="s">
        <v>82</v>
      </c>
      <c r="C59" s="30">
        <f>'2013tarekan'!P63</f>
        <v>520</v>
      </c>
      <c r="D59" s="30">
        <f>'2013tarekan'!Q63</f>
        <v>632.95000000000005</v>
      </c>
      <c r="E59" s="30">
        <f t="shared" si="0"/>
        <v>121.72115384615385</v>
      </c>
      <c r="F59" s="13">
        <v>96.8</v>
      </c>
      <c r="G59" s="13">
        <v>53</v>
      </c>
      <c r="H59" s="13">
        <v>0</v>
      </c>
      <c r="I59" s="13">
        <v>50.7</v>
      </c>
      <c r="J59" s="30">
        <f>'2013tarekan'!V63</f>
        <v>1100</v>
      </c>
      <c r="K59" s="30">
        <f>'2013tarekan'!W63</f>
        <v>895.85220000000004</v>
      </c>
      <c r="L59" s="30">
        <f t="shared" si="1"/>
        <v>81.441109090909094</v>
      </c>
      <c r="M59" s="61">
        <v>2902.7</v>
      </c>
      <c r="N59" s="61">
        <v>969</v>
      </c>
      <c r="O59" s="61">
        <v>336</v>
      </c>
      <c r="P59" s="61">
        <v>305</v>
      </c>
    </row>
    <row r="60" spans="1:16" ht="15.75" customHeight="1">
      <c r="A60" s="47">
        <v>53</v>
      </c>
      <c r="B60" s="32" t="s">
        <v>83</v>
      </c>
      <c r="C60" s="30">
        <f>'2013tarekan'!P64</f>
        <v>640.5</v>
      </c>
      <c r="D60" s="30">
        <f>'2013tarekan'!Q64</f>
        <v>661.16599999999994</v>
      </c>
      <c r="E60" s="30">
        <f t="shared" si="0"/>
        <v>103.22654176424668</v>
      </c>
      <c r="F60" s="60">
        <v>629.9</v>
      </c>
      <c r="G60" s="50">
        <v>0</v>
      </c>
      <c r="H60" s="50">
        <v>17.600000000000001</v>
      </c>
      <c r="I60" s="30">
        <v>18.7</v>
      </c>
      <c r="J60" s="30">
        <f>'2013tarekan'!V64</f>
        <v>745.5</v>
      </c>
      <c r="K60" s="30">
        <f>'2013tarekan'!W64</f>
        <v>988.81299999999999</v>
      </c>
      <c r="L60" s="30">
        <f t="shared" si="1"/>
        <v>132.63755868544601</v>
      </c>
      <c r="M60" s="60">
        <v>5452.8</v>
      </c>
      <c r="N60" s="51">
        <v>2385</v>
      </c>
      <c r="O60" s="51">
        <v>440.2</v>
      </c>
      <c r="P60" s="60">
        <v>47.7</v>
      </c>
    </row>
    <row r="61" spans="1:16" ht="15.75" customHeight="1">
      <c r="A61" s="47">
        <v>54</v>
      </c>
      <c r="B61" s="32" t="s">
        <v>84</v>
      </c>
      <c r="C61" s="30">
        <f>'2013tarekan'!P65</f>
        <v>496</v>
      </c>
      <c r="D61" s="30">
        <f>'2013tarekan'!Q65</f>
        <v>496.85399999999998</v>
      </c>
      <c r="E61" s="30">
        <f t="shared" si="0"/>
        <v>100.17217741935485</v>
      </c>
      <c r="F61" s="60">
        <v>247.8</v>
      </c>
      <c r="G61" s="50">
        <v>135.1</v>
      </c>
      <c r="H61" s="50">
        <v>0</v>
      </c>
      <c r="I61" s="30">
        <v>0</v>
      </c>
      <c r="J61" s="30">
        <f>'2013tarekan'!V65</f>
        <v>1600</v>
      </c>
      <c r="K61" s="30">
        <f>'2013tarekan'!W65</f>
        <v>1366.5150000000001</v>
      </c>
      <c r="L61" s="30">
        <f t="shared" si="1"/>
        <v>85.407187500000006</v>
      </c>
      <c r="M61" s="60">
        <v>13541</v>
      </c>
      <c r="N61" s="51">
        <v>7379.8</v>
      </c>
      <c r="O61" s="51">
        <v>0</v>
      </c>
      <c r="P61" s="60">
        <v>0</v>
      </c>
    </row>
    <row r="62" spans="1:16" ht="15.75" customHeight="1">
      <c r="A62" s="47">
        <v>55</v>
      </c>
      <c r="B62" s="32" t="s">
        <v>85</v>
      </c>
      <c r="C62" s="30">
        <f>'2013tarekan'!P66</f>
        <v>350</v>
      </c>
      <c r="D62" s="30">
        <f>'2013tarekan'!Q66</f>
        <v>461.37200000000001</v>
      </c>
      <c r="E62" s="30">
        <f t="shared" si="0"/>
        <v>131.82057142857144</v>
      </c>
      <c r="F62" s="60">
        <v>0</v>
      </c>
      <c r="G62" s="50">
        <v>0</v>
      </c>
      <c r="H62" s="50">
        <v>0</v>
      </c>
      <c r="I62" s="30">
        <v>0</v>
      </c>
      <c r="J62" s="30">
        <f>'2013tarekan'!V66</f>
        <v>2765.8</v>
      </c>
      <c r="K62" s="30">
        <f>'2013tarekan'!W66</f>
        <v>998.28099999999995</v>
      </c>
      <c r="L62" s="30">
        <f t="shared" si="1"/>
        <v>36.093752259744008</v>
      </c>
      <c r="M62" s="60">
        <v>976.2</v>
      </c>
      <c r="N62" s="51">
        <v>0</v>
      </c>
      <c r="O62" s="51">
        <v>0</v>
      </c>
      <c r="P62" s="60">
        <v>0</v>
      </c>
    </row>
    <row r="63" spans="1:16" ht="15.75" customHeight="1">
      <c r="A63" s="57">
        <v>56</v>
      </c>
      <c r="B63" s="32" t="s">
        <v>86</v>
      </c>
      <c r="C63" s="30">
        <f>'2013tarekan'!P67</f>
        <v>1258.2</v>
      </c>
      <c r="D63" s="30">
        <f>'2013tarekan'!Q67</f>
        <v>1151.93</v>
      </c>
      <c r="E63" s="30">
        <f t="shared" si="0"/>
        <v>91.553807025910032</v>
      </c>
      <c r="F63" s="60">
        <v>3955.1</v>
      </c>
      <c r="G63" s="50">
        <v>0</v>
      </c>
      <c r="H63" s="50">
        <v>0</v>
      </c>
      <c r="I63" s="30">
        <v>0</v>
      </c>
      <c r="J63" s="30">
        <f>'2013tarekan'!V67</f>
        <v>2315.1999999999998</v>
      </c>
      <c r="K63" s="30">
        <f>'2013tarekan'!W67</f>
        <v>3106.36</v>
      </c>
      <c r="L63" s="30">
        <f t="shared" si="1"/>
        <v>134.17242570836214</v>
      </c>
      <c r="M63" s="60">
        <v>22138.1</v>
      </c>
      <c r="N63" s="51">
        <v>12341</v>
      </c>
      <c r="O63" s="51">
        <v>0</v>
      </c>
      <c r="P63" s="60">
        <v>0</v>
      </c>
    </row>
    <row r="64" spans="1:16" ht="15.75" customHeight="1">
      <c r="A64" s="57">
        <v>57</v>
      </c>
      <c r="B64" s="32" t="s">
        <v>87</v>
      </c>
      <c r="C64" s="30">
        <f>'2013tarekan'!P68</f>
        <v>8461</v>
      </c>
      <c r="D64" s="30">
        <f>'2013tarekan'!Q68</f>
        <v>8563.3670000000002</v>
      </c>
      <c r="E64" s="30">
        <f t="shared" si="0"/>
        <v>101.20986880983335</v>
      </c>
      <c r="F64" s="30">
        <v>3394</v>
      </c>
      <c r="G64" s="30">
        <v>2529</v>
      </c>
      <c r="H64" s="30">
        <v>0</v>
      </c>
      <c r="I64" s="30">
        <v>1980.2</v>
      </c>
      <c r="J64" s="30">
        <f>'2013tarekan'!V68</f>
        <v>4113</v>
      </c>
      <c r="K64" s="30">
        <f>'2013tarekan'!W68</f>
        <v>4551.13</v>
      </c>
      <c r="L64" s="30">
        <f t="shared" si="1"/>
        <v>110.65232190615124</v>
      </c>
      <c r="M64" s="50">
        <v>5607.4</v>
      </c>
      <c r="N64" s="50">
        <v>2907</v>
      </c>
      <c r="O64" s="60">
        <v>0</v>
      </c>
      <c r="P64" s="68">
        <v>425.1</v>
      </c>
    </row>
    <row r="65" spans="1:16" ht="15.75" customHeight="1">
      <c r="A65" s="57">
        <v>58</v>
      </c>
      <c r="B65" s="32" t="s">
        <v>88</v>
      </c>
      <c r="C65" s="30">
        <f>'2013tarekan'!P69</f>
        <v>1387</v>
      </c>
      <c r="D65" s="30">
        <f>'2013tarekan'!Q69</f>
        <v>2121.8830000000003</v>
      </c>
      <c r="E65" s="30">
        <f t="shared" si="0"/>
        <v>152.98363374188898</v>
      </c>
      <c r="F65" s="60">
        <v>550</v>
      </c>
      <c r="G65" s="50">
        <v>301</v>
      </c>
      <c r="H65" s="50">
        <v>183</v>
      </c>
      <c r="I65" s="30">
        <v>0</v>
      </c>
      <c r="J65" s="30">
        <f>'2013tarekan'!V69</f>
        <v>6111</v>
      </c>
      <c r="K65" s="30">
        <f>'2013tarekan'!W69</f>
        <v>2947.107</v>
      </c>
      <c r="L65" s="30">
        <f t="shared" si="1"/>
        <v>48.226264113892981</v>
      </c>
      <c r="M65" s="60">
        <v>14600</v>
      </c>
      <c r="N65" s="51">
        <v>8000</v>
      </c>
      <c r="O65" s="51">
        <v>0</v>
      </c>
      <c r="P65" s="60">
        <v>0</v>
      </c>
    </row>
    <row r="66" spans="1:16" ht="15.75" customHeight="1">
      <c r="A66" s="57">
        <v>59</v>
      </c>
      <c r="B66" s="32" t="s">
        <v>89</v>
      </c>
      <c r="C66" s="30">
        <f>'2013tarekan'!P70</f>
        <v>1400</v>
      </c>
      <c r="D66" s="30">
        <f>'2013tarekan'!Q70</f>
        <v>1401.1579999999999</v>
      </c>
      <c r="E66" s="30">
        <f t="shared" si="0"/>
        <v>100.08271428571427</v>
      </c>
      <c r="F66" s="60">
        <v>825.7</v>
      </c>
      <c r="G66" s="50">
        <v>528</v>
      </c>
      <c r="H66" s="50">
        <v>0</v>
      </c>
      <c r="I66" s="30">
        <v>104.4</v>
      </c>
      <c r="J66" s="30"/>
      <c r="K66" s="30"/>
      <c r="L66" s="30"/>
      <c r="M66" s="60"/>
      <c r="N66" s="51"/>
      <c r="O66" s="51"/>
      <c r="P66" s="60"/>
    </row>
    <row r="67" spans="1:16" ht="15.75" customHeight="1">
      <c r="A67" s="57">
        <v>60</v>
      </c>
      <c r="B67" s="32" t="s">
        <v>90</v>
      </c>
      <c r="C67" s="30">
        <f>'2013tarekan'!P71</f>
        <v>1374.6999999999998</v>
      </c>
      <c r="D67" s="30">
        <f>'2013tarekan'!Q71</f>
        <v>1466.018</v>
      </c>
      <c r="E67" s="30">
        <f t="shared" si="0"/>
        <v>106.64275842001894</v>
      </c>
      <c r="F67" s="60">
        <v>302</v>
      </c>
      <c r="G67" s="50">
        <v>163</v>
      </c>
      <c r="H67" s="50">
        <v>100</v>
      </c>
      <c r="I67" s="30">
        <v>100</v>
      </c>
      <c r="J67" s="30">
        <f>'2013tarekan'!V71</f>
        <v>2050</v>
      </c>
      <c r="K67" s="30">
        <f>'2013tarekan'!W71</f>
        <v>2413.7559999999999</v>
      </c>
      <c r="L67" s="30">
        <f t="shared" si="1"/>
        <v>117.74419512195122</v>
      </c>
      <c r="M67" s="60">
        <v>1100</v>
      </c>
      <c r="N67" s="51">
        <v>594</v>
      </c>
      <c r="O67" s="51">
        <v>782</v>
      </c>
      <c r="P67" s="51">
        <v>782</v>
      </c>
    </row>
    <row r="68" spans="1:16" ht="15.75" customHeight="1">
      <c r="A68" s="57">
        <v>61</v>
      </c>
      <c r="B68" s="32" t="s">
        <v>91</v>
      </c>
      <c r="C68" s="30">
        <f>'2013tarekan'!P72</f>
        <v>743</v>
      </c>
      <c r="D68" s="30">
        <f>'2013tarekan'!Q72</f>
        <v>665.40299999999991</v>
      </c>
      <c r="E68" s="30">
        <f t="shared" si="0"/>
        <v>89.556258411843856</v>
      </c>
      <c r="F68" s="60">
        <v>1320</v>
      </c>
      <c r="G68" s="50">
        <v>0</v>
      </c>
      <c r="H68" s="50">
        <v>0</v>
      </c>
      <c r="I68" s="30">
        <v>133</v>
      </c>
      <c r="J68" s="30">
        <f>'2013tarekan'!V72</f>
        <v>3508.2</v>
      </c>
      <c r="K68" s="30">
        <f>'2013tarekan'!W72</f>
        <v>2197.9232999999999</v>
      </c>
      <c r="L68" s="30"/>
      <c r="M68" s="60">
        <v>2970</v>
      </c>
      <c r="N68" s="51">
        <v>2010</v>
      </c>
      <c r="O68" s="51">
        <v>562.20000000000005</v>
      </c>
      <c r="P68" s="60">
        <v>213.7</v>
      </c>
    </row>
    <row r="69" spans="1:16" ht="15.75" customHeight="1">
      <c r="A69" s="57">
        <v>62</v>
      </c>
      <c r="B69" s="32" t="s">
        <v>92</v>
      </c>
      <c r="C69" s="30">
        <f>'2013tarekan'!P73</f>
        <v>626</v>
      </c>
      <c r="D69" s="30">
        <f>'2013tarekan'!Q73</f>
        <v>819.09899999999993</v>
      </c>
      <c r="E69" s="30">
        <f t="shared" si="0"/>
        <v>130.84648562300319</v>
      </c>
      <c r="F69" s="60">
        <v>55</v>
      </c>
      <c r="G69" s="50">
        <v>16.399999999999999</v>
      </c>
      <c r="H69" s="50">
        <v>50</v>
      </c>
      <c r="I69" s="30">
        <v>32</v>
      </c>
      <c r="J69" s="30">
        <f>'2013tarekan'!V73</f>
        <v>435</v>
      </c>
      <c r="K69" s="30">
        <f>'2013tarekan'!W73</f>
        <v>518.97400000000005</v>
      </c>
      <c r="L69" s="30">
        <f t="shared" si="1"/>
        <v>119.30436781609197</v>
      </c>
      <c r="M69" s="60">
        <v>0</v>
      </c>
      <c r="N69" s="51">
        <v>0</v>
      </c>
      <c r="O69" s="51">
        <v>0</v>
      </c>
      <c r="P69" s="60">
        <v>0</v>
      </c>
    </row>
    <row r="70" spans="1:16" ht="23.25" customHeight="1">
      <c r="A70" s="166" t="s">
        <v>111</v>
      </c>
      <c r="B70" s="167"/>
      <c r="C70" s="40">
        <f>SUM(C8:C69)</f>
        <v>187050.21000000002</v>
      </c>
      <c r="D70" s="40">
        <f>SUM(D8:D69)</f>
        <v>201563.02119999996</v>
      </c>
      <c r="E70" s="30">
        <f t="shared" si="0"/>
        <v>107.75877835154526</v>
      </c>
      <c r="F70" s="40">
        <f t="shared" ref="F70:I70" si="2">SUM(F8:F69)</f>
        <v>148363.70000000001</v>
      </c>
      <c r="G70" s="40">
        <f t="shared" si="2"/>
        <v>55089.600000000006</v>
      </c>
      <c r="H70" s="40">
        <f t="shared" si="2"/>
        <v>7472.8000000000011</v>
      </c>
      <c r="I70" s="40">
        <f t="shared" si="2"/>
        <v>16648.350000000002</v>
      </c>
      <c r="J70" s="40">
        <f>SUM(J8:J69)</f>
        <v>181877.37000000005</v>
      </c>
      <c r="K70" s="40">
        <f>SUM(K8:K69)</f>
        <v>164907.01579999996</v>
      </c>
      <c r="L70" s="30">
        <f t="shared" si="1"/>
        <v>90.669342645541846</v>
      </c>
      <c r="M70" s="40">
        <f t="shared" ref="M70:P70" si="3">SUM(M8:M69)</f>
        <v>326453.2</v>
      </c>
      <c r="N70" s="40">
        <f t="shared" si="3"/>
        <v>146604.09999999998</v>
      </c>
      <c r="O70" s="40">
        <f t="shared" si="3"/>
        <v>16485.400000000001</v>
      </c>
      <c r="P70" s="40">
        <f t="shared" si="3"/>
        <v>14935</v>
      </c>
    </row>
    <row r="71" spans="1:16" ht="9.75" customHeight="1"/>
  </sheetData>
  <mergeCells count="20">
    <mergeCell ref="B1:P2"/>
    <mergeCell ref="K5:K6"/>
    <mergeCell ref="L5:L6"/>
    <mergeCell ref="H4:H6"/>
    <mergeCell ref="I4:I6"/>
    <mergeCell ref="J4:L4"/>
    <mergeCell ref="A4:A7"/>
    <mergeCell ref="B4:B7"/>
    <mergeCell ref="C4:E4"/>
    <mergeCell ref="F4:F6"/>
    <mergeCell ref="G4:G6"/>
    <mergeCell ref="A70:B70"/>
    <mergeCell ref="M4:M6"/>
    <mergeCell ref="N4:N6"/>
    <mergeCell ref="O4:O6"/>
    <mergeCell ref="P4:P6"/>
    <mergeCell ref="C5:C6"/>
    <mergeCell ref="D5:D6"/>
    <mergeCell ref="E5:E6"/>
    <mergeCell ref="J5:J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2013tarekan</vt:lpstr>
      <vt:lpstr>ap.tar</vt:lpstr>
      <vt:lpstr>'2013tarekan'!Print_Titles</vt:lpstr>
      <vt:lpstr>ap.tar!Print_Titles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2014-01-15T08:41:38Z</cp:lastPrinted>
  <dcterms:created xsi:type="dcterms:W3CDTF">2002-03-15T09:46:46Z</dcterms:created>
  <dcterms:modified xsi:type="dcterms:W3CDTF">2014-01-15T08:41:40Z</dcterms:modified>
</cp:coreProperties>
</file>