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tabRatio="393"/>
  </bookViews>
  <sheets>
    <sheet name="07" sheetId="26" r:id="rId1"/>
  </sheets>
  <definedNames>
    <definedName name="_xlnm.Print_Titles" localSheetId="0">'07'!$A:$B,'07'!$1:$9</definedName>
  </definedNames>
  <calcPr calcId="125725"/>
</workbook>
</file>

<file path=xl/calcChain.xml><?xml version="1.0" encoding="utf-8"?>
<calcChain xmlns="http://schemas.openxmlformats.org/spreadsheetml/2006/main">
  <c r="CV34" i="26"/>
  <c r="EB34"/>
  <c r="EA34"/>
  <c r="DZ34"/>
  <c r="DY34"/>
  <c r="DX34"/>
  <c r="DW34"/>
  <c r="DV34"/>
  <c r="DU34"/>
  <c r="DT34"/>
  <c r="DS34"/>
  <c r="DR34"/>
  <c r="DQ34"/>
  <c r="DP34"/>
  <c r="DO34"/>
  <c r="DN34"/>
  <c r="DM34"/>
  <c r="DL34"/>
  <c r="DK34"/>
  <c r="DJ34"/>
  <c r="DF34"/>
  <c r="DE34"/>
  <c r="DD34"/>
  <c r="DC34"/>
  <c r="DB34"/>
  <c r="DA34"/>
  <c r="CZ34"/>
  <c r="CY34"/>
  <c r="CX34"/>
  <c r="CW34"/>
  <c r="CU34"/>
  <c r="CT34"/>
  <c r="CS34"/>
  <c r="CR34"/>
  <c r="CQ34"/>
  <c r="CP34"/>
  <c r="CO34"/>
  <c r="CN34"/>
  <c r="CM34"/>
  <c r="CL34"/>
  <c r="CK34"/>
  <c r="CJ34"/>
  <c r="CI34"/>
  <c r="CH34"/>
  <c r="CG34"/>
  <c r="CF34"/>
  <c r="CE34"/>
  <c r="CD34"/>
  <c r="CC34"/>
  <c r="CB34"/>
  <c r="CA34"/>
  <c r="BZ34"/>
  <c r="BY34"/>
  <c r="BX34"/>
  <c r="BW34"/>
  <c r="BV34"/>
  <c r="BU34"/>
  <c r="BT34"/>
  <c r="BS34"/>
  <c r="BM34"/>
  <c r="BL34"/>
  <c r="BK34"/>
  <c r="BJ34"/>
  <c r="BI34"/>
  <c r="BH34"/>
  <c r="BG34"/>
  <c r="BF34"/>
  <c r="BE34"/>
  <c r="BD34"/>
  <c r="BC34"/>
  <c r="BB34"/>
  <c r="BA34"/>
  <c r="AZ34"/>
  <c r="AY34"/>
  <c r="AX34"/>
  <c r="AW34"/>
  <c r="AV34"/>
  <c r="AU34"/>
  <c r="AT34"/>
  <c r="AS34"/>
  <c r="AP34"/>
  <c r="AR34" s="1"/>
  <c r="AO34"/>
  <c r="AN34"/>
  <c r="AK34"/>
  <c r="AL34" s="1"/>
  <c r="AJ34"/>
  <c r="AI34"/>
  <c r="AF34"/>
  <c r="AH34" s="1"/>
  <c r="AE34"/>
  <c r="AD34"/>
  <c r="AA34"/>
  <c r="AB34" s="1"/>
  <c r="Z34"/>
  <c r="Y34"/>
  <c r="V34"/>
  <c r="U34"/>
  <c r="T34"/>
  <c r="D34"/>
  <c r="C34"/>
  <c r="EL33"/>
  <c r="EK33"/>
  <c r="EJ33"/>
  <c r="EI33"/>
  <c r="EH33"/>
  <c r="EG33"/>
  <c r="EE33"/>
  <c r="G33" s="1"/>
  <c r="H33" s="1"/>
  <c r="ED33"/>
  <c r="EC33"/>
  <c r="E33" s="1"/>
  <c r="DI33"/>
  <c r="DH33"/>
  <c r="DG33"/>
  <c r="BP33"/>
  <c r="BR33" s="1"/>
  <c r="BO33"/>
  <c r="BN33"/>
  <c r="AM33"/>
  <c r="AL33"/>
  <c r="AH33"/>
  <c r="AG33"/>
  <c r="AC33"/>
  <c r="AB33"/>
  <c r="X33"/>
  <c r="W33"/>
  <c r="Q33"/>
  <c r="R33" s="1"/>
  <c r="P33"/>
  <c r="O33"/>
  <c r="L33"/>
  <c r="N33" s="1"/>
  <c r="K33"/>
  <c r="J33"/>
  <c r="F33"/>
  <c r="EL32"/>
  <c r="EK32"/>
  <c r="EJ32"/>
  <c r="EI32"/>
  <c r="EH32"/>
  <c r="EG32"/>
  <c r="EE32"/>
  <c r="ED32"/>
  <c r="EC32"/>
  <c r="E32" s="1"/>
  <c r="DI32"/>
  <c r="DH32"/>
  <c r="DG32"/>
  <c r="BP32"/>
  <c r="BR32" s="1"/>
  <c r="BO32"/>
  <c r="BN32"/>
  <c r="AM32"/>
  <c r="AL32"/>
  <c r="AH32"/>
  <c r="AG32"/>
  <c r="X32"/>
  <c r="W32"/>
  <c r="Q32"/>
  <c r="R32" s="1"/>
  <c r="P32"/>
  <c r="O32"/>
  <c r="L32"/>
  <c r="N32" s="1"/>
  <c r="K32"/>
  <c r="J32"/>
  <c r="G32"/>
  <c r="H32" s="1"/>
  <c r="F32"/>
  <c r="EL31"/>
  <c r="EK31"/>
  <c r="EJ31"/>
  <c r="EI31"/>
  <c r="EH31"/>
  <c r="EG31"/>
  <c r="EE31"/>
  <c r="ED31"/>
  <c r="EC31"/>
  <c r="E31" s="1"/>
  <c r="DI31"/>
  <c r="DH31"/>
  <c r="DG31"/>
  <c r="BP31"/>
  <c r="BR31" s="1"/>
  <c r="BO31"/>
  <c r="BN31"/>
  <c r="AM31"/>
  <c r="AL31"/>
  <c r="AH31"/>
  <c r="AG31"/>
  <c r="AC31"/>
  <c r="AB31"/>
  <c r="X31"/>
  <c r="W31"/>
  <c r="Q31"/>
  <c r="R31" s="1"/>
  <c r="P31"/>
  <c r="O31"/>
  <c r="L31"/>
  <c r="N31" s="1"/>
  <c r="K31"/>
  <c r="J31"/>
  <c r="F31"/>
  <c r="EL30"/>
  <c r="EK30"/>
  <c r="EJ30"/>
  <c r="EI30"/>
  <c r="EH30"/>
  <c r="EG30"/>
  <c r="EE30"/>
  <c r="ED30"/>
  <c r="EC30"/>
  <c r="E30" s="1"/>
  <c r="DI30"/>
  <c r="G30" s="1"/>
  <c r="DH30"/>
  <c r="DG30"/>
  <c r="BQ30"/>
  <c r="BP30"/>
  <c r="BO30"/>
  <c r="BN30"/>
  <c r="AM30"/>
  <c r="AL30"/>
  <c r="AH30"/>
  <c r="AG30"/>
  <c r="AC30"/>
  <c r="AB30"/>
  <c r="Q30"/>
  <c r="S30" s="1"/>
  <c r="P30"/>
  <c r="R30" s="1"/>
  <c r="O30"/>
  <c r="L30"/>
  <c r="M30" s="1"/>
  <c r="K30"/>
  <c r="J30"/>
  <c r="F30"/>
  <c r="EL29"/>
  <c r="EK29"/>
  <c r="EJ29"/>
  <c r="EI29"/>
  <c r="EH29"/>
  <c r="EG29"/>
  <c r="EE29"/>
  <c r="G29" s="1"/>
  <c r="ED29"/>
  <c r="EC29"/>
  <c r="E29" s="1"/>
  <c r="DI29"/>
  <c r="DH29"/>
  <c r="DG29"/>
  <c r="BP29"/>
  <c r="BQ29" s="1"/>
  <c r="BO29"/>
  <c r="BN29"/>
  <c r="AM29"/>
  <c r="AL29"/>
  <c r="AH29"/>
  <c r="AG29"/>
  <c r="AC29"/>
  <c r="AB29"/>
  <c r="X29"/>
  <c r="W29"/>
  <c r="Q29"/>
  <c r="S29" s="1"/>
  <c r="P29"/>
  <c r="O29"/>
  <c r="L29"/>
  <c r="M29" s="1"/>
  <c r="K29"/>
  <c r="J29"/>
  <c r="F29"/>
  <c r="EL28"/>
  <c r="EK28"/>
  <c r="EJ28"/>
  <c r="EI28"/>
  <c r="EH28"/>
  <c r="EG28"/>
  <c r="EE28"/>
  <c r="ED28"/>
  <c r="EC28"/>
  <c r="E28" s="1"/>
  <c r="DI28"/>
  <c r="DH28"/>
  <c r="DG28"/>
  <c r="BP28"/>
  <c r="BQ28" s="1"/>
  <c r="BO28"/>
  <c r="BN28"/>
  <c r="AM28"/>
  <c r="AL28"/>
  <c r="AH28"/>
  <c r="AG28"/>
  <c r="AC28"/>
  <c r="AB28"/>
  <c r="X28"/>
  <c r="W28"/>
  <c r="Q28"/>
  <c r="S28" s="1"/>
  <c r="P28"/>
  <c r="O28"/>
  <c r="L28"/>
  <c r="M28" s="1"/>
  <c r="K28"/>
  <c r="J28"/>
  <c r="G28"/>
  <c r="F28"/>
  <c r="EL27"/>
  <c r="EK27"/>
  <c r="EJ27"/>
  <c r="EI27"/>
  <c r="EH27"/>
  <c r="EG27"/>
  <c r="EE27"/>
  <c r="ED27"/>
  <c r="EC27"/>
  <c r="E27" s="1"/>
  <c r="DI27"/>
  <c r="DH27"/>
  <c r="DG27"/>
  <c r="BP27"/>
  <c r="BQ27" s="1"/>
  <c r="BO27"/>
  <c r="BN27"/>
  <c r="AM27"/>
  <c r="AL27"/>
  <c r="AH27"/>
  <c r="AG27"/>
  <c r="AC27"/>
  <c r="AB27"/>
  <c r="X27"/>
  <c r="W27"/>
  <c r="Q27"/>
  <c r="S27" s="1"/>
  <c r="P27"/>
  <c r="O27"/>
  <c r="L27"/>
  <c r="M27" s="1"/>
  <c r="K27"/>
  <c r="J27"/>
  <c r="G27"/>
  <c r="F27"/>
  <c r="EL26"/>
  <c r="EK26"/>
  <c r="EJ26"/>
  <c r="EI26"/>
  <c r="EH26"/>
  <c r="EG26"/>
  <c r="EE26"/>
  <c r="ED26"/>
  <c r="EC26"/>
  <c r="E26" s="1"/>
  <c r="DI26"/>
  <c r="DH26"/>
  <c r="DG26"/>
  <c r="BP26"/>
  <c r="BQ26" s="1"/>
  <c r="BO26"/>
  <c r="BN26"/>
  <c r="AH26"/>
  <c r="AG26"/>
  <c r="AC26"/>
  <c r="AB26"/>
  <c r="Q26"/>
  <c r="S26" s="1"/>
  <c r="P26"/>
  <c r="O26"/>
  <c r="L26"/>
  <c r="M26" s="1"/>
  <c r="K26"/>
  <c r="J26"/>
  <c r="G26"/>
  <c r="F26"/>
  <c r="EL25"/>
  <c r="EK25"/>
  <c r="EJ25"/>
  <c r="EI25"/>
  <c r="EH25"/>
  <c r="EG25"/>
  <c r="EE25"/>
  <c r="ED25"/>
  <c r="EC25"/>
  <c r="E25" s="1"/>
  <c r="DI25"/>
  <c r="DH25"/>
  <c r="DG25"/>
  <c r="BP25"/>
  <c r="BQ25" s="1"/>
  <c r="BO25"/>
  <c r="BN25"/>
  <c r="AM25"/>
  <c r="AL25"/>
  <c r="AH25"/>
  <c r="AG25"/>
  <c r="AC25"/>
  <c r="AB25"/>
  <c r="Q25"/>
  <c r="S25" s="1"/>
  <c r="P25"/>
  <c r="O25"/>
  <c r="L25"/>
  <c r="M25" s="1"/>
  <c r="K25"/>
  <c r="J25"/>
  <c r="G25"/>
  <c r="F25"/>
  <c r="EL24"/>
  <c r="EK24"/>
  <c r="EJ24"/>
  <c r="EI24"/>
  <c r="EH24"/>
  <c r="EG24"/>
  <c r="EE24"/>
  <c r="ED24"/>
  <c r="EC24"/>
  <c r="E24" s="1"/>
  <c r="DI24"/>
  <c r="DH24"/>
  <c r="DG24"/>
  <c r="BP24"/>
  <c r="BQ24" s="1"/>
  <c r="BO24"/>
  <c r="BN24"/>
  <c r="AM24"/>
  <c r="AL24"/>
  <c r="AH24"/>
  <c r="AG24"/>
  <c r="AC24"/>
  <c r="AB24"/>
  <c r="X24"/>
  <c r="W24"/>
  <c r="Q24"/>
  <c r="S24" s="1"/>
  <c r="P24"/>
  <c r="O24"/>
  <c r="L24"/>
  <c r="M24" s="1"/>
  <c r="K24"/>
  <c r="J24"/>
  <c r="G24"/>
  <c r="F24"/>
  <c r="EL23"/>
  <c r="EK23"/>
  <c r="EJ23"/>
  <c r="EI23"/>
  <c r="EH23"/>
  <c r="EG23"/>
  <c r="EE23"/>
  <c r="ED23"/>
  <c r="EC23"/>
  <c r="E23" s="1"/>
  <c r="DI23"/>
  <c r="DH23"/>
  <c r="DG23"/>
  <c r="BP23"/>
  <c r="BQ23" s="1"/>
  <c r="BO23"/>
  <c r="BN23"/>
  <c r="AM23"/>
  <c r="AL23"/>
  <c r="AH23"/>
  <c r="AG23"/>
  <c r="AC23"/>
  <c r="AB23"/>
  <c r="Q23"/>
  <c r="S23" s="1"/>
  <c r="P23"/>
  <c r="O23"/>
  <c r="L23"/>
  <c r="M23" s="1"/>
  <c r="K23"/>
  <c r="J23"/>
  <c r="F23"/>
  <c r="EL22"/>
  <c r="EK22"/>
  <c r="EJ22"/>
  <c r="EI22"/>
  <c r="EH22"/>
  <c r="EG22"/>
  <c r="EE22"/>
  <c r="ED22"/>
  <c r="EC22"/>
  <c r="E22" s="1"/>
  <c r="DI22"/>
  <c r="DH22"/>
  <c r="DG22"/>
  <c r="BP22"/>
  <c r="BQ22" s="1"/>
  <c r="BO22"/>
  <c r="BN22"/>
  <c r="AM22"/>
  <c r="AL22"/>
  <c r="AH22"/>
  <c r="AG22"/>
  <c r="AC22"/>
  <c r="AB22"/>
  <c r="X22"/>
  <c r="W22"/>
  <c r="Q22"/>
  <c r="S22" s="1"/>
  <c r="P22"/>
  <c r="O22"/>
  <c r="L22"/>
  <c r="M22" s="1"/>
  <c r="K22"/>
  <c r="J22"/>
  <c r="G22"/>
  <c r="F22"/>
  <c r="EL21"/>
  <c r="EK21"/>
  <c r="EJ21"/>
  <c r="EI21"/>
  <c r="EH21"/>
  <c r="EG21"/>
  <c r="EE21"/>
  <c r="G21" s="1"/>
  <c r="ED21"/>
  <c r="EC21"/>
  <c r="DI21"/>
  <c r="DH21"/>
  <c r="DG21"/>
  <c r="BP21"/>
  <c r="BQ21" s="1"/>
  <c r="BO21"/>
  <c r="BN21"/>
  <c r="AH21"/>
  <c r="AG21"/>
  <c r="X21"/>
  <c r="W21"/>
  <c r="Q21"/>
  <c r="P21"/>
  <c r="O21"/>
  <c r="L21"/>
  <c r="M21" s="1"/>
  <c r="K21"/>
  <c r="J21"/>
  <c r="F21"/>
  <c r="EL20"/>
  <c r="EK20"/>
  <c r="EJ20"/>
  <c r="EI20"/>
  <c r="EH20"/>
  <c r="EG20"/>
  <c r="EE20"/>
  <c r="G20" s="1"/>
  <c r="ED20"/>
  <c r="EC20"/>
  <c r="E20" s="1"/>
  <c r="DI20"/>
  <c r="DH20"/>
  <c r="DG20"/>
  <c r="BP20"/>
  <c r="BQ20" s="1"/>
  <c r="BO20"/>
  <c r="BN20"/>
  <c r="AM20"/>
  <c r="AL20"/>
  <c r="AH20"/>
  <c r="AG20"/>
  <c r="Q20"/>
  <c r="S20" s="1"/>
  <c r="P20"/>
  <c r="O20"/>
  <c r="L20"/>
  <c r="M20" s="1"/>
  <c r="K20"/>
  <c r="J20"/>
  <c r="F20"/>
  <c r="EL19"/>
  <c r="EK19"/>
  <c r="EJ19"/>
  <c r="EI19"/>
  <c r="EH19"/>
  <c r="EG19"/>
  <c r="EE19"/>
  <c r="G19" s="1"/>
  <c r="ED19"/>
  <c r="EC19"/>
  <c r="E19" s="1"/>
  <c r="DI19"/>
  <c r="DH19"/>
  <c r="DG19"/>
  <c r="BP19"/>
  <c r="BQ19" s="1"/>
  <c r="BO19"/>
  <c r="BN19"/>
  <c r="AH19"/>
  <c r="AG19"/>
  <c r="Q19"/>
  <c r="S19" s="1"/>
  <c r="P19"/>
  <c r="O19"/>
  <c r="L19"/>
  <c r="M19" s="1"/>
  <c r="K19"/>
  <c r="J19"/>
  <c r="F19"/>
  <c r="EL18"/>
  <c r="EK18"/>
  <c r="EJ18"/>
  <c r="EI18"/>
  <c r="EH18"/>
  <c r="EG18"/>
  <c r="EE18"/>
  <c r="ED18"/>
  <c r="EC18"/>
  <c r="E18" s="1"/>
  <c r="DI18"/>
  <c r="DH18"/>
  <c r="DG18"/>
  <c r="BP18"/>
  <c r="BQ18" s="1"/>
  <c r="BO18"/>
  <c r="BN18"/>
  <c r="AH18"/>
  <c r="AG18"/>
  <c r="X18"/>
  <c r="W18"/>
  <c r="Q18"/>
  <c r="S18" s="1"/>
  <c r="P18"/>
  <c r="O18"/>
  <c r="L18"/>
  <c r="M18" s="1"/>
  <c r="K18"/>
  <c r="J18"/>
  <c r="G18"/>
  <c r="F18"/>
  <c r="EL17"/>
  <c r="EK17"/>
  <c r="EJ17"/>
  <c r="EI17"/>
  <c r="EH17"/>
  <c r="EG17"/>
  <c r="EE17"/>
  <c r="ED17"/>
  <c r="EC17"/>
  <c r="E17" s="1"/>
  <c r="DI17"/>
  <c r="DH17"/>
  <c r="DG17"/>
  <c r="BP17"/>
  <c r="BQ17" s="1"/>
  <c r="BO17"/>
  <c r="BN17"/>
  <c r="AM17"/>
  <c r="AL17"/>
  <c r="AH17"/>
  <c r="AG17"/>
  <c r="AC17"/>
  <c r="AB17"/>
  <c r="X17"/>
  <c r="W17"/>
  <c r="Q17"/>
  <c r="S17" s="1"/>
  <c r="P17"/>
  <c r="O17"/>
  <c r="L17"/>
  <c r="M17" s="1"/>
  <c r="K17"/>
  <c r="J17"/>
  <c r="G17"/>
  <c r="F17"/>
  <c r="EL16"/>
  <c r="EK16"/>
  <c r="EJ16"/>
  <c r="EI16"/>
  <c r="EH16"/>
  <c r="EG16"/>
  <c r="EE16"/>
  <c r="ED16"/>
  <c r="EC16"/>
  <c r="E16" s="1"/>
  <c r="DI16"/>
  <c r="DH16"/>
  <c r="DG16"/>
  <c r="BP16"/>
  <c r="BO16"/>
  <c r="BN16"/>
  <c r="AM16"/>
  <c r="AL16"/>
  <c r="AH16"/>
  <c r="AG16"/>
  <c r="AC16"/>
  <c r="AB16"/>
  <c r="Q16"/>
  <c r="S16" s="1"/>
  <c r="P16"/>
  <c r="O16"/>
  <c r="L16"/>
  <c r="M16" s="1"/>
  <c r="K16"/>
  <c r="J16"/>
  <c r="G16"/>
  <c r="F16"/>
  <c r="EL15"/>
  <c r="EK15"/>
  <c r="EJ15"/>
  <c r="EI15"/>
  <c r="EH15"/>
  <c r="EG15"/>
  <c r="EE15"/>
  <c r="ED15"/>
  <c r="EC15"/>
  <c r="E15" s="1"/>
  <c r="DI15"/>
  <c r="DH15"/>
  <c r="DG15"/>
  <c r="BP15"/>
  <c r="BQ15" s="1"/>
  <c r="BO15"/>
  <c r="BN15"/>
  <c r="AR15"/>
  <c r="AQ15"/>
  <c r="AM15"/>
  <c r="AL15"/>
  <c r="AH15"/>
  <c r="AG15"/>
  <c r="X15"/>
  <c r="W15"/>
  <c r="Q15"/>
  <c r="S15" s="1"/>
  <c r="P15"/>
  <c r="O15"/>
  <c r="L15"/>
  <c r="M15" s="1"/>
  <c r="K15"/>
  <c r="J15"/>
  <c r="G15"/>
  <c r="F15"/>
  <c r="EL14"/>
  <c r="EK14"/>
  <c r="EJ14"/>
  <c r="EI14"/>
  <c r="EH14"/>
  <c r="EG14"/>
  <c r="EE14"/>
  <c r="ED14"/>
  <c r="EC14"/>
  <c r="E14" s="1"/>
  <c r="DI14"/>
  <c r="DH14"/>
  <c r="DG14"/>
  <c r="BP14"/>
  <c r="BQ14" s="1"/>
  <c r="BO14"/>
  <c r="BN14"/>
  <c r="AM14"/>
  <c r="AL14"/>
  <c r="AH14"/>
  <c r="AG14"/>
  <c r="AC14"/>
  <c r="AB14"/>
  <c r="X14"/>
  <c r="W14"/>
  <c r="Q14"/>
  <c r="S14" s="1"/>
  <c r="P14"/>
  <c r="O14"/>
  <c r="L14"/>
  <c r="M14" s="1"/>
  <c r="K14"/>
  <c r="J14"/>
  <c r="G14"/>
  <c r="F14"/>
  <c r="EL13"/>
  <c r="EK13"/>
  <c r="EJ13"/>
  <c r="EI13"/>
  <c r="EH13"/>
  <c r="EG13"/>
  <c r="EE13"/>
  <c r="ED13"/>
  <c r="EC13"/>
  <c r="E13" s="1"/>
  <c r="DI13"/>
  <c r="DH13"/>
  <c r="DG13"/>
  <c r="BP13"/>
  <c r="BQ13" s="1"/>
  <c r="BO13"/>
  <c r="BN13"/>
  <c r="AM13"/>
  <c r="AL13"/>
  <c r="AH13"/>
  <c r="AG13"/>
  <c r="AC13"/>
  <c r="AB13"/>
  <c r="X13"/>
  <c r="W13"/>
  <c r="Q13"/>
  <c r="S13" s="1"/>
  <c r="P13"/>
  <c r="O13"/>
  <c r="L13"/>
  <c r="M13" s="1"/>
  <c r="K13"/>
  <c r="J13"/>
  <c r="G13"/>
  <c r="F13"/>
  <c r="EL12"/>
  <c r="EK12"/>
  <c r="EJ12"/>
  <c r="EI12"/>
  <c r="EH12"/>
  <c r="EG12"/>
  <c r="EE12"/>
  <c r="ED12"/>
  <c r="EC12"/>
  <c r="E12" s="1"/>
  <c r="DI12"/>
  <c r="DH12"/>
  <c r="DG12"/>
  <c r="BP12"/>
  <c r="BQ12" s="1"/>
  <c r="BO12"/>
  <c r="BN12"/>
  <c r="AR12"/>
  <c r="AQ12"/>
  <c r="AM12"/>
  <c r="AL12"/>
  <c r="AH12"/>
  <c r="AG12"/>
  <c r="AC12"/>
  <c r="AB12"/>
  <c r="X12"/>
  <c r="W12"/>
  <c r="Q12"/>
  <c r="S12" s="1"/>
  <c r="P12"/>
  <c r="O12"/>
  <c r="L12"/>
  <c r="M12" s="1"/>
  <c r="K12"/>
  <c r="J12"/>
  <c r="G12"/>
  <c r="F12"/>
  <c r="EL11"/>
  <c r="EK11"/>
  <c r="EJ11"/>
  <c r="EI11"/>
  <c r="EH11"/>
  <c r="EG11"/>
  <c r="EE11"/>
  <c r="ED11"/>
  <c r="EC11"/>
  <c r="DI11"/>
  <c r="DH11"/>
  <c r="DG11"/>
  <c r="BP11"/>
  <c r="BQ11" s="1"/>
  <c r="BO11"/>
  <c r="BN11"/>
  <c r="AR11"/>
  <c r="AQ11"/>
  <c r="AM11"/>
  <c r="AL11"/>
  <c r="AH11"/>
  <c r="AG11"/>
  <c r="AC11"/>
  <c r="AB11"/>
  <c r="X11"/>
  <c r="W11"/>
  <c r="Q11"/>
  <c r="S11" s="1"/>
  <c r="P11"/>
  <c r="O11"/>
  <c r="L11"/>
  <c r="M11" s="1"/>
  <c r="K11"/>
  <c r="J11"/>
  <c r="G11"/>
  <c r="F11"/>
  <c r="E11"/>
  <c r="EL10"/>
  <c r="EL34" s="1"/>
  <c r="EK10"/>
  <c r="EK34" s="1"/>
  <c r="EJ10"/>
  <c r="EJ34" s="1"/>
  <c r="EI10"/>
  <c r="EI34" s="1"/>
  <c r="EH10"/>
  <c r="EH34" s="1"/>
  <c r="EG10"/>
  <c r="EG34" s="1"/>
  <c r="EE10"/>
  <c r="EE34" s="1"/>
  <c r="ED10"/>
  <c r="ED34" s="1"/>
  <c r="EC10"/>
  <c r="EC34" s="1"/>
  <c r="DI10"/>
  <c r="DI34" s="1"/>
  <c r="DH10"/>
  <c r="DH34" s="1"/>
  <c r="DG10"/>
  <c r="DG34" s="1"/>
  <c r="BP10"/>
  <c r="BP34" s="1"/>
  <c r="BO10"/>
  <c r="BO34" s="1"/>
  <c r="BN10"/>
  <c r="BN34" s="1"/>
  <c r="AR10"/>
  <c r="AQ10"/>
  <c r="AM10"/>
  <c r="AL10"/>
  <c r="AH10"/>
  <c r="AG10"/>
  <c r="AC10"/>
  <c r="AB10"/>
  <c r="X10"/>
  <c r="W10"/>
  <c r="Q10"/>
  <c r="S10" s="1"/>
  <c r="P10"/>
  <c r="P34" s="1"/>
  <c r="O10"/>
  <c r="O34" s="1"/>
  <c r="L10"/>
  <c r="L34" s="1"/>
  <c r="K10"/>
  <c r="K34" s="1"/>
  <c r="J10"/>
  <c r="J34" s="1"/>
  <c r="G10"/>
  <c r="F10"/>
  <c r="F34" s="1"/>
  <c r="E10"/>
  <c r="G23" l="1"/>
  <c r="G31"/>
  <c r="H31" s="1"/>
  <c r="E21"/>
  <c r="S21"/>
  <c r="X34"/>
  <c r="E34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BQ31"/>
  <c r="BQ32"/>
  <c r="BQ33"/>
  <c r="M31"/>
  <c r="R27"/>
  <c r="R28"/>
  <c r="R29"/>
  <c r="M32"/>
  <c r="H11"/>
  <c r="H13"/>
  <c r="H16"/>
  <c r="M33"/>
  <c r="H12"/>
  <c r="H26"/>
  <c r="H27"/>
  <c r="H28"/>
  <c r="H29"/>
  <c r="R12"/>
  <c r="R13"/>
  <c r="H14"/>
  <c r="R14"/>
  <c r="H15"/>
  <c r="R15"/>
  <c r="R16"/>
  <c r="H17"/>
  <c r="R17"/>
  <c r="H18"/>
  <c r="R18"/>
  <c r="H19"/>
  <c r="R19"/>
  <c r="H20"/>
  <c r="R20"/>
  <c r="H21"/>
  <c r="R21"/>
  <c r="H22"/>
  <c r="R22"/>
  <c r="H23"/>
  <c r="R23"/>
  <c r="H24"/>
  <c r="R24"/>
  <c r="H25"/>
  <c r="R25"/>
  <c r="R26"/>
  <c r="H30"/>
  <c r="N34"/>
  <c r="M34"/>
  <c r="BR34"/>
  <c r="BQ34"/>
  <c r="H10"/>
  <c r="N10"/>
  <c r="R10"/>
  <c r="BR10"/>
  <c r="N11"/>
  <c r="R11"/>
  <c r="BR11"/>
  <c r="N12"/>
  <c r="BR12"/>
  <c r="N13"/>
  <c r="BR13"/>
  <c r="N14"/>
  <c r="BR14"/>
  <c r="N15"/>
  <c r="BR15"/>
  <c r="N16"/>
  <c r="N17"/>
  <c r="BR17"/>
  <c r="N18"/>
  <c r="BR18"/>
  <c r="N19"/>
  <c r="BR19"/>
  <c r="N20"/>
  <c r="BR20"/>
  <c r="N21"/>
  <c r="BR21"/>
  <c r="N22"/>
  <c r="BR22"/>
  <c r="N23"/>
  <c r="BR23"/>
  <c r="N24"/>
  <c r="BR24"/>
  <c r="N25"/>
  <c r="BR25"/>
  <c r="N26"/>
  <c r="BR26"/>
  <c r="N27"/>
  <c r="BR27"/>
  <c r="N28"/>
  <c r="BR28"/>
  <c r="N29"/>
  <c r="BR29"/>
  <c r="N30"/>
  <c r="I31"/>
  <c r="S31"/>
  <c r="I32"/>
  <c r="S32"/>
  <c r="I33"/>
  <c r="S33"/>
  <c r="G34"/>
  <c r="Q34"/>
  <c r="W34"/>
  <c r="AC34"/>
  <c r="AG34"/>
  <c r="AM34"/>
  <c r="AQ34"/>
  <c r="M10"/>
  <c r="BQ10"/>
  <c r="R34" l="1"/>
  <c r="S34"/>
  <c r="H34"/>
  <c r="I34"/>
</calcChain>
</file>

<file path=xl/sharedStrings.xml><?xml version="1.0" encoding="utf-8"?>
<sst xmlns="http://schemas.openxmlformats.org/spreadsheetml/2006/main" count="256" uniqueCount="99">
  <si>
    <t>հազար դրամ</t>
  </si>
  <si>
    <t>Հ/Հ</t>
  </si>
  <si>
    <t>Ֆոնդային բյուջեի տարեսկզբի մնացորդ</t>
  </si>
  <si>
    <t xml:space="preserve">Ֆ Ո Ն Դ Ա Յ Ի Ն     </t>
  </si>
  <si>
    <t>1. ՀԱՐԿԵՐ ԵՎ ՏՈՒՐՔԵՐ</t>
  </si>
  <si>
    <t>2. ՊԱՇՏՈՆԱԿԱՆ ԴՐԱՄԱՇՆՈՐՀՆԵՐ</t>
  </si>
  <si>
    <t xml:space="preserve">տող 1320 Շահաբաժիններ </t>
  </si>
  <si>
    <t xml:space="preserve">3.4 Համայնքի բյուջեի եկամուտներ ապրանքների մատակարարումից և ծառայությունների մատուցումից </t>
  </si>
  <si>
    <t>3.5 Վարչական գանձումներ (տող 1351 + տող 1352)</t>
  </si>
  <si>
    <t>Ընդամենը գույքահարկ</t>
  </si>
  <si>
    <t>Դիլիջան</t>
  </si>
  <si>
    <t>Բերդ</t>
  </si>
  <si>
    <t>Նոյեմբերյան</t>
  </si>
  <si>
    <t>Այրում</t>
  </si>
  <si>
    <t>Կողբ</t>
  </si>
  <si>
    <t>Իջևան</t>
  </si>
  <si>
    <t>Ազատամուտ</t>
  </si>
  <si>
    <t>Ակնաղբյուր</t>
  </si>
  <si>
    <t>Աճարկուտ</t>
  </si>
  <si>
    <t>Այգեհովիտ</t>
  </si>
  <si>
    <t>Աչաջուր</t>
  </si>
  <si>
    <t>Բերքաբեր</t>
  </si>
  <si>
    <t>Գանձաքար</t>
  </si>
  <si>
    <t>Գետահովիտ</t>
  </si>
  <si>
    <t>Դիտավան</t>
  </si>
  <si>
    <t>Ենոքավան</t>
  </si>
  <si>
    <t>Լուսահովիտ</t>
  </si>
  <si>
    <t>Լուսաձոր</t>
  </si>
  <si>
    <t>Խաշթառակ</t>
  </si>
  <si>
    <t>Ն.Ծաղկավան</t>
  </si>
  <si>
    <t>Կիրանց</t>
  </si>
  <si>
    <t>Սարիգյուղ</t>
  </si>
  <si>
    <t>Սևքար</t>
  </si>
  <si>
    <t>Վազաշեն</t>
  </si>
  <si>
    <t>Ընդամենը</t>
  </si>
  <si>
    <t>ՀԱՇՎԵՏՎՈՒԹՅՈՒՆ</t>
  </si>
  <si>
    <t>Համայնքի անվանումը</t>
  </si>
  <si>
    <t>տող 1000ԸՆԴԱՄԵՆԸ  ԵԿԱՄՈՒՏՆԵՐ     (տող 1100 + տող 1200+տող 1300)</t>
  </si>
  <si>
    <t>ԴԱՀԿ    Վ/Բ</t>
  </si>
  <si>
    <t xml:space="preserve"> տող 1000  Ընդամենը վարչական մաս</t>
  </si>
  <si>
    <t>ԴԱՀԿ                     Ֆ/Բ</t>
  </si>
  <si>
    <t>տող 1000   Ընդամենը ֆոնդային մաս</t>
  </si>
  <si>
    <t>3.3 գույքի վարձակալությունից եկամուտներ(տող 1331 + տող 1332 + տող 1333 + 1334)</t>
  </si>
  <si>
    <t xml:space="preserve"> տող 1360Մուտքեր տույժերից, տուգանքներից</t>
  </si>
  <si>
    <t xml:space="preserve"> տող 1370  3.7 Ընթացիկ ոչ պաշտոնական դրամաշնորհներ</t>
  </si>
  <si>
    <t xml:space="preserve"> տող 1390   3.9 Այլ եկամուտներ</t>
  </si>
  <si>
    <t xml:space="preserve"> տող 1310  3.1 Տոկոսներ</t>
  </si>
  <si>
    <t xml:space="preserve">տող 1111Գույքահարկ համայնքների վարչական տարածքներում գտնվող շենքերի և շինությունների համար                                                                     </t>
  </si>
  <si>
    <t>տող 1112Հողի հարկ համայնքների վարչական տարածքներում գտնվող հողի համար</t>
  </si>
  <si>
    <r>
      <t>տող 1120    1.2 Գույքային հարկեր այլ գույքիցայդ թվում`Գույքահարկ փոխադրամիջոցների համար</t>
    </r>
    <r>
      <rPr>
        <sz val="10"/>
        <rFont val="Arial Armenian"/>
        <family val="2"/>
      </rPr>
      <t/>
    </r>
  </si>
  <si>
    <t xml:space="preserve">տող 1131Տեղական տուրքեր
</t>
  </si>
  <si>
    <t>տող 1150Համայնքի բյուջե վճարվող պետական տուրքեր
(տող 1151 )</t>
  </si>
  <si>
    <t>տող1160  1.5 Այլ հարկային եկամուտներ</t>
  </si>
  <si>
    <t>տող1210+1230  2.1  Ընթացիկ արտաքին պաշտոնական դրամաշնորհներ` ստացված այլ պետություններից 2.3 Ընթացիկ արտաքին պաշտոնական դրամաշնորհներ` ստացված միջազգային կազմակերպություններից</t>
  </si>
  <si>
    <r>
      <t xml:space="preserve">տող1251+1254  ա) Պետական բյուջեից ֆինանսական համահարթեցման սկզբունքով տրամադրվող դոտացիաներ բ) Պետական բյուջեից համայնքի վարչական բյուջեին տրամադրվող այլ դոտացիաներ </t>
    </r>
    <r>
      <rPr>
        <sz val="9"/>
        <rFont val="Arial Armenian"/>
        <family val="2"/>
      </rPr>
      <t/>
    </r>
  </si>
  <si>
    <t>տող1256
գ) Պետական բյուջեից համայնքի վարչական բյուջեին տրամադրվող այլ դոտացիաներ</t>
  </si>
  <si>
    <t>տող1257   գ) Պետական բյուջեից համայնքի վարչական բյուջեին տրամադրվող նպատակային հատկացումներ (սուբվենցիաներ)</t>
  </si>
  <si>
    <t>տող1258  դ) Այլ համայնքների բյուջեներից ընթացիկ ծախսերի ֆինանսավորման նպատակով ստացվող պաշտոնական դրամաշնորհներ</t>
  </si>
  <si>
    <t>տող 1330  3.3  ընդամենը գույքի վարձակալությունից եկամուտներ(տող 1331 + տող 1332 + տող 1333 + 1334)</t>
  </si>
  <si>
    <t xml:space="preserve">տող 1331Համայնքի սեփականություն համարվող հողերի վարձավճարներ </t>
  </si>
  <si>
    <t xml:space="preserve">տող1332Համայնքի վարչական տարածքում գտնվող պետական սեփականություն համարվող հողերի վարձավճարներ </t>
  </si>
  <si>
    <t xml:space="preserve">տող 1333Համայնքի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</si>
  <si>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տող 1334Այլ գույքի վարձակալությունից մուտքեր</t>
  </si>
  <si>
    <t>տող 1343.Օրենքով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</si>
  <si>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>այդ թվում    Աղբահանության վճար</t>
  </si>
  <si>
    <t xml:space="preserve">ծրագիր    տարեկան </t>
  </si>
  <si>
    <t>Հաշվետու ժամանակաշրջան</t>
  </si>
  <si>
    <t xml:space="preserve">փաստ.                                                                            </t>
  </si>
  <si>
    <t>Վ Ա Ր Չ Ա Կ Ա Ն</t>
  </si>
  <si>
    <t xml:space="preserve">ծրագիր տարեկան </t>
  </si>
  <si>
    <t xml:space="preserve"> ծրագիր տարեկան </t>
  </si>
  <si>
    <t>կատ. % տարեկան ծրագրի նկատմամբ</t>
  </si>
  <si>
    <t xml:space="preserve"> տող 1351 տեղական վճարներ</t>
  </si>
  <si>
    <r>
      <t>որից` Սեփական եկամուտներ</t>
    </r>
    <r>
      <rPr>
        <sz val="10"/>
        <rFont val="GHEA Grapalat"/>
        <family val="3"/>
      </rPr>
      <t xml:space="preserve">             (Ընդամենը եկամուտներ առանց պաշտոնական դրամաշնորհների)                                                                                                              </t>
    </r>
  </si>
  <si>
    <r>
      <rPr>
        <b/>
        <sz val="10"/>
        <rFont val="GHEA Grapalat"/>
        <family val="3"/>
      </rPr>
      <t>տող 1341</t>
    </r>
    <r>
      <rPr>
        <sz val="10"/>
        <rFont val="GHEA Grapalat"/>
        <family val="3"/>
      </rPr>
      <t xml:space="preserve">Համայնքի սեփականություն հանդիսացող, այդ թվում` տիրազուրկ, համայնքին որպես սեփականություն անցած ապրանքների վաճառքից մուտքեր
</t>
    </r>
  </si>
  <si>
    <r>
      <rPr>
        <b/>
        <sz val="10"/>
        <rFont val="GHEA Grapalat"/>
        <family val="3"/>
      </rPr>
      <t xml:space="preserve"> տող 1342</t>
    </r>
    <r>
      <rPr>
        <sz val="10"/>
        <rFont val="GHEA Grapalat"/>
        <family val="3"/>
      </rPr>
      <t>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  </r>
  </si>
  <si>
    <r>
      <rPr>
        <b/>
        <sz val="10"/>
        <rFont val="GHEA Grapalat"/>
        <family val="3"/>
      </rPr>
      <t xml:space="preserve"> տող 1352</t>
    </r>
    <r>
      <rPr>
        <sz val="10"/>
        <rFont val="GHEA Grapalat"/>
        <family val="3"/>
      </rPr>
      <t xml:space="preserve">Համայնքի վարչական տարածքում ինքնակամ կառուցված շենքերի, շինությունների օրինականացման համար վճարներ </t>
    </r>
  </si>
  <si>
    <r>
      <t xml:space="preserve"> </t>
    </r>
    <r>
      <rPr>
        <b/>
        <sz val="10"/>
        <rFont val="GHEA Grapalat"/>
        <family val="3"/>
      </rPr>
      <t xml:space="preserve">տող 1220+1240     </t>
    </r>
    <r>
      <rPr>
        <sz val="10"/>
        <rFont val="GHEA Grapalat"/>
        <family val="3"/>
      </rPr>
      <t>2.2 Կապիտալ արտաքին պաշտոնական դրամաշնորհներ` ստացված այլ պետություններից2.4 Կապիտալ արտաքին պաշտոնական դրամաշնորհներ`  ստացված միջազգային կազմակերպություններից</t>
    </r>
  </si>
  <si>
    <r>
      <rPr>
        <b/>
        <sz val="10"/>
        <rFont val="GHEA Grapalat"/>
        <family val="3"/>
      </rPr>
      <t xml:space="preserve"> տող 1260   </t>
    </r>
    <r>
      <rPr>
        <sz val="10"/>
        <rFont val="GHEA Grapalat"/>
        <family val="3"/>
      </rPr>
      <t>2.6 Կապիտալ ներքին պաշտոնական դրամաշնորհներ` ստացված կառավարման այլ մակարդակներից</t>
    </r>
  </si>
  <si>
    <r>
      <rPr>
        <b/>
        <sz val="10"/>
        <rFont val="GHEA Grapalat"/>
        <family val="3"/>
      </rPr>
      <t xml:space="preserve"> տող 1381+տող 1382</t>
    </r>
    <r>
      <rPr>
        <sz val="10"/>
        <rFont val="GHEA Grapalat"/>
        <family val="3"/>
      </rPr>
      <t xml:space="preserve"> տող 1381.Նվիրատվության, ժառանգության իրավունքով  ֆիզիկական անձանցից և կազ-ներից համայնքին, վերջինիս ենթ. բյուջետ. հիմ. տնօրինմանն անցած գույքի (հիմնական միջոց կամ ոչ նյութական ակտիվ չհանդիսացող) իրացումից…
տող 1382.  Նվիրատվություն, ժառանգության իրավունքով ֆիզ. անձ. և կազմակերպություններից համայնքին ..տնօրինման անցած գույքի իրացումից և դրամական միջ-ից ...</t>
    </r>
  </si>
  <si>
    <r>
      <rPr>
        <b/>
        <sz val="10"/>
        <rFont val="GHEA Grapalat"/>
        <family val="3"/>
      </rPr>
      <t xml:space="preserve">տող 1391+1393   </t>
    </r>
    <r>
      <rPr>
        <sz val="10"/>
        <rFont val="GHEA Grapalat"/>
        <family val="3"/>
      </rPr>
      <t>1391.Համայնքի գույքին պատճառած վնասների փոխհատուցումից մուտքեր 1393.Օրենքով և իրավական այլ ակտերով սահմանված` համայնքի բյուջե մուտքագրման ենթակա այլ եկամուտներ</t>
    </r>
  </si>
  <si>
    <r>
      <rPr>
        <b/>
        <sz val="10"/>
        <rFont val="GHEA Grapalat"/>
        <family val="3"/>
      </rPr>
      <t>տող 1392</t>
    </r>
    <r>
      <rPr>
        <sz val="10"/>
        <rFont val="GHEA Grapalat"/>
        <family val="3"/>
      </rPr>
      <t>Վարչական բյուջեի պահուստային ֆոնդից ֆոնդային բյուջե կատարվող հատկացումներից մուտքեր</t>
    </r>
  </si>
  <si>
    <t>Ընդամենը այլ եկամուտներ</t>
  </si>
  <si>
    <t>Ընդամենը տրանսֆերտներ</t>
  </si>
  <si>
    <t>Վարչական  բյուջեի տարեսկզբի մնացորդ</t>
  </si>
  <si>
    <t xml:space="preserve">ծրագիր (3ամիս )         </t>
  </si>
  <si>
    <t xml:space="preserve">փաստ    (1ամիս )                                                                     </t>
  </si>
  <si>
    <t xml:space="preserve">       ծրագիր      (6ամիս )         </t>
  </si>
  <si>
    <t>կատ%-ը 6 ամսվա նկատմամբ</t>
  </si>
  <si>
    <t xml:space="preserve">  ծրագիր      (6ամիս )         </t>
  </si>
  <si>
    <t xml:space="preserve"> ծրագիր      (6ամիս )         </t>
  </si>
  <si>
    <t xml:space="preserve">փաստ    (4ամիս )                                                                     </t>
  </si>
  <si>
    <t xml:space="preserve">   ծրագիր      (6ամիս )         </t>
  </si>
  <si>
    <t xml:space="preserve">   ծրագիր     (6ամիս )         </t>
  </si>
  <si>
    <t xml:space="preserve">     ծրագիր      (6ամիս )         </t>
  </si>
  <si>
    <t xml:space="preserve">ծրագիր    (6ամիս )         </t>
  </si>
  <si>
    <t xml:space="preserve">     փաստ    (6ամիս )                                                                     </t>
  </si>
  <si>
    <t xml:space="preserve">փաստ    (6ամիս )                                                                     </t>
  </si>
  <si>
    <r>
      <t xml:space="preserve"> ՀՀ ՏԱՎՈւՇԻ ՄԱՐԶԻ ՀԱՄԱՅՆՔՆԵՐԻ ԲՅՈՒՋԵՏԱՅԻՆ ԵԿԱՄՈՒՏՆԵՐԻ ՎԵՐԱԲԵՐՅԱԼ (աճողական) 2021թ. հուլիսի 1-ի դրությամբ</t>
    </r>
    <r>
      <rPr>
        <b/>
        <sz val="10"/>
        <rFont val="GHEA Grapalat"/>
        <family val="3"/>
      </rPr>
      <t xml:space="preserve">       </t>
    </r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</si>
</sst>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Armenian"/>
      <family val="2"/>
    </font>
    <font>
      <sz val="9"/>
      <name val="Arial Armenian"/>
      <family val="2"/>
    </font>
    <font>
      <sz val="10"/>
      <name val="GHEA Grapalat"/>
      <family val="3"/>
    </font>
    <font>
      <b/>
      <sz val="10"/>
      <name val="GHEA Grapalat"/>
      <family val="3"/>
    </font>
    <font>
      <sz val="8"/>
      <name val="GHEA Grapalat"/>
      <family val="3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61">
    <xf numFmtId="0" fontId="0" fillId="0" borderId="0" xfId="0"/>
    <xf numFmtId="0" fontId="4" fillId="0" borderId="0" xfId="0" applyFont="1" applyProtection="1">
      <protection locked="0"/>
    </xf>
    <xf numFmtId="0" fontId="4" fillId="0" borderId="0" xfId="0" applyFont="1" applyFill="1" applyProtection="1"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protection locked="0"/>
    </xf>
    <xf numFmtId="0" fontId="4" fillId="0" borderId="0" xfId="0" applyFont="1" applyFill="1" applyBorder="1" applyProtection="1"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Protection="1"/>
    <xf numFmtId="165" fontId="4" fillId="0" borderId="12" xfId="0" applyNumberFormat="1" applyFont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>
      <alignment horizontal="left" vertical="center"/>
    </xf>
    <xf numFmtId="165" fontId="4" fillId="0" borderId="12" xfId="0" applyNumberFormat="1" applyFont="1" applyFill="1" applyBorder="1" applyAlignment="1" applyProtection="1">
      <alignment horizontal="center" vertical="center" wrapText="1"/>
    </xf>
    <xf numFmtId="165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Fill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>
      <alignment horizontal="left" vertical="center"/>
    </xf>
    <xf numFmtId="164" fontId="4" fillId="0" borderId="0" xfId="0" applyNumberFormat="1" applyFont="1" applyFill="1" applyAlignment="1" applyProtection="1">
      <alignment horizontal="center" vertical="center" wrapText="1"/>
      <protection locked="0"/>
    </xf>
    <xf numFmtId="165" fontId="4" fillId="2" borderId="12" xfId="0" applyNumberFormat="1" applyFont="1" applyFill="1" applyBorder="1" applyAlignment="1" applyProtection="1">
      <alignment horizontal="center" vertical="center" wrapText="1"/>
    </xf>
    <xf numFmtId="165" fontId="4" fillId="2" borderId="12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0" xfId="0" applyNumberFormat="1" applyFont="1" applyFill="1" applyAlignment="1" applyProtection="1">
      <alignment horizontal="center" vertical="center" wrapText="1"/>
    </xf>
    <xf numFmtId="165" fontId="4" fillId="7" borderId="12" xfId="0" applyNumberFormat="1" applyFont="1" applyFill="1" applyBorder="1" applyAlignment="1" applyProtection="1">
      <alignment horizontal="center" vertical="center" wrapText="1"/>
    </xf>
    <xf numFmtId="165" fontId="4" fillId="8" borderId="12" xfId="0" applyNumberFormat="1" applyFont="1" applyFill="1" applyBorder="1" applyAlignment="1" applyProtection="1">
      <alignment horizontal="center" vertical="center" wrapText="1"/>
    </xf>
    <xf numFmtId="165" fontId="6" fillId="0" borderId="12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Protection="1">
      <protection locked="0"/>
    </xf>
    <xf numFmtId="0" fontId="6" fillId="0" borderId="12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center" vertical="center"/>
    </xf>
    <xf numFmtId="0" fontId="6" fillId="0" borderId="0" xfId="0" applyFont="1" applyFill="1" applyAlignment="1" applyProtection="1">
      <alignment vertical="top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0" xfId="0" applyFont="1" applyFill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165" fontId="6" fillId="2" borderId="12" xfId="0" applyNumberFormat="1" applyFont="1" applyFill="1" applyBorder="1" applyAlignment="1" applyProtection="1">
      <alignment horizontal="center" vertical="center" wrapText="1"/>
    </xf>
    <xf numFmtId="4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Fill="1" applyProtection="1"/>
    <xf numFmtId="165" fontId="6" fillId="0" borderId="12" xfId="0" applyNumberFormat="1" applyFont="1" applyFill="1" applyBorder="1" applyAlignment="1">
      <alignment horizontal="center" vertical="center"/>
    </xf>
    <xf numFmtId="165" fontId="6" fillId="7" borderId="12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Fill="1" applyProtection="1">
      <protection locked="0"/>
    </xf>
    <xf numFmtId="0" fontId="6" fillId="0" borderId="1" xfId="0" applyFont="1" applyFill="1" applyBorder="1" applyAlignment="1" applyProtection="1">
      <alignment vertical="top" wrapText="1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3" fontId="4" fillId="2" borderId="12" xfId="0" applyNumberFormat="1" applyFont="1" applyFill="1" applyBorder="1" applyAlignment="1" applyProtection="1">
      <alignment horizontal="center" vertical="center" wrapText="1"/>
    </xf>
    <xf numFmtId="3" fontId="4" fillId="7" borderId="12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Alignment="1" applyProtection="1">
      <alignment horizontal="center" vertical="center"/>
      <protection locked="0"/>
    </xf>
    <xf numFmtId="4" fontId="6" fillId="0" borderId="3" xfId="0" applyNumberFormat="1" applyFont="1" applyFill="1" applyBorder="1" applyAlignment="1" applyProtection="1">
      <alignment horizontal="center" vertical="top" wrapText="1"/>
    </xf>
    <xf numFmtId="4" fontId="6" fillId="0" borderId="5" xfId="0" applyNumberFormat="1" applyFont="1" applyFill="1" applyBorder="1" applyAlignment="1" applyProtection="1">
      <alignment horizontal="center" vertical="top" wrapText="1"/>
    </xf>
    <xf numFmtId="0" fontId="4" fillId="2" borderId="6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4" fontId="4" fillId="0" borderId="12" xfId="0" applyNumberFormat="1" applyFont="1" applyFill="1" applyBorder="1" applyAlignment="1" applyProtection="1">
      <alignment horizontal="center" vertical="center" wrapText="1"/>
    </xf>
    <xf numFmtId="4" fontId="4" fillId="0" borderId="2" xfId="0" applyNumberFormat="1" applyFont="1" applyFill="1" applyBorder="1" applyAlignment="1" applyProtection="1">
      <alignment horizontal="center" vertical="center" wrapText="1"/>
    </xf>
    <xf numFmtId="4" fontId="4" fillId="0" borderId="15" xfId="0" applyNumberFormat="1" applyFont="1" applyFill="1" applyBorder="1" applyAlignment="1" applyProtection="1">
      <alignment horizontal="center" vertical="center" wrapText="1"/>
    </xf>
    <xf numFmtId="4" fontId="6" fillId="0" borderId="2" xfId="0" applyNumberFormat="1" applyFont="1" applyFill="1" applyBorder="1" applyAlignment="1" applyProtection="1">
      <alignment horizontal="center" vertical="center" wrapText="1"/>
    </xf>
    <xf numFmtId="4" fontId="6" fillId="0" borderId="15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4" fontId="6" fillId="0" borderId="6" xfId="0" applyNumberFormat="1" applyFont="1" applyFill="1" applyBorder="1" applyAlignment="1" applyProtection="1">
      <alignment horizontal="center" vertical="top" wrapText="1"/>
    </xf>
    <xf numFmtId="4" fontId="6" fillId="0" borderId="8" xfId="0" applyNumberFormat="1" applyFont="1" applyFill="1" applyBorder="1" applyAlignment="1" applyProtection="1">
      <alignment horizontal="center" vertical="top" wrapText="1"/>
    </xf>
    <xf numFmtId="4" fontId="6" fillId="0" borderId="4" xfId="0" applyNumberFormat="1" applyFont="1" applyFill="1" applyBorder="1" applyAlignment="1" applyProtection="1">
      <alignment horizontal="center" vertical="top" wrapText="1"/>
    </xf>
    <xf numFmtId="4" fontId="4" fillId="3" borderId="2" xfId="0" applyNumberFormat="1" applyFont="1" applyFill="1" applyBorder="1" applyAlignment="1" applyProtection="1">
      <alignment horizontal="center" vertical="center" wrapText="1"/>
    </xf>
    <xf numFmtId="4" fontId="4" fillId="3" borderId="15" xfId="0" applyNumberFormat="1" applyFont="1" applyFill="1" applyBorder="1" applyAlignment="1" applyProtection="1">
      <alignment horizontal="center" vertical="center" wrapText="1"/>
    </xf>
    <xf numFmtId="4" fontId="6" fillId="0" borderId="7" xfId="0" applyNumberFormat="1" applyFont="1" applyFill="1" applyBorder="1" applyAlignment="1" applyProtection="1">
      <alignment horizontal="center" vertical="top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 wrapText="1"/>
    </xf>
    <xf numFmtId="4" fontId="4" fillId="0" borderId="13" xfId="0" applyNumberFormat="1" applyFont="1" applyFill="1" applyBorder="1" applyAlignment="1" applyProtection="1">
      <alignment horizontal="center" vertical="center" wrapText="1"/>
    </xf>
    <xf numFmtId="4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0" borderId="7" xfId="0" applyFont="1" applyFill="1" applyBorder="1" applyAlignment="1" applyProtection="1">
      <alignment horizontal="center" vertical="center" wrapText="1"/>
    </xf>
    <xf numFmtId="0" fontId="4" fillId="0" borderId="12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 wrapText="1"/>
    </xf>
    <xf numFmtId="0" fontId="4" fillId="4" borderId="6" xfId="0" applyFont="1" applyFill="1" applyBorder="1" applyAlignment="1" applyProtection="1">
      <alignment horizontal="center" vertical="center" wrapText="1"/>
    </xf>
    <xf numFmtId="0" fontId="4" fillId="4" borderId="7" xfId="0" applyFont="1" applyFill="1" applyBorder="1" applyAlignment="1" applyProtection="1">
      <alignment horizontal="center" vertical="center" wrapText="1"/>
    </xf>
    <xf numFmtId="0" fontId="4" fillId="4" borderId="8" xfId="0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0" fontId="4" fillId="0" borderId="6" xfId="0" applyNumberFormat="1" applyFont="1" applyFill="1" applyBorder="1" applyAlignment="1" applyProtection="1">
      <alignment horizontal="center" vertical="center" wrapText="1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</xf>
    <xf numFmtId="0" fontId="4" fillId="0" borderId="13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</xf>
    <xf numFmtId="4" fontId="5" fillId="0" borderId="10" xfId="0" applyNumberFormat="1" applyFont="1" applyFill="1" applyBorder="1" applyAlignment="1" applyProtection="1">
      <alignment horizontal="center" vertical="center" wrapText="1"/>
    </xf>
    <xf numFmtId="4" fontId="5" fillId="0" borderId="0" xfId="0" applyNumberFormat="1" applyFont="1" applyFill="1" applyBorder="1" applyAlignment="1" applyProtection="1">
      <alignment horizontal="center" vertical="center" wrapText="1"/>
    </xf>
    <xf numFmtId="4" fontId="5" fillId="0" borderId="11" xfId="0" applyNumberFormat="1" applyFont="1" applyFill="1" applyBorder="1" applyAlignment="1" applyProtection="1">
      <alignment horizontal="center" vertical="center" wrapText="1"/>
    </xf>
    <xf numFmtId="0" fontId="4" fillId="0" borderId="13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4" fontId="4" fillId="0" borderId="3" xfId="0" applyNumberFormat="1" applyFont="1" applyFill="1" applyBorder="1" applyAlignment="1" applyProtection="1">
      <alignment horizontal="center" vertical="center" wrapText="1"/>
    </xf>
    <xf numFmtId="4" fontId="4" fillId="0" borderId="4" xfId="0" applyNumberFormat="1" applyFont="1" applyFill="1" applyBorder="1" applyAlignment="1" applyProtection="1">
      <alignment horizontal="center" vertical="center" wrapText="1"/>
    </xf>
    <xf numFmtId="4" fontId="4" fillId="0" borderId="5" xfId="0" applyNumberFormat="1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14" xfId="0" applyFont="1" applyFill="1" applyBorder="1" applyAlignment="1" applyProtection="1">
      <alignment horizontal="center" vertical="center" wrapText="1"/>
    </xf>
    <xf numFmtId="4" fontId="4" fillId="0" borderId="9" xfId="0" applyNumberFormat="1" applyFont="1" applyFill="1" applyBorder="1" applyAlignment="1" applyProtection="1">
      <alignment horizontal="center" vertical="center" wrapText="1"/>
    </xf>
    <xf numFmtId="4" fontId="4" fillId="4" borderId="3" xfId="0" applyNumberFormat="1" applyFont="1" applyFill="1" applyBorder="1" applyAlignment="1" applyProtection="1">
      <alignment horizontal="center" vertical="center" wrapText="1"/>
    </xf>
    <xf numFmtId="4" fontId="4" fillId="4" borderId="4" xfId="0" applyNumberFormat="1" applyFont="1" applyFill="1" applyBorder="1" applyAlignment="1" applyProtection="1">
      <alignment horizontal="center" vertical="center" wrapText="1"/>
    </xf>
    <xf numFmtId="4" fontId="4" fillId="4" borderId="5" xfId="0" applyNumberFormat="1" applyFont="1" applyFill="1" applyBorder="1" applyAlignment="1" applyProtection="1">
      <alignment horizontal="center" vertical="center" wrapText="1"/>
    </xf>
    <xf numFmtId="4" fontId="4" fillId="4" borderId="10" xfId="0" applyNumberFormat="1" applyFont="1" applyFill="1" applyBorder="1" applyAlignment="1" applyProtection="1">
      <alignment horizontal="center" vertical="center" wrapText="1"/>
    </xf>
    <xf numFmtId="4" fontId="4" fillId="4" borderId="0" xfId="0" applyNumberFormat="1" applyFont="1" applyFill="1" applyBorder="1" applyAlignment="1" applyProtection="1">
      <alignment horizontal="center" vertical="center" wrapText="1"/>
    </xf>
    <xf numFmtId="4" fontId="4" fillId="4" borderId="11" xfId="0" applyNumberFormat="1" applyFont="1" applyFill="1" applyBorder="1" applyAlignment="1" applyProtection="1">
      <alignment horizontal="center" vertical="center" wrapText="1"/>
    </xf>
    <xf numFmtId="4" fontId="4" fillId="4" borderId="13" xfId="0" applyNumberFormat="1" applyFont="1" applyFill="1" applyBorder="1" applyAlignment="1" applyProtection="1">
      <alignment horizontal="center" vertical="center" wrapText="1"/>
    </xf>
    <xf numFmtId="4" fontId="4" fillId="4" borderId="1" xfId="0" applyNumberFormat="1" applyFont="1" applyFill="1" applyBorder="1" applyAlignment="1" applyProtection="1">
      <alignment horizontal="center" vertical="center" wrapText="1"/>
    </xf>
    <xf numFmtId="4" fontId="4" fillId="4" borderId="14" xfId="0" applyNumberFormat="1" applyFont="1" applyFill="1" applyBorder="1" applyAlignment="1" applyProtection="1">
      <alignment horizontal="center" vertical="center" wrapText="1"/>
    </xf>
    <xf numFmtId="4" fontId="4" fillId="6" borderId="7" xfId="0" applyNumberFormat="1" applyFont="1" applyFill="1" applyBorder="1" applyAlignment="1" applyProtection="1">
      <alignment horizontal="center" vertical="center" wrapText="1"/>
    </xf>
    <xf numFmtId="0" fontId="4" fillId="4" borderId="3" xfId="0" applyFont="1" applyFill="1" applyBorder="1" applyAlignment="1" applyProtection="1">
      <alignment horizontal="center" vertical="center" wrapText="1"/>
    </xf>
    <xf numFmtId="0" fontId="4" fillId="4" borderId="4" xfId="0" applyFont="1" applyFill="1" applyBorder="1" applyAlignment="1" applyProtection="1">
      <alignment horizontal="center" vertical="center" wrapText="1"/>
    </xf>
    <xf numFmtId="0" fontId="4" fillId="4" borderId="5" xfId="0" applyFont="1" applyFill="1" applyBorder="1" applyAlignment="1" applyProtection="1">
      <alignment horizontal="center" vertical="center" wrapText="1"/>
    </xf>
    <xf numFmtId="0" fontId="4" fillId="4" borderId="10" xfId="0" applyFont="1" applyFill="1" applyBorder="1" applyAlignment="1" applyProtection="1">
      <alignment horizontal="center" vertical="center" wrapText="1"/>
    </xf>
    <xf numFmtId="0" fontId="4" fillId="4" borderId="0" xfId="0" applyFont="1" applyFill="1" applyBorder="1" applyAlignment="1" applyProtection="1">
      <alignment horizontal="center" vertical="center" wrapText="1"/>
    </xf>
    <xf numFmtId="0" fontId="4" fillId="4" borderId="11" xfId="0" applyFont="1" applyFill="1" applyBorder="1" applyAlignment="1" applyProtection="1">
      <alignment horizontal="center" vertical="center" wrapText="1"/>
    </xf>
    <xf numFmtId="0" fontId="4" fillId="4" borderId="13" xfId="0" applyFont="1" applyFill="1" applyBorder="1" applyAlignment="1" applyProtection="1">
      <alignment horizontal="center" vertical="center" wrapText="1"/>
    </xf>
    <xf numFmtId="0" fontId="4" fillId="4" borderId="1" xfId="0" applyFont="1" applyFill="1" applyBorder="1" applyAlignment="1" applyProtection="1">
      <alignment horizontal="center" vertical="center" wrapText="1"/>
    </xf>
    <xf numFmtId="0" fontId="4" fillId="4" borderId="14" xfId="0" applyFont="1" applyFill="1" applyBorder="1" applyAlignment="1" applyProtection="1">
      <alignment horizontal="center" vertical="center" wrapText="1"/>
    </xf>
    <xf numFmtId="4" fontId="5" fillId="0" borderId="8" xfId="0" applyNumberFormat="1" applyFont="1" applyFill="1" applyBorder="1" applyAlignment="1" applyProtection="1">
      <alignment horizontal="center" vertical="center" wrapText="1"/>
    </xf>
    <xf numFmtId="4" fontId="5" fillId="0" borderId="12" xfId="0" applyNumberFormat="1" applyFont="1" applyFill="1" applyBorder="1" applyAlignment="1" applyProtection="1">
      <alignment horizontal="center" vertical="center" wrapText="1"/>
    </xf>
    <xf numFmtId="4" fontId="5" fillId="0" borderId="6" xfId="0" applyNumberFormat="1" applyFont="1" applyFill="1" applyBorder="1" applyAlignment="1" applyProtection="1">
      <alignment horizontal="center" vertical="center" wrapText="1"/>
    </xf>
    <xf numFmtId="4" fontId="5" fillId="0" borderId="7" xfId="0" applyNumberFormat="1" applyFont="1" applyFill="1" applyBorder="1" applyAlignment="1" applyProtection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4" fontId="4" fillId="0" borderId="6" xfId="0" applyNumberFormat="1" applyFont="1" applyFill="1" applyBorder="1" applyAlignment="1" applyProtection="1">
      <alignment horizontal="center" vertical="center" wrapText="1"/>
    </xf>
    <xf numFmtId="4" fontId="4" fillId="0" borderId="7" xfId="0" applyNumberFormat="1" applyFont="1" applyFill="1" applyBorder="1" applyAlignment="1" applyProtection="1">
      <alignment horizontal="center" vertical="center" wrapText="1"/>
    </xf>
    <xf numFmtId="4" fontId="4" fillId="0" borderId="8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</xf>
    <xf numFmtId="0" fontId="4" fillId="0" borderId="15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textRotation="90" wrapText="1"/>
    </xf>
    <xf numFmtId="0" fontId="6" fillId="0" borderId="9" xfId="0" applyFont="1" applyFill="1" applyBorder="1" applyAlignment="1" applyProtection="1">
      <alignment horizontal="center" vertical="center" textRotation="90" wrapText="1"/>
    </xf>
    <xf numFmtId="0" fontId="6" fillId="0" borderId="15" xfId="0" applyFont="1" applyFill="1" applyBorder="1" applyAlignment="1" applyProtection="1">
      <alignment horizontal="center" vertical="center" textRotation="90" wrapText="1"/>
    </xf>
    <xf numFmtId="4" fontId="5" fillId="4" borderId="3" xfId="0" applyNumberFormat="1" applyFont="1" applyFill="1" applyBorder="1" applyAlignment="1" applyProtection="1">
      <alignment horizontal="center" vertical="center" wrapText="1"/>
    </xf>
    <xf numFmtId="4" fontId="5" fillId="4" borderId="4" xfId="0" applyNumberFormat="1" applyFont="1" applyFill="1" applyBorder="1" applyAlignment="1" applyProtection="1">
      <alignment horizontal="center" vertical="center" wrapText="1"/>
    </xf>
    <xf numFmtId="4" fontId="5" fillId="4" borderId="5" xfId="0" applyNumberFormat="1" applyFont="1" applyFill="1" applyBorder="1" applyAlignment="1" applyProtection="1">
      <alignment horizontal="center" vertical="center" wrapText="1"/>
    </xf>
    <xf numFmtId="4" fontId="5" fillId="4" borderId="10" xfId="0" applyNumberFormat="1" applyFont="1" applyFill="1" applyBorder="1" applyAlignment="1" applyProtection="1">
      <alignment horizontal="center" vertical="center" wrapText="1"/>
    </xf>
    <xf numFmtId="4" fontId="5" fillId="4" borderId="0" xfId="0" applyNumberFormat="1" applyFont="1" applyFill="1" applyBorder="1" applyAlignment="1" applyProtection="1">
      <alignment horizontal="center" vertical="center" wrapText="1"/>
    </xf>
    <xf numFmtId="4" fontId="5" fillId="4" borderId="11" xfId="0" applyNumberFormat="1" applyFont="1" applyFill="1" applyBorder="1" applyAlignment="1" applyProtection="1">
      <alignment horizontal="center" vertical="center" wrapText="1"/>
    </xf>
    <xf numFmtId="4" fontId="5" fillId="4" borderId="13" xfId="0" applyNumberFormat="1" applyFont="1" applyFill="1" applyBorder="1" applyAlignment="1" applyProtection="1">
      <alignment horizontal="center" vertical="center" wrapText="1"/>
    </xf>
    <xf numFmtId="4" fontId="5" fillId="4" borderId="1" xfId="0" applyNumberFormat="1" applyFont="1" applyFill="1" applyBorder="1" applyAlignment="1" applyProtection="1">
      <alignment horizontal="center" vertical="center" wrapText="1"/>
    </xf>
    <xf numFmtId="4" fontId="5" fillId="4" borderId="14" xfId="0" applyNumberFormat="1" applyFont="1" applyFill="1" applyBorder="1" applyAlignment="1" applyProtection="1">
      <alignment horizontal="center" vertical="center" wrapText="1"/>
    </xf>
    <xf numFmtId="0" fontId="5" fillId="4" borderId="3" xfId="0" applyNumberFormat="1" applyFont="1" applyFill="1" applyBorder="1" applyAlignment="1" applyProtection="1">
      <alignment horizontal="center" vertical="center" wrapText="1"/>
    </xf>
    <xf numFmtId="0" fontId="5" fillId="4" borderId="4" xfId="0" applyNumberFormat="1" applyFont="1" applyFill="1" applyBorder="1" applyAlignment="1" applyProtection="1">
      <alignment horizontal="center" vertical="center" wrapText="1"/>
    </xf>
    <xf numFmtId="0" fontId="5" fillId="4" borderId="5" xfId="0" applyNumberFormat="1" applyFont="1" applyFill="1" applyBorder="1" applyAlignment="1" applyProtection="1">
      <alignment horizontal="center" vertical="center" wrapText="1"/>
    </xf>
    <xf numFmtId="0" fontId="5" fillId="4" borderId="10" xfId="0" applyNumberFormat="1" applyFont="1" applyFill="1" applyBorder="1" applyAlignment="1" applyProtection="1">
      <alignment horizontal="center" vertical="center" wrapText="1"/>
    </xf>
    <xf numFmtId="0" fontId="5" fillId="4" borderId="0" xfId="0" applyNumberFormat="1" applyFont="1" applyFill="1" applyBorder="1" applyAlignment="1" applyProtection="1">
      <alignment horizontal="center" vertical="center" wrapText="1"/>
    </xf>
    <xf numFmtId="0" fontId="5" fillId="4" borderId="11" xfId="0" applyNumberFormat="1" applyFont="1" applyFill="1" applyBorder="1" applyAlignment="1" applyProtection="1">
      <alignment horizontal="center" vertical="center" wrapText="1"/>
    </xf>
    <xf numFmtId="0" fontId="5" fillId="4" borderId="13" xfId="0" applyNumberFormat="1" applyFont="1" applyFill="1" applyBorder="1" applyAlignment="1" applyProtection="1">
      <alignment horizontal="center" vertical="center" wrapText="1"/>
    </xf>
    <xf numFmtId="0" fontId="5" fillId="4" borderId="1" xfId="0" applyNumberFormat="1" applyFont="1" applyFill="1" applyBorder="1" applyAlignment="1" applyProtection="1">
      <alignment horizontal="center" vertical="center" wrapText="1"/>
    </xf>
    <xf numFmtId="0" fontId="5" fillId="4" borderId="14" xfId="0" applyNumberFormat="1" applyFont="1" applyFill="1" applyBorder="1" applyAlignment="1" applyProtection="1">
      <alignment horizontal="center" vertical="center" wrapText="1"/>
    </xf>
    <xf numFmtId="4" fontId="4" fillId="5" borderId="3" xfId="0" applyNumberFormat="1" applyFont="1" applyFill="1" applyBorder="1" applyAlignment="1" applyProtection="1">
      <alignment horizontal="center" vertical="center" wrapText="1"/>
    </xf>
    <xf numFmtId="4" fontId="4" fillId="5" borderId="4" xfId="0" applyNumberFormat="1" applyFont="1" applyFill="1" applyBorder="1" applyAlignment="1" applyProtection="1">
      <alignment horizontal="center" vertical="center" wrapText="1"/>
    </xf>
    <xf numFmtId="4" fontId="4" fillId="5" borderId="5" xfId="0" applyNumberFormat="1" applyFont="1" applyFill="1" applyBorder="1" applyAlignment="1" applyProtection="1">
      <alignment horizontal="center" vertical="center" wrapText="1"/>
    </xf>
    <xf numFmtId="0" fontId="5" fillId="4" borderId="6" xfId="0" applyNumberFormat="1" applyFont="1" applyFill="1" applyBorder="1" applyAlignment="1" applyProtection="1">
      <alignment horizontal="center" vertical="center" wrapText="1"/>
    </xf>
    <xf numFmtId="0" fontId="5" fillId="4" borderId="7" xfId="0" applyNumberFormat="1" applyFont="1" applyFill="1" applyBorder="1" applyAlignment="1" applyProtection="1">
      <alignment horizontal="center" vertical="center" wrapText="1"/>
    </xf>
    <xf numFmtId="0" fontId="5" fillId="4" borderId="8" xfId="0" applyNumberFormat="1" applyFont="1" applyFill="1" applyBorder="1" applyAlignment="1" applyProtection="1">
      <alignment horizontal="center" vertical="center" wrapText="1"/>
    </xf>
    <xf numFmtId="0" fontId="5" fillId="0" borderId="6" xfId="0" applyNumberFormat="1" applyFont="1" applyFill="1" applyBorder="1" applyAlignment="1" applyProtection="1">
      <alignment horizontal="center" vertical="center" wrapText="1"/>
    </xf>
    <xf numFmtId="0" fontId="5" fillId="0" borderId="7" xfId="0" applyNumberFormat="1" applyFont="1" applyFill="1" applyBorder="1" applyAlignment="1" applyProtection="1">
      <alignment horizontal="center" vertical="center" wrapText="1"/>
    </xf>
    <xf numFmtId="0" fontId="5" fillId="0" borderId="8" xfId="0" applyNumberFormat="1" applyFont="1" applyFill="1" applyBorder="1" applyAlignment="1" applyProtection="1">
      <alignment horizontal="center" vertical="center" wrapText="1"/>
    </xf>
  </cellXfs>
  <cellStyles count="2">
    <cellStyle name="Normal" xfId="0" builtinId="0"/>
    <cellStyle name="Normal 4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L544"/>
  <sheetViews>
    <sheetView tabSelected="1" workbookViewId="0">
      <pane xSplit="4" ySplit="9" topLeftCell="E10" activePane="bottomRight" state="frozen"/>
      <selection pane="topRight" activeCell="E1" sqref="E1"/>
      <selection pane="bottomLeft" activeCell="A10" sqref="A10"/>
      <selection pane="bottomRight" activeCell="D12" sqref="D12"/>
    </sheetView>
  </sheetViews>
  <sheetFormatPr defaultColWidth="9" defaultRowHeight="14.25" customHeight="1"/>
  <cols>
    <col min="1" max="1" width="4.85546875" style="2" customWidth="1"/>
    <col min="2" max="2" width="11.5703125" style="2" customWidth="1"/>
    <col min="3" max="4" width="9.140625" style="31" customWidth="1"/>
    <col min="5" max="5" width="14.42578125" style="2" customWidth="1"/>
    <col min="6" max="7" width="12.85546875" style="2" customWidth="1"/>
    <col min="8" max="9" width="6.5703125" style="2" customWidth="1"/>
    <col min="10" max="10" width="14.42578125" style="2" customWidth="1"/>
    <col min="11" max="11" width="12.140625" style="2" customWidth="1"/>
    <col min="12" max="12" width="12.5703125" style="2" customWidth="1"/>
    <col min="13" max="14" width="6.85546875" style="2" customWidth="1"/>
    <col min="15" max="16" width="10.42578125" style="2" customWidth="1"/>
    <col min="17" max="17" width="9.5703125" style="2" customWidth="1"/>
    <col min="18" max="18" width="5.85546875" style="2" customWidth="1"/>
    <col min="19" max="19" width="6.7109375" style="2" customWidth="1"/>
    <col min="20" max="22" width="9.28515625" style="2" customWidth="1"/>
    <col min="23" max="23" width="5.7109375" style="2" customWidth="1"/>
    <col min="24" max="24" width="6.28515625" style="2" customWidth="1"/>
    <col min="25" max="25" width="11.28515625" style="2" customWidth="1"/>
    <col min="26" max="26" width="11.42578125" style="2" customWidth="1"/>
    <col min="27" max="27" width="9.5703125" style="2" customWidth="1"/>
    <col min="28" max="28" width="6" style="2" customWidth="1"/>
    <col min="29" max="29" width="6.140625" style="2" customWidth="1"/>
    <col min="30" max="30" width="11" style="2" customWidth="1"/>
    <col min="31" max="31" width="10.85546875" style="2" customWidth="1"/>
    <col min="32" max="32" width="10.5703125" style="2" customWidth="1"/>
    <col min="33" max="34" width="6.42578125" style="2" customWidth="1"/>
    <col min="35" max="35" width="11" style="2" customWidth="1"/>
    <col min="36" max="36" width="9.7109375" style="2" customWidth="1"/>
    <col min="37" max="37" width="9.28515625" style="2" customWidth="1"/>
    <col min="38" max="39" width="7" style="2" customWidth="1"/>
    <col min="40" max="42" width="8.85546875" style="2" customWidth="1"/>
    <col min="43" max="43" width="5.42578125" style="2" customWidth="1"/>
    <col min="44" max="44" width="5.5703125" style="2" customWidth="1"/>
    <col min="45" max="50" width="14.28515625" style="2" hidden="1" customWidth="1"/>
    <col min="51" max="51" width="11.42578125" style="2" customWidth="1"/>
    <col min="52" max="53" width="11" style="2" customWidth="1"/>
    <col min="54" max="56" width="14.28515625" style="2" hidden="1" customWidth="1"/>
    <col min="57" max="57" width="9.28515625" style="2" customWidth="1"/>
    <col min="58" max="58" width="8.7109375" style="2" customWidth="1"/>
    <col min="59" max="59" width="8.28515625" style="2" customWidth="1"/>
    <col min="60" max="65" width="14.28515625" style="2" hidden="1" customWidth="1"/>
    <col min="66" max="66" width="9.5703125" style="2" customWidth="1"/>
    <col min="67" max="67" width="9.28515625" style="2" customWidth="1"/>
    <col min="68" max="68" width="8.5703125" style="2" customWidth="1"/>
    <col min="69" max="70" width="5.5703125" style="2" customWidth="1"/>
    <col min="71" max="71" width="9.5703125" style="2" customWidth="1"/>
    <col min="72" max="72" width="9.85546875" style="2" customWidth="1"/>
    <col min="73" max="73" width="8.85546875" style="2" customWidth="1"/>
    <col min="74" max="74" width="9" style="2" customWidth="1"/>
    <col min="75" max="75" width="7.42578125" style="2" customWidth="1"/>
    <col min="76" max="76" width="8" style="2" customWidth="1"/>
    <col min="77" max="77" width="8.7109375" style="2" customWidth="1"/>
    <col min="78" max="79" width="7.7109375" style="2" customWidth="1"/>
    <col min="80" max="80" width="8.42578125" style="2" customWidth="1"/>
    <col min="81" max="81" width="7.85546875" style="2" customWidth="1"/>
    <col min="82" max="82" width="8.42578125" style="2" customWidth="1"/>
    <col min="83" max="85" width="14.28515625" style="2" hidden="1" customWidth="1"/>
    <col min="86" max="86" width="8" style="2" customWidth="1"/>
    <col min="87" max="87" width="8.5703125" style="2" customWidth="1"/>
    <col min="88" max="88" width="8" style="2" customWidth="1"/>
    <col min="89" max="91" width="10.7109375" style="2" hidden="1" customWidth="1"/>
    <col min="92" max="92" width="10.7109375" style="2" customWidth="1"/>
    <col min="93" max="93" width="9.42578125" style="2" customWidth="1"/>
    <col min="94" max="94" width="9.28515625" style="2" customWidth="1"/>
    <col min="95" max="95" width="9.42578125" style="2" customWidth="1"/>
    <col min="96" max="96" width="8.140625" style="2" customWidth="1"/>
    <col min="97" max="97" width="8.85546875" style="2" customWidth="1"/>
    <col min="98" max="98" width="8.28515625" style="2" customWidth="1"/>
    <col min="99" max="100" width="7.42578125" style="2" customWidth="1"/>
    <col min="101" max="101" width="7.7109375" style="2" customWidth="1"/>
    <col min="102" max="102" width="7.42578125" style="2" customWidth="1"/>
    <col min="103" max="104" width="7.28515625" style="2" customWidth="1"/>
    <col min="105" max="105" width="6" style="2" customWidth="1"/>
    <col min="106" max="106" width="7.28515625" style="2" customWidth="1"/>
    <col min="107" max="107" width="9.140625" style="2" customWidth="1"/>
    <col min="108" max="108" width="7.5703125" style="2" customWidth="1"/>
    <col min="109" max="109" width="8.28515625" style="2" customWidth="1"/>
    <col min="110" max="110" width="3.7109375" style="2" hidden="1" customWidth="1"/>
    <col min="111" max="111" width="11.140625" style="2" customWidth="1"/>
    <col min="112" max="113" width="11" style="2" customWidth="1"/>
    <col min="114" max="115" width="7.28515625" style="2" customWidth="1"/>
    <col min="116" max="116" width="7.42578125" style="2" customWidth="1"/>
    <col min="117" max="117" width="9.5703125" style="2" customWidth="1"/>
    <col min="118" max="118" width="9.7109375" style="2" customWidth="1"/>
    <col min="119" max="119" width="8.85546875" style="2" customWidth="1"/>
    <col min="120" max="122" width="19.7109375" style="2" hidden="1" customWidth="1"/>
    <col min="123" max="124" width="4.85546875" style="2" hidden="1" customWidth="1"/>
    <col min="125" max="125" width="6.140625" style="2" hidden="1" customWidth="1"/>
    <col min="126" max="128" width="19.7109375" style="2" hidden="1" customWidth="1"/>
    <col min="129" max="129" width="7.140625" style="2" customWidth="1"/>
    <col min="130" max="130" width="0.42578125" style="2" hidden="1" customWidth="1"/>
    <col min="131" max="131" width="7" style="2" customWidth="1"/>
    <col min="132" max="132" width="19.7109375" style="2" hidden="1" customWidth="1"/>
    <col min="133" max="133" width="10.28515625" style="2" customWidth="1"/>
    <col min="134" max="134" width="9.42578125" style="2" customWidth="1"/>
    <col min="135" max="135" width="9.5703125" style="2" customWidth="1"/>
    <col min="136" max="136" width="8.5703125" style="2" customWidth="1"/>
    <col min="137" max="142" width="14.28515625" style="1" hidden="1" customWidth="1"/>
    <col min="143" max="16384" width="9" style="2"/>
  </cols>
  <sheetData>
    <row r="1" spans="1:142" ht="12" customHeight="1">
      <c r="D1" s="125" t="s">
        <v>35</v>
      </c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3"/>
      <c r="S1" s="3"/>
      <c r="T1" s="3"/>
      <c r="U1" s="3"/>
      <c r="V1" s="3"/>
      <c r="W1" s="3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</row>
    <row r="2" spans="1:142" s="5" customFormat="1" ht="12.75" customHeight="1">
      <c r="A2" s="126" t="s">
        <v>98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6"/>
      <c r="P2" s="6"/>
      <c r="Q2" s="6"/>
      <c r="R2" s="6"/>
      <c r="S2" s="6"/>
      <c r="T2" s="6"/>
      <c r="U2" s="6"/>
      <c r="V2" s="7"/>
      <c r="W2" s="8"/>
      <c r="X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EG2" s="1"/>
      <c r="EH2" s="1"/>
      <c r="EI2" s="1"/>
      <c r="EJ2" s="1"/>
      <c r="EK2" s="1"/>
      <c r="EL2" s="1"/>
    </row>
    <row r="3" spans="1:142" s="39" customFormat="1" ht="11.25" customHeight="1">
      <c r="C3" s="31"/>
      <c r="D3" s="32"/>
      <c r="E3" s="32"/>
      <c r="F3" s="32"/>
      <c r="G3" s="32"/>
      <c r="H3" s="40"/>
      <c r="I3" s="32"/>
      <c r="J3" s="32"/>
      <c r="K3" s="32"/>
      <c r="L3" s="127" t="s">
        <v>0</v>
      </c>
      <c r="M3" s="127"/>
      <c r="N3" s="127"/>
      <c r="O3" s="40"/>
      <c r="V3" s="41"/>
      <c r="W3" s="41"/>
      <c r="X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EG3" s="25"/>
      <c r="EH3" s="25"/>
      <c r="EI3" s="25"/>
      <c r="EJ3" s="25"/>
      <c r="EK3" s="25"/>
      <c r="EL3" s="25"/>
    </row>
    <row r="4" spans="1:142" s="9" customFormat="1" ht="12" customHeight="1">
      <c r="A4" s="128" t="s">
        <v>1</v>
      </c>
      <c r="B4" s="128" t="s">
        <v>36</v>
      </c>
      <c r="C4" s="131" t="s">
        <v>84</v>
      </c>
      <c r="D4" s="131" t="s">
        <v>2</v>
      </c>
      <c r="E4" s="134" t="s">
        <v>37</v>
      </c>
      <c r="F4" s="135"/>
      <c r="G4" s="135"/>
      <c r="H4" s="135"/>
      <c r="I4" s="136"/>
      <c r="J4" s="143" t="s">
        <v>73</v>
      </c>
      <c r="K4" s="144"/>
      <c r="L4" s="144"/>
      <c r="M4" s="144"/>
      <c r="N4" s="145"/>
      <c r="O4" s="152" t="s">
        <v>68</v>
      </c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/>
      <c r="AF4" s="153"/>
      <c r="AG4" s="153"/>
      <c r="AH4" s="153"/>
      <c r="AI4" s="153"/>
      <c r="AJ4" s="153"/>
      <c r="AK4" s="153"/>
      <c r="AL4" s="153"/>
      <c r="AM4" s="153"/>
      <c r="AN4" s="153"/>
      <c r="AO4" s="153"/>
      <c r="AP4" s="153"/>
      <c r="AQ4" s="153"/>
      <c r="AR4" s="153"/>
      <c r="AS4" s="153"/>
      <c r="AT4" s="153"/>
      <c r="AU4" s="153"/>
      <c r="AV4" s="153"/>
      <c r="AW4" s="153"/>
      <c r="AX4" s="153"/>
      <c r="AY4" s="153"/>
      <c r="AZ4" s="153"/>
      <c r="BA4" s="153"/>
      <c r="BB4" s="153"/>
      <c r="BC4" s="153"/>
      <c r="BD4" s="153"/>
      <c r="BE4" s="153"/>
      <c r="BF4" s="153"/>
      <c r="BG4" s="153"/>
      <c r="BH4" s="153"/>
      <c r="BI4" s="153"/>
      <c r="BJ4" s="153"/>
      <c r="BK4" s="153"/>
      <c r="BL4" s="153"/>
      <c r="BM4" s="153"/>
      <c r="BN4" s="153"/>
      <c r="BO4" s="153"/>
      <c r="BP4" s="153"/>
      <c r="BQ4" s="153"/>
      <c r="BR4" s="153"/>
      <c r="BS4" s="153"/>
      <c r="BT4" s="153"/>
      <c r="BU4" s="153"/>
      <c r="BV4" s="153"/>
      <c r="BW4" s="153"/>
      <c r="BX4" s="153"/>
      <c r="BY4" s="153"/>
      <c r="BZ4" s="153"/>
      <c r="CA4" s="153"/>
      <c r="CB4" s="153"/>
      <c r="CC4" s="153"/>
      <c r="CD4" s="153"/>
      <c r="CE4" s="153"/>
      <c r="CF4" s="153"/>
      <c r="CG4" s="153"/>
      <c r="CH4" s="153"/>
      <c r="CI4" s="153"/>
      <c r="CJ4" s="153"/>
      <c r="CK4" s="153"/>
      <c r="CL4" s="153"/>
      <c r="CM4" s="153"/>
      <c r="CN4" s="153"/>
      <c r="CO4" s="153"/>
      <c r="CP4" s="153"/>
      <c r="CQ4" s="153"/>
      <c r="CR4" s="153"/>
      <c r="CS4" s="153"/>
      <c r="CT4" s="153"/>
      <c r="CU4" s="153"/>
      <c r="CV4" s="153"/>
      <c r="CW4" s="153"/>
      <c r="CX4" s="153"/>
      <c r="CY4" s="153"/>
      <c r="CZ4" s="153"/>
      <c r="DA4" s="153"/>
      <c r="DB4" s="153"/>
      <c r="DC4" s="153"/>
      <c r="DD4" s="153"/>
      <c r="DE4" s="154"/>
      <c r="DF4" s="50" t="s">
        <v>38</v>
      </c>
      <c r="DG4" s="98" t="s">
        <v>39</v>
      </c>
      <c r="DH4" s="99"/>
      <c r="DI4" s="100"/>
      <c r="DJ4" s="107" t="s">
        <v>3</v>
      </c>
      <c r="DK4" s="107"/>
      <c r="DL4" s="107"/>
      <c r="DM4" s="107"/>
      <c r="DN4" s="107"/>
      <c r="DO4" s="107"/>
      <c r="DP4" s="107"/>
      <c r="DQ4" s="107"/>
      <c r="DR4" s="107"/>
      <c r="DS4" s="107"/>
      <c r="DT4" s="107"/>
      <c r="DU4" s="107"/>
      <c r="DV4" s="107"/>
      <c r="DW4" s="107"/>
      <c r="DX4" s="107"/>
      <c r="DY4" s="107"/>
      <c r="DZ4" s="107"/>
      <c r="EA4" s="107"/>
      <c r="EB4" s="49" t="s">
        <v>40</v>
      </c>
      <c r="EC4" s="108" t="s">
        <v>41</v>
      </c>
      <c r="ED4" s="109"/>
      <c r="EE4" s="110"/>
      <c r="EG4" s="78" t="s">
        <v>82</v>
      </c>
      <c r="EH4" s="79"/>
      <c r="EI4" s="80"/>
      <c r="EJ4" s="78" t="s">
        <v>83</v>
      </c>
      <c r="EK4" s="79"/>
      <c r="EL4" s="80"/>
    </row>
    <row r="5" spans="1:142" s="9" customFormat="1" ht="28.5" customHeight="1">
      <c r="A5" s="129"/>
      <c r="B5" s="129"/>
      <c r="C5" s="132"/>
      <c r="D5" s="132"/>
      <c r="E5" s="137"/>
      <c r="F5" s="138"/>
      <c r="G5" s="138"/>
      <c r="H5" s="138"/>
      <c r="I5" s="139"/>
      <c r="J5" s="146"/>
      <c r="K5" s="147"/>
      <c r="L5" s="147"/>
      <c r="M5" s="147"/>
      <c r="N5" s="148"/>
      <c r="O5" s="87" t="s">
        <v>4</v>
      </c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9"/>
      <c r="AV5" s="49" t="s">
        <v>5</v>
      </c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62" t="s">
        <v>6</v>
      </c>
      <c r="BL5" s="63"/>
      <c r="BM5" s="63"/>
      <c r="BN5" s="92" t="s">
        <v>42</v>
      </c>
      <c r="BO5" s="93"/>
      <c r="BP5" s="93"/>
      <c r="BQ5" s="93"/>
      <c r="BR5" s="93"/>
      <c r="BS5" s="93"/>
      <c r="BT5" s="93"/>
      <c r="BU5" s="93"/>
      <c r="BV5" s="93"/>
      <c r="BW5" s="93"/>
      <c r="BX5" s="93"/>
      <c r="BY5" s="93"/>
      <c r="BZ5" s="93"/>
      <c r="CA5" s="93"/>
      <c r="CB5" s="93"/>
      <c r="CC5" s="93"/>
      <c r="CD5" s="94"/>
      <c r="CE5" s="67" t="s">
        <v>7</v>
      </c>
      <c r="CF5" s="68"/>
      <c r="CG5" s="68"/>
      <c r="CH5" s="68"/>
      <c r="CI5" s="68"/>
      <c r="CJ5" s="68"/>
      <c r="CK5" s="68"/>
      <c r="CL5" s="68"/>
      <c r="CM5" s="95"/>
      <c r="CN5" s="92" t="s">
        <v>8</v>
      </c>
      <c r="CO5" s="93"/>
      <c r="CP5" s="93"/>
      <c r="CQ5" s="93"/>
      <c r="CR5" s="93"/>
      <c r="CS5" s="93"/>
      <c r="CT5" s="93"/>
      <c r="CU5" s="93"/>
      <c r="CV5" s="93"/>
      <c r="CW5" s="49" t="s">
        <v>43</v>
      </c>
      <c r="CX5" s="49"/>
      <c r="CY5" s="49"/>
      <c r="CZ5" s="62" t="s">
        <v>44</v>
      </c>
      <c r="DA5" s="63"/>
      <c r="DB5" s="64"/>
      <c r="DC5" s="62" t="s">
        <v>45</v>
      </c>
      <c r="DD5" s="63"/>
      <c r="DE5" s="64"/>
      <c r="DF5" s="97"/>
      <c r="DG5" s="101"/>
      <c r="DH5" s="102"/>
      <c r="DI5" s="103"/>
      <c r="DJ5" s="117"/>
      <c r="DK5" s="117"/>
      <c r="DL5" s="118"/>
      <c r="DM5" s="118"/>
      <c r="DN5" s="118"/>
      <c r="DO5" s="118"/>
      <c r="DP5" s="62" t="s">
        <v>46</v>
      </c>
      <c r="DQ5" s="63"/>
      <c r="DR5" s="64"/>
      <c r="DS5" s="119"/>
      <c r="DT5" s="120"/>
      <c r="DU5" s="120"/>
      <c r="DV5" s="120"/>
      <c r="DW5" s="120"/>
      <c r="DX5" s="120"/>
      <c r="DY5" s="120"/>
      <c r="DZ5" s="120"/>
      <c r="EA5" s="120"/>
      <c r="EB5" s="49"/>
      <c r="EC5" s="111"/>
      <c r="ED5" s="112"/>
      <c r="EE5" s="113"/>
      <c r="EG5" s="81"/>
      <c r="EH5" s="82"/>
      <c r="EI5" s="83"/>
      <c r="EJ5" s="81"/>
      <c r="EK5" s="82"/>
      <c r="EL5" s="83"/>
    </row>
    <row r="6" spans="1:142" s="9" customFormat="1" ht="69.75" customHeight="1">
      <c r="A6" s="129"/>
      <c r="B6" s="129"/>
      <c r="C6" s="132"/>
      <c r="D6" s="132"/>
      <c r="E6" s="140"/>
      <c r="F6" s="141"/>
      <c r="G6" s="141"/>
      <c r="H6" s="141"/>
      <c r="I6" s="142"/>
      <c r="J6" s="149"/>
      <c r="K6" s="150"/>
      <c r="L6" s="150"/>
      <c r="M6" s="150"/>
      <c r="N6" s="151"/>
      <c r="O6" s="155" t="s">
        <v>9</v>
      </c>
      <c r="P6" s="156"/>
      <c r="Q6" s="156"/>
      <c r="R6" s="156"/>
      <c r="S6" s="157"/>
      <c r="T6" s="158" t="s">
        <v>47</v>
      </c>
      <c r="U6" s="159"/>
      <c r="V6" s="159"/>
      <c r="W6" s="159"/>
      <c r="X6" s="160"/>
      <c r="Y6" s="158" t="s">
        <v>48</v>
      </c>
      <c r="Z6" s="159"/>
      <c r="AA6" s="159"/>
      <c r="AB6" s="159"/>
      <c r="AC6" s="160"/>
      <c r="AD6" s="158" t="s">
        <v>49</v>
      </c>
      <c r="AE6" s="159"/>
      <c r="AF6" s="159"/>
      <c r="AG6" s="159"/>
      <c r="AH6" s="160"/>
      <c r="AI6" s="158" t="s">
        <v>50</v>
      </c>
      <c r="AJ6" s="159"/>
      <c r="AK6" s="159"/>
      <c r="AL6" s="159"/>
      <c r="AM6" s="160"/>
      <c r="AN6" s="158" t="s">
        <v>51</v>
      </c>
      <c r="AO6" s="159"/>
      <c r="AP6" s="159"/>
      <c r="AQ6" s="159"/>
      <c r="AR6" s="160"/>
      <c r="AS6" s="75" t="s">
        <v>52</v>
      </c>
      <c r="AT6" s="75"/>
      <c r="AU6" s="75"/>
      <c r="AV6" s="76" t="s">
        <v>53</v>
      </c>
      <c r="AW6" s="77"/>
      <c r="AX6" s="77"/>
      <c r="AY6" s="76" t="s">
        <v>54</v>
      </c>
      <c r="AZ6" s="77"/>
      <c r="BA6" s="121"/>
      <c r="BB6" s="122" t="s">
        <v>55</v>
      </c>
      <c r="BC6" s="123"/>
      <c r="BD6" s="124"/>
      <c r="BE6" s="122" t="s">
        <v>56</v>
      </c>
      <c r="BF6" s="123"/>
      <c r="BG6" s="123"/>
      <c r="BH6" s="65" t="s">
        <v>57</v>
      </c>
      <c r="BI6" s="66"/>
      <c r="BJ6" s="66"/>
      <c r="BK6" s="90"/>
      <c r="BL6" s="91"/>
      <c r="BM6" s="91"/>
      <c r="BN6" s="72" t="s">
        <v>58</v>
      </c>
      <c r="BO6" s="73"/>
      <c r="BP6" s="73"/>
      <c r="BQ6" s="73"/>
      <c r="BR6" s="74"/>
      <c r="BS6" s="69" t="s">
        <v>59</v>
      </c>
      <c r="BT6" s="69"/>
      <c r="BU6" s="69"/>
      <c r="BV6" s="69" t="s">
        <v>60</v>
      </c>
      <c r="BW6" s="69"/>
      <c r="BX6" s="69"/>
      <c r="BY6" s="69" t="s">
        <v>61</v>
      </c>
      <c r="BZ6" s="69"/>
      <c r="CA6" s="69"/>
      <c r="CB6" s="69" t="s">
        <v>62</v>
      </c>
      <c r="CC6" s="69"/>
      <c r="CD6" s="69"/>
      <c r="CE6" s="69" t="s">
        <v>74</v>
      </c>
      <c r="CF6" s="69"/>
      <c r="CG6" s="69"/>
      <c r="CH6" s="67" t="s">
        <v>75</v>
      </c>
      <c r="CI6" s="68"/>
      <c r="CJ6" s="68"/>
      <c r="CK6" s="69" t="s">
        <v>63</v>
      </c>
      <c r="CL6" s="69"/>
      <c r="CM6" s="69"/>
      <c r="CN6" s="70" t="s">
        <v>72</v>
      </c>
      <c r="CO6" s="71"/>
      <c r="CP6" s="68"/>
      <c r="CQ6" s="69" t="s">
        <v>64</v>
      </c>
      <c r="CR6" s="69"/>
      <c r="CS6" s="69"/>
      <c r="CT6" s="67" t="s">
        <v>76</v>
      </c>
      <c r="CU6" s="68"/>
      <c r="CV6" s="68"/>
      <c r="CW6" s="49"/>
      <c r="CX6" s="49"/>
      <c r="CY6" s="49"/>
      <c r="CZ6" s="90"/>
      <c r="DA6" s="91"/>
      <c r="DB6" s="96"/>
      <c r="DC6" s="90"/>
      <c r="DD6" s="91"/>
      <c r="DE6" s="96"/>
      <c r="DF6" s="51"/>
      <c r="DG6" s="104"/>
      <c r="DH6" s="105"/>
      <c r="DI6" s="106"/>
      <c r="DJ6" s="62" t="s">
        <v>77</v>
      </c>
      <c r="DK6" s="63"/>
      <c r="DL6" s="64"/>
      <c r="DM6" s="62" t="s">
        <v>78</v>
      </c>
      <c r="DN6" s="63"/>
      <c r="DO6" s="64"/>
      <c r="DP6" s="90"/>
      <c r="DQ6" s="91"/>
      <c r="DR6" s="96"/>
      <c r="DS6" s="62" t="s">
        <v>79</v>
      </c>
      <c r="DT6" s="63"/>
      <c r="DU6" s="64"/>
      <c r="DV6" s="62" t="s">
        <v>80</v>
      </c>
      <c r="DW6" s="63"/>
      <c r="DX6" s="64"/>
      <c r="DY6" s="65" t="s">
        <v>81</v>
      </c>
      <c r="DZ6" s="66"/>
      <c r="EA6" s="66"/>
      <c r="EB6" s="49"/>
      <c r="EC6" s="114"/>
      <c r="ED6" s="115"/>
      <c r="EE6" s="116"/>
      <c r="EG6" s="84"/>
      <c r="EH6" s="85"/>
      <c r="EI6" s="86"/>
      <c r="EJ6" s="84"/>
      <c r="EK6" s="85"/>
      <c r="EL6" s="86"/>
    </row>
    <row r="7" spans="1:142" s="29" customFormat="1" ht="22.5" customHeight="1">
      <c r="A7" s="129"/>
      <c r="B7" s="129"/>
      <c r="C7" s="132"/>
      <c r="D7" s="132"/>
      <c r="E7" s="59" t="s">
        <v>69</v>
      </c>
      <c r="F7" s="56" t="s">
        <v>66</v>
      </c>
      <c r="G7" s="61"/>
      <c r="H7" s="61"/>
      <c r="I7" s="57"/>
      <c r="J7" s="59" t="s">
        <v>69</v>
      </c>
      <c r="K7" s="56" t="s">
        <v>66</v>
      </c>
      <c r="L7" s="61"/>
      <c r="M7" s="61"/>
      <c r="N7" s="57"/>
      <c r="O7" s="59" t="s">
        <v>70</v>
      </c>
      <c r="P7" s="56" t="s">
        <v>66</v>
      </c>
      <c r="Q7" s="61"/>
      <c r="R7" s="61"/>
      <c r="S7" s="57"/>
      <c r="T7" s="50" t="s">
        <v>69</v>
      </c>
      <c r="U7" s="56" t="s">
        <v>66</v>
      </c>
      <c r="V7" s="61"/>
      <c r="W7" s="61"/>
      <c r="X7" s="57"/>
      <c r="Y7" s="50" t="s">
        <v>69</v>
      </c>
      <c r="Z7" s="56" t="s">
        <v>66</v>
      </c>
      <c r="AA7" s="61"/>
      <c r="AB7" s="61"/>
      <c r="AC7" s="57"/>
      <c r="AD7" s="50" t="s">
        <v>69</v>
      </c>
      <c r="AE7" s="56" t="s">
        <v>66</v>
      </c>
      <c r="AF7" s="61"/>
      <c r="AG7" s="61"/>
      <c r="AH7" s="57"/>
      <c r="AI7" s="50" t="s">
        <v>69</v>
      </c>
      <c r="AJ7" s="56" t="s">
        <v>66</v>
      </c>
      <c r="AK7" s="61"/>
      <c r="AL7" s="61"/>
      <c r="AM7" s="57"/>
      <c r="AN7" s="50" t="s">
        <v>70</v>
      </c>
      <c r="AO7" s="56" t="s">
        <v>66</v>
      </c>
      <c r="AP7" s="61"/>
      <c r="AQ7" s="61"/>
      <c r="AR7" s="57"/>
      <c r="AS7" s="50" t="s">
        <v>65</v>
      </c>
      <c r="AT7" s="45" t="s">
        <v>66</v>
      </c>
      <c r="AU7" s="46"/>
      <c r="AV7" s="50" t="s">
        <v>65</v>
      </c>
      <c r="AW7" s="45" t="s">
        <v>66</v>
      </c>
      <c r="AX7" s="46"/>
      <c r="AY7" s="50" t="s">
        <v>69</v>
      </c>
      <c r="AZ7" s="56" t="s">
        <v>66</v>
      </c>
      <c r="BA7" s="57"/>
      <c r="BB7" s="50" t="s">
        <v>65</v>
      </c>
      <c r="BC7" s="45" t="s">
        <v>66</v>
      </c>
      <c r="BD7" s="46"/>
      <c r="BE7" s="50" t="s">
        <v>69</v>
      </c>
      <c r="BF7" s="56" t="s">
        <v>66</v>
      </c>
      <c r="BG7" s="57"/>
      <c r="BH7" s="50" t="s">
        <v>65</v>
      </c>
      <c r="BI7" s="45" t="s">
        <v>66</v>
      </c>
      <c r="BJ7" s="46"/>
      <c r="BK7" s="50" t="s">
        <v>65</v>
      </c>
      <c r="BL7" s="45" t="s">
        <v>66</v>
      </c>
      <c r="BM7" s="46"/>
      <c r="BN7" s="59" t="s">
        <v>69</v>
      </c>
      <c r="BO7" s="45" t="s">
        <v>66</v>
      </c>
      <c r="BP7" s="58"/>
      <c r="BQ7" s="58"/>
      <c r="BR7" s="46"/>
      <c r="BS7" s="50" t="s">
        <v>69</v>
      </c>
      <c r="BT7" s="56" t="s">
        <v>66</v>
      </c>
      <c r="BU7" s="57"/>
      <c r="BV7" s="50" t="s">
        <v>69</v>
      </c>
      <c r="BW7" s="56" t="s">
        <v>66</v>
      </c>
      <c r="BX7" s="57"/>
      <c r="BY7" s="50" t="s">
        <v>69</v>
      </c>
      <c r="BZ7" s="56" t="s">
        <v>66</v>
      </c>
      <c r="CA7" s="57"/>
      <c r="CB7" s="50" t="s">
        <v>69</v>
      </c>
      <c r="CC7" s="56" t="s">
        <v>66</v>
      </c>
      <c r="CD7" s="57"/>
      <c r="CE7" s="50" t="s">
        <v>65</v>
      </c>
      <c r="CF7" s="45" t="s">
        <v>66</v>
      </c>
      <c r="CG7" s="46"/>
      <c r="CH7" s="50" t="s">
        <v>69</v>
      </c>
      <c r="CI7" s="56" t="s">
        <v>66</v>
      </c>
      <c r="CJ7" s="57"/>
      <c r="CK7" s="50" t="s">
        <v>69</v>
      </c>
      <c r="CL7" s="56" t="s">
        <v>66</v>
      </c>
      <c r="CM7" s="57"/>
      <c r="CN7" s="50" t="s">
        <v>69</v>
      </c>
      <c r="CO7" s="45" t="s">
        <v>66</v>
      </c>
      <c r="CP7" s="46"/>
      <c r="CQ7" s="50" t="s">
        <v>69</v>
      </c>
      <c r="CR7" s="45" t="s">
        <v>66</v>
      </c>
      <c r="CS7" s="46"/>
      <c r="CT7" s="50" t="s">
        <v>69</v>
      </c>
      <c r="CU7" s="45" t="s">
        <v>66</v>
      </c>
      <c r="CV7" s="46"/>
      <c r="CW7" s="50" t="s">
        <v>69</v>
      </c>
      <c r="CX7" s="45" t="s">
        <v>66</v>
      </c>
      <c r="CY7" s="46"/>
      <c r="CZ7" s="50" t="s">
        <v>69</v>
      </c>
      <c r="DA7" s="45" t="s">
        <v>66</v>
      </c>
      <c r="DB7" s="46"/>
      <c r="DC7" s="50" t="s">
        <v>69</v>
      </c>
      <c r="DD7" s="45" t="s">
        <v>66</v>
      </c>
      <c r="DE7" s="46"/>
      <c r="DF7" s="54" t="s">
        <v>67</v>
      </c>
      <c r="DG7" s="50" t="s">
        <v>69</v>
      </c>
      <c r="DH7" s="45" t="s">
        <v>66</v>
      </c>
      <c r="DI7" s="46"/>
      <c r="DJ7" s="50" t="s">
        <v>65</v>
      </c>
      <c r="DK7" s="45" t="s">
        <v>66</v>
      </c>
      <c r="DL7" s="46"/>
      <c r="DM7" s="50" t="s">
        <v>69</v>
      </c>
      <c r="DN7" s="45" t="s">
        <v>66</v>
      </c>
      <c r="DO7" s="46"/>
      <c r="DP7" s="50" t="s">
        <v>65</v>
      </c>
      <c r="DQ7" s="45" t="s">
        <v>66</v>
      </c>
      <c r="DR7" s="46"/>
      <c r="DS7" s="50" t="s">
        <v>69</v>
      </c>
      <c r="DT7" s="45" t="s">
        <v>66</v>
      </c>
      <c r="DU7" s="46"/>
      <c r="DV7" s="50" t="s">
        <v>65</v>
      </c>
      <c r="DW7" s="45" t="s">
        <v>66</v>
      </c>
      <c r="DX7" s="46"/>
      <c r="DY7" s="50" t="s">
        <v>69</v>
      </c>
      <c r="DZ7" s="45" t="s">
        <v>66</v>
      </c>
      <c r="EA7" s="46"/>
      <c r="EB7" s="49" t="s">
        <v>67</v>
      </c>
      <c r="EC7" s="50" t="s">
        <v>69</v>
      </c>
      <c r="ED7" s="45" t="s">
        <v>66</v>
      </c>
      <c r="EE7" s="46"/>
      <c r="EG7" s="52" t="s">
        <v>65</v>
      </c>
      <c r="EH7" s="45" t="s">
        <v>66</v>
      </c>
      <c r="EI7" s="46"/>
      <c r="EJ7" s="52" t="s">
        <v>65</v>
      </c>
      <c r="EK7" s="45" t="s">
        <v>66</v>
      </c>
      <c r="EL7" s="46"/>
    </row>
    <row r="8" spans="1:142" s="36" customFormat="1" ht="27.75" customHeight="1">
      <c r="A8" s="130"/>
      <c r="B8" s="130"/>
      <c r="C8" s="133"/>
      <c r="D8" s="133"/>
      <c r="E8" s="60"/>
      <c r="F8" s="34" t="s">
        <v>87</v>
      </c>
      <c r="G8" s="35" t="s">
        <v>96</v>
      </c>
      <c r="H8" s="35" t="s">
        <v>88</v>
      </c>
      <c r="I8" s="35" t="s">
        <v>71</v>
      </c>
      <c r="J8" s="60"/>
      <c r="K8" s="34" t="s">
        <v>87</v>
      </c>
      <c r="L8" s="35" t="s">
        <v>96</v>
      </c>
      <c r="M8" s="35" t="s">
        <v>88</v>
      </c>
      <c r="N8" s="35" t="s">
        <v>71</v>
      </c>
      <c r="O8" s="60"/>
      <c r="P8" s="34" t="s">
        <v>87</v>
      </c>
      <c r="Q8" s="35" t="s">
        <v>96</v>
      </c>
      <c r="R8" s="35" t="s">
        <v>88</v>
      </c>
      <c r="S8" s="35" t="s">
        <v>71</v>
      </c>
      <c r="T8" s="51"/>
      <c r="U8" s="34" t="s">
        <v>89</v>
      </c>
      <c r="V8" s="35" t="s">
        <v>96</v>
      </c>
      <c r="W8" s="35" t="s">
        <v>88</v>
      </c>
      <c r="X8" s="35" t="s">
        <v>71</v>
      </c>
      <c r="Y8" s="51"/>
      <c r="Z8" s="34" t="s">
        <v>87</v>
      </c>
      <c r="AA8" s="35" t="s">
        <v>96</v>
      </c>
      <c r="AB8" s="35" t="s">
        <v>88</v>
      </c>
      <c r="AC8" s="35" t="s">
        <v>71</v>
      </c>
      <c r="AD8" s="51"/>
      <c r="AE8" s="34" t="s">
        <v>87</v>
      </c>
      <c r="AF8" s="35" t="s">
        <v>96</v>
      </c>
      <c r="AG8" s="35" t="s">
        <v>88</v>
      </c>
      <c r="AH8" s="35" t="s">
        <v>71</v>
      </c>
      <c r="AI8" s="51"/>
      <c r="AJ8" s="34" t="s">
        <v>94</v>
      </c>
      <c r="AK8" s="35" t="s">
        <v>96</v>
      </c>
      <c r="AL8" s="35" t="s">
        <v>88</v>
      </c>
      <c r="AM8" s="35" t="s">
        <v>71</v>
      </c>
      <c r="AN8" s="51"/>
      <c r="AO8" s="34" t="s">
        <v>90</v>
      </c>
      <c r="AP8" s="35" t="s">
        <v>96</v>
      </c>
      <c r="AQ8" s="35" t="s">
        <v>88</v>
      </c>
      <c r="AR8" s="35" t="s">
        <v>71</v>
      </c>
      <c r="AS8" s="51"/>
      <c r="AT8" s="34" t="s">
        <v>85</v>
      </c>
      <c r="AU8" s="35" t="s">
        <v>86</v>
      </c>
      <c r="AV8" s="51"/>
      <c r="AW8" s="34" t="s">
        <v>85</v>
      </c>
      <c r="AX8" s="35" t="s">
        <v>86</v>
      </c>
      <c r="AY8" s="51"/>
      <c r="AZ8" s="34" t="s">
        <v>87</v>
      </c>
      <c r="BA8" s="35" t="s">
        <v>96</v>
      </c>
      <c r="BB8" s="51"/>
      <c r="BC8" s="34" t="s">
        <v>85</v>
      </c>
      <c r="BD8" s="35" t="s">
        <v>86</v>
      </c>
      <c r="BE8" s="51"/>
      <c r="BF8" s="34" t="s">
        <v>90</v>
      </c>
      <c r="BG8" s="35" t="s">
        <v>96</v>
      </c>
      <c r="BH8" s="51"/>
      <c r="BI8" s="34" t="s">
        <v>85</v>
      </c>
      <c r="BJ8" s="35" t="s">
        <v>86</v>
      </c>
      <c r="BK8" s="51"/>
      <c r="BL8" s="34" t="s">
        <v>85</v>
      </c>
      <c r="BM8" s="35" t="s">
        <v>86</v>
      </c>
      <c r="BN8" s="60"/>
      <c r="BO8" s="34" t="s">
        <v>92</v>
      </c>
      <c r="BP8" s="35" t="s">
        <v>96</v>
      </c>
      <c r="BQ8" s="35" t="s">
        <v>88</v>
      </c>
      <c r="BR8" s="35" t="s">
        <v>71</v>
      </c>
      <c r="BS8" s="51"/>
      <c r="BT8" s="34" t="s">
        <v>92</v>
      </c>
      <c r="BU8" s="35" t="s">
        <v>96</v>
      </c>
      <c r="BV8" s="51"/>
      <c r="BW8" s="34" t="s">
        <v>95</v>
      </c>
      <c r="BX8" s="35" t="s">
        <v>96</v>
      </c>
      <c r="BY8" s="51"/>
      <c r="BZ8" s="34" t="s">
        <v>95</v>
      </c>
      <c r="CA8" s="35" t="s">
        <v>96</v>
      </c>
      <c r="CB8" s="51"/>
      <c r="CC8" s="34" t="s">
        <v>95</v>
      </c>
      <c r="CD8" s="35" t="s">
        <v>96</v>
      </c>
      <c r="CE8" s="51"/>
      <c r="CF8" s="34" t="s">
        <v>85</v>
      </c>
      <c r="CG8" s="35" t="s">
        <v>86</v>
      </c>
      <c r="CH8" s="51"/>
      <c r="CI8" s="34" t="s">
        <v>95</v>
      </c>
      <c r="CJ8" s="35" t="s">
        <v>96</v>
      </c>
      <c r="CK8" s="51"/>
      <c r="CL8" s="34" t="s">
        <v>93</v>
      </c>
      <c r="CM8" s="35" t="s">
        <v>91</v>
      </c>
      <c r="CN8" s="51"/>
      <c r="CO8" s="34" t="s">
        <v>95</v>
      </c>
      <c r="CP8" s="35" t="s">
        <v>96</v>
      </c>
      <c r="CQ8" s="51"/>
      <c r="CR8" s="34" t="s">
        <v>95</v>
      </c>
      <c r="CS8" s="35" t="s">
        <v>96</v>
      </c>
      <c r="CT8" s="51"/>
      <c r="CU8" s="34" t="s">
        <v>95</v>
      </c>
      <c r="CV8" s="35" t="s">
        <v>97</v>
      </c>
      <c r="CW8" s="51"/>
      <c r="CX8" s="34" t="s">
        <v>95</v>
      </c>
      <c r="CY8" s="35" t="s">
        <v>97</v>
      </c>
      <c r="CZ8" s="51"/>
      <c r="DA8" s="34" t="s">
        <v>95</v>
      </c>
      <c r="DB8" s="35" t="s">
        <v>97</v>
      </c>
      <c r="DC8" s="51"/>
      <c r="DD8" s="34" t="s">
        <v>95</v>
      </c>
      <c r="DE8" s="35" t="s">
        <v>97</v>
      </c>
      <c r="DF8" s="55"/>
      <c r="DG8" s="51"/>
      <c r="DH8" s="34" t="s">
        <v>95</v>
      </c>
      <c r="DI8" s="35" t="s">
        <v>97</v>
      </c>
      <c r="DJ8" s="51"/>
      <c r="DK8" s="34" t="s">
        <v>95</v>
      </c>
      <c r="DL8" s="35" t="s">
        <v>97</v>
      </c>
      <c r="DM8" s="51"/>
      <c r="DN8" s="34" t="s">
        <v>95</v>
      </c>
      <c r="DO8" s="35" t="s">
        <v>97</v>
      </c>
      <c r="DP8" s="51"/>
      <c r="DQ8" s="34" t="s">
        <v>85</v>
      </c>
      <c r="DR8" s="35" t="s">
        <v>86</v>
      </c>
      <c r="DS8" s="51"/>
      <c r="DT8" s="34" t="s">
        <v>85</v>
      </c>
      <c r="DU8" s="35" t="s">
        <v>86</v>
      </c>
      <c r="DV8" s="51"/>
      <c r="DW8" s="34" t="s">
        <v>85</v>
      </c>
      <c r="DX8" s="35" t="s">
        <v>86</v>
      </c>
      <c r="DY8" s="51"/>
      <c r="DZ8" s="34" t="s">
        <v>85</v>
      </c>
      <c r="EA8" s="35" t="s">
        <v>97</v>
      </c>
      <c r="EB8" s="49"/>
      <c r="EC8" s="51"/>
      <c r="ED8" s="34" t="s">
        <v>95</v>
      </c>
      <c r="EE8" s="35" t="s">
        <v>97</v>
      </c>
      <c r="EG8" s="53"/>
      <c r="EH8" s="34" t="s">
        <v>85</v>
      </c>
      <c r="EI8" s="35" t="s">
        <v>86</v>
      </c>
      <c r="EJ8" s="53"/>
      <c r="EK8" s="34" t="s">
        <v>85</v>
      </c>
      <c r="EL8" s="35" t="s">
        <v>86</v>
      </c>
    </row>
    <row r="9" spans="1:142" s="28" customFormat="1" ht="11.25" customHeight="1">
      <c r="A9" s="26"/>
      <c r="B9" s="26">
        <v>1</v>
      </c>
      <c r="C9" s="30"/>
      <c r="D9" s="27">
        <v>2</v>
      </c>
      <c r="E9" s="26">
        <v>3</v>
      </c>
      <c r="F9" s="27">
        <v>4</v>
      </c>
      <c r="G9" s="26">
        <v>5</v>
      </c>
      <c r="H9" s="27">
        <v>6</v>
      </c>
      <c r="I9" s="26">
        <v>7</v>
      </c>
      <c r="J9" s="27">
        <v>8</v>
      </c>
      <c r="K9" s="26">
        <v>9</v>
      </c>
      <c r="L9" s="27">
        <v>10</v>
      </c>
      <c r="M9" s="26">
        <v>11</v>
      </c>
      <c r="N9" s="27">
        <v>12</v>
      </c>
      <c r="O9" s="26">
        <v>13</v>
      </c>
      <c r="P9" s="27">
        <v>14</v>
      </c>
      <c r="Q9" s="26">
        <v>15</v>
      </c>
      <c r="R9" s="27">
        <v>16</v>
      </c>
      <c r="S9" s="26">
        <v>17</v>
      </c>
      <c r="T9" s="27">
        <v>18</v>
      </c>
      <c r="U9" s="26">
        <v>19</v>
      </c>
      <c r="V9" s="27">
        <v>20</v>
      </c>
      <c r="W9" s="26">
        <v>21</v>
      </c>
      <c r="X9" s="27">
        <v>22</v>
      </c>
      <c r="Y9" s="26">
        <v>23</v>
      </c>
      <c r="Z9" s="27">
        <v>24</v>
      </c>
      <c r="AA9" s="26">
        <v>25</v>
      </c>
      <c r="AB9" s="27">
        <v>26</v>
      </c>
      <c r="AC9" s="26">
        <v>27</v>
      </c>
      <c r="AD9" s="27">
        <v>28</v>
      </c>
      <c r="AE9" s="26">
        <v>29</v>
      </c>
      <c r="AF9" s="27">
        <v>30</v>
      </c>
      <c r="AG9" s="26">
        <v>31</v>
      </c>
      <c r="AH9" s="27">
        <v>32</v>
      </c>
      <c r="AI9" s="26">
        <v>33</v>
      </c>
      <c r="AJ9" s="27">
        <v>34</v>
      </c>
      <c r="AK9" s="26">
        <v>35</v>
      </c>
      <c r="AL9" s="27">
        <v>36</v>
      </c>
      <c r="AM9" s="26">
        <v>37</v>
      </c>
      <c r="AN9" s="27">
        <v>38</v>
      </c>
      <c r="AO9" s="26">
        <v>39</v>
      </c>
      <c r="AP9" s="27">
        <v>40</v>
      </c>
      <c r="AQ9" s="26">
        <v>41</v>
      </c>
      <c r="AR9" s="27">
        <v>42</v>
      </c>
      <c r="AS9" s="26">
        <v>43</v>
      </c>
      <c r="AT9" s="27">
        <v>44</v>
      </c>
      <c r="AU9" s="26">
        <v>45</v>
      </c>
      <c r="AV9" s="27">
        <v>46</v>
      </c>
      <c r="AW9" s="26">
        <v>47</v>
      </c>
      <c r="AX9" s="27">
        <v>48</v>
      </c>
      <c r="AY9" s="26">
        <v>49</v>
      </c>
      <c r="AZ9" s="27">
        <v>50</v>
      </c>
      <c r="BA9" s="26">
        <v>51</v>
      </c>
      <c r="BB9" s="27">
        <v>52</v>
      </c>
      <c r="BC9" s="26">
        <v>53</v>
      </c>
      <c r="BD9" s="27">
        <v>54</v>
      </c>
      <c r="BE9" s="26">
        <v>55</v>
      </c>
      <c r="BF9" s="27">
        <v>56</v>
      </c>
      <c r="BG9" s="26">
        <v>57</v>
      </c>
      <c r="BH9" s="27">
        <v>58</v>
      </c>
      <c r="BI9" s="26">
        <v>59</v>
      </c>
      <c r="BJ9" s="27">
        <v>60</v>
      </c>
      <c r="BK9" s="26">
        <v>61</v>
      </c>
      <c r="BL9" s="27">
        <v>62</v>
      </c>
      <c r="BM9" s="26">
        <v>63</v>
      </c>
      <c r="BN9" s="27">
        <v>64</v>
      </c>
      <c r="BO9" s="26">
        <v>65</v>
      </c>
      <c r="BP9" s="27">
        <v>66</v>
      </c>
      <c r="BQ9" s="26">
        <v>67</v>
      </c>
      <c r="BR9" s="27">
        <v>68</v>
      </c>
      <c r="BS9" s="26">
        <v>69</v>
      </c>
      <c r="BT9" s="27">
        <v>70</v>
      </c>
      <c r="BU9" s="26">
        <v>71</v>
      </c>
      <c r="BV9" s="27">
        <v>72</v>
      </c>
      <c r="BW9" s="26">
        <v>73</v>
      </c>
      <c r="BX9" s="27">
        <v>74</v>
      </c>
      <c r="BY9" s="26">
        <v>75</v>
      </c>
      <c r="BZ9" s="27">
        <v>76</v>
      </c>
      <c r="CA9" s="26">
        <v>77</v>
      </c>
      <c r="CB9" s="27">
        <v>78</v>
      </c>
      <c r="CC9" s="26">
        <v>79</v>
      </c>
      <c r="CD9" s="27">
        <v>80</v>
      </c>
      <c r="CE9" s="26">
        <v>81</v>
      </c>
      <c r="CF9" s="27">
        <v>82</v>
      </c>
      <c r="CG9" s="26">
        <v>83</v>
      </c>
      <c r="CH9" s="27">
        <v>84</v>
      </c>
      <c r="CI9" s="26">
        <v>85</v>
      </c>
      <c r="CJ9" s="27">
        <v>86</v>
      </c>
      <c r="CK9" s="26">
        <v>87</v>
      </c>
      <c r="CL9" s="27">
        <v>88</v>
      </c>
      <c r="CM9" s="26">
        <v>89</v>
      </c>
      <c r="CN9" s="27">
        <v>90</v>
      </c>
      <c r="CO9" s="26">
        <v>91</v>
      </c>
      <c r="CP9" s="27">
        <v>92</v>
      </c>
      <c r="CQ9" s="26">
        <v>93</v>
      </c>
      <c r="CR9" s="27">
        <v>94</v>
      </c>
      <c r="CS9" s="26">
        <v>95</v>
      </c>
      <c r="CT9" s="27">
        <v>96</v>
      </c>
      <c r="CU9" s="26">
        <v>97</v>
      </c>
      <c r="CV9" s="27">
        <v>98</v>
      </c>
      <c r="CW9" s="26">
        <v>99</v>
      </c>
      <c r="CX9" s="27">
        <v>100</v>
      </c>
      <c r="CY9" s="26">
        <v>101</v>
      </c>
      <c r="CZ9" s="27">
        <v>102</v>
      </c>
      <c r="DA9" s="26">
        <v>103</v>
      </c>
      <c r="DB9" s="27">
        <v>104</v>
      </c>
      <c r="DC9" s="26">
        <v>105</v>
      </c>
      <c r="DD9" s="27">
        <v>106</v>
      </c>
      <c r="DE9" s="26">
        <v>107</v>
      </c>
      <c r="DF9" s="27">
        <v>108</v>
      </c>
      <c r="DG9" s="26">
        <v>109</v>
      </c>
      <c r="DH9" s="27">
        <v>110</v>
      </c>
      <c r="DI9" s="26">
        <v>111</v>
      </c>
      <c r="DJ9" s="27">
        <v>112</v>
      </c>
      <c r="DK9" s="26">
        <v>113</v>
      </c>
      <c r="DL9" s="27">
        <v>114</v>
      </c>
      <c r="DM9" s="26">
        <v>115</v>
      </c>
      <c r="DN9" s="27">
        <v>116</v>
      </c>
      <c r="DO9" s="26">
        <v>117</v>
      </c>
      <c r="DP9" s="27">
        <v>118</v>
      </c>
      <c r="DQ9" s="26">
        <v>119</v>
      </c>
      <c r="DR9" s="27">
        <v>120</v>
      </c>
      <c r="DS9" s="26">
        <v>121</v>
      </c>
      <c r="DT9" s="27">
        <v>122</v>
      </c>
      <c r="DU9" s="26">
        <v>123</v>
      </c>
      <c r="DV9" s="27">
        <v>124</v>
      </c>
      <c r="DW9" s="26">
        <v>125</v>
      </c>
      <c r="DX9" s="27">
        <v>126</v>
      </c>
      <c r="DY9" s="26">
        <v>127</v>
      </c>
      <c r="DZ9" s="27">
        <v>128</v>
      </c>
      <c r="EA9" s="26">
        <v>129</v>
      </c>
      <c r="EB9" s="27">
        <v>130</v>
      </c>
      <c r="EC9" s="26">
        <v>131</v>
      </c>
      <c r="ED9" s="27">
        <v>132</v>
      </c>
      <c r="EE9" s="26">
        <v>133</v>
      </c>
      <c r="EG9" s="24"/>
      <c r="EH9" s="24"/>
      <c r="EI9" s="24"/>
      <c r="EJ9" s="24"/>
      <c r="EK9" s="24"/>
      <c r="EL9" s="24"/>
    </row>
    <row r="10" spans="1:142" s="15" customFormat="1" ht="15" customHeight="1">
      <c r="A10" s="11">
        <v>1</v>
      </c>
      <c r="B10" s="12" t="s">
        <v>10</v>
      </c>
      <c r="C10" s="37">
        <v>0</v>
      </c>
      <c r="D10" s="38">
        <v>100245.2</v>
      </c>
      <c r="E10" s="23">
        <f>DG10+EC10-DY10</f>
        <v>1286401.4280000001</v>
      </c>
      <c r="F10" s="22">
        <f>DH10+ED10-DZ10</f>
        <v>643200.71400000004</v>
      </c>
      <c r="G10" s="13">
        <f t="shared" ref="G10:G33" si="0">DI10+EE10-EA10</f>
        <v>565184.05519999994</v>
      </c>
      <c r="H10" s="13">
        <f t="shared" ref="H10:H34" si="1">G10/F10*100</f>
        <v>87.87055780538202</v>
      </c>
      <c r="I10" s="13">
        <f t="shared" ref="I10:I34" si="2">G10/E10*100</f>
        <v>43.93527890269101</v>
      </c>
      <c r="J10" s="23">
        <f t="shared" ref="J10:L33" si="3">T10+Y10+AD10+AI10+AN10+AS10+BK10+BS10+BV10+BY10+CB10+CE10+CK10+CN10+CT10+CW10+DC10</f>
        <v>336542.6</v>
      </c>
      <c r="K10" s="13">
        <f t="shared" si="3"/>
        <v>168271.3</v>
      </c>
      <c r="L10" s="13">
        <f t="shared" si="3"/>
        <v>133884.47319999989</v>
      </c>
      <c r="M10" s="13">
        <f t="shared" ref="M10:M34" si="4">L10/K10*100</f>
        <v>79.564651369544237</v>
      </c>
      <c r="N10" s="13">
        <f t="shared" ref="N10:N34" si="5">L10/J10*100</f>
        <v>39.782325684772118</v>
      </c>
      <c r="O10" s="23">
        <f>T10+AD10</f>
        <v>94092.3</v>
      </c>
      <c r="P10" s="13">
        <f t="shared" ref="P10:Q25" si="6">U10+AE10</f>
        <v>47046.15</v>
      </c>
      <c r="Q10" s="22">
        <f t="shared" si="6"/>
        <v>40006.369599999998</v>
      </c>
      <c r="R10" s="13">
        <f t="shared" ref="R10:R34" si="7">Q10/P10*100</f>
        <v>85.036436775379059</v>
      </c>
      <c r="S10" s="14">
        <f t="shared" ref="S10:S34" si="8">Q10/O10*100</f>
        <v>42.518218387689529</v>
      </c>
      <c r="T10" s="22">
        <v>23102.7</v>
      </c>
      <c r="U10" s="22">
        <v>11551.35</v>
      </c>
      <c r="V10" s="22">
        <v>7361.4197999999997</v>
      </c>
      <c r="W10" s="22">
        <f t="shared" ref="W10:W33" si="9">V10/U10*100</f>
        <v>63.727787661182454</v>
      </c>
      <c r="X10" s="22">
        <f t="shared" ref="X10:X33" si="10">V10/T10*100</f>
        <v>31.863893830591227</v>
      </c>
      <c r="Y10" s="22">
        <v>41217.599999999999</v>
      </c>
      <c r="Z10" s="22">
        <v>20608.8</v>
      </c>
      <c r="AA10" s="22">
        <v>15715.326599999911</v>
      </c>
      <c r="AB10" s="22">
        <f t="shared" ref="AB10:AB34" si="11">AA10/Z10*100</f>
        <v>76.255418073832104</v>
      </c>
      <c r="AC10" s="22">
        <f t="shared" ref="AC10:AC34" si="12">AA10/Y10*100</f>
        <v>38.127709036916052</v>
      </c>
      <c r="AD10" s="22">
        <v>70989.600000000006</v>
      </c>
      <c r="AE10" s="22">
        <v>35494.800000000003</v>
      </c>
      <c r="AF10" s="22">
        <v>32644.949799999999</v>
      </c>
      <c r="AG10" s="22">
        <f t="shared" ref="AG10:AG34" si="13">AF10/AE10*100</f>
        <v>91.971076890136004</v>
      </c>
      <c r="AH10" s="22">
        <f t="shared" ref="AH10:AH34" si="14">AF10/AD10*100</f>
        <v>45.985538445068002</v>
      </c>
      <c r="AI10" s="22">
        <v>13494.4</v>
      </c>
      <c r="AJ10" s="22">
        <v>6747.2</v>
      </c>
      <c r="AK10" s="22">
        <v>8828.5720000000001</v>
      </c>
      <c r="AL10" s="22">
        <f t="shared" ref="AL10:AL17" si="15">AK10/AJ10*100</f>
        <v>130.84793692198247</v>
      </c>
      <c r="AM10" s="22">
        <f t="shared" ref="AM10:AM17" si="16">AK10/AI10*100</f>
        <v>65.423968460991233</v>
      </c>
      <c r="AN10" s="22">
        <v>5100</v>
      </c>
      <c r="AO10" s="22">
        <v>2550</v>
      </c>
      <c r="AP10" s="22">
        <v>2340.8000000000002</v>
      </c>
      <c r="AQ10" s="22">
        <f>AP10/AO10*100</f>
        <v>91.79607843137255</v>
      </c>
      <c r="AR10" s="22">
        <f>AP10/AN10*100</f>
        <v>45.898039215686275</v>
      </c>
      <c r="AS10" s="22">
        <v>0</v>
      </c>
      <c r="AT10" s="22">
        <v>0</v>
      </c>
      <c r="AU10" s="22">
        <v>0</v>
      </c>
      <c r="AV10" s="22">
        <v>0</v>
      </c>
      <c r="AW10" s="22">
        <v>0</v>
      </c>
      <c r="AX10" s="22">
        <v>0</v>
      </c>
      <c r="AY10" s="22">
        <v>676480.3</v>
      </c>
      <c r="AZ10" s="22">
        <v>338240.15</v>
      </c>
      <c r="BA10" s="22">
        <v>338240.15</v>
      </c>
      <c r="BB10" s="22">
        <v>0</v>
      </c>
      <c r="BC10" s="22">
        <v>0</v>
      </c>
      <c r="BD10" s="22">
        <v>0</v>
      </c>
      <c r="BE10" s="22">
        <v>11808.6</v>
      </c>
      <c r="BF10" s="22">
        <v>5904.3</v>
      </c>
      <c r="BG10" s="22">
        <v>5531.4</v>
      </c>
      <c r="BH10" s="22">
        <v>0</v>
      </c>
      <c r="BI10" s="22">
        <v>0</v>
      </c>
      <c r="BJ10" s="22">
        <v>0</v>
      </c>
      <c r="BK10" s="22">
        <v>0</v>
      </c>
      <c r="BL10" s="22">
        <v>0</v>
      </c>
      <c r="BM10" s="22">
        <v>0</v>
      </c>
      <c r="BN10" s="22">
        <f t="shared" ref="BN10:BP25" si="17">BS10+BV10+BY10+CB10</f>
        <v>51752.3</v>
      </c>
      <c r="BO10" s="22">
        <f t="shared" si="17"/>
        <v>25876.15</v>
      </c>
      <c r="BP10" s="22">
        <f t="shared" si="17"/>
        <v>20709.069</v>
      </c>
      <c r="BQ10" s="22">
        <f t="shared" ref="BQ10:BQ29" si="18">BP10/BO10*100</f>
        <v>80.031492320148075</v>
      </c>
      <c r="BR10" s="22">
        <f t="shared" ref="BR10:BR29" si="19">BP10/BN10*100</f>
        <v>40.015746160074038</v>
      </c>
      <c r="BS10" s="22">
        <v>18793</v>
      </c>
      <c r="BT10" s="22">
        <v>9396.5</v>
      </c>
      <c r="BU10" s="22">
        <v>5353.2370000000001</v>
      </c>
      <c r="BV10" s="22">
        <v>0</v>
      </c>
      <c r="BW10" s="22">
        <v>0</v>
      </c>
      <c r="BX10" s="22">
        <v>0</v>
      </c>
      <c r="BY10" s="22">
        <v>17787.3</v>
      </c>
      <c r="BZ10" s="22">
        <v>8893.65</v>
      </c>
      <c r="CA10" s="22">
        <v>7688.223</v>
      </c>
      <c r="CB10" s="22">
        <v>15172</v>
      </c>
      <c r="CC10" s="22">
        <v>7586</v>
      </c>
      <c r="CD10" s="22">
        <v>7667.6090000000004</v>
      </c>
      <c r="CE10" s="22">
        <v>0</v>
      </c>
      <c r="CF10" s="22">
        <v>0</v>
      </c>
      <c r="CG10" s="22">
        <v>0</v>
      </c>
      <c r="CH10" s="22">
        <v>3475.3</v>
      </c>
      <c r="CI10" s="22">
        <v>1737.65</v>
      </c>
      <c r="CJ10" s="22">
        <v>1732.85</v>
      </c>
      <c r="CK10" s="22">
        <v>0</v>
      </c>
      <c r="CL10" s="22">
        <v>0</v>
      </c>
      <c r="CM10" s="22">
        <v>0</v>
      </c>
      <c r="CN10" s="22">
        <v>116886</v>
      </c>
      <c r="CO10" s="22">
        <v>58443</v>
      </c>
      <c r="CP10" s="22">
        <v>38870.396399999998</v>
      </c>
      <c r="CQ10" s="22">
        <v>37207</v>
      </c>
      <c r="CR10" s="22">
        <v>18603.5</v>
      </c>
      <c r="CS10" s="22">
        <v>11882.8177</v>
      </c>
      <c r="CT10" s="22">
        <v>10000</v>
      </c>
      <c r="CU10" s="22">
        <v>5000</v>
      </c>
      <c r="CV10" s="22">
        <v>5378.9395999999997</v>
      </c>
      <c r="CW10" s="22">
        <v>4000</v>
      </c>
      <c r="CX10" s="22">
        <v>2000</v>
      </c>
      <c r="CY10" s="22">
        <v>2035</v>
      </c>
      <c r="CZ10" s="22">
        <v>0</v>
      </c>
      <c r="DA10" s="22">
        <v>0</v>
      </c>
      <c r="DB10" s="22">
        <v>0</v>
      </c>
      <c r="DC10" s="22">
        <v>0</v>
      </c>
      <c r="DD10" s="22">
        <v>0</v>
      </c>
      <c r="DE10" s="22">
        <v>0</v>
      </c>
      <c r="DF10" s="22">
        <v>0</v>
      </c>
      <c r="DG10" s="22">
        <f>T10+Y10+AD10+AI10+AN10+AS10+AV10+AY10+BB10+BE10+BH10+BK10+BS10+BV10+BY10+CB10+CE10+CH10+CK10+CN10+CT10+CW10+CZ10+DC10</f>
        <v>1028306.8000000002</v>
      </c>
      <c r="DH10" s="22">
        <f>U10+Z10+AE10+AJ10+AO10+AT10+AW10+AZ10+BC10+BF10+BI10+BL10+BT10+BW10+BZ10+CC10+CF10+CI10+CL10+CO10+CU10+CX10+DA10+DD10</f>
        <v>514153.40000000008</v>
      </c>
      <c r="DI10" s="22">
        <f>V10+AA10+AF10+AK10+AP10+AU10+AX10+BA10+BD10+BG10+BJ10+BM10+BU10+BX10+CA10+CD10+CG10+CJ10+CM10+CP10+CV10+CY10+DB10+DE10+DF10</f>
        <v>479388.87319999997</v>
      </c>
      <c r="DJ10" s="22">
        <v>0</v>
      </c>
      <c r="DK10" s="22">
        <v>0</v>
      </c>
      <c r="DL10" s="22">
        <v>0</v>
      </c>
      <c r="DM10" s="22">
        <v>258094.628</v>
      </c>
      <c r="DN10" s="22">
        <v>129047.314</v>
      </c>
      <c r="DO10" s="22">
        <v>85795.182000000001</v>
      </c>
      <c r="DP10" s="22">
        <v>0</v>
      </c>
      <c r="DQ10" s="22">
        <v>0</v>
      </c>
      <c r="DR10" s="22">
        <v>0</v>
      </c>
      <c r="DS10" s="22">
        <v>0</v>
      </c>
      <c r="DT10" s="22">
        <v>0</v>
      </c>
      <c r="DU10" s="22">
        <v>0</v>
      </c>
      <c r="DV10" s="22">
        <v>0</v>
      </c>
      <c r="DW10" s="22">
        <v>0</v>
      </c>
      <c r="DX10" s="22">
        <v>0</v>
      </c>
      <c r="DY10" s="22">
        <v>0</v>
      </c>
      <c r="DZ10" s="22">
        <v>0</v>
      </c>
      <c r="EA10" s="22">
        <v>0</v>
      </c>
      <c r="EB10" s="22">
        <v>0</v>
      </c>
      <c r="EC10" s="22">
        <f t="shared" ref="EC10:ED25" si="20">DJ10+DM10+DP10+DS10+DV10+DY10</f>
        <v>258094.628</v>
      </c>
      <c r="ED10" s="22">
        <f t="shared" si="20"/>
        <v>129047.314</v>
      </c>
      <c r="EE10" s="22">
        <f t="shared" ref="EE10:EE33" si="21">DL10+DO10+DR10+DU10+DX10+EA10+EB10</f>
        <v>85795.182000000001</v>
      </c>
      <c r="EG10" s="10">
        <f t="shared" ref="EG10:EI33" si="22">CH10+CT10+DY10</f>
        <v>13475.3</v>
      </c>
      <c r="EH10" s="10">
        <f t="shared" si="22"/>
        <v>6737.65</v>
      </c>
      <c r="EI10" s="10">
        <f t="shared" si="22"/>
        <v>7111.7896000000001</v>
      </c>
      <c r="EJ10" s="10">
        <f t="shared" ref="EJ10:EL33" si="23">AY10+BE10+CH10+CZ10+DM10+DS10</f>
        <v>949858.8280000001</v>
      </c>
      <c r="EK10" s="10">
        <f t="shared" si="23"/>
        <v>474929.41400000005</v>
      </c>
      <c r="EL10" s="10">
        <f t="shared" si="23"/>
        <v>431299.58200000005</v>
      </c>
    </row>
    <row r="11" spans="1:142" s="15" customFormat="1" ht="14.25" customHeight="1">
      <c r="A11" s="16">
        <v>2</v>
      </c>
      <c r="B11" s="17" t="s">
        <v>11</v>
      </c>
      <c r="C11" s="37">
        <v>0</v>
      </c>
      <c r="D11" s="38">
        <v>194690.2</v>
      </c>
      <c r="E11" s="23">
        <f t="shared" ref="E11:F33" si="24">DG11+EC11-DY11</f>
        <v>1378071.2000000002</v>
      </c>
      <c r="F11" s="22">
        <f t="shared" si="24"/>
        <v>689035.60000000009</v>
      </c>
      <c r="G11" s="13">
        <f t="shared" si="0"/>
        <v>609491.71239999996</v>
      </c>
      <c r="H11" s="13">
        <f t="shared" si="1"/>
        <v>88.455765188329877</v>
      </c>
      <c r="I11" s="13">
        <f t="shared" si="2"/>
        <v>44.227882594164939</v>
      </c>
      <c r="J11" s="23">
        <f t="shared" si="3"/>
        <v>217300.5</v>
      </c>
      <c r="K11" s="13">
        <f t="shared" si="3"/>
        <v>108650.25</v>
      </c>
      <c r="L11" s="13">
        <f t="shared" si="3"/>
        <v>106527.0873999999</v>
      </c>
      <c r="M11" s="13">
        <f t="shared" si="4"/>
        <v>98.04587416964057</v>
      </c>
      <c r="N11" s="13">
        <f t="shared" si="5"/>
        <v>49.022937084820285</v>
      </c>
      <c r="O11" s="23">
        <f t="shared" ref="O11:Q33" si="25">T11+AD11</f>
        <v>91000</v>
      </c>
      <c r="P11" s="13">
        <f t="shared" si="6"/>
        <v>45500</v>
      </c>
      <c r="Q11" s="22">
        <f t="shared" si="6"/>
        <v>42697.909199999995</v>
      </c>
      <c r="R11" s="13">
        <f t="shared" si="7"/>
        <v>93.841558681318674</v>
      </c>
      <c r="S11" s="14">
        <f t="shared" si="8"/>
        <v>46.920779340659337</v>
      </c>
      <c r="T11" s="22">
        <v>6000</v>
      </c>
      <c r="U11" s="22">
        <v>3000</v>
      </c>
      <c r="V11" s="22">
        <v>1800.7962</v>
      </c>
      <c r="W11" s="22">
        <f t="shared" si="9"/>
        <v>60.026539999999997</v>
      </c>
      <c r="X11" s="22">
        <f t="shared" si="10"/>
        <v>30.013269999999999</v>
      </c>
      <c r="Y11" s="22">
        <v>51000</v>
      </c>
      <c r="Z11" s="22">
        <v>25500</v>
      </c>
      <c r="AA11" s="22">
        <v>18500.798999999897</v>
      </c>
      <c r="AB11" s="22">
        <f t="shared" si="11"/>
        <v>72.552152941176061</v>
      </c>
      <c r="AC11" s="22">
        <f t="shared" si="12"/>
        <v>36.276076470588031</v>
      </c>
      <c r="AD11" s="22">
        <v>85000</v>
      </c>
      <c r="AE11" s="22">
        <v>42500</v>
      </c>
      <c r="AF11" s="22">
        <v>40897.112999999998</v>
      </c>
      <c r="AG11" s="22">
        <f t="shared" si="13"/>
        <v>96.228501176470587</v>
      </c>
      <c r="AH11" s="22">
        <f t="shared" si="14"/>
        <v>48.114250588235294</v>
      </c>
      <c r="AI11" s="22">
        <v>4500</v>
      </c>
      <c r="AJ11" s="22">
        <v>2250</v>
      </c>
      <c r="AK11" s="22">
        <v>2615.4</v>
      </c>
      <c r="AL11" s="22">
        <f t="shared" si="15"/>
        <v>116.24000000000001</v>
      </c>
      <c r="AM11" s="22">
        <f t="shared" si="16"/>
        <v>58.120000000000005</v>
      </c>
      <c r="AN11" s="22">
        <v>3500</v>
      </c>
      <c r="AO11" s="22">
        <v>1750</v>
      </c>
      <c r="AP11" s="22">
        <v>2110.4</v>
      </c>
      <c r="AQ11" s="22">
        <f>AP11/AO11*100</f>
        <v>120.59428571428572</v>
      </c>
      <c r="AR11" s="22">
        <f>AP11/AN11*100</f>
        <v>60.297142857142859</v>
      </c>
      <c r="AS11" s="22">
        <v>0</v>
      </c>
      <c r="AT11" s="22">
        <v>0</v>
      </c>
      <c r="AU11" s="22">
        <v>0</v>
      </c>
      <c r="AV11" s="22">
        <v>0</v>
      </c>
      <c r="AW11" s="22">
        <v>0</v>
      </c>
      <c r="AX11" s="22">
        <v>0</v>
      </c>
      <c r="AY11" s="22">
        <v>998404.6</v>
      </c>
      <c r="AZ11" s="22">
        <v>499202.3</v>
      </c>
      <c r="BA11" s="22">
        <v>499202.3</v>
      </c>
      <c r="BB11" s="22">
        <v>0</v>
      </c>
      <c r="BC11" s="22">
        <v>0</v>
      </c>
      <c r="BD11" s="22">
        <v>0</v>
      </c>
      <c r="BE11" s="22">
        <v>3500.6</v>
      </c>
      <c r="BF11" s="22">
        <v>1750.3</v>
      </c>
      <c r="BG11" s="22">
        <v>1307.8</v>
      </c>
      <c r="BH11" s="22">
        <v>0</v>
      </c>
      <c r="BI11" s="22">
        <v>0</v>
      </c>
      <c r="BJ11" s="22">
        <v>0</v>
      </c>
      <c r="BK11" s="22">
        <v>0</v>
      </c>
      <c r="BL11" s="22">
        <v>0</v>
      </c>
      <c r="BM11" s="22">
        <v>0</v>
      </c>
      <c r="BN11" s="22">
        <f t="shared" si="17"/>
        <v>16000</v>
      </c>
      <c r="BO11" s="22">
        <f t="shared" si="17"/>
        <v>8000</v>
      </c>
      <c r="BP11" s="22">
        <f t="shared" si="17"/>
        <v>7546.3580000000002</v>
      </c>
      <c r="BQ11" s="22">
        <f t="shared" si="18"/>
        <v>94.329475000000002</v>
      </c>
      <c r="BR11" s="22">
        <f t="shared" si="19"/>
        <v>47.164737500000001</v>
      </c>
      <c r="BS11" s="22">
        <v>8500</v>
      </c>
      <c r="BT11" s="22">
        <v>4250</v>
      </c>
      <c r="BU11" s="22">
        <v>5097.1329999999998</v>
      </c>
      <c r="BV11" s="22">
        <v>0</v>
      </c>
      <c r="BW11" s="22">
        <v>0</v>
      </c>
      <c r="BX11" s="22">
        <v>0</v>
      </c>
      <c r="BY11" s="22">
        <v>0</v>
      </c>
      <c r="BZ11" s="22">
        <v>0</v>
      </c>
      <c r="CA11" s="22">
        <v>0</v>
      </c>
      <c r="CB11" s="22">
        <v>7500</v>
      </c>
      <c r="CC11" s="22">
        <v>3750</v>
      </c>
      <c r="CD11" s="22">
        <v>2449.2249999999999</v>
      </c>
      <c r="CE11" s="22">
        <v>0</v>
      </c>
      <c r="CF11" s="22">
        <v>0</v>
      </c>
      <c r="CG11" s="22">
        <v>0</v>
      </c>
      <c r="CH11" s="22">
        <v>5474.3</v>
      </c>
      <c r="CI11" s="22">
        <v>2737.15</v>
      </c>
      <c r="CJ11" s="22">
        <v>2463.4299999999998</v>
      </c>
      <c r="CK11" s="22">
        <v>0</v>
      </c>
      <c r="CL11" s="22">
        <v>0</v>
      </c>
      <c r="CM11" s="22">
        <v>0</v>
      </c>
      <c r="CN11" s="22">
        <v>38700</v>
      </c>
      <c r="CO11" s="22">
        <v>19350</v>
      </c>
      <c r="CP11" s="22">
        <v>27633.210999999999</v>
      </c>
      <c r="CQ11" s="22">
        <v>18000</v>
      </c>
      <c r="CR11" s="22">
        <v>9000</v>
      </c>
      <c r="CS11" s="22">
        <v>7634.0010000000002</v>
      </c>
      <c r="CT11" s="22">
        <v>0</v>
      </c>
      <c r="CU11" s="22">
        <v>0</v>
      </c>
      <c r="CV11" s="22">
        <v>110.1</v>
      </c>
      <c r="CW11" s="22">
        <v>600.5</v>
      </c>
      <c r="CX11" s="22">
        <v>300.25</v>
      </c>
      <c r="CY11" s="22">
        <v>200</v>
      </c>
      <c r="CZ11" s="22">
        <v>0</v>
      </c>
      <c r="DA11" s="22">
        <v>0</v>
      </c>
      <c r="DB11" s="22">
        <v>0</v>
      </c>
      <c r="DC11" s="22">
        <v>12000</v>
      </c>
      <c r="DD11" s="22">
        <v>6000</v>
      </c>
      <c r="DE11" s="22">
        <v>5112.9102000000003</v>
      </c>
      <c r="DF11" s="22">
        <v>0</v>
      </c>
      <c r="DG11" s="22">
        <f>T11+Y11+AD11+AI11+AN11+AS11+AV11+AY11+BB11+BE11+BH11+BK12+BS11+BV11+BY11+CB11+CE11+CH11+CK11+CN11+CT11+CW11+CZ11+DC11</f>
        <v>1224680.0000000002</v>
      </c>
      <c r="DH11" s="22">
        <f t="shared" ref="DH11:DH33" si="26">U11+Z11+AE11+AJ11+AO11+AT11+AW11+AZ11+BC11+BF11+BI11+BL11+BT11+BW11+BZ11+CC11+CF11+CI11+CL11+CO11+CU11+CX11+DA11+DD11</f>
        <v>612340.00000000012</v>
      </c>
      <c r="DI11" s="22">
        <f>V11+AA11+AF11+AK11+AP11+AU11+AX11+BA11+BD11+BG11+BJ11+BM12+BU11+BX11+CA11+CD11+CG11+CJ11+CM11+CP11+CV11+CY11+DB11+DE11+DF11</f>
        <v>609500.61739999999</v>
      </c>
      <c r="DJ11" s="22">
        <v>0</v>
      </c>
      <c r="DK11" s="22">
        <v>0</v>
      </c>
      <c r="DL11" s="22">
        <v>0</v>
      </c>
      <c r="DM11" s="22">
        <v>153391.20000000001</v>
      </c>
      <c r="DN11" s="22">
        <v>76695.600000000006</v>
      </c>
      <c r="DO11" s="22">
        <v>-8.9049999999999994</v>
      </c>
      <c r="DP11" s="22">
        <v>0</v>
      </c>
      <c r="DQ11" s="22">
        <v>0</v>
      </c>
      <c r="DR11" s="22">
        <v>0</v>
      </c>
      <c r="DS11" s="22">
        <v>0</v>
      </c>
      <c r="DT11" s="22">
        <v>0</v>
      </c>
      <c r="DU11" s="22">
        <v>0</v>
      </c>
      <c r="DV11" s="22">
        <v>0</v>
      </c>
      <c r="DW11" s="22">
        <v>0</v>
      </c>
      <c r="DX11" s="22">
        <v>0</v>
      </c>
      <c r="DY11" s="43">
        <v>20000</v>
      </c>
      <c r="DZ11" s="43">
        <v>0</v>
      </c>
      <c r="EA11" s="43">
        <v>20000</v>
      </c>
      <c r="EB11" s="22">
        <v>0</v>
      </c>
      <c r="EC11" s="22">
        <f t="shared" si="20"/>
        <v>173391.2</v>
      </c>
      <c r="ED11" s="22">
        <f t="shared" si="20"/>
        <v>76695.600000000006</v>
      </c>
      <c r="EE11" s="22">
        <f t="shared" si="21"/>
        <v>19991.095000000001</v>
      </c>
      <c r="EG11" s="10">
        <f t="shared" si="22"/>
        <v>25474.3</v>
      </c>
      <c r="EH11" s="10">
        <f t="shared" si="22"/>
        <v>2737.15</v>
      </c>
      <c r="EI11" s="10">
        <f t="shared" si="22"/>
        <v>22573.53</v>
      </c>
      <c r="EJ11" s="10">
        <f t="shared" si="23"/>
        <v>1160770.7</v>
      </c>
      <c r="EK11" s="10">
        <f t="shared" si="23"/>
        <v>580385.35</v>
      </c>
      <c r="EL11" s="10">
        <f t="shared" si="23"/>
        <v>502964.62499999994</v>
      </c>
    </row>
    <row r="12" spans="1:142" s="15" customFormat="1" ht="15" customHeight="1">
      <c r="A12" s="11">
        <v>3</v>
      </c>
      <c r="B12" s="12" t="s">
        <v>12</v>
      </c>
      <c r="C12" s="37">
        <v>0</v>
      </c>
      <c r="D12" s="38">
        <v>61787.7</v>
      </c>
      <c r="E12" s="23">
        <f t="shared" si="24"/>
        <v>631562.16800000006</v>
      </c>
      <c r="F12" s="22">
        <f t="shared" si="24"/>
        <v>311275.734</v>
      </c>
      <c r="G12" s="13">
        <f t="shared" si="0"/>
        <v>291677.05550000002</v>
      </c>
      <c r="H12" s="13">
        <f t="shared" si="1"/>
        <v>93.703756393680209</v>
      </c>
      <c r="I12" s="13">
        <f t="shared" si="2"/>
        <v>46.183427424677532</v>
      </c>
      <c r="J12" s="23">
        <f t="shared" si="3"/>
        <v>156236.26799999998</v>
      </c>
      <c r="K12" s="13">
        <f t="shared" si="3"/>
        <v>77918.133999999991</v>
      </c>
      <c r="L12" s="13">
        <f t="shared" si="3"/>
        <v>58934.635500000091</v>
      </c>
      <c r="M12" s="13">
        <f t="shared" si="4"/>
        <v>75.636610471190309</v>
      </c>
      <c r="N12" s="13">
        <f t="shared" si="5"/>
        <v>37.721481864889462</v>
      </c>
      <c r="O12" s="23">
        <f t="shared" si="25"/>
        <v>76509.861999999994</v>
      </c>
      <c r="P12" s="13">
        <f t="shared" si="6"/>
        <v>38254.930999999997</v>
      </c>
      <c r="Q12" s="22">
        <f t="shared" si="6"/>
        <v>23867.408300000003</v>
      </c>
      <c r="R12" s="13">
        <f t="shared" si="7"/>
        <v>62.390410010150077</v>
      </c>
      <c r="S12" s="14">
        <f t="shared" si="8"/>
        <v>31.195205005075039</v>
      </c>
      <c r="T12" s="22">
        <v>1320</v>
      </c>
      <c r="U12" s="22">
        <v>660</v>
      </c>
      <c r="V12" s="22">
        <v>503.22980000000001</v>
      </c>
      <c r="W12" s="22">
        <f t="shared" si="9"/>
        <v>76.2469393939394</v>
      </c>
      <c r="X12" s="22">
        <f t="shared" si="10"/>
        <v>38.1234696969697</v>
      </c>
      <c r="Y12" s="22">
        <v>18289.606</v>
      </c>
      <c r="Z12" s="22">
        <v>9144.8029999999999</v>
      </c>
      <c r="AA12" s="22">
        <v>8182.3160000000807</v>
      </c>
      <c r="AB12" s="22">
        <f t="shared" si="11"/>
        <v>89.475038445334263</v>
      </c>
      <c r="AC12" s="22">
        <f t="shared" si="12"/>
        <v>44.737519222667132</v>
      </c>
      <c r="AD12" s="22">
        <v>75189.861999999994</v>
      </c>
      <c r="AE12" s="22">
        <v>37594.930999999997</v>
      </c>
      <c r="AF12" s="22">
        <v>23364.178500000002</v>
      </c>
      <c r="AG12" s="22">
        <f t="shared" si="13"/>
        <v>62.147150901806427</v>
      </c>
      <c r="AH12" s="22">
        <f t="shared" si="14"/>
        <v>31.073575450903213</v>
      </c>
      <c r="AI12" s="22">
        <v>4238.2</v>
      </c>
      <c r="AJ12" s="22">
        <v>2119.1</v>
      </c>
      <c r="AK12" s="22">
        <v>2361.2109999999998</v>
      </c>
      <c r="AL12" s="22">
        <f t="shared" si="15"/>
        <v>111.42518050115615</v>
      </c>
      <c r="AM12" s="22">
        <f t="shared" si="16"/>
        <v>55.712590250578074</v>
      </c>
      <c r="AN12" s="22">
        <v>5500</v>
      </c>
      <c r="AO12" s="22">
        <v>2750</v>
      </c>
      <c r="AP12" s="22">
        <v>2335</v>
      </c>
      <c r="AQ12" s="22">
        <f>AP12/AO12*100</f>
        <v>84.909090909090907</v>
      </c>
      <c r="AR12" s="22">
        <f>AP12/AN12*100</f>
        <v>42.454545454545453</v>
      </c>
      <c r="AS12" s="22">
        <v>0</v>
      </c>
      <c r="AT12" s="22">
        <v>0</v>
      </c>
      <c r="AU12" s="22">
        <v>0</v>
      </c>
      <c r="AV12" s="22">
        <v>0</v>
      </c>
      <c r="AW12" s="22">
        <v>0</v>
      </c>
      <c r="AX12" s="22">
        <v>0</v>
      </c>
      <c r="AY12" s="22">
        <v>454975.3</v>
      </c>
      <c r="AZ12" s="22">
        <v>227487.65</v>
      </c>
      <c r="BA12" s="22">
        <v>227487.65</v>
      </c>
      <c r="BB12" s="22">
        <v>0</v>
      </c>
      <c r="BC12" s="22">
        <v>0</v>
      </c>
      <c r="BD12" s="22">
        <v>0</v>
      </c>
      <c r="BE12" s="22">
        <v>3487</v>
      </c>
      <c r="BF12" s="22">
        <v>1743.5</v>
      </c>
      <c r="BG12" s="22">
        <v>2789.9</v>
      </c>
      <c r="BH12" s="22">
        <v>0</v>
      </c>
      <c r="BI12" s="22">
        <v>0</v>
      </c>
      <c r="BJ12" s="22">
        <v>0</v>
      </c>
      <c r="BK12" s="22">
        <v>0</v>
      </c>
      <c r="BL12" s="22">
        <v>0</v>
      </c>
      <c r="BM12" s="22">
        <v>0</v>
      </c>
      <c r="BN12" s="22">
        <f t="shared" si="17"/>
        <v>11922.8</v>
      </c>
      <c r="BO12" s="22">
        <f t="shared" si="17"/>
        <v>5961.4</v>
      </c>
      <c r="BP12" s="22">
        <f t="shared" si="17"/>
        <v>6381.5622000000003</v>
      </c>
      <c r="BQ12" s="22">
        <f t="shared" si="18"/>
        <v>107.04804576106287</v>
      </c>
      <c r="BR12" s="22">
        <f t="shared" si="19"/>
        <v>53.524022880531433</v>
      </c>
      <c r="BS12" s="22">
        <v>3960.6</v>
      </c>
      <c r="BT12" s="22">
        <v>1980.3</v>
      </c>
      <c r="BU12" s="22">
        <v>772.06320000000005</v>
      </c>
      <c r="BV12" s="22">
        <v>2800</v>
      </c>
      <c r="BW12" s="22">
        <v>1400</v>
      </c>
      <c r="BX12" s="22">
        <v>2497.3389999999999</v>
      </c>
      <c r="BY12" s="22">
        <v>0</v>
      </c>
      <c r="BZ12" s="22">
        <v>0</v>
      </c>
      <c r="CA12" s="22">
        <v>0</v>
      </c>
      <c r="CB12" s="22">
        <v>5162.2</v>
      </c>
      <c r="CC12" s="22">
        <v>2581.1</v>
      </c>
      <c r="CD12" s="22">
        <v>3112.16</v>
      </c>
      <c r="CE12" s="22">
        <v>0</v>
      </c>
      <c r="CF12" s="22">
        <v>0</v>
      </c>
      <c r="CG12" s="22">
        <v>0</v>
      </c>
      <c r="CH12" s="22">
        <v>5474.3</v>
      </c>
      <c r="CI12" s="22">
        <v>2737.15</v>
      </c>
      <c r="CJ12" s="22">
        <v>2463.4299999999998</v>
      </c>
      <c r="CK12" s="22">
        <v>0</v>
      </c>
      <c r="CL12" s="22">
        <v>0</v>
      </c>
      <c r="CM12" s="22">
        <v>0</v>
      </c>
      <c r="CN12" s="22">
        <v>32817.4</v>
      </c>
      <c r="CO12" s="22">
        <v>16208.7</v>
      </c>
      <c r="CP12" s="22">
        <v>12758.291999999999</v>
      </c>
      <c r="CQ12" s="22">
        <v>6500</v>
      </c>
      <c r="CR12" s="22">
        <v>3250</v>
      </c>
      <c r="CS12" s="22">
        <v>2502.19</v>
      </c>
      <c r="CT12" s="22">
        <v>1000</v>
      </c>
      <c r="CU12" s="22">
        <v>500</v>
      </c>
      <c r="CV12" s="22">
        <v>1970.55</v>
      </c>
      <c r="CW12" s="22">
        <v>0</v>
      </c>
      <c r="CX12" s="22">
        <v>0</v>
      </c>
      <c r="CY12" s="22">
        <v>0</v>
      </c>
      <c r="CZ12" s="22">
        <v>0</v>
      </c>
      <c r="DA12" s="22">
        <v>0</v>
      </c>
      <c r="DB12" s="22">
        <v>1.44</v>
      </c>
      <c r="DC12" s="22">
        <v>5958.4</v>
      </c>
      <c r="DD12" s="22">
        <v>2979.2</v>
      </c>
      <c r="DE12" s="22">
        <v>1078.296</v>
      </c>
      <c r="DF12" s="22">
        <v>0</v>
      </c>
      <c r="DG12" s="22">
        <f>T12+Y12+AD12+AI12+AN12+AS12+AV12+AY12+BB12+BE12+BH12+BK13+BS12+BV12+BY12+CB12+CE12+CH12+CK12+CN12+CT12+CW12+CZ12+DC12</f>
        <v>620172.86800000002</v>
      </c>
      <c r="DH12" s="22">
        <f t="shared" si="26"/>
        <v>309886.43400000001</v>
      </c>
      <c r="DI12" s="22">
        <f>V12+AA12+AF12+AK12+AP12+AU12+AX12+BA12+BD12+BG12+BJ12+BM13+BU12+BX12+CA12+CD12+CG12+CJ12+CM12+CP12+CV12+CY12+DB12+DE12+DF12</f>
        <v>291677.05550000002</v>
      </c>
      <c r="DJ12" s="22">
        <v>1389.3</v>
      </c>
      <c r="DK12" s="22">
        <v>1389.3</v>
      </c>
      <c r="DL12" s="22">
        <v>0</v>
      </c>
      <c r="DM12" s="22">
        <v>10000</v>
      </c>
      <c r="DN12" s="22">
        <v>0</v>
      </c>
      <c r="DO12" s="22">
        <v>0</v>
      </c>
      <c r="DP12" s="22">
        <v>0</v>
      </c>
      <c r="DQ12" s="22">
        <v>0</v>
      </c>
      <c r="DR12" s="22">
        <v>0</v>
      </c>
      <c r="DS12" s="22">
        <v>0</v>
      </c>
      <c r="DT12" s="22">
        <v>0</v>
      </c>
      <c r="DU12" s="22">
        <v>0</v>
      </c>
      <c r="DV12" s="22">
        <v>0</v>
      </c>
      <c r="DW12" s="22">
        <v>0</v>
      </c>
      <c r="DX12" s="22">
        <v>0</v>
      </c>
      <c r="DY12" s="22">
        <v>0</v>
      </c>
      <c r="DZ12" s="22">
        <v>0</v>
      </c>
      <c r="EA12" s="22">
        <v>0</v>
      </c>
      <c r="EB12" s="22">
        <v>0</v>
      </c>
      <c r="EC12" s="22">
        <f t="shared" si="20"/>
        <v>11389.3</v>
      </c>
      <c r="ED12" s="22">
        <f t="shared" si="20"/>
        <v>1389.3</v>
      </c>
      <c r="EE12" s="22">
        <f t="shared" si="21"/>
        <v>0</v>
      </c>
      <c r="EG12" s="10">
        <f t="shared" si="22"/>
        <v>6474.3</v>
      </c>
      <c r="EH12" s="10">
        <f t="shared" si="22"/>
        <v>3237.15</v>
      </c>
      <c r="EI12" s="10">
        <f t="shared" si="22"/>
        <v>4433.9799999999996</v>
      </c>
      <c r="EJ12" s="10">
        <f t="shared" si="23"/>
        <v>473936.6</v>
      </c>
      <c r="EK12" s="10">
        <f t="shared" si="23"/>
        <v>231968.3</v>
      </c>
      <c r="EL12" s="10">
        <f t="shared" si="23"/>
        <v>232742.41999999998</v>
      </c>
    </row>
    <row r="13" spans="1:142" s="15" customFormat="1" ht="15" customHeight="1">
      <c r="A13" s="11">
        <v>4</v>
      </c>
      <c r="B13" s="12" t="s">
        <v>13</v>
      </c>
      <c r="C13" s="37">
        <v>0</v>
      </c>
      <c r="D13" s="38">
        <v>120094.1</v>
      </c>
      <c r="E13" s="23">
        <f t="shared" si="24"/>
        <v>418213.7</v>
      </c>
      <c r="F13" s="22">
        <f t="shared" si="24"/>
        <v>194210.5</v>
      </c>
      <c r="G13" s="13">
        <f t="shared" si="0"/>
        <v>221281.74410000001</v>
      </c>
      <c r="H13" s="13">
        <f t="shared" si="1"/>
        <v>113.9391248670901</v>
      </c>
      <c r="I13" s="13">
        <f t="shared" si="2"/>
        <v>52.911165774817995</v>
      </c>
      <c r="J13" s="23">
        <f t="shared" si="3"/>
        <v>124929.4</v>
      </c>
      <c r="K13" s="13">
        <f t="shared" si="3"/>
        <v>56464.7</v>
      </c>
      <c r="L13" s="13">
        <f t="shared" si="3"/>
        <v>58785.924100000033</v>
      </c>
      <c r="M13" s="13">
        <f t="shared" si="4"/>
        <v>104.11092966047821</v>
      </c>
      <c r="N13" s="13">
        <f t="shared" si="5"/>
        <v>47.055316122546046</v>
      </c>
      <c r="O13" s="23">
        <f t="shared" si="25"/>
        <v>48524.5</v>
      </c>
      <c r="P13" s="13">
        <f t="shared" si="6"/>
        <v>24262.25</v>
      </c>
      <c r="Q13" s="22">
        <f t="shared" si="6"/>
        <v>21297.535200000002</v>
      </c>
      <c r="R13" s="13">
        <f t="shared" si="7"/>
        <v>87.780544673309365</v>
      </c>
      <c r="S13" s="14">
        <f t="shared" si="8"/>
        <v>43.890272336654682</v>
      </c>
      <c r="T13" s="22">
        <v>1285.5</v>
      </c>
      <c r="U13" s="22">
        <v>642.75</v>
      </c>
      <c r="V13" s="22">
        <v>77.656199999999998</v>
      </c>
      <c r="W13" s="22">
        <f t="shared" si="9"/>
        <v>12.081866977829637</v>
      </c>
      <c r="X13" s="22">
        <f t="shared" si="10"/>
        <v>6.0409334889148187</v>
      </c>
      <c r="Y13" s="22">
        <v>33333</v>
      </c>
      <c r="Z13" s="22">
        <v>16666.5</v>
      </c>
      <c r="AA13" s="22">
        <v>12053.819400000033</v>
      </c>
      <c r="AB13" s="22">
        <f t="shared" si="11"/>
        <v>72.323639636396564</v>
      </c>
      <c r="AC13" s="22">
        <f t="shared" si="12"/>
        <v>36.161819818198282</v>
      </c>
      <c r="AD13" s="22">
        <v>47239</v>
      </c>
      <c r="AE13" s="22">
        <v>23619.5</v>
      </c>
      <c r="AF13" s="22">
        <v>21219.879000000001</v>
      </c>
      <c r="AG13" s="22">
        <f t="shared" si="13"/>
        <v>89.840508901543217</v>
      </c>
      <c r="AH13" s="22">
        <f t="shared" si="14"/>
        <v>44.920254450771608</v>
      </c>
      <c r="AI13" s="22">
        <v>4512.2</v>
      </c>
      <c r="AJ13" s="22">
        <v>2256.1</v>
      </c>
      <c r="AK13" s="22">
        <v>566.44000000000005</v>
      </c>
      <c r="AL13" s="22">
        <f t="shared" si="15"/>
        <v>25.107043127520946</v>
      </c>
      <c r="AM13" s="22">
        <f t="shared" si="16"/>
        <v>12.553521563760473</v>
      </c>
      <c r="AN13" s="22">
        <v>0</v>
      </c>
      <c r="AO13" s="22">
        <v>0</v>
      </c>
      <c r="AP13" s="22">
        <v>0</v>
      </c>
      <c r="AQ13" s="22">
        <v>0</v>
      </c>
      <c r="AR13" s="22">
        <v>0</v>
      </c>
      <c r="AS13" s="22">
        <v>0</v>
      </c>
      <c r="AT13" s="22">
        <v>0</v>
      </c>
      <c r="AU13" s="22">
        <v>0</v>
      </c>
      <c r="AV13" s="22">
        <v>0</v>
      </c>
      <c r="AW13" s="22">
        <v>0</v>
      </c>
      <c r="AX13" s="22">
        <v>0</v>
      </c>
      <c r="AY13" s="22">
        <v>257649.3</v>
      </c>
      <c r="AZ13" s="22">
        <v>128824.65</v>
      </c>
      <c r="BA13" s="22">
        <v>128824.65</v>
      </c>
      <c r="BB13" s="22">
        <v>0</v>
      </c>
      <c r="BC13" s="22">
        <v>0</v>
      </c>
      <c r="BD13" s="22">
        <v>0</v>
      </c>
      <c r="BE13" s="22">
        <v>3500.7</v>
      </c>
      <c r="BF13" s="22">
        <v>1750.35</v>
      </c>
      <c r="BG13" s="22">
        <v>1307.8</v>
      </c>
      <c r="BH13" s="22">
        <v>0</v>
      </c>
      <c r="BI13" s="22">
        <v>0</v>
      </c>
      <c r="BJ13" s="22">
        <v>0</v>
      </c>
      <c r="BK13" s="22">
        <v>0</v>
      </c>
      <c r="BL13" s="22">
        <v>0</v>
      </c>
      <c r="BM13" s="22">
        <v>0</v>
      </c>
      <c r="BN13" s="22">
        <f t="shared" si="17"/>
        <v>13414.7</v>
      </c>
      <c r="BO13" s="22">
        <f t="shared" si="17"/>
        <v>6707.35</v>
      </c>
      <c r="BP13" s="22">
        <f t="shared" si="17"/>
        <v>6550.8483999999999</v>
      </c>
      <c r="BQ13" s="22">
        <f t="shared" si="18"/>
        <v>97.66671487249063</v>
      </c>
      <c r="BR13" s="22">
        <f t="shared" si="19"/>
        <v>48.833357436245315</v>
      </c>
      <c r="BS13" s="22">
        <v>1131</v>
      </c>
      <c r="BT13" s="22">
        <v>565.5</v>
      </c>
      <c r="BU13" s="22">
        <v>1207.1744000000001</v>
      </c>
      <c r="BV13" s="22">
        <v>10031.700000000001</v>
      </c>
      <c r="BW13" s="22">
        <v>5015.8500000000004</v>
      </c>
      <c r="BX13" s="22">
        <v>2537.058</v>
      </c>
      <c r="BY13" s="22">
        <v>0</v>
      </c>
      <c r="BZ13" s="22">
        <v>0</v>
      </c>
      <c r="CA13" s="22">
        <v>0</v>
      </c>
      <c r="CB13" s="22">
        <v>2252</v>
      </c>
      <c r="CC13" s="22">
        <v>1126</v>
      </c>
      <c r="CD13" s="22">
        <v>2806.616</v>
      </c>
      <c r="CE13" s="22">
        <v>0</v>
      </c>
      <c r="CF13" s="22">
        <v>0</v>
      </c>
      <c r="CG13" s="22">
        <v>0</v>
      </c>
      <c r="CH13" s="22">
        <v>0</v>
      </c>
      <c r="CI13" s="22">
        <v>0</v>
      </c>
      <c r="CJ13" s="22">
        <v>0</v>
      </c>
      <c r="CK13" s="22">
        <v>0</v>
      </c>
      <c r="CL13" s="22">
        <v>0</v>
      </c>
      <c r="CM13" s="22">
        <v>0</v>
      </c>
      <c r="CN13" s="22">
        <v>12985</v>
      </c>
      <c r="CO13" s="22">
        <v>6492.5</v>
      </c>
      <c r="CP13" s="22">
        <v>5501.2150000000001</v>
      </c>
      <c r="CQ13" s="22">
        <v>3327</v>
      </c>
      <c r="CR13" s="22">
        <v>1663.5</v>
      </c>
      <c r="CS13" s="22">
        <v>1157.8050000000001</v>
      </c>
      <c r="CT13" s="22">
        <v>0</v>
      </c>
      <c r="CU13" s="22">
        <v>0</v>
      </c>
      <c r="CV13" s="22">
        <v>0</v>
      </c>
      <c r="CW13" s="22">
        <v>10</v>
      </c>
      <c r="CX13" s="22">
        <v>5</v>
      </c>
      <c r="CY13" s="22">
        <v>228.06610000000001</v>
      </c>
      <c r="CZ13" s="22">
        <v>0</v>
      </c>
      <c r="DA13" s="22">
        <v>0</v>
      </c>
      <c r="DB13" s="22">
        <v>0</v>
      </c>
      <c r="DC13" s="22">
        <v>12150</v>
      </c>
      <c r="DD13" s="22">
        <v>75</v>
      </c>
      <c r="DE13" s="22">
        <v>12588</v>
      </c>
      <c r="DF13" s="22">
        <v>0</v>
      </c>
      <c r="DG13" s="22">
        <f t="shared" ref="DG13:DG33" si="27">T13+Y13+AD13+AI13+AN13+AS13+AV13+AY13+BB13+BE13+BH13+BK13+BS13+BV13+BY13+CB13+CE13+CH13+CK13+CN13+CT13+CW13+CZ13+DC13</f>
        <v>386079.4</v>
      </c>
      <c r="DH13" s="22">
        <f t="shared" si="26"/>
        <v>187039.7</v>
      </c>
      <c r="DI13" s="22">
        <f t="shared" ref="DI13:DI33" si="28">V13+AA13+AF13+AK13+AP13+AU13+AX13+BA13+BD13+BG13+BJ13+BM13+BU13+BX13+CA13+CD13+CG13+CJ13+CM13+CP13+CV13+CY13+DB13+DE13+DF13</f>
        <v>188918.37410000002</v>
      </c>
      <c r="DJ13" s="22">
        <v>7170.8</v>
      </c>
      <c r="DK13" s="22">
        <v>7170.8</v>
      </c>
      <c r="DL13" s="22">
        <v>7399.87</v>
      </c>
      <c r="DM13" s="22">
        <v>24963.5</v>
      </c>
      <c r="DN13" s="22">
        <v>0</v>
      </c>
      <c r="DO13" s="22">
        <v>24963.5</v>
      </c>
      <c r="DP13" s="22">
        <v>0</v>
      </c>
      <c r="DQ13" s="22">
        <v>0</v>
      </c>
      <c r="DR13" s="22">
        <v>0</v>
      </c>
      <c r="DS13" s="22">
        <v>0</v>
      </c>
      <c r="DT13" s="22">
        <v>0</v>
      </c>
      <c r="DU13" s="22">
        <v>0</v>
      </c>
      <c r="DV13" s="22">
        <v>0</v>
      </c>
      <c r="DW13" s="22">
        <v>0</v>
      </c>
      <c r="DX13" s="22">
        <v>0</v>
      </c>
      <c r="DY13" s="22">
        <v>0</v>
      </c>
      <c r="DZ13" s="22">
        <v>0</v>
      </c>
      <c r="EA13" s="22">
        <v>0</v>
      </c>
      <c r="EB13" s="22">
        <v>0</v>
      </c>
      <c r="EC13" s="22">
        <f t="shared" si="20"/>
        <v>32134.3</v>
      </c>
      <c r="ED13" s="22">
        <f t="shared" si="20"/>
        <v>7170.8</v>
      </c>
      <c r="EE13" s="22">
        <f t="shared" si="21"/>
        <v>32363.37</v>
      </c>
      <c r="EG13" s="10">
        <f t="shared" si="22"/>
        <v>0</v>
      </c>
      <c r="EH13" s="10">
        <f t="shared" si="22"/>
        <v>0</v>
      </c>
      <c r="EI13" s="10">
        <f t="shared" si="22"/>
        <v>0</v>
      </c>
      <c r="EJ13" s="10">
        <f t="shared" si="23"/>
        <v>286113.5</v>
      </c>
      <c r="EK13" s="10">
        <f t="shared" si="23"/>
        <v>130575</v>
      </c>
      <c r="EL13" s="10">
        <f t="shared" si="23"/>
        <v>155095.95000000001</v>
      </c>
    </row>
    <row r="14" spans="1:142" s="15" customFormat="1" ht="15" customHeight="1">
      <c r="A14" s="11">
        <v>5</v>
      </c>
      <c r="B14" s="12" t="s">
        <v>14</v>
      </c>
      <c r="C14" s="37">
        <v>0</v>
      </c>
      <c r="D14" s="38">
        <v>4952.8999999999996</v>
      </c>
      <c r="E14" s="23">
        <f t="shared" si="24"/>
        <v>210015.6</v>
      </c>
      <c r="F14" s="22">
        <f t="shared" si="24"/>
        <v>105007.8</v>
      </c>
      <c r="G14" s="13">
        <f t="shared" si="0"/>
        <v>98907.254000000001</v>
      </c>
      <c r="H14" s="13">
        <f t="shared" si="1"/>
        <v>94.190387761671033</v>
      </c>
      <c r="I14" s="13">
        <f t="shared" si="2"/>
        <v>47.095193880835517</v>
      </c>
      <c r="J14" s="23">
        <f t="shared" si="3"/>
        <v>53666.6</v>
      </c>
      <c r="K14" s="13">
        <f t="shared" si="3"/>
        <v>26833.3</v>
      </c>
      <c r="L14" s="13">
        <f t="shared" si="3"/>
        <v>21168.653999999999</v>
      </c>
      <c r="M14" s="13">
        <f t="shared" si="4"/>
        <v>78.889491788188565</v>
      </c>
      <c r="N14" s="13">
        <f t="shared" si="5"/>
        <v>39.444745894094282</v>
      </c>
      <c r="O14" s="23">
        <f t="shared" si="25"/>
        <v>28126.3</v>
      </c>
      <c r="P14" s="13">
        <f t="shared" si="6"/>
        <v>14063.15</v>
      </c>
      <c r="Q14" s="22">
        <f t="shared" si="6"/>
        <v>8864.2729999999992</v>
      </c>
      <c r="R14" s="13">
        <f t="shared" si="7"/>
        <v>63.031916746959247</v>
      </c>
      <c r="S14" s="14">
        <f t="shared" si="8"/>
        <v>31.515958373479624</v>
      </c>
      <c r="T14" s="22">
        <v>225</v>
      </c>
      <c r="U14" s="22">
        <v>112.5</v>
      </c>
      <c r="V14" s="22">
        <v>206.81899999999999</v>
      </c>
      <c r="W14" s="22">
        <f t="shared" si="9"/>
        <v>183.83911111111109</v>
      </c>
      <c r="X14" s="22">
        <f t="shared" si="10"/>
        <v>91.919555555555547</v>
      </c>
      <c r="Y14" s="22">
        <v>8110.3</v>
      </c>
      <c r="Z14" s="22">
        <v>4055.15</v>
      </c>
      <c r="AA14" s="22">
        <v>2728.3039999999987</v>
      </c>
      <c r="AB14" s="22">
        <f t="shared" si="11"/>
        <v>67.279977312799744</v>
      </c>
      <c r="AC14" s="22">
        <f t="shared" si="12"/>
        <v>33.639988656399872</v>
      </c>
      <c r="AD14" s="22">
        <v>27901.3</v>
      </c>
      <c r="AE14" s="22">
        <v>13950.65</v>
      </c>
      <c r="AF14" s="22">
        <v>8657.4539999999997</v>
      </c>
      <c r="AG14" s="22">
        <f t="shared" si="13"/>
        <v>62.057710572625645</v>
      </c>
      <c r="AH14" s="22">
        <f t="shared" si="14"/>
        <v>31.028855286312822</v>
      </c>
      <c r="AI14" s="22">
        <v>480</v>
      </c>
      <c r="AJ14" s="22">
        <v>240</v>
      </c>
      <c r="AK14" s="22">
        <v>297</v>
      </c>
      <c r="AL14" s="22">
        <f t="shared" si="15"/>
        <v>123.75</v>
      </c>
      <c r="AM14" s="22">
        <f t="shared" si="16"/>
        <v>61.875</v>
      </c>
      <c r="AN14" s="22">
        <v>0</v>
      </c>
      <c r="AO14" s="22">
        <v>0</v>
      </c>
      <c r="AP14" s="22">
        <v>0</v>
      </c>
      <c r="AQ14" s="22">
        <v>0</v>
      </c>
      <c r="AR14" s="22">
        <v>0</v>
      </c>
      <c r="AS14" s="22">
        <v>0</v>
      </c>
      <c r="AT14" s="22">
        <v>0</v>
      </c>
      <c r="AU14" s="22">
        <v>0</v>
      </c>
      <c r="AV14" s="22">
        <v>0</v>
      </c>
      <c r="AW14" s="22">
        <v>0</v>
      </c>
      <c r="AX14" s="22">
        <v>0</v>
      </c>
      <c r="AY14" s="22">
        <v>151989.6</v>
      </c>
      <c r="AZ14" s="22">
        <v>75994.8</v>
      </c>
      <c r="BA14" s="22">
        <v>75994.8</v>
      </c>
      <c r="BB14" s="22">
        <v>0</v>
      </c>
      <c r="BC14" s="22">
        <v>0</v>
      </c>
      <c r="BD14" s="22">
        <v>0</v>
      </c>
      <c r="BE14" s="22">
        <v>4359.3999999999996</v>
      </c>
      <c r="BF14" s="22">
        <v>2179.6999999999998</v>
      </c>
      <c r="BG14" s="22">
        <v>1743.8</v>
      </c>
      <c r="BH14" s="22">
        <v>0</v>
      </c>
      <c r="BI14" s="22">
        <v>0</v>
      </c>
      <c r="BJ14" s="22">
        <v>0</v>
      </c>
      <c r="BK14" s="22">
        <v>0</v>
      </c>
      <c r="BL14" s="22">
        <v>0</v>
      </c>
      <c r="BM14" s="22">
        <v>0</v>
      </c>
      <c r="BN14" s="22">
        <f t="shared" si="17"/>
        <v>3900</v>
      </c>
      <c r="BO14" s="22">
        <f t="shared" si="17"/>
        <v>1950</v>
      </c>
      <c r="BP14" s="22">
        <f t="shared" si="17"/>
        <v>979.64200000000005</v>
      </c>
      <c r="BQ14" s="22">
        <f t="shared" si="18"/>
        <v>50.238051282051288</v>
      </c>
      <c r="BR14" s="22">
        <f t="shared" si="19"/>
        <v>25.119025641025644</v>
      </c>
      <c r="BS14" s="22">
        <v>3200</v>
      </c>
      <c r="BT14" s="22">
        <v>1600</v>
      </c>
      <c r="BU14" s="22">
        <v>709.2</v>
      </c>
      <c r="BV14" s="22">
        <v>400</v>
      </c>
      <c r="BW14" s="22">
        <v>200</v>
      </c>
      <c r="BX14" s="22">
        <v>130.44200000000001</v>
      </c>
      <c r="BY14" s="22">
        <v>0</v>
      </c>
      <c r="BZ14" s="22">
        <v>0</v>
      </c>
      <c r="CA14" s="22">
        <v>0</v>
      </c>
      <c r="CB14" s="22">
        <v>300</v>
      </c>
      <c r="CC14" s="22">
        <v>150</v>
      </c>
      <c r="CD14" s="22">
        <v>140</v>
      </c>
      <c r="CE14" s="22">
        <v>0</v>
      </c>
      <c r="CF14" s="22">
        <v>0</v>
      </c>
      <c r="CG14" s="22">
        <v>0</v>
      </c>
      <c r="CH14" s="22">
        <v>0</v>
      </c>
      <c r="CI14" s="22">
        <v>0</v>
      </c>
      <c r="CJ14" s="22">
        <v>0</v>
      </c>
      <c r="CK14" s="22">
        <v>0</v>
      </c>
      <c r="CL14" s="22">
        <v>0</v>
      </c>
      <c r="CM14" s="22">
        <v>0</v>
      </c>
      <c r="CN14" s="22">
        <v>13020</v>
      </c>
      <c r="CO14" s="22">
        <v>6510</v>
      </c>
      <c r="CP14" s="22">
        <v>6142.4350000000004</v>
      </c>
      <c r="CQ14" s="22">
        <v>2000</v>
      </c>
      <c r="CR14" s="22">
        <v>1000</v>
      </c>
      <c r="CS14" s="22">
        <v>418.40499999999997</v>
      </c>
      <c r="CT14" s="22">
        <v>0</v>
      </c>
      <c r="CU14" s="22">
        <v>0</v>
      </c>
      <c r="CV14" s="22">
        <v>0</v>
      </c>
      <c r="CW14" s="22">
        <v>30</v>
      </c>
      <c r="CX14" s="22">
        <v>15</v>
      </c>
      <c r="CY14" s="22">
        <v>0</v>
      </c>
      <c r="CZ14" s="22">
        <v>0</v>
      </c>
      <c r="DA14" s="22">
        <v>0</v>
      </c>
      <c r="DB14" s="22">
        <v>0</v>
      </c>
      <c r="DC14" s="22">
        <v>0</v>
      </c>
      <c r="DD14" s="22">
        <v>0</v>
      </c>
      <c r="DE14" s="22">
        <v>2157</v>
      </c>
      <c r="DF14" s="22">
        <v>0</v>
      </c>
      <c r="DG14" s="22">
        <f t="shared" si="27"/>
        <v>210015.6</v>
      </c>
      <c r="DH14" s="22">
        <f t="shared" si="26"/>
        <v>105007.8</v>
      </c>
      <c r="DI14" s="22">
        <f t="shared" si="28"/>
        <v>98907.254000000001</v>
      </c>
      <c r="DJ14" s="22">
        <v>0</v>
      </c>
      <c r="DK14" s="22">
        <v>0</v>
      </c>
      <c r="DL14" s="22">
        <v>0</v>
      </c>
      <c r="DM14" s="22">
        <v>0</v>
      </c>
      <c r="DN14" s="22">
        <v>0</v>
      </c>
      <c r="DO14" s="22">
        <v>0</v>
      </c>
      <c r="DP14" s="22">
        <v>0</v>
      </c>
      <c r="DQ14" s="22">
        <v>0</v>
      </c>
      <c r="DR14" s="22">
        <v>0</v>
      </c>
      <c r="DS14" s="22">
        <v>0</v>
      </c>
      <c r="DT14" s="22">
        <v>0</v>
      </c>
      <c r="DU14" s="22">
        <v>0</v>
      </c>
      <c r="DV14" s="22">
        <v>0</v>
      </c>
      <c r="DW14" s="22">
        <v>0</v>
      </c>
      <c r="DX14" s="22">
        <v>0</v>
      </c>
      <c r="DY14" s="22">
        <v>0</v>
      </c>
      <c r="DZ14" s="22">
        <v>0</v>
      </c>
      <c r="EA14" s="22">
        <v>0</v>
      </c>
      <c r="EB14" s="22">
        <v>0</v>
      </c>
      <c r="EC14" s="22">
        <f t="shared" si="20"/>
        <v>0</v>
      </c>
      <c r="ED14" s="22">
        <f t="shared" si="20"/>
        <v>0</v>
      </c>
      <c r="EE14" s="22">
        <f t="shared" si="21"/>
        <v>0</v>
      </c>
      <c r="EG14" s="10">
        <f t="shared" si="22"/>
        <v>0</v>
      </c>
      <c r="EH14" s="10">
        <f t="shared" si="22"/>
        <v>0</v>
      </c>
      <c r="EI14" s="10">
        <f t="shared" si="22"/>
        <v>0</v>
      </c>
      <c r="EJ14" s="10">
        <f t="shared" si="23"/>
        <v>156349</v>
      </c>
      <c r="EK14" s="10">
        <f t="shared" si="23"/>
        <v>78174.5</v>
      </c>
      <c r="EL14" s="10">
        <f t="shared" si="23"/>
        <v>77738.600000000006</v>
      </c>
    </row>
    <row r="15" spans="1:142" s="15" customFormat="1" ht="15" customHeight="1">
      <c r="A15" s="11">
        <v>6</v>
      </c>
      <c r="B15" s="12" t="s">
        <v>15</v>
      </c>
      <c r="C15" s="37">
        <v>4710.3999999999996</v>
      </c>
      <c r="D15" s="38">
        <v>87628.6</v>
      </c>
      <c r="E15" s="23">
        <f t="shared" si="24"/>
        <v>762571.4</v>
      </c>
      <c r="F15" s="22">
        <f t="shared" si="24"/>
        <v>380745.7</v>
      </c>
      <c r="G15" s="13">
        <f t="shared" si="0"/>
        <v>353114.73820000002</v>
      </c>
      <c r="H15" s="13">
        <f t="shared" si="1"/>
        <v>92.742935297759104</v>
      </c>
      <c r="I15" s="13">
        <f t="shared" si="2"/>
        <v>46.305793555855885</v>
      </c>
      <c r="J15" s="23">
        <f t="shared" si="3"/>
        <v>236874</v>
      </c>
      <c r="K15" s="13">
        <f t="shared" si="3"/>
        <v>118437</v>
      </c>
      <c r="L15" s="13">
        <f t="shared" si="3"/>
        <v>89250.728200000027</v>
      </c>
      <c r="M15" s="13">
        <f t="shared" si="4"/>
        <v>75.357133497133518</v>
      </c>
      <c r="N15" s="13">
        <f t="shared" si="5"/>
        <v>37.678566748566759</v>
      </c>
      <c r="O15" s="23">
        <f t="shared" si="25"/>
        <v>117761</v>
      </c>
      <c r="P15" s="13">
        <f t="shared" si="6"/>
        <v>58880.5</v>
      </c>
      <c r="Q15" s="22">
        <f t="shared" si="6"/>
        <v>35874.2068</v>
      </c>
      <c r="R15" s="13">
        <f t="shared" si="7"/>
        <v>60.927143621402671</v>
      </c>
      <c r="S15" s="14">
        <f t="shared" si="8"/>
        <v>30.463571810701335</v>
      </c>
      <c r="T15" s="22">
        <v>2500</v>
      </c>
      <c r="U15" s="22">
        <v>1250</v>
      </c>
      <c r="V15" s="22">
        <v>4456.1827999999996</v>
      </c>
      <c r="W15" s="22">
        <f t="shared" si="9"/>
        <v>356.49462399999999</v>
      </c>
      <c r="X15" s="22">
        <f t="shared" si="10"/>
        <v>178.24731199999999</v>
      </c>
      <c r="Y15" s="22">
        <v>3827</v>
      </c>
      <c r="Z15" s="22">
        <v>1913.5</v>
      </c>
      <c r="AA15" s="22">
        <v>2260.2060000000279</v>
      </c>
      <c r="AB15" s="22">
        <v>0</v>
      </c>
      <c r="AC15" s="22">
        <v>0</v>
      </c>
      <c r="AD15" s="22">
        <v>115261</v>
      </c>
      <c r="AE15" s="22">
        <v>57630.5</v>
      </c>
      <c r="AF15" s="22">
        <v>31418.024000000001</v>
      </c>
      <c r="AG15" s="22">
        <f t="shared" si="13"/>
        <v>54.516313410433717</v>
      </c>
      <c r="AH15" s="22">
        <f t="shared" si="14"/>
        <v>27.258156705216859</v>
      </c>
      <c r="AI15" s="22">
        <v>9944</v>
      </c>
      <c r="AJ15" s="22">
        <v>4872</v>
      </c>
      <c r="AK15" s="22">
        <v>4932.38</v>
      </c>
      <c r="AL15" s="22">
        <f t="shared" si="15"/>
        <v>101.23932676518884</v>
      </c>
      <c r="AM15" s="22">
        <f t="shared" si="16"/>
        <v>49.601568785197102</v>
      </c>
      <c r="AN15" s="22">
        <v>10500</v>
      </c>
      <c r="AO15" s="22">
        <v>5250</v>
      </c>
      <c r="AP15" s="22">
        <v>4208</v>
      </c>
      <c r="AQ15" s="22">
        <f>AP15/AO15*100</f>
        <v>80.152380952380952</v>
      </c>
      <c r="AR15" s="22">
        <f>AP15/AN15*100</f>
        <v>40.076190476190476</v>
      </c>
      <c r="AS15" s="22">
        <v>0</v>
      </c>
      <c r="AT15" s="22">
        <v>0</v>
      </c>
      <c r="AU15" s="22">
        <v>0</v>
      </c>
      <c r="AV15" s="22">
        <v>0</v>
      </c>
      <c r="AW15" s="22">
        <v>0</v>
      </c>
      <c r="AX15" s="22">
        <v>0</v>
      </c>
      <c r="AY15" s="22">
        <v>510713.9</v>
      </c>
      <c r="AZ15" s="22">
        <v>255356.95</v>
      </c>
      <c r="BA15" s="22">
        <v>255356.95</v>
      </c>
      <c r="BB15" s="22">
        <v>0</v>
      </c>
      <c r="BC15" s="22">
        <v>0</v>
      </c>
      <c r="BD15" s="22">
        <v>0</v>
      </c>
      <c r="BE15" s="22">
        <v>7510.2</v>
      </c>
      <c r="BF15" s="22">
        <v>3215.1</v>
      </c>
      <c r="BG15" s="22">
        <v>5144.1000000000004</v>
      </c>
      <c r="BH15" s="22">
        <v>0</v>
      </c>
      <c r="BI15" s="22">
        <v>0</v>
      </c>
      <c r="BJ15" s="22">
        <v>0</v>
      </c>
      <c r="BK15" s="22">
        <v>0</v>
      </c>
      <c r="BL15" s="22">
        <v>0</v>
      </c>
      <c r="BM15" s="22">
        <v>0</v>
      </c>
      <c r="BN15" s="22">
        <f t="shared" si="17"/>
        <v>5000</v>
      </c>
      <c r="BO15" s="22">
        <f t="shared" si="17"/>
        <v>2500</v>
      </c>
      <c r="BP15" s="22">
        <f t="shared" si="17"/>
        <v>1244.0640000000001</v>
      </c>
      <c r="BQ15" s="22">
        <f t="shared" si="18"/>
        <v>49.762560000000008</v>
      </c>
      <c r="BR15" s="22">
        <f t="shared" si="19"/>
        <v>24.881280000000004</v>
      </c>
      <c r="BS15" s="22">
        <v>5000</v>
      </c>
      <c r="BT15" s="22">
        <v>2500</v>
      </c>
      <c r="BU15" s="22">
        <v>1194.0640000000001</v>
      </c>
      <c r="BV15" s="22">
        <v>0</v>
      </c>
      <c r="BW15" s="22">
        <v>0</v>
      </c>
      <c r="BX15" s="22">
        <v>0</v>
      </c>
      <c r="BY15" s="22">
        <v>0</v>
      </c>
      <c r="BZ15" s="22">
        <v>0</v>
      </c>
      <c r="CA15" s="22">
        <v>50</v>
      </c>
      <c r="CB15" s="22">
        <v>0</v>
      </c>
      <c r="CC15" s="22">
        <v>0</v>
      </c>
      <c r="CD15" s="22">
        <v>0</v>
      </c>
      <c r="CE15" s="22">
        <v>0</v>
      </c>
      <c r="CF15" s="22">
        <v>0</v>
      </c>
      <c r="CG15" s="22">
        <v>0</v>
      </c>
      <c r="CH15" s="22">
        <v>7473.3</v>
      </c>
      <c r="CI15" s="22">
        <v>3736.65</v>
      </c>
      <c r="CJ15" s="22">
        <v>3362.96</v>
      </c>
      <c r="CK15" s="22">
        <v>0</v>
      </c>
      <c r="CL15" s="22">
        <v>0</v>
      </c>
      <c r="CM15" s="22">
        <v>0</v>
      </c>
      <c r="CN15" s="22">
        <v>89242</v>
      </c>
      <c r="CO15" s="22">
        <v>44621</v>
      </c>
      <c r="CP15" s="22">
        <v>39991.871400000004</v>
      </c>
      <c r="CQ15" s="22">
        <v>33000</v>
      </c>
      <c r="CR15" s="22">
        <v>16500</v>
      </c>
      <c r="CS15" s="22">
        <v>13341.841399999999</v>
      </c>
      <c r="CT15" s="22">
        <v>0</v>
      </c>
      <c r="CU15" s="22">
        <v>0</v>
      </c>
      <c r="CV15" s="22">
        <v>0</v>
      </c>
      <c r="CW15" s="22">
        <v>600</v>
      </c>
      <c r="CX15" s="22">
        <v>300</v>
      </c>
      <c r="CY15" s="22">
        <v>200</v>
      </c>
      <c r="CZ15" s="22">
        <v>0</v>
      </c>
      <c r="DA15" s="22">
        <v>0</v>
      </c>
      <c r="DB15" s="22">
        <v>0</v>
      </c>
      <c r="DC15" s="22">
        <v>0</v>
      </c>
      <c r="DD15" s="22">
        <v>100</v>
      </c>
      <c r="DE15" s="22">
        <v>540</v>
      </c>
      <c r="DF15" s="22">
        <v>0</v>
      </c>
      <c r="DG15" s="22">
        <f t="shared" si="27"/>
        <v>762571.4</v>
      </c>
      <c r="DH15" s="22">
        <f t="shared" si="26"/>
        <v>380745.7</v>
      </c>
      <c r="DI15" s="22">
        <f t="shared" si="28"/>
        <v>353114.73820000002</v>
      </c>
      <c r="DJ15" s="22">
        <v>0</v>
      </c>
      <c r="DK15" s="22">
        <v>0</v>
      </c>
      <c r="DL15" s="22">
        <v>0</v>
      </c>
      <c r="DM15" s="22">
        <v>0</v>
      </c>
      <c r="DN15" s="22">
        <v>0</v>
      </c>
      <c r="DO15" s="22">
        <v>0</v>
      </c>
      <c r="DP15" s="22">
        <v>0</v>
      </c>
      <c r="DQ15" s="22">
        <v>0</v>
      </c>
      <c r="DR15" s="22">
        <v>0</v>
      </c>
      <c r="DS15" s="22">
        <v>0</v>
      </c>
      <c r="DT15" s="22">
        <v>0</v>
      </c>
      <c r="DU15" s="22">
        <v>0</v>
      </c>
      <c r="DV15" s="22">
        <v>0</v>
      </c>
      <c r="DW15" s="22">
        <v>0</v>
      </c>
      <c r="DX15" s="22">
        <v>0</v>
      </c>
      <c r="DY15" s="22">
        <v>0</v>
      </c>
      <c r="DZ15" s="22">
        <v>0</v>
      </c>
      <c r="EA15" s="22">
        <v>0</v>
      </c>
      <c r="EB15" s="22">
        <v>0</v>
      </c>
      <c r="EC15" s="22">
        <f t="shared" si="20"/>
        <v>0</v>
      </c>
      <c r="ED15" s="22">
        <f t="shared" si="20"/>
        <v>0</v>
      </c>
      <c r="EE15" s="22">
        <f t="shared" si="21"/>
        <v>0</v>
      </c>
      <c r="EG15" s="10">
        <f t="shared" si="22"/>
        <v>7473.3</v>
      </c>
      <c r="EH15" s="10">
        <f t="shared" si="22"/>
        <v>3736.65</v>
      </c>
      <c r="EI15" s="10">
        <f t="shared" si="22"/>
        <v>3362.96</v>
      </c>
      <c r="EJ15" s="10">
        <f t="shared" si="23"/>
        <v>525697.4</v>
      </c>
      <c r="EK15" s="10">
        <f t="shared" si="23"/>
        <v>262308.7</v>
      </c>
      <c r="EL15" s="10">
        <f t="shared" si="23"/>
        <v>263864.01</v>
      </c>
    </row>
    <row r="16" spans="1:142" s="15" customFormat="1" ht="15" customHeight="1">
      <c r="A16" s="11">
        <v>7</v>
      </c>
      <c r="B16" s="12" t="s">
        <v>16</v>
      </c>
      <c r="C16" s="37">
        <v>1158</v>
      </c>
      <c r="D16" s="38">
        <v>277.39999999999998</v>
      </c>
      <c r="E16" s="23">
        <f t="shared" si="24"/>
        <v>133403.70000000001</v>
      </c>
      <c r="F16" s="22">
        <f t="shared" si="24"/>
        <v>66701.850000000006</v>
      </c>
      <c r="G16" s="13">
        <f t="shared" si="0"/>
        <v>47736.682999999997</v>
      </c>
      <c r="H16" s="13">
        <f t="shared" si="1"/>
        <v>71.567254881236423</v>
      </c>
      <c r="I16" s="13">
        <f t="shared" si="2"/>
        <v>35.783627440618211</v>
      </c>
      <c r="J16" s="23">
        <f t="shared" si="3"/>
        <v>16794.5</v>
      </c>
      <c r="K16" s="13">
        <f t="shared" si="3"/>
        <v>8397.25</v>
      </c>
      <c r="L16" s="13">
        <f t="shared" si="3"/>
        <v>8061.7829999999994</v>
      </c>
      <c r="M16" s="13">
        <f t="shared" si="4"/>
        <v>96.005037363422545</v>
      </c>
      <c r="N16" s="13">
        <f t="shared" si="5"/>
        <v>48.002518681711273</v>
      </c>
      <c r="O16" s="23">
        <f t="shared" si="25"/>
        <v>6252.5</v>
      </c>
      <c r="P16" s="13">
        <f t="shared" si="6"/>
        <v>3126.25</v>
      </c>
      <c r="Q16" s="22">
        <f t="shared" si="6"/>
        <v>2790.6989999999996</v>
      </c>
      <c r="R16" s="13">
        <f t="shared" si="7"/>
        <v>89.266661335465798</v>
      </c>
      <c r="S16" s="14">
        <f t="shared" si="8"/>
        <v>44.633330667732899</v>
      </c>
      <c r="T16" s="22">
        <v>0</v>
      </c>
      <c r="U16" s="22">
        <v>0</v>
      </c>
      <c r="V16" s="22">
        <v>68.326999999999998</v>
      </c>
      <c r="W16" s="22"/>
      <c r="X16" s="22"/>
      <c r="Y16" s="22">
        <v>16</v>
      </c>
      <c r="Z16" s="22">
        <v>8</v>
      </c>
      <c r="AA16" s="22">
        <v>3.3119999999999998</v>
      </c>
      <c r="AB16" s="22">
        <f t="shared" si="11"/>
        <v>41.4</v>
      </c>
      <c r="AC16" s="22">
        <f t="shared" si="12"/>
        <v>20.7</v>
      </c>
      <c r="AD16" s="22">
        <v>6252.5</v>
      </c>
      <c r="AE16" s="22">
        <v>3126.25</v>
      </c>
      <c r="AF16" s="22">
        <v>2722.3719999999998</v>
      </c>
      <c r="AG16" s="22">
        <f t="shared" si="13"/>
        <v>87.081071571371453</v>
      </c>
      <c r="AH16" s="22">
        <f t="shared" si="14"/>
        <v>43.540535785685726</v>
      </c>
      <c r="AI16" s="22">
        <v>541</v>
      </c>
      <c r="AJ16" s="22">
        <v>270.5</v>
      </c>
      <c r="AK16" s="22">
        <v>115</v>
      </c>
      <c r="AL16" s="22">
        <f t="shared" si="15"/>
        <v>42.513863216266174</v>
      </c>
      <c r="AM16" s="22">
        <f t="shared" si="16"/>
        <v>21.256931608133087</v>
      </c>
      <c r="AN16" s="22">
        <v>0</v>
      </c>
      <c r="AO16" s="22">
        <v>0</v>
      </c>
      <c r="AP16" s="22">
        <v>0</v>
      </c>
      <c r="AQ16" s="22">
        <v>0</v>
      </c>
      <c r="AR16" s="22">
        <v>0</v>
      </c>
      <c r="AS16" s="22">
        <v>0</v>
      </c>
      <c r="AT16" s="22">
        <v>0</v>
      </c>
      <c r="AU16" s="22">
        <v>0</v>
      </c>
      <c r="AV16" s="22">
        <v>0</v>
      </c>
      <c r="AW16" s="22">
        <v>0</v>
      </c>
      <c r="AX16" s="22">
        <v>0</v>
      </c>
      <c r="AY16" s="22">
        <v>77431.8</v>
      </c>
      <c r="AZ16" s="22">
        <v>38715.9</v>
      </c>
      <c r="BA16" s="22">
        <v>38715.9</v>
      </c>
      <c r="BB16" s="22">
        <v>0</v>
      </c>
      <c r="BC16" s="22">
        <v>0</v>
      </c>
      <c r="BD16" s="22">
        <v>0</v>
      </c>
      <c r="BE16" s="22">
        <v>2567.1</v>
      </c>
      <c r="BF16" s="22">
        <v>1283.55</v>
      </c>
      <c r="BG16" s="22">
        <v>959</v>
      </c>
      <c r="BH16" s="22">
        <v>0</v>
      </c>
      <c r="BI16" s="22">
        <v>0</v>
      </c>
      <c r="BJ16" s="22">
        <v>0</v>
      </c>
      <c r="BK16" s="22">
        <v>0</v>
      </c>
      <c r="BL16" s="22">
        <v>0</v>
      </c>
      <c r="BM16" s="22">
        <v>0</v>
      </c>
      <c r="BN16" s="22">
        <f t="shared" si="17"/>
        <v>0</v>
      </c>
      <c r="BO16" s="22">
        <f t="shared" si="17"/>
        <v>0</v>
      </c>
      <c r="BP16" s="22">
        <f t="shared" si="17"/>
        <v>4.2</v>
      </c>
      <c r="BQ16" s="22">
        <v>0</v>
      </c>
      <c r="BR16" s="22">
        <v>0</v>
      </c>
      <c r="BS16" s="22">
        <v>0</v>
      </c>
      <c r="BT16" s="22">
        <v>0</v>
      </c>
      <c r="BU16" s="22">
        <v>4.2</v>
      </c>
      <c r="BV16" s="22">
        <v>0</v>
      </c>
      <c r="BW16" s="22">
        <v>0</v>
      </c>
      <c r="BX16" s="22">
        <v>0</v>
      </c>
      <c r="BY16" s="22">
        <v>0</v>
      </c>
      <c r="BZ16" s="22">
        <v>0</v>
      </c>
      <c r="CA16" s="22">
        <v>0</v>
      </c>
      <c r="CB16" s="22">
        <v>0</v>
      </c>
      <c r="CC16" s="22">
        <v>0</v>
      </c>
      <c r="CD16" s="22">
        <v>0</v>
      </c>
      <c r="CE16" s="22">
        <v>0</v>
      </c>
      <c r="CF16" s="22">
        <v>0</v>
      </c>
      <c r="CG16" s="22">
        <v>0</v>
      </c>
      <c r="CH16" s="22">
        <v>0</v>
      </c>
      <c r="CI16" s="22">
        <v>0</v>
      </c>
      <c r="CJ16" s="22">
        <v>0</v>
      </c>
      <c r="CK16" s="22">
        <v>385</v>
      </c>
      <c r="CL16" s="22">
        <v>192.5</v>
      </c>
      <c r="CM16" s="22">
        <v>49.23</v>
      </c>
      <c r="CN16" s="22">
        <v>9600</v>
      </c>
      <c r="CO16" s="22">
        <v>4800</v>
      </c>
      <c r="CP16" s="22">
        <v>4745.3419999999996</v>
      </c>
      <c r="CQ16" s="22">
        <v>2400</v>
      </c>
      <c r="CR16" s="22">
        <v>1200</v>
      </c>
      <c r="CS16" s="22">
        <v>1281.8620000000001</v>
      </c>
      <c r="CT16" s="22">
        <v>0</v>
      </c>
      <c r="CU16" s="22">
        <v>0</v>
      </c>
      <c r="CV16" s="22">
        <v>0</v>
      </c>
      <c r="CW16" s="22">
        <v>0</v>
      </c>
      <c r="CX16" s="22">
        <v>0</v>
      </c>
      <c r="CY16" s="22">
        <v>0</v>
      </c>
      <c r="CZ16" s="22">
        <v>0</v>
      </c>
      <c r="DA16" s="22">
        <v>0</v>
      </c>
      <c r="DB16" s="22">
        <v>0</v>
      </c>
      <c r="DC16" s="22">
        <v>0</v>
      </c>
      <c r="DD16" s="22">
        <v>0</v>
      </c>
      <c r="DE16" s="22">
        <v>354</v>
      </c>
      <c r="DF16" s="22">
        <v>0</v>
      </c>
      <c r="DG16" s="22">
        <f t="shared" si="27"/>
        <v>96793.400000000009</v>
      </c>
      <c r="DH16" s="22">
        <f t="shared" si="26"/>
        <v>48396.700000000004</v>
      </c>
      <c r="DI16" s="22">
        <f t="shared" si="28"/>
        <v>47736.682999999997</v>
      </c>
      <c r="DJ16" s="22">
        <v>0</v>
      </c>
      <c r="DK16" s="22">
        <v>0</v>
      </c>
      <c r="DL16" s="22">
        <v>0</v>
      </c>
      <c r="DM16" s="22">
        <v>36610.300000000003</v>
      </c>
      <c r="DN16" s="22">
        <v>18305.150000000001</v>
      </c>
      <c r="DO16" s="22">
        <v>0</v>
      </c>
      <c r="DP16" s="22">
        <v>0</v>
      </c>
      <c r="DQ16" s="22">
        <v>0</v>
      </c>
      <c r="DR16" s="22">
        <v>0</v>
      </c>
      <c r="DS16" s="22">
        <v>0</v>
      </c>
      <c r="DT16" s="22">
        <v>0</v>
      </c>
      <c r="DU16" s="22">
        <v>0</v>
      </c>
      <c r="DV16" s="22">
        <v>0</v>
      </c>
      <c r="DW16" s="22">
        <v>0</v>
      </c>
      <c r="DX16" s="22">
        <v>0</v>
      </c>
      <c r="DY16" s="22">
        <v>0</v>
      </c>
      <c r="DZ16" s="22">
        <v>0</v>
      </c>
      <c r="EA16" s="22">
        <v>0</v>
      </c>
      <c r="EB16" s="22">
        <v>0</v>
      </c>
      <c r="EC16" s="22">
        <f t="shared" si="20"/>
        <v>36610.300000000003</v>
      </c>
      <c r="ED16" s="22">
        <f t="shared" si="20"/>
        <v>18305.150000000001</v>
      </c>
      <c r="EE16" s="22">
        <f t="shared" si="21"/>
        <v>0</v>
      </c>
      <c r="EG16" s="10">
        <f t="shared" si="22"/>
        <v>0</v>
      </c>
      <c r="EH16" s="10">
        <f t="shared" si="22"/>
        <v>0</v>
      </c>
      <c r="EI16" s="10">
        <f t="shared" si="22"/>
        <v>0</v>
      </c>
      <c r="EJ16" s="10">
        <f t="shared" si="23"/>
        <v>116609.20000000001</v>
      </c>
      <c r="EK16" s="10">
        <f t="shared" si="23"/>
        <v>58304.600000000006</v>
      </c>
      <c r="EL16" s="10">
        <f t="shared" si="23"/>
        <v>39674.9</v>
      </c>
    </row>
    <row r="17" spans="1:142" s="15" customFormat="1" ht="15" customHeight="1">
      <c r="A17" s="11">
        <v>8</v>
      </c>
      <c r="B17" s="12" t="s">
        <v>17</v>
      </c>
      <c r="C17" s="37">
        <v>0</v>
      </c>
      <c r="D17" s="38">
        <v>70.3</v>
      </c>
      <c r="E17" s="23">
        <f t="shared" si="24"/>
        <v>15115.4</v>
      </c>
      <c r="F17" s="22">
        <f t="shared" si="24"/>
        <v>7557.7</v>
      </c>
      <c r="G17" s="13">
        <f t="shared" si="0"/>
        <v>8416.0229999999992</v>
      </c>
      <c r="H17" s="13">
        <f t="shared" si="1"/>
        <v>111.35693398785345</v>
      </c>
      <c r="I17" s="13">
        <f t="shared" si="2"/>
        <v>55.678466993926726</v>
      </c>
      <c r="J17" s="23">
        <f t="shared" si="3"/>
        <v>4431.8999999999996</v>
      </c>
      <c r="K17" s="13">
        <f t="shared" si="3"/>
        <v>2215.9499999999998</v>
      </c>
      <c r="L17" s="13">
        <f t="shared" si="3"/>
        <v>3074.2729999999988</v>
      </c>
      <c r="M17" s="13">
        <f t="shared" si="4"/>
        <v>138.73386132358578</v>
      </c>
      <c r="N17" s="13">
        <f t="shared" si="5"/>
        <v>69.366930661792892</v>
      </c>
      <c r="O17" s="23">
        <f t="shared" si="25"/>
        <v>1861.8</v>
      </c>
      <c r="P17" s="13">
        <f t="shared" si="6"/>
        <v>930.9</v>
      </c>
      <c r="Q17" s="22">
        <f t="shared" si="6"/>
        <v>1305.7329999999999</v>
      </c>
      <c r="R17" s="13">
        <f t="shared" si="7"/>
        <v>140.26565689118058</v>
      </c>
      <c r="S17" s="14">
        <f t="shared" si="8"/>
        <v>70.132828445590292</v>
      </c>
      <c r="T17" s="22">
        <v>0.3</v>
      </c>
      <c r="U17" s="22">
        <v>0.15</v>
      </c>
      <c r="V17" s="22">
        <v>0.13500000000000001</v>
      </c>
      <c r="W17" s="22">
        <f t="shared" si="9"/>
        <v>90.000000000000014</v>
      </c>
      <c r="X17" s="22">
        <f t="shared" si="10"/>
        <v>45.000000000000007</v>
      </c>
      <c r="Y17" s="22">
        <v>2152.6</v>
      </c>
      <c r="Z17" s="22">
        <v>1076.3</v>
      </c>
      <c r="AA17" s="22">
        <v>1352.4399999999987</v>
      </c>
      <c r="AB17" s="22">
        <f t="shared" si="11"/>
        <v>125.65641549753775</v>
      </c>
      <c r="AC17" s="22">
        <f t="shared" si="12"/>
        <v>62.828207748768875</v>
      </c>
      <c r="AD17" s="22">
        <v>1861.5</v>
      </c>
      <c r="AE17" s="22">
        <v>930.75</v>
      </c>
      <c r="AF17" s="22">
        <v>1305.598</v>
      </c>
      <c r="AG17" s="22">
        <f t="shared" si="13"/>
        <v>140.27375772226696</v>
      </c>
      <c r="AH17" s="22">
        <f t="shared" si="14"/>
        <v>70.136878861133482</v>
      </c>
      <c r="AI17" s="22">
        <v>8</v>
      </c>
      <c r="AJ17" s="22">
        <v>4</v>
      </c>
      <c r="AK17" s="22">
        <v>4</v>
      </c>
      <c r="AL17" s="22">
        <f t="shared" si="15"/>
        <v>100</v>
      </c>
      <c r="AM17" s="22">
        <f t="shared" si="16"/>
        <v>50</v>
      </c>
      <c r="AN17" s="22">
        <v>0</v>
      </c>
      <c r="AO17" s="22">
        <v>0</v>
      </c>
      <c r="AP17" s="22">
        <v>0</v>
      </c>
      <c r="AQ17" s="22">
        <v>0</v>
      </c>
      <c r="AR17" s="22">
        <v>0</v>
      </c>
      <c r="AS17" s="22">
        <v>0</v>
      </c>
      <c r="AT17" s="22">
        <v>0</v>
      </c>
      <c r="AU17" s="22">
        <v>0</v>
      </c>
      <c r="AV17" s="22">
        <v>0</v>
      </c>
      <c r="AW17" s="22">
        <v>0</v>
      </c>
      <c r="AX17" s="22">
        <v>0</v>
      </c>
      <c r="AY17" s="22">
        <v>10683.5</v>
      </c>
      <c r="AZ17" s="22">
        <v>5341.75</v>
      </c>
      <c r="BA17" s="22">
        <v>5341.75</v>
      </c>
      <c r="BB17" s="22">
        <v>0</v>
      </c>
      <c r="BC17" s="22">
        <v>0</v>
      </c>
      <c r="BD17" s="22">
        <v>0</v>
      </c>
      <c r="BE17" s="22">
        <v>0</v>
      </c>
      <c r="BF17" s="22">
        <v>0</v>
      </c>
      <c r="BG17" s="22">
        <v>0</v>
      </c>
      <c r="BH17" s="22">
        <v>0</v>
      </c>
      <c r="BI17" s="22">
        <v>0</v>
      </c>
      <c r="BJ17" s="22">
        <v>0</v>
      </c>
      <c r="BK17" s="22">
        <v>0</v>
      </c>
      <c r="BL17" s="22">
        <v>0</v>
      </c>
      <c r="BM17" s="22">
        <v>0</v>
      </c>
      <c r="BN17" s="22">
        <f t="shared" si="17"/>
        <v>409.5</v>
      </c>
      <c r="BO17" s="22">
        <f t="shared" si="17"/>
        <v>204.75</v>
      </c>
      <c r="BP17" s="22">
        <f t="shared" si="17"/>
        <v>409.1</v>
      </c>
      <c r="BQ17" s="22">
        <f t="shared" si="18"/>
        <v>199.80463980463981</v>
      </c>
      <c r="BR17" s="22">
        <f t="shared" si="19"/>
        <v>99.902319902319903</v>
      </c>
      <c r="BS17" s="22">
        <v>409.5</v>
      </c>
      <c r="BT17" s="22">
        <v>204.75</v>
      </c>
      <c r="BU17" s="22">
        <v>409.1</v>
      </c>
      <c r="BV17" s="22">
        <v>0</v>
      </c>
      <c r="BW17" s="22">
        <v>0</v>
      </c>
      <c r="BX17" s="22">
        <v>0</v>
      </c>
      <c r="BY17" s="22">
        <v>0</v>
      </c>
      <c r="BZ17" s="22">
        <v>0</v>
      </c>
      <c r="CA17" s="22">
        <v>0</v>
      </c>
      <c r="CB17" s="22">
        <v>0</v>
      </c>
      <c r="CC17" s="22">
        <v>0</v>
      </c>
      <c r="CD17" s="22">
        <v>0</v>
      </c>
      <c r="CE17" s="22">
        <v>0</v>
      </c>
      <c r="CF17" s="22">
        <v>0</v>
      </c>
      <c r="CG17" s="22">
        <v>0</v>
      </c>
      <c r="CH17" s="22">
        <v>0</v>
      </c>
      <c r="CI17" s="22">
        <v>0</v>
      </c>
      <c r="CJ17" s="22">
        <v>0</v>
      </c>
      <c r="CK17" s="22">
        <v>0</v>
      </c>
      <c r="CL17" s="22">
        <v>0</v>
      </c>
      <c r="CM17" s="22">
        <v>0</v>
      </c>
      <c r="CN17" s="22">
        <v>0</v>
      </c>
      <c r="CO17" s="22">
        <v>0</v>
      </c>
      <c r="CP17" s="22">
        <v>3</v>
      </c>
      <c r="CQ17" s="22">
        <v>0</v>
      </c>
      <c r="CR17" s="22">
        <v>0</v>
      </c>
      <c r="CS17" s="22">
        <v>0</v>
      </c>
      <c r="CT17" s="22">
        <v>0</v>
      </c>
      <c r="CU17" s="22">
        <v>0</v>
      </c>
      <c r="CV17" s="22">
        <v>0</v>
      </c>
      <c r="CW17" s="22">
        <v>0</v>
      </c>
      <c r="CX17" s="22">
        <v>0</v>
      </c>
      <c r="CY17" s="22">
        <v>0</v>
      </c>
      <c r="CZ17" s="22">
        <v>0</v>
      </c>
      <c r="DA17" s="22">
        <v>0</v>
      </c>
      <c r="DB17" s="22">
        <v>0</v>
      </c>
      <c r="DC17" s="22">
        <v>0</v>
      </c>
      <c r="DD17" s="22">
        <v>0</v>
      </c>
      <c r="DE17" s="22">
        <v>0</v>
      </c>
      <c r="DF17" s="22">
        <v>0</v>
      </c>
      <c r="DG17" s="22">
        <f t="shared" si="27"/>
        <v>15115.4</v>
      </c>
      <c r="DH17" s="22">
        <f t="shared" si="26"/>
        <v>7557.7</v>
      </c>
      <c r="DI17" s="22">
        <f t="shared" si="28"/>
        <v>8416.0229999999992</v>
      </c>
      <c r="DJ17" s="22">
        <v>0</v>
      </c>
      <c r="DK17" s="22">
        <v>0</v>
      </c>
      <c r="DL17" s="22">
        <v>0</v>
      </c>
      <c r="DM17" s="22">
        <v>0</v>
      </c>
      <c r="DN17" s="22">
        <v>0</v>
      </c>
      <c r="DO17" s="22">
        <v>0</v>
      </c>
      <c r="DP17" s="22">
        <v>0</v>
      </c>
      <c r="DQ17" s="22">
        <v>0</v>
      </c>
      <c r="DR17" s="22">
        <v>0</v>
      </c>
      <c r="DS17" s="22">
        <v>0</v>
      </c>
      <c r="DT17" s="22">
        <v>0</v>
      </c>
      <c r="DU17" s="22">
        <v>0</v>
      </c>
      <c r="DV17" s="22">
        <v>0</v>
      </c>
      <c r="DW17" s="22">
        <v>0</v>
      </c>
      <c r="DX17" s="22">
        <v>0</v>
      </c>
      <c r="DY17" s="22">
        <v>0</v>
      </c>
      <c r="DZ17" s="22">
        <v>0</v>
      </c>
      <c r="EA17" s="22">
        <v>0</v>
      </c>
      <c r="EB17" s="22">
        <v>0</v>
      </c>
      <c r="EC17" s="22">
        <f t="shared" si="20"/>
        <v>0</v>
      </c>
      <c r="ED17" s="22">
        <f t="shared" si="20"/>
        <v>0</v>
      </c>
      <c r="EE17" s="22">
        <f t="shared" si="21"/>
        <v>0</v>
      </c>
      <c r="EG17" s="10">
        <f t="shared" si="22"/>
        <v>0</v>
      </c>
      <c r="EH17" s="10">
        <f t="shared" si="22"/>
        <v>0</v>
      </c>
      <c r="EI17" s="10">
        <f t="shared" si="22"/>
        <v>0</v>
      </c>
      <c r="EJ17" s="10">
        <f t="shared" si="23"/>
        <v>10683.5</v>
      </c>
      <c r="EK17" s="10">
        <f t="shared" si="23"/>
        <v>5341.75</v>
      </c>
      <c r="EL17" s="10">
        <f t="shared" si="23"/>
        <v>5341.75</v>
      </c>
    </row>
    <row r="18" spans="1:142" s="15" customFormat="1" ht="15" customHeight="1">
      <c r="A18" s="11">
        <v>9</v>
      </c>
      <c r="B18" s="12" t="s">
        <v>18</v>
      </c>
      <c r="C18" s="37">
        <v>0</v>
      </c>
      <c r="D18" s="38">
        <v>406.5</v>
      </c>
      <c r="E18" s="23">
        <f t="shared" si="24"/>
        <v>5802.8</v>
      </c>
      <c r="F18" s="22">
        <f t="shared" si="24"/>
        <v>2901.4</v>
      </c>
      <c r="G18" s="13">
        <f t="shared" si="0"/>
        <v>2883.105</v>
      </c>
      <c r="H18" s="13">
        <f t="shared" si="1"/>
        <v>99.369442338181571</v>
      </c>
      <c r="I18" s="13">
        <f t="shared" si="2"/>
        <v>49.684721169090786</v>
      </c>
      <c r="J18" s="23">
        <f t="shared" si="3"/>
        <v>1032.5999999999999</v>
      </c>
      <c r="K18" s="13">
        <f t="shared" si="3"/>
        <v>516.29999999999995</v>
      </c>
      <c r="L18" s="13">
        <f t="shared" si="3"/>
        <v>498.005</v>
      </c>
      <c r="M18" s="13">
        <f t="shared" si="4"/>
        <v>96.456517528568668</v>
      </c>
      <c r="N18" s="13">
        <f t="shared" si="5"/>
        <v>48.228258764284334</v>
      </c>
      <c r="O18" s="23">
        <f t="shared" si="25"/>
        <v>822.6</v>
      </c>
      <c r="P18" s="13">
        <f t="shared" si="6"/>
        <v>411.3</v>
      </c>
      <c r="Q18" s="22">
        <f t="shared" si="6"/>
        <v>277.005</v>
      </c>
      <c r="R18" s="13">
        <f t="shared" si="7"/>
        <v>67.348650619985406</v>
      </c>
      <c r="S18" s="14">
        <f t="shared" si="8"/>
        <v>33.674325309992703</v>
      </c>
      <c r="T18" s="22">
        <v>38.1</v>
      </c>
      <c r="U18" s="22">
        <v>19.05</v>
      </c>
      <c r="V18" s="22">
        <v>19.085000000000001</v>
      </c>
      <c r="W18" s="22">
        <f t="shared" si="9"/>
        <v>100.18372703412072</v>
      </c>
      <c r="X18" s="22">
        <f t="shared" si="10"/>
        <v>50.091863517060361</v>
      </c>
      <c r="Y18" s="22">
        <v>0</v>
      </c>
      <c r="Z18" s="22">
        <v>0</v>
      </c>
      <c r="AA18" s="22">
        <v>18</v>
      </c>
      <c r="AB18" s="22">
        <v>0</v>
      </c>
      <c r="AC18" s="22">
        <v>0</v>
      </c>
      <c r="AD18" s="22">
        <v>784.5</v>
      </c>
      <c r="AE18" s="22">
        <v>392.25</v>
      </c>
      <c r="AF18" s="22">
        <v>257.92</v>
      </c>
      <c r="AG18" s="22">
        <f t="shared" si="13"/>
        <v>65.753983428935641</v>
      </c>
      <c r="AH18" s="22">
        <f t="shared" si="14"/>
        <v>32.87699171446782</v>
      </c>
      <c r="AI18" s="22">
        <v>20</v>
      </c>
      <c r="AJ18" s="22">
        <v>10</v>
      </c>
      <c r="AK18" s="22">
        <v>3</v>
      </c>
      <c r="AL18" s="22">
        <v>0</v>
      </c>
      <c r="AM18" s="22">
        <v>0</v>
      </c>
      <c r="AN18" s="22">
        <v>0</v>
      </c>
      <c r="AO18" s="22">
        <v>0</v>
      </c>
      <c r="AP18" s="22">
        <v>0</v>
      </c>
      <c r="AQ18" s="22">
        <v>0</v>
      </c>
      <c r="AR18" s="22">
        <v>0</v>
      </c>
      <c r="AS18" s="22">
        <v>0</v>
      </c>
      <c r="AT18" s="22">
        <v>0</v>
      </c>
      <c r="AU18" s="22">
        <v>0</v>
      </c>
      <c r="AV18" s="22">
        <v>0</v>
      </c>
      <c r="AW18" s="22">
        <v>0</v>
      </c>
      <c r="AX18" s="22">
        <v>0</v>
      </c>
      <c r="AY18" s="22">
        <v>4770.2</v>
      </c>
      <c r="AZ18" s="22">
        <v>2385.1</v>
      </c>
      <c r="BA18" s="22">
        <v>2385.1</v>
      </c>
      <c r="BB18" s="22">
        <v>0</v>
      </c>
      <c r="BC18" s="22">
        <v>0</v>
      </c>
      <c r="BD18" s="22">
        <v>0</v>
      </c>
      <c r="BE18" s="22">
        <v>0</v>
      </c>
      <c r="BF18" s="22">
        <v>0</v>
      </c>
      <c r="BG18" s="22">
        <v>0</v>
      </c>
      <c r="BH18" s="22">
        <v>0</v>
      </c>
      <c r="BI18" s="22">
        <v>0</v>
      </c>
      <c r="BJ18" s="22">
        <v>0</v>
      </c>
      <c r="BK18" s="22">
        <v>0</v>
      </c>
      <c r="BL18" s="22">
        <v>0</v>
      </c>
      <c r="BM18" s="22">
        <v>0</v>
      </c>
      <c r="BN18" s="22">
        <f t="shared" si="17"/>
        <v>190</v>
      </c>
      <c r="BO18" s="22">
        <f t="shared" si="17"/>
        <v>95</v>
      </c>
      <c r="BP18" s="22">
        <f t="shared" si="17"/>
        <v>0</v>
      </c>
      <c r="BQ18" s="22">
        <f t="shared" si="18"/>
        <v>0</v>
      </c>
      <c r="BR18" s="22">
        <f t="shared" si="19"/>
        <v>0</v>
      </c>
      <c r="BS18" s="22">
        <v>90</v>
      </c>
      <c r="BT18" s="22">
        <v>45</v>
      </c>
      <c r="BU18" s="22">
        <v>0</v>
      </c>
      <c r="BV18" s="22">
        <v>100</v>
      </c>
      <c r="BW18" s="22">
        <v>50</v>
      </c>
      <c r="BX18" s="22">
        <v>0</v>
      </c>
      <c r="BY18" s="22">
        <v>0</v>
      </c>
      <c r="BZ18" s="22">
        <v>0</v>
      </c>
      <c r="CA18" s="22">
        <v>0</v>
      </c>
      <c r="CB18" s="22">
        <v>0</v>
      </c>
      <c r="CC18" s="22">
        <v>0</v>
      </c>
      <c r="CD18" s="22">
        <v>0</v>
      </c>
      <c r="CE18" s="22">
        <v>0</v>
      </c>
      <c r="CF18" s="22">
        <v>0</v>
      </c>
      <c r="CG18" s="22">
        <v>0</v>
      </c>
      <c r="CH18" s="22">
        <v>0</v>
      </c>
      <c r="CI18" s="22">
        <v>0</v>
      </c>
      <c r="CJ18" s="22">
        <v>0</v>
      </c>
      <c r="CK18" s="22">
        <v>0</v>
      </c>
      <c r="CL18" s="22">
        <v>0</v>
      </c>
      <c r="CM18" s="22">
        <v>0</v>
      </c>
      <c r="CN18" s="22">
        <v>0</v>
      </c>
      <c r="CO18" s="22">
        <v>0</v>
      </c>
      <c r="CP18" s="22">
        <v>0</v>
      </c>
      <c r="CQ18" s="22">
        <v>0</v>
      </c>
      <c r="CR18" s="22">
        <v>0</v>
      </c>
      <c r="CS18" s="22">
        <v>0</v>
      </c>
      <c r="CT18" s="22">
        <v>0</v>
      </c>
      <c r="CU18" s="22">
        <v>0</v>
      </c>
      <c r="CV18" s="22">
        <v>0</v>
      </c>
      <c r="CW18" s="22">
        <v>0</v>
      </c>
      <c r="CX18" s="22">
        <v>0</v>
      </c>
      <c r="CY18" s="22">
        <v>200</v>
      </c>
      <c r="CZ18" s="22">
        <v>0</v>
      </c>
      <c r="DA18" s="22">
        <v>0</v>
      </c>
      <c r="DB18" s="22">
        <v>0</v>
      </c>
      <c r="DC18" s="22">
        <v>0</v>
      </c>
      <c r="DD18" s="22">
        <v>0</v>
      </c>
      <c r="DE18" s="22">
        <v>0</v>
      </c>
      <c r="DF18" s="22">
        <v>0</v>
      </c>
      <c r="DG18" s="22">
        <f t="shared" si="27"/>
        <v>5802.8</v>
      </c>
      <c r="DH18" s="22">
        <f t="shared" si="26"/>
        <v>2901.4</v>
      </c>
      <c r="DI18" s="22">
        <f t="shared" si="28"/>
        <v>2883.105</v>
      </c>
      <c r="DJ18" s="22">
        <v>0</v>
      </c>
      <c r="DK18" s="22">
        <v>0</v>
      </c>
      <c r="DL18" s="22">
        <v>0</v>
      </c>
      <c r="DM18" s="22">
        <v>0</v>
      </c>
      <c r="DN18" s="22">
        <v>0</v>
      </c>
      <c r="DO18" s="22">
        <v>0</v>
      </c>
      <c r="DP18" s="22">
        <v>0</v>
      </c>
      <c r="DQ18" s="22">
        <v>0</v>
      </c>
      <c r="DR18" s="22">
        <v>0</v>
      </c>
      <c r="DS18" s="22">
        <v>0</v>
      </c>
      <c r="DT18" s="22">
        <v>0</v>
      </c>
      <c r="DU18" s="22">
        <v>0</v>
      </c>
      <c r="DV18" s="22">
        <v>0</v>
      </c>
      <c r="DW18" s="22">
        <v>0</v>
      </c>
      <c r="DX18" s="22">
        <v>0</v>
      </c>
      <c r="DY18" s="22">
        <v>0</v>
      </c>
      <c r="DZ18" s="22">
        <v>0</v>
      </c>
      <c r="EA18" s="22">
        <v>0</v>
      </c>
      <c r="EB18" s="22">
        <v>0</v>
      </c>
      <c r="EC18" s="22">
        <f t="shared" si="20"/>
        <v>0</v>
      </c>
      <c r="ED18" s="22">
        <f t="shared" si="20"/>
        <v>0</v>
      </c>
      <c r="EE18" s="22">
        <f t="shared" si="21"/>
        <v>0</v>
      </c>
      <c r="EG18" s="10">
        <f t="shared" si="22"/>
        <v>0</v>
      </c>
      <c r="EH18" s="10">
        <f t="shared" si="22"/>
        <v>0</v>
      </c>
      <c r="EI18" s="10">
        <f t="shared" si="22"/>
        <v>0</v>
      </c>
      <c r="EJ18" s="10">
        <f t="shared" si="23"/>
        <v>4770.2</v>
      </c>
      <c r="EK18" s="10">
        <f t="shared" si="23"/>
        <v>2385.1</v>
      </c>
      <c r="EL18" s="10">
        <f t="shared" si="23"/>
        <v>2385.1</v>
      </c>
    </row>
    <row r="19" spans="1:142" s="15" customFormat="1" ht="15" customHeight="1">
      <c r="A19" s="11">
        <v>10</v>
      </c>
      <c r="B19" s="12" t="s">
        <v>19</v>
      </c>
      <c r="C19" s="37">
        <v>0</v>
      </c>
      <c r="D19" s="38">
        <v>11800</v>
      </c>
      <c r="E19" s="23">
        <f t="shared" si="24"/>
        <v>151125.79999999999</v>
      </c>
      <c r="F19" s="22">
        <f t="shared" si="24"/>
        <v>75562.899999999994</v>
      </c>
      <c r="G19" s="13">
        <f t="shared" si="0"/>
        <v>61026.794000000002</v>
      </c>
      <c r="H19" s="13">
        <f t="shared" si="1"/>
        <v>80.762906135153628</v>
      </c>
      <c r="I19" s="13">
        <f t="shared" si="2"/>
        <v>40.381453067576814</v>
      </c>
      <c r="J19" s="23">
        <f t="shared" si="3"/>
        <v>12945</v>
      </c>
      <c r="K19" s="13">
        <f t="shared" si="3"/>
        <v>6472.5</v>
      </c>
      <c r="L19" s="13">
        <f t="shared" si="3"/>
        <v>5195.3440000000055</v>
      </c>
      <c r="M19" s="13">
        <f t="shared" si="4"/>
        <v>80.2679644650445</v>
      </c>
      <c r="N19" s="13">
        <f t="shared" si="5"/>
        <v>40.13398223252225</v>
      </c>
      <c r="O19" s="23">
        <f t="shared" si="25"/>
        <v>6991</v>
      </c>
      <c r="P19" s="13">
        <f t="shared" si="6"/>
        <v>3495.5</v>
      </c>
      <c r="Q19" s="22">
        <f t="shared" si="6"/>
        <v>2495.4549999999999</v>
      </c>
      <c r="R19" s="13">
        <f t="shared" si="7"/>
        <v>71.390502074095266</v>
      </c>
      <c r="S19" s="14">
        <f t="shared" si="8"/>
        <v>35.695251037047633</v>
      </c>
      <c r="T19" s="22">
        <v>0</v>
      </c>
      <c r="U19" s="22">
        <v>0</v>
      </c>
      <c r="V19" s="22">
        <v>0.245</v>
      </c>
      <c r="W19" s="22"/>
      <c r="X19" s="22"/>
      <c r="Y19" s="22">
        <v>4404</v>
      </c>
      <c r="Z19" s="22">
        <v>2202</v>
      </c>
      <c r="AA19" s="22">
        <v>2218.6690000000049</v>
      </c>
      <c r="AB19" s="22">
        <v>0</v>
      </c>
      <c r="AC19" s="22">
        <v>0</v>
      </c>
      <c r="AD19" s="22">
        <v>6991</v>
      </c>
      <c r="AE19" s="22">
        <v>3495.5</v>
      </c>
      <c r="AF19" s="22">
        <v>2495.21</v>
      </c>
      <c r="AG19" s="22">
        <f t="shared" si="13"/>
        <v>71.383493062508947</v>
      </c>
      <c r="AH19" s="22">
        <f t="shared" si="14"/>
        <v>35.691746531254473</v>
      </c>
      <c r="AI19" s="22">
        <v>100</v>
      </c>
      <c r="AJ19" s="22">
        <v>50</v>
      </c>
      <c r="AK19" s="22">
        <v>30</v>
      </c>
      <c r="AL19" s="22">
        <v>0</v>
      </c>
      <c r="AM19" s="22">
        <v>0</v>
      </c>
      <c r="AN19" s="22">
        <v>0</v>
      </c>
      <c r="AO19" s="22">
        <v>0</v>
      </c>
      <c r="AP19" s="22">
        <v>0</v>
      </c>
      <c r="AQ19" s="22">
        <v>0</v>
      </c>
      <c r="AR19" s="22">
        <v>0</v>
      </c>
      <c r="AS19" s="22">
        <v>0</v>
      </c>
      <c r="AT19" s="22">
        <v>0</v>
      </c>
      <c r="AU19" s="22">
        <v>0</v>
      </c>
      <c r="AV19" s="22">
        <v>0</v>
      </c>
      <c r="AW19" s="22">
        <v>0</v>
      </c>
      <c r="AX19" s="22">
        <v>0</v>
      </c>
      <c r="AY19" s="22">
        <v>111662.9</v>
      </c>
      <c r="AZ19" s="22">
        <v>55831.45</v>
      </c>
      <c r="BA19" s="22">
        <v>55831.45</v>
      </c>
      <c r="BB19" s="22">
        <v>0</v>
      </c>
      <c r="BC19" s="22">
        <v>0</v>
      </c>
      <c r="BD19" s="22">
        <v>0</v>
      </c>
      <c r="BE19" s="22">
        <v>0</v>
      </c>
      <c r="BF19" s="22">
        <v>0</v>
      </c>
      <c r="BG19" s="22">
        <v>0</v>
      </c>
      <c r="BH19" s="22">
        <v>0</v>
      </c>
      <c r="BI19" s="22">
        <v>0</v>
      </c>
      <c r="BJ19" s="22">
        <v>0</v>
      </c>
      <c r="BK19" s="22">
        <v>0</v>
      </c>
      <c r="BL19" s="22">
        <v>0</v>
      </c>
      <c r="BM19" s="22">
        <v>0</v>
      </c>
      <c r="BN19" s="22">
        <f t="shared" si="17"/>
        <v>1080</v>
      </c>
      <c r="BO19" s="22">
        <f t="shared" si="17"/>
        <v>540</v>
      </c>
      <c r="BP19" s="22">
        <f t="shared" si="17"/>
        <v>418</v>
      </c>
      <c r="BQ19" s="22">
        <f t="shared" si="18"/>
        <v>77.407407407407405</v>
      </c>
      <c r="BR19" s="22">
        <f t="shared" si="19"/>
        <v>38.703703703703702</v>
      </c>
      <c r="BS19" s="22">
        <v>500</v>
      </c>
      <c r="BT19" s="22">
        <v>250</v>
      </c>
      <c r="BU19" s="22">
        <v>178</v>
      </c>
      <c r="BV19" s="22">
        <v>0</v>
      </c>
      <c r="BW19" s="22">
        <v>0</v>
      </c>
      <c r="BX19" s="22">
        <v>0</v>
      </c>
      <c r="BY19" s="22">
        <v>0</v>
      </c>
      <c r="BZ19" s="22">
        <v>0</v>
      </c>
      <c r="CA19" s="22">
        <v>0</v>
      </c>
      <c r="CB19" s="22">
        <v>580</v>
      </c>
      <c r="CC19" s="22">
        <v>290</v>
      </c>
      <c r="CD19" s="22">
        <v>240</v>
      </c>
      <c r="CE19" s="22">
        <v>0</v>
      </c>
      <c r="CF19" s="22">
        <v>0</v>
      </c>
      <c r="CG19" s="22">
        <v>0</v>
      </c>
      <c r="CH19" s="22">
        <v>0</v>
      </c>
      <c r="CI19" s="22">
        <v>0</v>
      </c>
      <c r="CJ19" s="22">
        <v>0</v>
      </c>
      <c r="CK19" s="22">
        <v>0</v>
      </c>
      <c r="CL19" s="22">
        <v>0</v>
      </c>
      <c r="CM19" s="22">
        <v>0</v>
      </c>
      <c r="CN19" s="22">
        <v>370</v>
      </c>
      <c r="CO19" s="22">
        <v>185</v>
      </c>
      <c r="CP19" s="22">
        <v>33.22</v>
      </c>
      <c r="CQ19" s="22">
        <v>370</v>
      </c>
      <c r="CR19" s="22">
        <v>185</v>
      </c>
      <c r="CS19" s="22">
        <v>24.22</v>
      </c>
      <c r="CT19" s="22">
        <v>0</v>
      </c>
      <c r="CU19" s="22">
        <v>0</v>
      </c>
      <c r="CV19" s="22">
        <v>0</v>
      </c>
      <c r="CW19" s="22">
        <v>0</v>
      </c>
      <c r="CX19" s="22">
        <v>0</v>
      </c>
      <c r="CY19" s="22">
        <v>0</v>
      </c>
      <c r="CZ19" s="22">
        <v>0</v>
      </c>
      <c r="DA19" s="22">
        <v>0</v>
      </c>
      <c r="DB19" s="22">
        <v>0</v>
      </c>
      <c r="DC19" s="22">
        <v>0</v>
      </c>
      <c r="DD19" s="22">
        <v>0</v>
      </c>
      <c r="DE19" s="22">
        <v>0</v>
      </c>
      <c r="DF19" s="22">
        <v>0</v>
      </c>
      <c r="DG19" s="22">
        <f t="shared" si="27"/>
        <v>124607.9</v>
      </c>
      <c r="DH19" s="22">
        <f t="shared" si="26"/>
        <v>62303.95</v>
      </c>
      <c r="DI19" s="22">
        <f t="shared" si="28"/>
        <v>61026.794000000002</v>
      </c>
      <c r="DJ19" s="22">
        <v>0</v>
      </c>
      <c r="DK19" s="22">
        <v>0</v>
      </c>
      <c r="DL19" s="22">
        <v>0</v>
      </c>
      <c r="DM19" s="22">
        <v>26517.9</v>
      </c>
      <c r="DN19" s="22">
        <v>13258.95</v>
      </c>
      <c r="DO19" s="22">
        <v>0</v>
      </c>
      <c r="DP19" s="22">
        <v>0</v>
      </c>
      <c r="DQ19" s="22">
        <v>0</v>
      </c>
      <c r="DR19" s="22">
        <v>0</v>
      </c>
      <c r="DS19" s="22">
        <v>0</v>
      </c>
      <c r="DT19" s="22">
        <v>0</v>
      </c>
      <c r="DU19" s="22">
        <v>0</v>
      </c>
      <c r="DV19" s="22">
        <v>0</v>
      </c>
      <c r="DW19" s="22">
        <v>0</v>
      </c>
      <c r="DX19" s="22">
        <v>0</v>
      </c>
      <c r="DY19" s="22">
        <v>0</v>
      </c>
      <c r="DZ19" s="22">
        <v>0</v>
      </c>
      <c r="EA19" s="22">
        <v>0</v>
      </c>
      <c r="EB19" s="22">
        <v>0</v>
      </c>
      <c r="EC19" s="22">
        <f t="shared" si="20"/>
        <v>26517.9</v>
      </c>
      <c r="ED19" s="22">
        <f t="shared" si="20"/>
        <v>13258.95</v>
      </c>
      <c r="EE19" s="22">
        <f t="shared" si="21"/>
        <v>0</v>
      </c>
      <c r="EG19" s="10">
        <f t="shared" si="22"/>
        <v>0</v>
      </c>
      <c r="EH19" s="10">
        <f t="shared" si="22"/>
        <v>0</v>
      </c>
      <c r="EI19" s="10">
        <f t="shared" si="22"/>
        <v>0</v>
      </c>
      <c r="EJ19" s="10">
        <f t="shared" si="23"/>
        <v>138180.79999999999</v>
      </c>
      <c r="EK19" s="10">
        <f t="shared" si="23"/>
        <v>69090.399999999994</v>
      </c>
      <c r="EL19" s="10">
        <f t="shared" si="23"/>
        <v>55831.45</v>
      </c>
    </row>
    <row r="20" spans="1:142" s="15" customFormat="1" ht="15" customHeight="1">
      <c r="A20" s="11">
        <v>11</v>
      </c>
      <c r="B20" s="12" t="s">
        <v>20</v>
      </c>
      <c r="C20" s="37">
        <v>0</v>
      </c>
      <c r="D20" s="38">
        <v>5783.1</v>
      </c>
      <c r="E20" s="23">
        <f t="shared" si="24"/>
        <v>150552.20000000001</v>
      </c>
      <c r="F20" s="22">
        <f t="shared" si="24"/>
        <v>75276.100000000006</v>
      </c>
      <c r="G20" s="13">
        <f t="shared" si="0"/>
        <v>73196.891999999993</v>
      </c>
      <c r="H20" s="13">
        <f t="shared" si="1"/>
        <v>97.237890910926566</v>
      </c>
      <c r="I20" s="13">
        <f t="shared" si="2"/>
        <v>48.618945455463283</v>
      </c>
      <c r="J20" s="23">
        <f t="shared" si="3"/>
        <v>33755</v>
      </c>
      <c r="K20" s="13">
        <f t="shared" si="3"/>
        <v>16877.5</v>
      </c>
      <c r="L20" s="13">
        <f t="shared" si="3"/>
        <v>13871.092000000008</v>
      </c>
      <c r="M20" s="13">
        <f t="shared" si="4"/>
        <v>82.18688786846397</v>
      </c>
      <c r="N20" s="13">
        <f t="shared" si="5"/>
        <v>41.093443934231985</v>
      </c>
      <c r="O20" s="23">
        <f t="shared" si="25"/>
        <v>12000</v>
      </c>
      <c r="P20" s="13">
        <f t="shared" si="6"/>
        <v>6000</v>
      </c>
      <c r="Q20" s="22">
        <f t="shared" si="6"/>
        <v>4884.8060000000005</v>
      </c>
      <c r="R20" s="13">
        <f t="shared" si="7"/>
        <v>81.413433333333344</v>
      </c>
      <c r="S20" s="14">
        <f t="shared" si="8"/>
        <v>40.706716666666672</v>
      </c>
      <c r="T20" s="22">
        <v>0</v>
      </c>
      <c r="U20" s="22">
        <v>0</v>
      </c>
      <c r="V20" s="22">
        <v>0.30499999999999999</v>
      </c>
      <c r="W20" s="22"/>
      <c r="X20" s="22"/>
      <c r="Y20" s="22">
        <v>11900</v>
      </c>
      <c r="Z20" s="22">
        <v>5950</v>
      </c>
      <c r="AA20" s="22">
        <v>2221.6020000000071</v>
      </c>
      <c r="AB20" s="22">
        <v>0</v>
      </c>
      <c r="AC20" s="22">
        <v>0</v>
      </c>
      <c r="AD20" s="22">
        <v>12000</v>
      </c>
      <c r="AE20" s="22">
        <v>6000</v>
      </c>
      <c r="AF20" s="22">
        <v>4884.5010000000002</v>
      </c>
      <c r="AG20" s="22">
        <f t="shared" si="13"/>
        <v>81.408350000000013</v>
      </c>
      <c r="AH20" s="22">
        <f t="shared" si="14"/>
        <v>40.704175000000006</v>
      </c>
      <c r="AI20" s="22">
        <v>1430</v>
      </c>
      <c r="AJ20" s="22">
        <v>715</v>
      </c>
      <c r="AK20" s="22">
        <v>364</v>
      </c>
      <c r="AL20" s="22">
        <f>AK20/AJ20*100</f>
        <v>50.909090909090907</v>
      </c>
      <c r="AM20" s="22">
        <f>AK20/AI20*100</f>
        <v>25.454545454545453</v>
      </c>
      <c r="AN20" s="22">
        <v>0</v>
      </c>
      <c r="AO20" s="22">
        <v>0</v>
      </c>
      <c r="AP20" s="22">
        <v>0</v>
      </c>
      <c r="AQ20" s="22">
        <v>0</v>
      </c>
      <c r="AR20" s="22">
        <v>0</v>
      </c>
      <c r="AS20" s="22">
        <v>0</v>
      </c>
      <c r="AT20" s="22">
        <v>0</v>
      </c>
      <c r="AU20" s="22">
        <v>0</v>
      </c>
      <c r="AV20" s="22">
        <v>0</v>
      </c>
      <c r="AW20" s="22">
        <v>0</v>
      </c>
      <c r="AX20" s="22">
        <v>0</v>
      </c>
      <c r="AY20" s="22">
        <v>115707.2</v>
      </c>
      <c r="AZ20" s="22">
        <v>57853.599999999999</v>
      </c>
      <c r="BA20" s="22">
        <v>57853.599999999999</v>
      </c>
      <c r="BB20" s="22">
        <v>0</v>
      </c>
      <c r="BC20" s="22">
        <v>0</v>
      </c>
      <c r="BD20" s="22">
        <v>0</v>
      </c>
      <c r="BE20" s="22">
        <v>1090</v>
      </c>
      <c r="BF20" s="22">
        <v>545</v>
      </c>
      <c r="BG20" s="22">
        <v>872.2</v>
      </c>
      <c r="BH20" s="22">
        <v>0</v>
      </c>
      <c r="BI20" s="22">
        <v>0</v>
      </c>
      <c r="BJ20" s="22">
        <v>0</v>
      </c>
      <c r="BK20" s="22">
        <v>0</v>
      </c>
      <c r="BL20" s="22">
        <v>0</v>
      </c>
      <c r="BM20" s="22">
        <v>0</v>
      </c>
      <c r="BN20" s="22">
        <f t="shared" si="17"/>
        <v>1525</v>
      </c>
      <c r="BO20" s="22">
        <f t="shared" si="17"/>
        <v>762.5</v>
      </c>
      <c r="BP20" s="22">
        <f t="shared" si="17"/>
        <v>395.56700000000001</v>
      </c>
      <c r="BQ20" s="22">
        <f t="shared" si="18"/>
        <v>51.877639344262292</v>
      </c>
      <c r="BR20" s="22">
        <f t="shared" si="19"/>
        <v>25.938819672131146</v>
      </c>
      <c r="BS20" s="22">
        <v>1500</v>
      </c>
      <c r="BT20" s="22">
        <v>750</v>
      </c>
      <c r="BU20" s="22">
        <v>395.56700000000001</v>
      </c>
      <c r="BV20" s="22">
        <v>0</v>
      </c>
      <c r="BW20" s="22">
        <v>0</v>
      </c>
      <c r="BX20" s="22">
        <v>0</v>
      </c>
      <c r="BY20" s="22">
        <v>0</v>
      </c>
      <c r="BZ20" s="22">
        <v>0</v>
      </c>
      <c r="CA20" s="22">
        <v>0</v>
      </c>
      <c r="CB20" s="22">
        <v>25</v>
      </c>
      <c r="CC20" s="22">
        <v>12.5</v>
      </c>
      <c r="CD20" s="22">
        <v>0</v>
      </c>
      <c r="CE20" s="22">
        <v>0</v>
      </c>
      <c r="CF20" s="22">
        <v>0</v>
      </c>
      <c r="CG20" s="22">
        <v>0</v>
      </c>
      <c r="CH20" s="22">
        <v>0</v>
      </c>
      <c r="CI20" s="22">
        <v>0</v>
      </c>
      <c r="CJ20" s="22">
        <v>0</v>
      </c>
      <c r="CK20" s="22">
        <v>0</v>
      </c>
      <c r="CL20" s="22">
        <v>0</v>
      </c>
      <c r="CM20" s="22">
        <v>0</v>
      </c>
      <c r="CN20" s="22">
        <v>6500</v>
      </c>
      <c r="CO20" s="22">
        <v>3250</v>
      </c>
      <c r="CP20" s="22">
        <v>6005.1170000000002</v>
      </c>
      <c r="CQ20" s="22">
        <v>0</v>
      </c>
      <c r="CR20" s="22">
        <v>0</v>
      </c>
      <c r="CS20" s="22">
        <v>0</v>
      </c>
      <c r="CT20" s="22">
        <v>0</v>
      </c>
      <c r="CU20" s="22">
        <v>0</v>
      </c>
      <c r="CV20" s="22">
        <v>0</v>
      </c>
      <c r="CW20" s="22">
        <v>400</v>
      </c>
      <c r="CX20" s="22">
        <v>200</v>
      </c>
      <c r="CY20" s="22">
        <v>0</v>
      </c>
      <c r="CZ20" s="22">
        <v>0</v>
      </c>
      <c r="DA20" s="22">
        <v>0</v>
      </c>
      <c r="DB20" s="22">
        <v>0</v>
      </c>
      <c r="DC20" s="22">
        <v>0</v>
      </c>
      <c r="DD20" s="22">
        <v>0</v>
      </c>
      <c r="DE20" s="22">
        <v>0</v>
      </c>
      <c r="DF20" s="22">
        <v>0</v>
      </c>
      <c r="DG20" s="22">
        <f t="shared" si="27"/>
        <v>150552.20000000001</v>
      </c>
      <c r="DH20" s="22">
        <f t="shared" si="26"/>
        <v>75276.100000000006</v>
      </c>
      <c r="DI20" s="22">
        <f t="shared" si="28"/>
        <v>72596.891999999993</v>
      </c>
      <c r="DJ20" s="22">
        <v>0</v>
      </c>
      <c r="DK20" s="22">
        <v>0</v>
      </c>
      <c r="DL20" s="22">
        <v>0</v>
      </c>
      <c r="DM20" s="22">
        <v>0</v>
      </c>
      <c r="DN20" s="22">
        <v>0</v>
      </c>
      <c r="DO20" s="22">
        <v>0</v>
      </c>
      <c r="DP20" s="22">
        <v>0</v>
      </c>
      <c r="DQ20" s="22">
        <v>0</v>
      </c>
      <c r="DR20" s="22">
        <v>0</v>
      </c>
      <c r="DS20" s="22">
        <v>0</v>
      </c>
      <c r="DT20" s="22">
        <v>0</v>
      </c>
      <c r="DU20" s="22">
        <v>600</v>
      </c>
      <c r="DV20" s="22">
        <v>0</v>
      </c>
      <c r="DW20" s="22">
        <v>0</v>
      </c>
      <c r="DX20" s="22">
        <v>0</v>
      </c>
      <c r="DY20" s="22">
        <v>0</v>
      </c>
      <c r="DZ20" s="22">
        <v>0</v>
      </c>
      <c r="EA20" s="22">
        <v>0</v>
      </c>
      <c r="EB20" s="22">
        <v>0</v>
      </c>
      <c r="EC20" s="22">
        <f t="shared" si="20"/>
        <v>0</v>
      </c>
      <c r="ED20" s="22">
        <f t="shared" si="20"/>
        <v>0</v>
      </c>
      <c r="EE20" s="22">
        <f t="shared" si="21"/>
        <v>600</v>
      </c>
      <c r="EG20" s="10">
        <f t="shared" si="22"/>
        <v>0</v>
      </c>
      <c r="EH20" s="10">
        <f t="shared" si="22"/>
        <v>0</v>
      </c>
      <c r="EI20" s="10">
        <f t="shared" si="22"/>
        <v>0</v>
      </c>
      <c r="EJ20" s="10">
        <f t="shared" si="23"/>
        <v>116797.2</v>
      </c>
      <c r="EK20" s="10">
        <f t="shared" si="23"/>
        <v>58398.6</v>
      </c>
      <c r="EL20" s="10">
        <f t="shared" si="23"/>
        <v>59325.799999999996</v>
      </c>
    </row>
    <row r="21" spans="1:142" s="15" customFormat="1" ht="15" customHeight="1">
      <c r="A21" s="11">
        <v>12</v>
      </c>
      <c r="B21" s="12" t="s">
        <v>21</v>
      </c>
      <c r="C21" s="37">
        <v>0</v>
      </c>
      <c r="D21" s="38">
        <v>2401</v>
      </c>
      <c r="E21" s="23">
        <f t="shared" si="24"/>
        <v>17547.2</v>
      </c>
      <c r="F21" s="22">
        <f t="shared" si="24"/>
        <v>8773.6</v>
      </c>
      <c r="G21" s="13">
        <f t="shared" si="0"/>
        <v>19329.0124</v>
      </c>
      <c r="H21" s="13">
        <f t="shared" si="1"/>
        <v>220.30879456551472</v>
      </c>
      <c r="I21" s="13">
        <f t="shared" si="2"/>
        <v>110.15439728275736</v>
      </c>
      <c r="J21" s="23">
        <f t="shared" si="3"/>
        <v>4135.0999999999995</v>
      </c>
      <c r="K21" s="13">
        <f t="shared" si="3"/>
        <v>2067.5499999999997</v>
      </c>
      <c r="L21" s="13">
        <f t="shared" si="3"/>
        <v>1031.5369999999991</v>
      </c>
      <c r="M21" s="13">
        <f t="shared" si="4"/>
        <v>49.891755943024322</v>
      </c>
      <c r="N21" s="13">
        <f t="shared" si="5"/>
        <v>24.945877971512161</v>
      </c>
      <c r="O21" s="23">
        <f t="shared" si="25"/>
        <v>3037.2</v>
      </c>
      <c r="P21" s="13">
        <f t="shared" si="6"/>
        <v>1518.6</v>
      </c>
      <c r="Q21" s="22">
        <f t="shared" si="6"/>
        <v>871.57099999999991</v>
      </c>
      <c r="R21" s="13">
        <f t="shared" si="7"/>
        <v>57.393059396812852</v>
      </c>
      <c r="S21" s="14">
        <f t="shared" si="8"/>
        <v>28.696529698406426</v>
      </c>
      <c r="T21" s="22">
        <v>37.200000000000003</v>
      </c>
      <c r="U21" s="22">
        <v>18.600000000000001</v>
      </c>
      <c r="V21" s="22">
        <v>17.867000000000001</v>
      </c>
      <c r="W21" s="22">
        <f t="shared" si="9"/>
        <v>96.05913978494624</v>
      </c>
      <c r="X21" s="22">
        <f t="shared" si="10"/>
        <v>48.02956989247312</v>
      </c>
      <c r="Y21" s="22">
        <v>1000</v>
      </c>
      <c r="Z21" s="22">
        <v>500</v>
      </c>
      <c r="AA21" s="22">
        <v>146.26599999999928</v>
      </c>
      <c r="AB21" s="22">
        <v>0</v>
      </c>
      <c r="AC21" s="22">
        <v>0</v>
      </c>
      <c r="AD21" s="22">
        <v>3000</v>
      </c>
      <c r="AE21" s="22">
        <v>1500</v>
      </c>
      <c r="AF21" s="22">
        <v>853.70399999999995</v>
      </c>
      <c r="AG21" s="22">
        <f t="shared" si="13"/>
        <v>56.913599999999995</v>
      </c>
      <c r="AH21" s="22">
        <f t="shared" si="14"/>
        <v>28.456799999999998</v>
      </c>
      <c r="AI21" s="22">
        <v>0</v>
      </c>
      <c r="AJ21" s="22">
        <v>0</v>
      </c>
      <c r="AK21" s="22">
        <v>0</v>
      </c>
      <c r="AL21" s="22">
        <v>0</v>
      </c>
      <c r="AM21" s="22">
        <v>0</v>
      </c>
      <c r="AN21" s="22">
        <v>0</v>
      </c>
      <c r="AO21" s="22">
        <v>0</v>
      </c>
      <c r="AP21" s="22">
        <v>0</v>
      </c>
      <c r="AQ21" s="22">
        <v>0</v>
      </c>
      <c r="AR21" s="22">
        <v>0</v>
      </c>
      <c r="AS21" s="22">
        <v>0</v>
      </c>
      <c r="AT21" s="22">
        <v>0</v>
      </c>
      <c r="AU21" s="22">
        <v>0</v>
      </c>
      <c r="AV21" s="22">
        <v>0</v>
      </c>
      <c r="AW21" s="22">
        <v>0</v>
      </c>
      <c r="AX21" s="22">
        <v>0</v>
      </c>
      <c r="AY21" s="22">
        <v>13412.1</v>
      </c>
      <c r="AZ21" s="22">
        <v>6706.05</v>
      </c>
      <c r="BA21" s="22">
        <v>6706.05</v>
      </c>
      <c r="BB21" s="22">
        <v>0</v>
      </c>
      <c r="BC21" s="22">
        <v>0</v>
      </c>
      <c r="BD21" s="22">
        <v>0</v>
      </c>
      <c r="BE21" s="22">
        <v>0</v>
      </c>
      <c r="BF21" s="22">
        <v>0</v>
      </c>
      <c r="BG21" s="22">
        <v>0</v>
      </c>
      <c r="BH21" s="22">
        <v>0</v>
      </c>
      <c r="BI21" s="22">
        <v>0</v>
      </c>
      <c r="BJ21" s="22">
        <v>0</v>
      </c>
      <c r="BK21" s="22">
        <v>0</v>
      </c>
      <c r="BL21" s="22">
        <v>0</v>
      </c>
      <c r="BM21" s="22">
        <v>0</v>
      </c>
      <c r="BN21" s="22">
        <f t="shared" si="17"/>
        <v>97.9</v>
      </c>
      <c r="BO21" s="22">
        <f t="shared" si="17"/>
        <v>48.95</v>
      </c>
      <c r="BP21" s="22">
        <f t="shared" si="17"/>
        <v>13.7</v>
      </c>
      <c r="BQ21" s="22">
        <f t="shared" si="18"/>
        <v>27.987742594484168</v>
      </c>
      <c r="BR21" s="22">
        <f t="shared" si="19"/>
        <v>13.993871297242084</v>
      </c>
      <c r="BS21" s="22">
        <v>0</v>
      </c>
      <c r="BT21" s="22">
        <v>0</v>
      </c>
      <c r="BU21" s="22">
        <v>0</v>
      </c>
      <c r="BV21" s="22">
        <v>97.9</v>
      </c>
      <c r="BW21" s="22">
        <v>48.95</v>
      </c>
      <c r="BX21" s="22">
        <v>13.7</v>
      </c>
      <c r="BY21" s="22">
        <v>0</v>
      </c>
      <c r="BZ21" s="22">
        <v>0</v>
      </c>
      <c r="CA21" s="22">
        <v>0</v>
      </c>
      <c r="CB21" s="22">
        <v>0</v>
      </c>
      <c r="CC21" s="22">
        <v>0</v>
      </c>
      <c r="CD21" s="22">
        <v>0</v>
      </c>
      <c r="CE21" s="22">
        <v>0</v>
      </c>
      <c r="CF21" s="22">
        <v>0</v>
      </c>
      <c r="CG21" s="22">
        <v>0</v>
      </c>
      <c r="CH21" s="22">
        <v>0</v>
      </c>
      <c r="CI21" s="22">
        <v>0</v>
      </c>
      <c r="CJ21" s="22">
        <v>0</v>
      </c>
      <c r="CK21" s="22">
        <v>0</v>
      </c>
      <c r="CL21" s="22">
        <v>0</v>
      </c>
      <c r="CM21" s="22">
        <v>0</v>
      </c>
      <c r="CN21" s="22">
        <v>0</v>
      </c>
      <c r="CO21" s="22">
        <v>0</v>
      </c>
      <c r="CP21" s="22">
        <v>0</v>
      </c>
      <c r="CQ21" s="22">
        <v>0</v>
      </c>
      <c r="CR21" s="22">
        <v>0</v>
      </c>
      <c r="CS21" s="22">
        <v>0</v>
      </c>
      <c r="CT21" s="22">
        <v>0</v>
      </c>
      <c r="CU21" s="22">
        <v>0</v>
      </c>
      <c r="CV21" s="22">
        <v>0</v>
      </c>
      <c r="CW21" s="22">
        <v>0</v>
      </c>
      <c r="CX21" s="22">
        <v>0</v>
      </c>
      <c r="CY21" s="22">
        <v>0</v>
      </c>
      <c r="CZ21" s="22">
        <v>0</v>
      </c>
      <c r="DA21" s="22">
        <v>0</v>
      </c>
      <c r="DB21" s="22">
        <v>11591.4254</v>
      </c>
      <c r="DC21" s="22">
        <v>0</v>
      </c>
      <c r="DD21" s="22">
        <v>0</v>
      </c>
      <c r="DE21" s="22">
        <v>0</v>
      </c>
      <c r="DF21" s="22">
        <v>0</v>
      </c>
      <c r="DG21" s="22">
        <f t="shared" si="27"/>
        <v>17547.2</v>
      </c>
      <c r="DH21" s="22">
        <f t="shared" si="26"/>
        <v>8773.6</v>
      </c>
      <c r="DI21" s="22">
        <f t="shared" si="28"/>
        <v>19329.0124</v>
      </c>
      <c r="DJ21" s="22">
        <v>0</v>
      </c>
      <c r="DK21" s="22">
        <v>0</v>
      </c>
      <c r="DL21" s="22">
        <v>0</v>
      </c>
      <c r="DM21" s="22">
        <v>0</v>
      </c>
      <c r="DN21" s="22">
        <v>0</v>
      </c>
      <c r="DO21" s="22">
        <v>0</v>
      </c>
      <c r="DP21" s="22">
        <v>0</v>
      </c>
      <c r="DQ21" s="22">
        <v>0</v>
      </c>
      <c r="DR21" s="22">
        <v>0</v>
      </c>
      <c r="DS21" s="22">
        <v>0</v>
      </c>
      <c r="DT21" s="22">
        <v>0</v>
      </c>
      <c r="DU21" s="22">
        <v>0</v>
      </c>
      <c r="DV21" s="22">
        <v>0</v>
      </c>
      <c r="DW21" s="22">
        <v>0</v>
      </c>
      <c r="DX21" s="22">
        <v>0</v>
      </c>
      <c r="DY21" s="22">
        <v>0</v>
      </c>
      <c r="DZ21" s="22">
        <v>0</v>
      </c>
      <c r="EA21" s="22">
        <v>0</v>
      </c>
      <c r="EB21" s="22">
        <v>0</v>
      </c>
      <c r="EC21" s="22">
        <f t="shared" si="20"/>
        <v>0</v>
      </c>
      <c r="ED21" s="22">
        <f t="shared" si="20"/>
        <v>0</v>
      </c>
      <c r="EE21" s="22">
        <f t="shared" si="21"/>
        <v>0</v>
      </c>
      <c r="EG21" s="10">
        <f t="shared" si="22"/>
        <v>0</v>
      </c>
      <c r="EH21" s="10">
        <f t="shared" si="22"/>
        <v>0</v>
      </c>
      <c r="EI21" s="10">
        <f t="shared" si="22"/>
        <v>0</v>
      </c>
      <c r="EJ21" s="10">
        <f t="shared" si="23"/>
        <v>13412.1</v>
      </c>
      <c r="EK21" s="10">
        <f t="shared" si="23"/>
        <v>6706.05</v>
      </c>
      <c r="EL21" s="10">
        <f t="shared" si="23"/>
        <v>18297.475399999999</v>
      </c>
    </row>
    <row r="22" spans="1:142" s="18" customFormat="1" ht="15" customHeight="1">
      <c r="A22" s="11">
        <v>13</v>
      </c>
      <c r="B22" s="12" t="s">
        <v>22</v>
      </c>
      <c r="C22" s="37">
        <v>0</v>
      </c>
      <c r="D22" s="38">
        <v>3627.5</v>
      </c>
      <c r="E22" s="23">
        <f t="shared" si="24"/>
        <v>131141.51</v>
      </c>
      <c r="F22" s="22">
        <f t="shared" si="24"/>
        <v>65570.755000000005</v>
      </c>
      <c r="G22" s="13">
        <f t="shared" si="0"/>
        <v>59376.353999999999</v>
      </c>
      <c r="H22" s="13">
        <f t="shared" si="1"/>
        <v>90.553104047681003</v>
      </c>
      <c r="I22" s="13">
        <f t="shared" si="2"/>
        <v>45.276552023840502</v>
      </c>
      <c r="J22" s="23">
        <f t="shared" si="3"/>
        <v>21417.599999999999</v>
      </c>
      <c r="K22" s="13">
        <f t="shared" si="3"/>
        <v>10708.8</v>
      </c>
      <c r="L22" s="13">
        <f t="shared" si="3"/>
        <v>5560.6039999999985</v>
      </c>
      <c r="M22" s="13">
        <f t="shared" si="4"/>
        <v>51.925556551621085</v>
      </c>
      <c r="N22" s="13">
        <f t="shared" si="5"/>
        <v>25.962778275810543</v>
      </c>
      <c r="O22" s="23">
        <f t="shared" si="25"/>
        <v>13077.7</v>
      </c>
      <c r="P22" s="13">
        <f t="shared" si="6"/>
        <v>6538.85</v>
      </c>
      <c r="Q22" s="22">
        <f t="shared" si="6"/>
        <v>3551.011</v>
      </c>
      <c r="R22" s="13">
        <f t="shared" si="7"/>
        <v>54.306353563700036</v>
      </c>
      <c r="S22" s="14">
        <f t="shared" si="8"/>
        <v>27.153176781850018</v>
      </c>
      <c r="T22" s="22">
        <v>4.2</v>
      </c>
      <c r="U22" s="22">
        <v>2.1</v>
      </c>
      <c r="V22" s="22">
        <v>1.8879999999999999</v>
      </c>
      <c r="W22" s="22">
        <f t="shared" si="9"/>
        <v>89.904761904761898</v>
      </c>
      <c r="X22" s="22">
        <f t="shared" si="10"/>
        <v>44.952380952380949</v>
      </c>
      <c r="Y22" s="22">
        <v>5489.9</v>
      </c>
      <c r="Z22" s="22">
        <v>2744.95</v>
      </c>
      <c r="AA22" s="22">
        <v>755.95699999999886</v>
      </c>
      <c r="AB22" s="22">
        <f t="shared" si="11"/>
        <v>27.539918759904513</v>
      </c>
      <c r="AC22" s="22">
        <f t="shared" si="12"/>
        <v>13.769959379952256</v>
      </c>
      <c r="AD22" s="22">
        <v>13073.5</v>
      </c>
      <c r="AE22" s="22">
        <v>6536.75</v>
      </c>
      <c r="AF22" s="22">
        <v>3549.123</v>
      </c>
      <c r="AG22" s="22">
        <f t="shared" si="13"/>
        <v>54.294917198913836</v>
      </c>
      <c r="AH22" s="22">
        <f t="shared" si="14"/>
        <v>27.147458599456918</v>
      </c>
      <c r="AI22" s="22">
        <v>580</v>
      </c>
      <c r="AJ22" s="22">
        <v>290</v>
      </c>
      <c r="AK22" s="22">
        <v>138.69999999999999</v>
      </c>
      <c r="AL22" s="22">
        <f>AK22/AJ22*100</f>
        <v>47.827586206896548</v>
      </c>
      <c r="AM22" s="22">
        <f>AK22/AI22*100</f>
        <v>23.913793103448274</v>
      </c>
      <c r="AN22" s="22">
        <v>0</v>
      </c>
      <c r="AO22" s="22">
        <v>0</v>
      </c>
      <c r="AP22" s="22">
        <v>0</v>
      </c>
      <c r="AQ22" s="22">
        <v>0</v>
      </c>
      <c r="AR22" s="22">
        <v>0</v>
      </c>
      <c r="AS22" s="22">
        <v>0</v>
      </c>
      <c r="AT22" s="22">
        <v>0</v>
      </c>
      <c r="AU22" s="22">
        <v>0</v>
      </c>
      <c r="AV22" s="22">
        <v>0</v>
      </c>
      <c r="AW22" s="22">
        <v>0</v>
      </c>
      <c r="AX22" s="22">
        <v>0</v>
      </c>
      <c r="AY22" s="22">
        <v>97431.5</v>
      </c>
      <c r="AZ22" s="22">
        <v>48715.75</v>
      </c>
      <c r="BA22" s="22">
        <v>48715.75</v>
      </c>
      <c r="BB22" s="22">
        <v>0</v>
      </c>
      <c r="BC22" s="22">
        <v>0</v>
      </c>
      <c r="BD22" s="22">
        <v>0</v>
      </c>
      <c r="BE22" s="22">
        <v>0</v>
      </c>
      <c r="BF22" s="22">
        <v>0</v>
      </c>
      <c r="BG22" s="22">
        <v>0</v>
      </c>
      <c r="BH22" s="22">
        <v>0</v>
      </c>
      <c r="BI22" s="22">
        <v>0</v>
      </c>
      <c r="BJ22" s="22">
        <v>0</v>
      </c>
      <c r="BK22" s="22">
        <v>0</v>
      </c>
      <c r="BL22" s="22">
        <v>0</v>
      </c>
      <c r="BM22" s="22">
        <v>0</v>
      </c>
      <c r="BN22" s="22">
        <f t="shared" si="17"/>
        <v>950</v>
      </c>
      <c r="BO22" s="22">
        <f t="shared" si="17"/>
        <v>475</v>
      </c>
      <c r="BP22" s="22">
        <f t="shared" si="17"/>
        <v>273.43599999999998</v>
      </c>
      <c r="BQ22" s="22">
        <f t="shared" si="18"/>
        <v>57.565473684210524</v>
      </c>
      <c r="BR22" s="22">
        <f t="shared" si="19"/>
        <v>28.782736842105262</v>
      </c>
      <c r="BS22" s="22">
        <v>0</v>
      </c>
      <c r="BT22" s="22">
        <v>0</v>
      </c>
      <c r="BU22" s="22">
        <v>0</v>
      </c>
      <c r="BV22" s="22">
        <v>750</v>
      </c>
      <c r="BW22" s="22">
        <v>375</v>
      </c>
      <c r="BX22" s="22">
        <v>273.43599999999998</v>
      </c>
      <c r="BY22" s="22">
        <v>0</v>
      </c>
      <c r="BZ22" s="22">
        <v>0</v>
      </c>
      <c r="CA22" s="22">
        <v>0</v>
      </c>
      <c r="CB22" s="22">
        <v>200</v>
      </c>
      <c r="CC22" s="22">
        <v>100</v>
      </c>
      <c r="CD22" s="22">
        <v>0</v>
      </c>
      <c r="CE22" s="22">
        <v>0</v>
      </c>
      <c r="CF22" s="22">
        <v>0</v>
      </c>
      <c r="CG22" s="22">
        <v>0</v>
      </c>
      <c r="CH22" s="22">
        <v>0</v>
      </c>
      <c r="CI22" s="22">
        <v>0</v>
      </c>
      <c r="CJ22" s="22">
        <v>0</v>
      </c>
      <c r="CK22" s="22">
        <v>0</v>
      </c>
      <c r="CL22" s="22">
        <v>0</v>
      </c>
      <c r="CM22" s="22">
        <v>0</v>
      </c>
      <c r="CN22" s="22">
        <v>1320</v>
      </c>
      <c r="CO22" s="22">
        <v>660</v>
      </c>
      <c r="CP22" s="22">
        <v>841.5</v>
      </c>
      <c r="CQ22" s="22">
        <v>600</v>
      </c>
      <c r="CR22" s="22">
        <v>300</v>
      </c>
      <c r="CS22" s="22">
        <v>70.5</v>
      </c>
      <c r="CT22" s="22">
        <v>0</v>
      </c>
      <c r="CU22" s="22">
        <v>0</v>
      </c>
      <c r="CV22" s="22">
        <v>0</v>
      </c>
      <c r="CW22" s="22">
        <v>0</v>
      </c>
      <c r="CX22" s="22">
        <v>0</v>
      </c>
      <c r="CY22" s="22">
        <v>0</v>
      </c>
      <c r="CZ22" s="22">
        <v>0</v>
      </c>
      <c r="DA22" s="22">
        <v>0</v>
      </c>
      <c r="DB22" s="22">
        <v>0</v>
      </c>
      <c r="DC22" s="22">
        <v>0</v>
      </c>
      <c r="DD22" s="22">
        <v>0</v>
      </c>
      <c r="DE22" s="22">
        <v>0</v>
      </c>
      <c r="DF22" s="22">
        <v>0</v>
      </c>
      <c r="DG22" s="22">
        <f t="shared" si="27"/>
        <v>118849.1</v>
      </c>
      <c r="DH22" s="22">
        <f t="shared" si="26"/>
        <v>59424.55</v>
      </c>
      <c r="DI22" s="22">
        <f t="shared" si="28"/>
        <v>54276.353999999999</v>
      </c>
      <c r="DJ22" s="22">
        <v>0</v>
      </c>
      <c r="DK22" s="22">
        <v>0</v>
      </c>
      <c r="DL22" s="22">
        <v>0</v>
      </c>
      <c r="DM22" s="22">
        <v>12292.41</v>
      </c>
      <c r="DN22" s="22">
        <v>6146.2049999999999</v>
      </c>
      <c r="DO22" s="22">
        <v>5100</v>
      </c>
      <c r="DP22" s="22">
        <v>0</v>
      </c>
      <c r="DQ22" s="22">
        <v>0</v>
      </c>
      <c r="DR22" s="22">
        <v>0</v>
      </c>
      <c r="DS22" s="22">
        <v>0</v>
      </c>
      <c r="DT22" s="22">
        <v>0</v>
      </c>
      <c r="DU22" s="22">
        <v>0</v>
      </c>
      <c r="DV22" s="22">
        <v>0</v>
      </c>
      <c r="DW22" s="22">
        <v>0</v>
      </c>
      <c r="DX22" s="22">
        <v>0</v>
      </c>
      <c r="DY22" s="22">
        <v>0</v>
      </c>
      <c r="DZ22" s="22">
        <v>0</v>
      </c>
      <c r="EA22" s="22">
        <v>0</v>
      </c>
      <c r="EB22" s="22">
        <v>0</v>
      </c>
      <c r="EC22" s="22">
        <f t="shared" si="20"/>
        <v>12292.41</v>
      </c>
      <c r="ED22" s="22">
        <f t="shared" si="20"/>
        <v>6146.2049999999999</v>
      </c>
      <c r="EE22" s="22">
        <f t="shared" si="21"/>
        <v>5100</v>
      </c>
      <c r="EG22" s="10">
        <f t="shared" si="22"/>
        <v>0</v>
      </c>
      <c r="EH22" s="10">
        <f t="shared" si="22"/>
        <v>0</v>
      </c>
      <c r="EI22" s="10">
        <f t="shared" si="22"/>
        <v>0</v>
      </c>
      <c r="EJ22" s="10">
        <f t="shared" si="23"/>
        <v>109723.91</v>
      </c>
      <c r="EK22" s="10">
        <f t="shared" si="23"/>
        <v>54861.955000000002</v>
      </c>
      <c r="EL22" s="10">
        <f t="shared" si="23"/>
        <v>53815.75</v>
      </c>
    </row>
    <row r="23" spans="1:142" s="18" customFormat="1" ht="15" customHeight="1">
      <c r="A23" s="11">
        <v>14</v>
      </c>
      <c r="B23" s="12" t="s">
        <v>23</v>
      </c>
      <c r="C23" s="37">
        <v>0</v>
      </c>
      <c r="D23" s="38">
        <v>5587.1</v>
      </c>
      <c r="E23" s="23">
        <f t="shared" si="24"/>
        <v>57187.9</v>
      </c>
      <c r="F23" s="22">
        <f t="shared" si="24"/>
        <v>28593.95</v>
      </c>
      <c r="G23" s="13">
        <f t="shared" si="0"/>
        <v>27381.489000000001</v>
      </c>
      <c r="H23" s="13">
        <f t="shared" si="1"/>
        <v>95.759728893699545</v>
      </c>
      <c r="I23" s="13">
        <f t="shared" si="2"/>
        <v>47.879864446849773</v>
      </c>
      <c r="J23" s="23">
        <f t="shared" si="3"/>
        <v>9963.6</v>
      </c>
      <c r="K23" s="13">
        <f t="shared" si="3"/>
        <v>4981.8</v>
      </c>
      <c r="L23" s="13">
        <f t="shared" si="3"/>
        <v>3769.3390000000022</v>
      </c>
      <c r="M23" s="13">
        <f t="shared" si="4"/>
        <v>75.66219037295761</v>
      </c>
      <c r="N23" s="13">
        <f t="shared" si="5"/>
        <v>37.831095186478805</v>
      </c>
      <c r="O23" s="23">
        <f t="shared" si="25"/>
        <v>4538.3</v>
      </c>
      <c r="P23" s="13">
        <f t="shared" si="6"/>
        <v>2269.15</v>
      </c>
      <c r="Q23" s="22">
        <f t="shared" si="6"/>
        <v>2372.3910000000001</v>
      </c>
      <c r="R23" s="13">
        <f t="shared" si="7"/>
        <v>104.54976533063041</v>
      </c>
      <c r="S23" s="14">
        <f t="shared" si="8"/>
        <v>52.274882665315204</v>
      </c>
      <c r="T23" s="22">
        <v>0</v>
      </c>
      <c r="U23" s="22">
        <v>0</v>
      </c>
      <c r="V23" s="22">
        <v>22.396999999999998</v>
      </c>
      <c r="W23" s="22"/>
      <c r="X23" s="22"/>
      <c r="Y23" s="22">
        <v>2901.3</v>
      </c>
      <c r="Z23" s="22">
        <v>1450.65</v>
      </c>
      <c r="AA23" s="22">
        <v>500.84800000000178</v>
      </c>
      <c r="AB23" s="22">
        <f t="shared" si="11"/>
        <v>34.525764312549668</v>
      </c>
      <c r="AC23" s="22">
        <f t="shared" si="12"/>
        <v>17.262882156274834</v>
      </c>
      <c r="AD23" s="22">
        <v>4538.3</v>
      </c>
      <c r="AE23" s="22">
        <v>2269.15</v>
      </c>
      <c r="AF23" s="22">
        <v>2349.9940000000001</v>
      </c>
      <c r="AG23" s="22">
        <f t="shared" si="13"/>
        <v>103.56274375867616</v>
      </c>
      <c r="AH23" s="22">
        <f t="shared" si="14"/>
        <v>51.781371879338081</v>
      </c>
      <c r="AI23" s="22">
        <v>934</v>
      </c>
      <c r="AJ23" s="22">
        <v>467</v>
      </c>
      <c r="AK23" s="22">
        <v>227.8</v>
      </c>
      <c r="AL23" s="22">
        <f>AK23/AJ23*100</f>
        <v>48.779443254817991</v>
      </c>
      <c r="AM23" s="22">
        <f>AK23/AI23*100</f>
        <v>24.389721627408996</v>
      </c>
      <c r="AN23" s="22">
        <v>0</v>
      </c>
      <c r="AO23" s="22">
        <v>0</v>
      </c>
      <c r="AP23" s="22">
        <v>0</v>
      </c>
      <c r="AQ23" s="22">
        <v>0</v>
      </c>
      <c r="AR23" s="22">
        <v>0</v>
      </c>
      <c r="AS23" s="22">
        <v>0</v>
      </c>
      <c r="AT23" s="22">
        <v>0</v>
      </c>
      <c r="AU23" s="22">
        <v>0</v>
      </c>
      <c r="AV23" s="22">
        <v>0</v>
      </c>
      <c r="AW23" s="22">
        <v>0</v>
      </c>
      <c r="AX23" s="22">
        <v>0</v>
      </c>
      <c r="AY23" s="22">
        <v>47224.3</v>
      </c>
      <c r="AZ23" s="22">
        <v>23612.15</v>
      </c>
      <c r="BA23" s="22">
        <v>23612.15</v>
      </c>
      <c r="BB23" s="22">
        <v>0</v>
      </c>
      <c r="BC23" s="22">
        <v>0</v>
      </c>
      <c r="BD23" s="22">
        <v>0</v>
      </c>
      <c r="BE23" s="22">
        <v>0</v>
      </c>
      <c r="BF23" s="22">
        <v>0</v>
      </c>
      <c r="BG23" s="22">
        <v>0</v>
      </c>
      <c r="BH23" s="22">
        <v>0</v>
      </c>
      <c r="BI23" s="22">
        <v>0</v>
      </c>
      <c r="BJ23" s="22">
        <v>0</v>
      </c>
      <c r="BK23" s="22">
        <v>0</v>
      </c>
      <c r="BL23" s="22">
        <v>0</v>
      </c>
      <c r="BM23" s="22">
        <v>0</v>
      </c>
      <c r="BN23" s="22">
        <f t="shared" si="17"/>
        <v>200</v>
      </c>
      <c r="BO23" s="22">
        <f t="shared" si="17"/>
        <v>100</v>
      </c>
      <c r="BP23" s="22">
        <f t="shared" si="17"/>
        <v>222.3</v>
      </c>
      <c r="BQ23" s="22">
        <f t="shared" si="18"/>
        <v>222.30000000000004</v>
      </c>
      <c r="BR23" s="22">
        <f t="shared" si="19"/>
        <v>111.15000000000002</v>
      </c>
      <c r="BS23" s="22">
        <v>0</v>
      </c>
      <c r="BT23" s="22">
        <v>0</v>
      </c>
      <c r="BU23" s="22">
        <v>0</v>
      </c>
      <c r="BV23" s="22">
        <v>200</v>
      </c>
      <c r="BW23" s="22">
        <v>100</v>
      </c>
      <c r="BX23" s="22">
        <v>117.3</v>
      </c>
      <c r="BY23" s="22">
        <v>0</v>
      </c>
      <c r="BZ23" s="22">
        <v>0</v>
      </c>
      <c r="CA23" s="22">
        <v>0</v>
      </c>
      <c r="CB23" s="22">
        <v>0</v>
      </c>
      <c r="CC23" s="22">
        <v>0</v>
      </c>
      <c r="CD23" s="22">
        <v>105</v>
      </c>
      <c r="CE23" s="22">
        <v>0</v>
      </c>
      <c r="CF23" s="22">
        <v>0</v>
      </c>
      <c r="CG23" s="22">
        <v>0</v>
      </c>
      <c r="CH23" s="22">
        <v>0</v>
      </c>
      <c r="CI23" s="22">
        <v>0</v>
      </c>
      <c r="CJ23" s="22">
        <v>0</v>
      </c>
      <c r="CK23" s="22">
        <v>0</v>
      </c>
      <c r="CL23" s="22">
        <v>0</v>
      </c>
      <c r="CM23" s="22">
        <v>0</v>
      </c>
      <c r="CN23" s="22">
        <v>1390</v>
      </c>
      <c r="CO23" s="22">
        <v>695</v>
      </c>
      <c r="CP23" s="22">
        <v>446</v>
      </c>
      <c r="CQ23" s="22">
        <v>290</v>
      </c>
      <c r="CR23" s="22">
        <v>145</v>
      </c>
      <c r="CS23" s="22">
        <v>12</v>
      </c>
      <c r="CT23" s="22">
        <v>0</v>
      </c>
      <c r="CU23" s="22">
        <v>0</v>
      </c>
      <c r="CV23" s="22">
        <v>0</v>
      </c>
      <c r="CW23" s="22">
        <v>0</v>
      </c>
      <c r="CX23" s="22">
        <v>0</v>
      </c>
      <c r="CY23" s="22">
        <v>0</v>
      </c>
      <c r="CZ23" s="22">
        <v>0</v>
      </c>
      <c r="DA23" s="22">
        <v>0</v>
      </c>
      <c r="DB23" s="22">
        <v>0</v>
      </c>
      <c r="DC23" s="22">
        <v>0</v>
      </c>
      <c r="DD23" s="22">
        <v>0</v>
      </c>
      <c r="DE23" s="22">
        <v>0</v>
      </c>
      <c r="DF23" s="22">
        <v>0</v>
      </c>
      <c r="DG23" s="22">
        <f t="shared" si="27"/>
        <v>57187.9</v>
      </c>
      <c r="DH23" s="22">
        <f t="shared" si="26"/>
        <v>28593.95</v>
      </c>
      <c r="DI23" s="22">
        <f t="shared" si="28"/>
        <v>27381.489000000001</v>
      </c>
      <c r="DJ23" s="22">
        <v>0</v>
      </c>
      <c r="DK23" s="22">
        <v>0</v>
      </c>
      <c r="DL23" s="22">
        <v>0</v>
      </c>
      <c r="DM23" s="22">
        <v>0</v>
      </c>
      <c r="DN23" s="22">
        <v>0</v>
      </c>
      <c r="DO23" s="22">
        <v>0</v>
      </c>
      <c r="DP23" s="22">
        <v>0</v>
      </c>
      <c r="DQ23" s="22">
        <v>0</v>
      </c>
      <c r="DR23" s="22">
        <v>0</v>
      </c>
      <c r="DS23" s="22">
        <v>0</v>
      </c>
      <c r="DT23" s="22">
        <v>0</v>
      </c>
      <c r="DU23" s="22">
        <v>0</v>
      </c>
      <c r="DV23" s="22">
        <v>0</v>
      </c>
      <c r="DW23" s="22">
        <v>0</v>
      </c>
      <c r="DX23" s="22">
        <v>0</v>
      </c>
      <c r="DY23" s="22">
        <v>0</v>
      </c>
      <c r="DZ23" s="22">
        <v>0</v>
      </c>
      <c r="EA23" s="22">
        <v>0</v>
      </c>
      <c r="EB23" s="22">
        <v>0</v>
      </c>
      <c r="EC23" s="22">
        <f t="shared" si="20"/>
        <v>0</v>
      </c>
      <c r="ED23" s="22">
        <f t="shared" si="20"/>
        <v>0</v>
      </c>
      <c r="EE23" s="22">
        <f t="shared" si="21"/>
        <v>0</v>
      </c>
      <c r="EG23" s="10">
        <f t="shared" si="22"/>
        <v>0</v>
      </c>
      <c r="EH23" s="10">
        <f t="shared" si="22"/>
        <v>0</v>
      </c>
      <c r="EI23" s="10">
        <f t="shared" si="22"/>
        <v>0</v>
      </c>
      <c r="EJ23" s="10">
        <f t="shared" si="23"/>
        <v>47224.3</v>
      </c>
      <c r="EK23" s="10">
        <f t="shared" si="23"/>
        <v>23612.15</v>
      </c>
      <c r="EL23" s="10">
        <f t="shared" si="23"/>
        <v>23612.15</v>
      </c>
    </row>
    <row r="24" spans="1:142" s="18" customFormat="1" ht="15" customHeight="1">
      <c r="A24" s="11">
        <v>15</v>
      </c>
      <c r="B24" s="12" t="s">
        <v>24</v>
      </c>
      <c r="C24" s="37">
        <v>0</v>
      </c>
      <c r="D24" s="38">
        <v>0.9</v>
      </c>
      <c r="E24" s="23">
        <f t="shared" si="24"/>
        <v>12074.599999999999</v>
      </c>
      <c r="F24" s="22">
        <f t="shared" si="24"/>
        <v>6037.2999999999993</v>
      </c>
      <c r="G24" s="13">
        <f t="shared" si="0"/>
        <v>5659.4770999999992</v>
      </c>
      <c r="H24" s="13">
        <f t="shared" si="1"/>
        <v>93.741856459013135</v>
      </c>
      <c r="I24" s="13">
        <f t="shared" si="2"/>
        <v>46.870928229506568</v>
      </c>
      <c r="J24" s="23">
        <f t="shared" si="3"/>
        <v>6845.7</v>
      </c>
      <c r="K24" s="13">
        <f t="shared" si="3"/>
        <v>3422.85</v>
      </c>
      <c r="L24" s="13">
        <f t="shared" si="3"/>
        <v>3045.0270999999993</v>
      </c>
      <c r="M24" s="13">
        <f t="shared" si="4"/>
        <v>88.961745329184723</v>
      </c>
      <c r="N24" s="13">
        <f t="shared" si="5"/>
        <v>44.480872664592361</v>
      </c>
      <c r="O24" s="23">
        <f t="shared" si="25"/>
        <v>2575.6999999999998</v>
      </c>
      <c r="P24" s="13">
        <f t="shared" si="6"/>
        <v>1287.8499999999999</v>
      </c>
      <c r="Q24" s="22">
        <f t="shared" si="6"/>
        <v>1135.942</v>
      </c>
      <c r="R24" s="13">
        <f t="shared" si="7"/>
        <v>88.204526924719488</v>
      </c>
      <c r="S24" s="14">
        <f t="shared" si="8"/>
        <v>44.102263462359744</v>
      </c>
      <c r="T24" s="22">
        <v>375.7</v>
      </c>
      <c r="U24" s="22">
        <v>187.85</v>
      </c>
      <c r="V24" s="22">
        <v>393.721</v>
      </c>
      <c r="W24" s="22">
        <f t="shared" si="9"/>
        <v>209.59329252062818</v>
      </c>
      <c r="X24" s="22">
        <f t="shared" si="10"/>
        <v>104.79664626031409</v>
      </c>
      <c r="Y24" s="22">
        <v>1600</v>
      </c>
      <c r="Z24" s="22">
        <v>800</v>
      </c>
      <c r="AA24" s="22">
        <v>1155.6639999999993</v>
      </c>
      <c r="AB24" s="22">
        <f t="shared" si="11"/>
        <v>144.45799999999991</v>
      </c>
      <c r="AC24" s="22">
        <f t="shared" si="12"/>
        <v>72.228999999999957</v>
      </c>
      <c r="AD24" s="22">
        <v>2200</v>
      </c>
      <c r="AE24" s="22">
        <v>1100</v>
      </c>
      <c r="AF24" s="22">
        <v>742.221</v>
      </c>
      <c r="AG24" s="22">
        <f t="shared" si="13"/>
        <v>67.474636363636364</v>
      </c>
      <c r="AH24" s="22">
        <f t="shared" si="14"/>
        <v>33.737318181818182</v>
      </c>
      <c r="AI24" s="22">
        <v>30</v>
      </c>
      <c r="AJ24" s="22">
        <v>15</v>
      </c>
      <c r="AK24" s="22">
        <v>3</v>
      </c>
      <c r="AL24" s="22">
        <f>AK24/AJ24*100</f>
        <v>20</v>
      </c>
      <c r="AM24" s="22">
        <f>AK24/AI24*100</f>
        <v>10</v>
      </c>
      <c r="AN24" s="22">
        <v>0</v>
      </c>
      <c r="AO24" s="22">
        <v>0</v>
      </c>
      <c r="AP24" s="22">
        <v>0</v>
      </c>
      <c r="AQ24" s="22">
        <v>0</v>
      </c>
      <c r="AR24" s="22">
        <v>0</v>
      </c>
      <c r="AS24" s="22">
        <v>0</v>
      </c>
      <c r="AT24" s="22">
        <v>0</v>
      </c>
      <c r="AU24" s="22">
        <v>0</v>
      </c>
      <c r="AV24" s="22">
        <v>0</v>
      </c>
      <c r="AW24" s="22">
        <v>0</v>
      </c>
      <c r="AX24" s="22">
        <v>0</v>
      </c>
      <c r="AY24" s="22">
        <v>5228.8999999999996</v>
      </c>
      <c r="AZ24" s="22">
        <v>2614.4499999999998</v>
      </c>
      <c r="BA24" s="22">
        <v>2614.4499999999998</v>
      </c>
      <c r="BB24" s="22">
        <v>0</v>
      </c>
      <c r="BC24" s="22">
        <v>0</v>
      </c>
      <c r="BD24" s="22">
        <v>0</v>
      </c>
      <c r="BE24" s="22">
        <v>0</v>
      </c>
      <c r="BF24" s="22">
        <v>0</v>
      </c>
      <c r="BG24" s="22">
        <v>0</v>
      </c>
      <c r="BH24" s="22">
        <v>0</v>
      </c>
      <c r="BI24" s="22">
        <v>0</v>
      </c>
      <c r="BJ24" s="22">
        <v>0</v>
      </c>
      <c r="BK24" s="22">
        <v>0</v>
      </c>
      <c r="BL24" s="22">
        <v>0</v>
      </c>
      <c r="BM24" s="22">
        <v>0</v>
      </c>
      <c r="BN24" s="22">
        <f t="shared" si="17"/>
        <v>600</v>
      </c>
      <c r="BO24" s="22">
        <f t="shared" si="17"/>
        <v>300</v>
      </c>
      <c r="BP24" s="22">
        <f t="shared" si="17"/>
        <v>124.9691</v>
      </c>
      <c r="BQ24" s="22">
        <f t="shared" si="18"/>
        <v>41.656366666666663</v>
      </c>
      <c r="BR24" s="22">
        <f t="shared" si="19"/>
        <v>20.828183333333332</v>
      </c>
      <c r="BS24" s="22">
        <v>600</v>
      </c>
      <c r="BT24" s="22">
        <v>300</v>
      </c>
      <c r="BU24" s="22">
        <v>124.9691</v>
      </c>
      <c r="BV24" s="22">
        <v>0</v>
      </c>
      <c r="BW24" s="22">
        <v>0</v>
      </c>
      <c r="BX24" s="22">
        <v>0</v>
      </c>
      <c r="BY24" s="22">
        <v>0</v>
      </c>
      <c r="BZ24" s="22">
        <v>0</v>
      </c>
      <c r="CA24" s="22">
        <v>0</v>
      </c>
      <c r="CB24" s="22">
        <v>0</v>
      </c>
      <c r="CC24" s="22">
        <v>0</v>
      </c>
      <c r="CD24" s="22">
        <v>0</v>
      </c>
      <c r="CE24" s="22">
        <v>0</v>
      </c>
      <c r="CF24" s="22">
        <v>0</v>
      </c>
      <c r="CG24" s="22">
        <v>0</v>
      </c>
      <c r="CH24" s="22">
        <v>0</v>
      </c>
      <c r="CI24" s="22">
        <v>0</v>
      </c>
      <c r="CJ24" s="22">
        <v>0</v>
      </c>
      <c r="CK24" s="22">
        <v>0</v>
      </c>
      <c r="CL24" s="22">
        <v>0</v>
      </c>
      <c r="CM24" s="22">
        <v>0</v>
      </c>
      <c r="CN24" s="22">
        <v>100</v>
      </c>
      <c r="CO24" s="22">
        <v>50</v>
      </c>
      <c r="CP24" s="22">
        <v>15</v>
      </c>
      <c r="CQ24" s="22">
        <v>0</v>
      </c>
      <c r="CR24" s="22">
        <v>0</v>
      </c>
      <c r="CS24" s="22">
        <v>0</v>
      </c>
      <c r="CT24" s="22">
        <v>0</v>
      </c>
      <c r="CU24" s="22">
        <v>0</v>
      </c>
      <c r="CV24" s="22">
        <v>0</v>
      </c>
      <c r="CW24" s="22">
        <v>0</v>
      </c>
      <c r="CX24" s="22">
        <v>0</v>
      </c>
      <c r="CY24" s="22">
        <v>0</v>
      </c>
      <c r="CZ24" s="22">
        <v>0</v>
      </c>
      <c r="DA24" s="22">
        <v>0</v>
      </c>
      <c r="DB24" s="22">
        <v>0</v>
      </c>
      <c r="DC24" s="22">
        <v>1940</v>
      </c>
      <c r="DD24" s="22">
        <v>970</v>
      </c>
      <c r="DE24" s="22">
        <v>610.452</v>
      </c>
      <c r="DF24" s="22">
        <v>0</v>
      </c>
      <c r="DG24" s="22">
        <f t="shared" si="27"/>
        <v>12074.599999999999</v>
      </c>
      <c r="DH24" s="22">
        <f t="shared" si="26"/>
        <v>6037.2999999999993</v>
      </c>
      <c r="DI24" s="22">
        <f t="shared" si="28"/>
        <v>5659.4770999999992</v>
      </c>
      <c r="DJ24" s="22">
        <v>0</v>
      </c>
      <c r="DK24" s="22">
        <v>0</v>
      </c>
      <c r="DL24" s="22">
        <v>0</v>
      </c>
      <c r="DM24" s="22">
        <v>0</v>
      </c>
      <c r="DN24" s="22">
        <v>0</v>
      </c>
      <c r="DO24" s="22">
        <v>0</v>
      </c>
      <c r="DP24" s="22">
        <v>0</v>
      </c>
      <c r="DQ24" s="22">
        <v>0</v>
      </c>
      <c r="DR24" s="22">
        <v>0</v>
      </c>
      <c r="DS24" s="22">
        <v>0</v>
      </c>
      <c r="DT24" s="22">
        <v>0</v>
      </c>
      <c r="DU24" s="22">
        <v>0</v>
      </c>
      <c r="DV24" s="22">
        <v>0</v>
      </c>
      <c r="DW24" s="22">
        <v>0</v>
      </c>
      <c r="DX24" s="22">
        <v>0</v>
      </c>
      <c r="DY24" s="22">
        <v>0</v>
      </c>
      <c r="DZ24" s="22">
        <v>0</v>
      </c>
      <c r="EA24" s="22">
        <v>0</v>
      </c>
      <c r="EB24" s="22">
        <v>0</v>
      </c>
      <c r="EC24" s="22">
        <f t="shared" si="20"/>
        <v>0</v>
      </c>
      <c r="ED24" s="22">
        <f t="shared" si="20"/>
        <v>0</v>
      </c>
      <c r="EE24" s="22">
        <f t="shared" si="21"/>
        <v>0</v>
      </c>
      <c r="EG24" s="10">
        <f t="shared" si="22"/>
        <v>0</v>
      </c>
      <c r="EH24" s="10">
        <f t="shared" si="22"/>
        <v>0</v>
      </c>
      <c r="EI24" s="10">
        <f t="shared" si="22"/>
        <v>0</v>
      </c>
      <c r="EJ24" s="10">
        <f t="shared" si="23"/>
        <v>5228.8999999999996</v>
      </c>
      <c r="EK24" s="10">
        <f t="shared" si="23"/>
        <v>2614.4499999999998</v>
      </c>
      <c r="EL24" s="10">
        <f t="shared" si="23"/>
        <v>2614.4499999999998</v>
      </c>
    </row>
    <row r="25" spans="1:142" s="18" customFormat="1" ht="15" customHeight="1">
      <c r="A25" s="11">
        <v>16</v>
      </c>
      <c r="B25" s="12" t="s">
        <v>25</v>
      </c>
      <c r="C25" s="37">
        <v>0</v>
      </c>
      <c r="D25" s="38">
        <v>12296.4</v>
      </c>
      <c r="E25" s="23">
        <f t="shared" si="24"/>
        <v>15566.5</v>
      </c>
      <c r="F25" s="22">
        <f t="shared" si="24"/>
        <v>7783.25</v>
      </c>
      <c r="G25" s="13">
        <f t="shared" si="0"/>
        <v>6629.8659999999991</v>
      </c>
      <c r="H25" s="13">
        <f t="shared" si="1"/>
        <v>85.181203224873911</v>
      </c>
      <c r="I25" s="13">
        <f t="shared" si="2"/>
        <v>42.590601612436956</v>
      </c>
      <c r="J25" s="23">
        <f t="shared" si="3"/>
        <v>5600</v>
      </c>
      <c r="K25" s="13">
        <f t="shared" si="3"/>
        <v>2800</v>
      </c>
      <c r="L25" s="13">
        <f t="shared" si="3"/>
        <v>1646.6159999999998</v>
      </c>
      <c r="M25" s="13">
        <f t="shared" si="4"/>
        <v>58.807714285714276</v>
      </c>
      <c r="N25" s="13">
        <f t="shared" si="5"/>
        <v>29.403857142857138</v>
      </c>
      <c r="O25" s="23">
        <f t="shared" si="25"/>
        <v>1200</v>
      </c>
      <c r="P25" s="13">
        <f t="shared" si="6"/>
        <v>600</v>
      </c>
      <c r="Q25" s="22">
        <f t="shared" si="6"/>
        <v>649.971</v>
      </c>
      <c r="R25" s="13">
        <f t="shared" si="7"/>
        <v>108.32850000000001</v>
      </c>
      <c r="S25" s="14">
        <f t="shared" si="8"/>
        <v>54.164250000000003</v>
      </c>
      <c r="T25" s="22">
        <v>0</v>
      </c>
      <c r="U25" s="22">
        <v>0</v>
      </c>
      <c r="V25" s="22">
        <v>55.125</v>
      </c>
      <c r="W25" s="22"/>
      <c r="X25" s="22"/>
      <c r="Y25" s="22">
        <v>3000</v>
      </c>
      <c r="Z25" s="22">
        <v>1500</v>
      </c>
      <c r="AA25" s="22">
        <v>708.91299999999978</v>
      </c>
      <c r="AB25" s="22">
        <f t="shared" si="11"/>
        <v>47.260866666666651</v>
      </c>
      <c r="AC25" s="22">
        <f t="shared" si="12"/>
        <v>23.630433333333325</v>
      </c>
      <c r="AD25" s="22">
        <v>1200</v>
      </c>
      <c r="AE25" s="22">
        <v>600</v>
      </c>
      <c r="AF25" s="22">
        <v>594.846</v>
      </c>
      <c r="AG25" s="22">
        <f t="shared" si="13"/>
        <v>99.141000000000005</v>
      </c>
      <c r="AH25" s="22">
        <f t="shared" si="14"/>
        <v>49.570500000000003</v>
      </c>
      <c r="AI25" s="22">
        <v>200</v>
      </c>
      <c r="AJ25" s="22">
        <v>100</v>
      </c>
      <c r="AK25" s="22">
        <v>196.3</v>
      </c>
      <c r="AL25" s="22">
        <f>AK25/AJ25*100</f>
        <v>196.3</v>
      </c>
      <c r="AM25" s="22">
        <f>AK25/AI25*100</f>
        <v>98.15</v>
      </c>
      <c r="AN25" s="22">
        <v>0</v>
      </c>
      <c r="AO25" s="22">
        <v>0</v>
      </c>
      <c r="AP25" s="22">
        <v>0</v>
      </c>
      <c r="AQ25" s="22">
        <v>0</v>
      </c>
      <c r="AR25" s="22">
        <v>0</v>
      </c>
      <c r="AS25" s="22">
        <v>0</v>
      </c>
      <c r="AT25" s="22">
        <v>0</v>
      </c>
      <c r="AU25" s="22">
        <v>0</v>
      </c>
      <c r="AV25" s="22">
        <v>0</v>
      </c>
      <c r="AW25" s="22">
        <v>0</v>
      </c>
      <c r="AX25" s="22">
        <v>0</v>
      </c>
      <c r="AY25" s="22">
        <v>9966.5</v>
      </c>
      <c r="AZ25" s="22">
        <v>4983.25</v>
      </c>
      <c r="BA25" s="22">
        <v>4983.25</v>
      </c>
      <c r="BB25" s="22">
        <v>0</v>
      </c>
      <c r="BC25" s="22">
        <v>0</v>
      </c>
      <c r="BD25" s="22">
        <v>0</v>
      </c>
      <c r="BE25" s="22">
        <v>0</v>
      </c>
      <c r="BF25" s="22">
        <v>0</v>
      </c>
      <c r="BG25" s="22">
        <v>0</v>
      </c>
      <c r="BH25" s="22">
        <v>0</v>
      </c>
      <c r="BI25" s="22">
        <v>0</v>
      </c>
      <c r="BJ25" s="22">
        <v>0</v>
      </c>
      <c r="BK25" s="22">
        <v>0</v>
      </c>
      <c r="BL25" s="22">
        <v>0</v>
      </c>
      <c r="BM25" s="22">
        <v>0</v>
      </c>
      <c r="BN25" s="22">
        <f t="shared" si="17"/>
        <v>1000</v>
      </c>
      <c r="BO25" s="22">
        <f t="shared" si="17"/>
        <v>500</v>
      </c>
      <c r="BP25" s="22">
        <f t="shared" si="17"/>
        <v>67.632000000000005</v>
      </c>
      <c r="BQ25" s="22">
        <f t="shared" si="18"/>
        <v>13.526400000000002</v>
      </c>
      <c r="BR25" s="22">
        <f t="shared" si="19"/>
        <v>6.7632000000000012</v>
      </c>
      <c r="BS25" s="22">
        <v>1000</v>
      </c>
      <c r="BT25" s="22">
        <v>500</v>
      </c>
      <c r="BU25" s="22">
        <v>67.632000000000005</v>
      </c>
      <c r="BV25" s="22">
        <v>0</v>
      </c>
      <c r="BW25" s="22">
        <v>0</v>
      </c>
      <c r="BX25" s="22">
        <v>0</v>
      </c>
      <c r="BY25" s="22">
        <v>0</v>
      </c>
      <c r="BZ25" s="22">
        <v>0</v>
      </c>
      <c r="CA25" s="22">
        <v>0</v>
      </c>
      <c r="CB25" s="22">
        <v>0</v>
      </c>
      <c r="CC25" s="22">
        <v>0</v>
      </c>
      <c r="CD25" s="22">
        <v>0</v>
      </c>
      <c r="CE25" s="22">
        <v>0</v>
      </c>
      <c r="CF25" s="22">
        <v>0</v>
      </c>
      <c r="CG25" s="22">
        <v>0</v>
      </c>
      <c r="CH25" s="22">
        <v>0</v>
      </c>
      <c r="CI25" s="22">
        <v>0</v>
      </c>
      <c r="CJ25" s="22">
        <v>0</v>
      </c>
      <c r="CK25" s="22">
        <v>0</v>
      </c>
      <c r="CL25" s="22">
        <v>0</v>
      </c>
      <c r="CM25" s="22">
        <v>0</v>
      </c>
      <c r="CN25" s="22">
        <v>200</v>
      </c>
      <c r="CO25" s="22">
        <v>100</v>
      </c>
      <c r="CP25" s="22">
        <v>23.8</v>
      </c>
      <c r="CQ25" s="22">
        <v>200</v>
      </c>
      <c r="CR25" s="22">
        <v>100</v>
      </c>
      <c r="CS25" s="22">
        <v>23.8</v>
      </c>
      <c r="CT25" s="22">
        <v>0</v>
      </c>
      <c r="CU25" s="22">
        <v>0</v>
      </c>
      <c r="CV25" s="22">
        <v>0</v>
      </c>
      <c r="CW25" s="22">
        <v>0</v>
      </c>
      <c r="CX25" s="22">
        <v>0</v>
      </c>
      <c r="CY25" s="22">
        <v>0</v>
      </c>
      <c r="CZ25" s="22">
        <v>0</v>
      </c>
      <c r="DA25" s="22">
        <v>0</v>
      </c>
      <c r="DB25" s="22">
        <v>0</v>
      </c>
      <c r="DC25" s="22">
        <v>0</v>
      </c>
      <c r="DD25" s="22">
        <v>0</v>
      </c>
      <c r="DE25" s="22">
        <v>0</v>
      </c>
      <c r="DF25" s="22">
        <v>0</v>
      </c>
      <c r="DG25" s="22">
        <f t="shared" si="27"/>
        <v>15566.5</v>
      </c>
      <c r="DH25" s="22">
        <f t="shared" si="26"/>
        <v>7783.25</v>
      </c>
      <c r="DI25" s="22">
        <f t="shared" si="28"/>
        <v>6629.8659999999991</v>
      </c>
      <c r="DJ25" s="22">
        <v>0</v>
      </c>
      <c r="DK25" s="22">
        <v>0</v>
      </c>
      <c r="DL25" s="22">
        <v>0</v>
      </c>
      <c r="DM25" s="22">
        <v>0</v>
      </c>
      <c r="DN25" s="22">
        <v>0</v>
      </c>
      <c r="DO25" s="22">
        <v>0</v>
      </c>
      <c r="DP25" s="22">
        <v>0</v>
      </c>
      <c r="DQ25" s="22">
        <v>0</v>
      </c>
      <c r="DR25" s="22">
        <v>0</v>
      </c>
      <c r="DS25" s="22">
        <v>0</v>
      </c>
      <c r="DT25" s="22">
        <v>0</v>
      </c>
      <c r="DU25" s="22">
        <v>0</v>
      </c>
      <c r="DV25" s="22">
        <v>0</v>
      </c>
      <c r="DW25" s="22">
        <v>0</v>
      </c>
      <c r="DX25" s="22">
        <v>0</v>
      </c>
      <c r="DY25" s="22">
        <v>0</v>
      </c>
      <c r="DZ25" s="22">
        <v>0</v>
      </c>
      <c r="EA25" s="22">
        <v>0</v>
      </c>
      <c r="EB25" s="22">
        <v>0</v>
      </c>
      <c r="EC25" s="22">
        <f t="shared" si="20"/>
        <v>0</v>
      </c>
      <c r="ED25" s="22">
        <f t="shared" si="20"/>
        <v>0</v>
      </c>
      <c r="EE25" s="22">
        <f t="shared" si="21"/>
        <v>0</v>
      </c>
      <c r="EG25" s="10">
        <f t="shared" si="22"/>
        <v>0</v>
      </c>
      <c r="EH25" s="10">
        <f t="shared" si="22"/>
        <v>0</v>
      </c>
      <c r="EI25" s="10">
        <f t="shared" si="22"/>
        <v>0</v>
      </c>
      <c r="EJ25" s="10">
        <f t="shared" si="23"/>
        <v>9966.5</v>
      </c>
      <c r="EK25" s="10">
        <f t="shared" si="23"/>
        <v>4983.25</v>
      </c>
      <c r="EL25" s="10">
        <f t="shared" si="23"/>
        <v>4983.25</v>
      </c>
    </row>
    <row r="26" spans="1:142" s="18" customFormat="1" ht="15" customHeight="1">
      <c r="A26" s="11">
        <v>17</v>
      </c>
      <c r="B26" s="12" t="s">
        <v>26</v>
      </c>
      <c r="C26" s="37">
        <v>0</v>
      </c>
      <c r="D26" s="38">
        <v>52</v>
      </c>
      <c r="E26" s="23">
        <f t="shared" si="24"/>
        <v>9549.2999999999993</v>
      </c>
      <c r="F26" s="22">
        <f t="shared" si="24"/>
        <v>4774.6499999999996</v>
      </c>
      <c r="G26" s="13">
        <f t="shared" si="0"/>
        <v>4931.7520000000004</v>
      </c>
      <c r="H26" s="13">
        <f t="shared" si="1"/>
        <v>103.29033541725575</v>
      </c>
      <c r="I26" s="13">
        <f t="shared" si="2"/>
        <v>51.645167708627874</v>
      </c>
      <c r="J26" s="23">
        <f t="shared" si="3"/>
        <v>1401.4</v>
      </c>
      <c r="K26" s="13">
        <f t="shared" si="3"/>
        <v>700.7</v>
      </c>
      <c r="L26" s="13">
        <f t="shared" si="3"/>
        <v>857.80200000000013</v>
      </c>
      <c r="M26" s="13">
        <f t="shared" si="4"/>
        <v>122.42072213500785</v>
      </c>
      <c r="N26" s="13">
        <f t="shared" si="5"/>
        <v>61.210361067503925</v>
      </c>
      <c r="O26" s="23">
        <f t="shared" si="25"/>
        <v>599.70000000000005</v>
      </c>
      <c r="P26" s="13">
        <f t="shared" si="25"/>
        <v>299.85000000000002</v>
      </c>
      <c r="Q26" s="22">
        <f t="shared" si="25"/>
        <v>573.02800000000002</v>
      </c>
      <c r="R26" s="13">
        <f t="shared" si="7"/>
        <v>191.10488577622144</v>
      </c>
      <c r="S26" s="14">
        <f t="shared" si="8"/>
        <v>95.552442888110718</v>
      </c>
      <c r="T26" s="22">
        <v>0</v>
      </c>
      <c r="U26" s="22">
        <v>0</v>
      </c>
      <c r="V26" s="22">
        <v>0</v>
      </c>
      <c r="W26" s="22"/>
      <c r="X26" s="22"/>
      <c r="Y26" s="22">
        <v>596.70000000000005</v>
      </c>
      <c r="Z26" s="22">
        <v>298.35000000000002</v>
      </c>
      <c r="AA26" s="22">
        <v>111.59800000000008</v>
      </c>
      <c r="AB26" s="22">
        <f t="shared" si="11"/>
        <v>37.40506116976708</v>
      </c>
      <c r="AC26" s="22">
        <f t="shared" si="12"/>
        <v>18.70253058488354</v>
      </c>
      <c r="AD26" s="22">
        <v>599.70000000000005</v>
      </c>
      <c r="AE26" s="22">
        <v>299.85000000000002</v>
      </c>
      <c r="AF26" s="22">
        <v>573.02800000000002</v>
      </c>
      <c r="AG26" s="22">
        <f t="shared" si="13"/>
        <v>191.10488577622144</v>
      </c>
      <c r="AH26" s="22">
        <f t="shared" si="14"/>
        <v>95.552442888110718</v>
      </c>
      <c r="AI26" s="22">
        <v>0</v>
      </c>
      <c r="AJ26" s="22">
        <v>0</v>
      </c>
      <c r="AK26" s="22">
        <v>0</v>
      </c>
      <c r="AL26" s="22">
        <v>0</v>
      </c>
      <c r="AM26" s="22">
        <v>0</v>
      </c>
      <c r="AN26" s="22">
        <v>0</v>
      </c>
      <c r="AO26" s="22">
        <v>0</v>
      </c>
      <c r="AP26" s="22">
        <v>0</v>
      </c>
      <c r="AQ26" s="22">
        <v>0</v>
      </c>
      <c r="AR26" s="22">
        <v>0</v>
      </c>
      <c r="AS26" s="22">
        <v>0</v>
      </c>
      <c r="AT26" s="22">
        <v>0</v>
      </c>
      <c r="AU26" s="22">
        <v>0</v>
      </c>
      <c r="AV26" s="22">
        <v>0</v>
      </c>
      <c r="AW26" s="22">
        <v>0</v>
      </c>
      <c r="AX26" s="22">
        <v>0</v>
      </c>
      <c r="AY26" s="22">
        <v>8147.9</v>
      </c>
      <c r="AZ26" s="22">
        <v>4073.95</v>
      </c>
      <c r="BA26" s="22">
        <v>4073.95</v>
      </c>
      <c r="BB26" s="22">
        <v>0</v>
      </c>
      <c r="BC26" s="22">
        <v>0</v>
      </c>
      <c r="BD26" s="22">
        <v>0</v>
      </c>
      <c r="BE26" s="22">
        <v>0</v>
      </c>
      <c r="BF26" s="22">
        <v>0</v>
      </c>
      <c r="BG26" s="22">
        <v>0</v>
      </c>
      <c r="BH26" s="22">
        <v>0</v>
      </c>
      <c r="BI26" s="22">
        <v>0</v>
      </c>
      <c r="BJ26" s="22">
        <v>0</v>
      </c>
      <c r="BK26" s="22">
        <v>0</v>
      </c>
      <c r="BL26" s="22">
        <v>0</v>
      </c>
      <c r="BM26" s="22">
        <v>0</v>
      </c>
      <c r="BN26" s="22">
        <f t="shared" ref="BN26:BQ33" si="29">BS26+BV26+BY26+CB26</f>
        <v>205</v>
      </c>
      <c r="BO26" s="22">
        <f t="shared" si="29"/>
        <v>102.5</v>
      </c>
      <c r="BP26" s="22">
        <f t="shared" si="29"/>
        <v>158.17599999999999</v>
      </c>
      <c r="BQ26" s="22">
        <f t="shared" si="18"/>
        <v>154.31804878048777</v>
      </c>
      <c r="BR26" s="22">
        <f t="shared" si="19"/>
        <v>77.159024390243886</v>
      </c>
      <c r="BS26" s="22">
        <v>205</v>
      </c>
      <c r="BT26" s="22">
        <v>102.5</v>
      </c>
      <c r="BU26" s="22">
        <v>158.17599999999999</v>
      </c>
      <c r="BV26" s="22">
        <v>0</v>
      </c>
      <c r="BW26" s="22">
        <v>0</v>
      </c>
      <c r="BX26" s="22">
        <v>0</v>
      </c>
      <c r="BY26" s="22">
        <v>0</v>
      </c>
      <c r="BZ26" s="22">
        <v>0</v>
      </c>
      <c r="CA26" s="22">
        <v>0</v>
      </c>
      <c r="CB26" s="22">
        <v>0</v>
      </c>
      <c r="CC26" s="22">
        <v>0</v>
      </c>
      <c r="CD26" s="22">
        <v>0</v>
      </c>
      <c r="CE26" s="22">
        <v>0</v>
      </c>
      <c r="CF26" s="22">
        <v>0</v>
      </c>
      <c r="CG26" s="22">
        <v>0</v>
      </c>
      <c r="CH26" s="22">
        <v>0</v>
      </c>
      <c r="CI26" s="22">
        <v>0</v>
      </c>
      <c r="CJ26" s="22">
        <v>0</v>
      </c>
      <c r="CK26" s="22">
        <v>0</v>
      </c>
      <c r="CL26" s="22">
        <v>0</v>
      </c>
      <c r="CM26" s="22">
        <v>0</v>
      </c>
      <c r="CN26" s="22">
        <v>0</v>
      </c>
      <c r="CO26" s="22">
        <v>0</v>
      </c>
      <c r="CP26" s="22">
        <v>15</v>
      </c>
      <c r="CQ26" s="22">
        <v>0</v>
      </c>
      <c r="CR26" s="22">
        <v>0</v>
      </c>
      <c r="CS26" s="22">
        <v>0</v>
      </c>
      <c r="CT26" s="22">
        <v>0</v>
      </c>
      <c r="CU26" s="22">
        <v>0</v>
      </c>
      <c r="CV26" s="22">
        <v>0</v>
      </c>
      <c r="CW26" s="22">
        <v>0</v>
      </c>
      <c r="CX26" s="22">
        <v>0</v>
      </c>
      <c r="CY26" s="22">
        <v>0</v>
      </c>
      <c r="CZ26" s="22">
        <v>0</v>
      </c>
      <c r="DA26" s="22">
        <v>0</v>
      </c>
      <c r="DB26" s="22">
        <v>0</v>
      </c>
      <c r="DC26" s="22">
        <v>0</v>
      </c>
      <c r="DD26" s="22">
        <v>0</v>
      </c>
      <c r="DE26" s="22">
        <v>0</v>
      </c>
      <c r="DF26" s="22">
        <v>0</v>
      </c>
      <c r="DG26" s="22">
        <f t="shared" si="27"/>
        <v>9549.2999999999993</v>
      </c>
      <c r="DH26" s="22">
        <f t="shared" si="26"/>
        <v>4774.6499999999996</v>
      </c>
      <c r="DI26" s="22">
        <f t="shared" si="28"/>
        <v>4931.7520000000004</v>
      </c>
      <c r="DJ26" s="22">
        <v>0</v>
      </c>
      <c r="DK26" s="22">
        <v>0</v>
      </c>
      <c r="DL26" s="22">
        <v>0</v>
      </c>
      <c r="DM26" s="22">
        <v>0</v>
      </c>
      <c r="DN26" s="22">
        <v>0</v>
      </c>
      <c r="DO26" s="22">
        <v>0</v>
      </c>
      <c r="DP26" s="22">
        <v>0</v>
      </c>
      <c r="DQ26" s="22">
        <v>0</v>
      </c>
      <c r="DR26" s="22">
        <v>0</v>
      </c>
      <c r="DS26" s="22">
        <v>0</v>
      </c>
      <c r="DT26" s="22">
        <v>0</v>
      </c>
      <c r="DU26" s="22">
        <v>0</v>
      </c>
      <c r="DV26" s="22">
        <v>0</v>
      </c>
      <c r="DW26" s="22">
        <v>0</v>
      </c>
      <c r="DX26" s="22">
        <v>0</v>
      </c>
      <c r="DY26" s="22">
        <v>0</v>
      </c>
      <c r="DZ26" s="22">
        <v>0</v>
      </c>
      <c r="EA26" s="22">
        <v>0</v>
      </c>
      <c r="EB26" s="22">
        <v>0</v>
      </c>
      <c r="EC26" s="22">
        <f t="shared" ref="EC26:ED33" si="30">DJ26+DM26+DP26+DS26+DV26+DY26</f>
        <v>0</v>
      </c>
      <c r="ED26" s="22">
        <f t="shared" si="30"/>
        <v>0</v>
      </c>
      <c r="EE26" s="22">
        <f t="shared" si="21"/>
        <v>0</v>
      </c>
      <c r="EG26" s="10">
        <f t="shared" si="22"/>
        <v>0</v>
      </c>
      <c r="EH26" s="10">
        <f t="shared" si="22"/>
        <v>0</v>
      </c>
      <c r="EI26" s="10">
        <f t="shared" si="22"/>
        <v>0</v>
      </c>
      <c r="EJ26" s="10">
        <f t="shared" si="23"/>
        <v>8147.9</v>
      </c>
      <c r="EK26" s="10">
        <f t="shared" si="23"/>
        <v>4073.95</v>
      </c>
      <c r="EL26" s="10">
        <f t="shared" si="23"/>
        <v>4073.95</v>
      </c>
    </row>
    <row r="27" spans="1:142" s="18" customFormat="1" ht="15" customHeight="1">
      <c r="A27" s="11">
        <v>18</v>
      </c>
      <c r="B27" s="12" t="s">
        <v>27</v>
      </c>
      <c r="C27" s="37">
        <v>0</v>
      </c>
      <c r="D27" s="38">
        <v>9542.1</v>
      </c>
      <c r="E27" s="23">
        <f t="shared" si="24"/>
        <v>21395.9</v>
      </c>
      <c r="F27" s="22">
        <f t="shared" si="24"/>
        <v>10697.95</v>
      </c>
      <c r="G27" s="13">
        <f t="shared" si="0"/>
        <v>8956.0120000000006</v>
      </c>
      <c r="H27" s="13">
        <f t="shared" si="1"/>
        <v>83.717085983763241</v>
      </c>
      <c r="I27" s="13">
        <f t="shared" si="2"/>
        <v>41.85854299188162</v>
      </c>
      <c r="J27" s="23">
        <f t="shared" si="3"/>
        <v>5422.7</v>
      </c>
      <c r="K27" s="13">
        <f t="shared" si="3"/>
        <v>2711.35</v>
      </c>
      <c r="L27" s="13">
        <f t="shared" si="3"/>
        <v>969.41199999999947</v>
      </c>
      <c r="M27" s="13">
        <f t="shared" si="4"/>
        <v>35.753849558338082</v>
      </c>
      <c r="N27" s="13">
        <f t="shared" si="5"/>
        <v>17.876924779169041</v>
      </c>
      <c r="O27" s="23">
        <f t="shared" si="25"/>
        <v>2183.5</v>
      </c>
      <c r="P27" s="13">
        <f t="shared" si="25"/>
        <v>1091.75</v>
      </c>
      <c r="Q27" s="22">
        <f t="shared" si="25"/>
        <v>442.45000000000005</v>
      </c>
      <c r="R27" s="13">
        <f t="shared" si="7"/>
        <v>40.526677352873833</v>
      </c>
      <c r="S27" s="14">
        <f t="shared" si="8"/>
        <v>20.263338676436916</v>
      </c>
      <c r="T27" s="22">
        <v>44.6</v>
      </c>
      <c r="U27" s="22">
        <v>22.3</v>
      </c>
      <c r="V27" s="22">
        <v>12.91</v>
      </c>
      <c r="W27" s="22">
        <f t="shared" si="9"/>
        <v>57.892376681614344</v>
      </c>
      <c r="X27" s="22">
        <f t="shared" si="10"/>
        <v>28.946188340807172</v>
      </c>
      <c r="Y27" s="22">
        <v>1663.2</v>
      </c>
      <c r="Z27" s="22">
        <v>831.6</v>
      </c>
      <c r="AA27" s="22">
        <v>506.64199999999948</v>
      </c>
      <c r="AB27" s="22">
        <f t="shared" si="11"/>
        <v>60.923761423761356</v>
      </c>
      <c r="AC27" s="22">
        <f t="shared" si="12"/>
        <v>30.461880711880678</v>
      </c>
      <c r="AD27" s="22">
        <v>2138.9</v>
      </c>
      <c r="AE27" s="22">
        <v>1069.45</v>
      </c>
      <c r="AF27" s="22">
        <v>429.54</v>
      </c>
      <c r="AG27" s="22">
        <f t="shared" si="13"/>
        <v>40.164570573659361</v>
      </c>
      <c r="AH27" s="22">
        <f t="shared" si="14"/>
        <v>20.082285286829681</v>
      </c>
      <c r="AI27" s="22">
        <v>150</v>
      </c>
      <c r="AJ27" s="22">
        <v>75</v>
      </c>
      <c r="AK27" s="22">
        <v>4</v>
      </c>
      <c r="AL27" s="22">
        <f t="shared" ref="AL27:AL34" si="31">AK27/AJ27*100</f>
        <v>5.3333333333333339</v>
      </c>
      <c r="AM27" s="22">
        <f t="shared" ref="AM27:AM34" si="32">AK27/AI27*100</f>
        <v>2.666666666666667</v>
      </c>
      <c r="AN27" s="22">
        <v>0</v>
      </c>
      <c r="AO27" s="22">
        <v>0</v>
      </c>
      <c r="AP27" s="22">
        <v>0</v>
      </c>
      <c r="AQ27" s="22">
        <v>0</v>
      </c>
      <c r="AR27" s="22">
        <v>0</v>
      </c>
      <c r="AS27" s="22">
        <v>0</v>
      </c>
      <c r="AT27" s="22">
        <v>0</v>
      </c>
      <c r="AU27" s="22">
        <v>0</v>
      </c>
      <c r="AV27" s="22">
        <v>0</v>
      </c>
      <c r="AW27" s="22">
        <v>0</v>
      </c>
      <c r="AX27" s="22">
        <v>0</v>
      </c>
      <c r="AY27" s="22">
        <v>15973.2</v>
      </c>
      <c r="AZ27" s="22">
        <v>7986.6</v>
      </c>
      <c r="BA27" s="22">
        <v>7986.6</v>
      </c>
      <c r="BB27" s="22">
        <v>0</v>
      </c>
      <c r="BC27" s="22">
        <v>0</v>
      </c>
      <c r="BD27" s="22">
        <v>0</v>
      </c>
      <c r="BE27" s="22">
        <v>0</v>
      </c>
      <c r="BF27" s="22">
        <v>0</v>
      </c>
      <c r="BG27" s="22">
        <v>0</v>
      </c>
      <c r="BH27" s="22">
        <v>0</v>
      </c>
      <c r="BI27" s="22">
        <v>0</v>
      </c>
      <c r="BJ27" s="22">
        <v>0</v>
      </c>
      <c r="BK27" s="22">
        <v>0</v>
      </c>
      <c r="BL27" s="22">
        <v>0</v>
      </c>
      <c r="BM27" s="22">
        <v>0</v>
      </c>
      <c r="BN27" s="22">
        <f t="shared" si="29"/>
        <v>1226</v>
      </c>
      <c r="BO27" s="22">
        <f t="shared" si="29"/>
        <v>613</v>
      </c>
      <c r="BP27" s="22">
        <f t="shared" si="29"/>
        <v>2.12</v>
      </c>
      <c r="BQ27" s="22">
        <f t="shared" si="18"/>
        <v>0.34584013050570966</v>
      </c>
      <c r="BR27" s="22">
        <f t="shared" si="19"/>
        <v>0.17292006525285483</v>
      </c>
      <c r="BS27" s="22">
        <v>1226</v>
      </c>
      <c r="BT27" s="22">
        <v>613</v>
      </c>
      <c r="BU27" s="22">
        <v>2.12</v>
      </c>
      <c r="BV27" s="22">
        <v>0</v>
      </c>
      <c r="BW27" s="22">
        <v>0</v>
      </c>
      <c r="BX27" s="22">
        <v>0</v>
      </c>
      <c r="BY27" s="22">
        <v>0</v>
      </c>
      <c r="BZ27" s="22">
        <v>0</v>
      </c>
      <c r="CA27" s="22">
        <v>0</v>
      </c>
      <c r="CB27" s="22">
        <v>0</v>
      </c>
      <c r="CC27" s="22">
        <v>0</v>
      </c>
      <c r="CD27" s="22">
        <v>0</v>
      </c>
      <c r="CE27" s="22">
        <v>0</v>
      </c>
      <c r="CF27" s="22">
        <v>0</v>
      </c>
      <c r="CG27" s="22">
        <v>0</v>
      </c>
      <c r="CH27" s="22">
        <v>0</v>
      </c>
      <c r="CI27" s="22">
        <v>0</v>
      </c>
      <c r="CJ27" s="22">
        <v>0</v>
      </c>
      <c r="CK27" s="22">
        <v>0</v>
      </c>
      <c r="CL27" s="22">
        <v>0</v>
      </c>
      <c r="CM27" s="22">
        <v>0</v>
      </c>
      <c r="CN27" s="22">
        <v>200</v>
      </c>
      <c r="CO27" s="22">
        <v>100</v>
      </c>
      <c r="CP27" s="22">
        <v>14.2</v>
      </c>
      <c r="CQ27" s="22">
        <v>108</v>
      </c>
      <c r="CR27" s="22">
        <v>54</v>
      </c>
      <c r="CS27" s="22">
        <v>0</v>
      </c>
      <c r="CT27" s="22">
        <v>0</v>
      </c>
      <c r="CU27" s="22">
        <v>0</v>
      </c>
      <c r="CV27" s="22">
        <v>0</v>
      </c>
      <c r="CW27" s="22">
        <v>0</v>
      </c>
      <c r="CX27" s="22">
        <v>0</v>
      </c>
      <c r="CY27" s="22">
        <v>0</v>
      </c>
      <c r="CZ27" s="22">
        <v>0</v>
      </c>
      <c r="DA27" s="22">
        <v>0</v>
      </c>
      <c r="DB27" s="22">
        <v>0</v>
      </c>
      <c r="DC27" s="22">
        <v>0</v>
      </c>
      <c r="DD27" s="22">
        <v>0</v>
      </c>
      <c r="DE27" s="22">
        <v>0</v>
      </c>
      <c r="DF27" s="22">
        <v>0</v>
      </c>
      <c r="DG27" s="22">
        <f t="shared" si="27"/>
        <v>21395.9</v>
      </c>
      <c r="DH27" s="22">
        <f t="shared" si="26"/>
        <v>10697.95</v>
      </c>
      <c r="DI27" s="22">
        <f t="shared" si="28"/>
        <v>8956.0120000000006</v>
      </c>
      <c r="DJ27" s="22">
        <v>0</v>
      </c>
      <c r="DK27" s="22">
        <v>0</v>
      </c>
      <c r="DL27" s="22">
        <v>0</v>
      </c>
      <c r="DM27" s="22">
        <v>0</v>
      </c>
      <c r="DN27" s="22">
        <v>0</v>
      </c>
      <c r="DO27" s="22">
        <v>0</v>
      </c>
      <c r="DP27" s="22">
        <v>0</v>
      </c>
      <c r="DQ27" s="22">
        <v>0</v>
      </c>
      <c r="DR27" s="22">
        <v>0</v>
      </c>
      <c r="DS27" s="22">
        <v>0</v>
      </c>
      <c r="DT27" s="22">
        <v>0</v>
      </c>
      <c r="DU27" s="22">
        <v>0</v>
      </c>
      <c r="DV27" s="22">
        <v>0</v>
      </c>
      <c r="DW27" s="22">
        <v>0</v>
      </c>
      <c r="DX27" s="22">
        <v>0</v>
      </c>
      <c r="DY27" s="22">
        <v>0</v>
      </c>
      <c r="DZ27" s="22">
        <v>0</v>
      </c>
      <c r="EA27" s="22">
        <v>0</v>
      </c>
      <c r="EB27" s="22">
        <v>0</v>
      </c>
      <c r="EC27" s="22">
        <f t="shared" si="30"/>
        <v>0</v>
      </c>
      <c r="ED27" s="22">
        <f t="shared" si="30"/>
        <v>0</v>
      </c>
      <c r="EE27" s="22">
        <f t="shared" si="21"/>
        <v>0</v>
      </c>
      <c r="EG27" s="10">
        <f t="shared" si="22"/>
        <v>0</v>
      </c>
      <c r="EH27" s="10">
        <f t="shared" si="22"/>
        <v>0</v>
      </c>
      <c r="EI27" s="10">
        <f t="shared" si="22"/>
        <v>0</v>
      </c>
      <c r="EJ27" s="10">
        <f t="shared" si="23"/>
        <v>15973.2</v>
      </c>
      <c r="EK27" s="10">
        <f t="shared" si="23"/>
        <v>7986.6</v>
      </c>
      <c r="EL27" s="10">
        <f t="shared" si="23"/>
        <v>7986.6</v>
      </c>
    </row>
    <row r="28" spans="1:142" s="18" customFormat="1" ht="15" customHeight="1">
      <c r="A28" s="11">
        <v>19</v>
      </c>
      <c r="B28" s="12" t="s">
        <v>28</v>
      </c>
      <c r="C28" s="37">
        <v>0</v>
      </c>
      <c r="D28" s="38">
        <v>2.2101000000000002</v>
      </c>
      <c r="E28" s="23">
        <f t="shared" si="24"/>
        <v>57501.9</v>
      </c>
      <c r="F28" s="22">
        <f t="shared" si="24"/>
        <v>28750.95</v>
      </c>
      <c r="G28" s="13">
        <f t="shared" si="0"/>
        <v>24922.076000000001</v>
      </c>
      <c r="H28" s="13">
        <f t="shared" si="1"/>
        <v>86.682617443945333</v>
      </c>
      <c r="I28" s="13">
        <f t="shared" si="2"/>
        <v>43.341308721972666</v>
      </c>
      <c r="J28" s="23">
        <f t="shared" si="3"/>
        <v>13816.1</v>
      </c>
      <c r="K28" s="13">
        <f t="shared" si="3"/>
        <v>6908.05</v>
      </c>
      <c r="L28" s="13">
        <f t="shared" si="3"/>
        <v>3079.1760000000013</v>
      </c>
      <c r="M28" s="13">
        <f t="shared" si="4"/>
        <v>44.573736437923891</v>
      </c>
      <c r="N28" s="13">
        <f t="shared" si="5"/>
        <v>22.286868218961946</v>
      </c>
      <c r="O28" s="23">
        <f t="shared" si="25"/>
        <v>6788.2</v>
      </c>
      <c r="P28" s="13">
        <f t="shared" si="25"/>
        <v>3394.1</v>
      </c>
      <c r="Q28" s="22">
        <f t="shared" si="25"/>
        <v>1729.4659999999999</v>
      </c>
      <c r="R28" s="13">
        <f t="shared" si="7"/>
        <v>50.955069090480542</v>
      </c>
      <c r="S28" s="14">
        <f t="shared" si="8"/>
        <v>25.477534545240271</v>
      </c>
      <c r="T28" s="22">
        <v>0.3</v>
      </c>
      <c r="U28" s="22">
        <v>0.15</v>
      </c>
      <c r="V28" s="22">
        <v>0.108</v>
      </c>
      <c r="W28" s="22">
        <f t="shared" si="9"/>
        <v>72</v>
      </c>
      <c r="X28" s="22">
        <f t="shared" si="10"/>
        <v>36</v>
      </c>
      <c r="Y28" s="22">
        <v>2741.8</v>
      </c>
      <c r="Z28" s="22">
        <v>1370.9</v>
      </c>
      <c r="AA28" s="22">
        <v>476.75000000000114</v>
      </c>
      <c r="AB28" s="22">
        <f t="shared" si="11"/>
        <v>34.776424246845217</v>
      </c>
      <c r="AC28" s="22">
        <f t="shared" si="12"/>
        <v>17.388212123422608</v>
      </c>
      <c r="AD28" s="22">
        <v>6787.9</v>
      </c>
      <c r="AE28" s="22">
        <v>3393.95</v>
      </c>
      <c r="AF28" s="22">
        <v>1729.3579999999999</v>
      </c>
      <c r="AG28" s="22">
        <f t="shared" si="13"/>
        <v>50.954138982601393</v>
      </c>
      <c r="AH28" s="22">
        <f t="shared" si="14"/>
        <v>25.477069491300696</v>
      </c>
      <c r="AI28" s="22">
        <v>40</v>
      </c>
      <c r="AJ28" s="22">
        <v>20</v>
      </c>
      <c r="AK28" s="22">
        <v>6</v>
      </c>
      <c r="AL28" s="22">
        <f t="shared" si="31"/>
        <v>30</v>
      </c>
      <c r="AM28" s="22">
        <f t="shared" si="32"/>
        <v>15</v>
      </c>
      <c r="AN28" s="22">
        <v>0</v>
      </c>
      <c r="AO28" s="22">
        <v>0</v>
      </c>
      <c r="AP28" s="22">
        <v>0</v>
      </c>
      <c r="AQ28" s="22">
        <v>0</v>
      </c>
      <c r="AR28" s="22">
        <v>0</v>
      </c>
      <c r="AS28" s="22">
        <v>0</v>
      </c>
      <c r="AT28" s="22">
        <v>0</v>
      </c>
      <c r="AU28" s="22">
        <v>0</v>
      </c>
      <c r="AV28" s="22">
        <v>0</v>
      </c>
      <c r="AW28" s="22">
        <v>0</v>
      </c>
      <c r="AX28" s="22">
        <v>0</v>
      </c>
      <c r="AY28" s="22">
        <v>43685.8</v>
      </c>
      <c r="AZ28" s="22">
        <v>21842.9</v>
      </c>
      <c r="BA28" s="22">
        <v>21842.9</v>
      </c>
      <c r="BB28" s="22">
        <v>0</v>
      </c>
      <c r="BC28" s="22">
        <v>0</v>
      </c>
      <c r="BD28" s="22">
        <v>0</v>
      </c>
      <c r="BE28" s="22">
        <v>0</v>
      </c>
      <c r="BF28" s="22">
        <v>0</v>
      </c>
      <c r="BG28" s="22">
        <v>0</v>
      </c>
      <c r="BH28" s="22">
        <v>0</v>
      </c>
      <c r="BI28" s="22">
        <v>0</v>
      </c>
      <c r="BJ28" s="22">
        <v>0</v>
      </c>
      <c r="BK28" s="22">
        <v>0</v>
      </c>
      <c r="BL28" s="22">
        <v>0</v>
      </c>
      <c r="BM28" s="22">
        <v>0</v>
      </c>
      <c r="BN28" s="22">
        <f t="shared" si="29"/>
        <v>886.1</v>
      </c>
      <c r="BO28" s="22">
        <f t="shared" si="29"/>
        <v>443.05</v>
      </c>
      <c r="BP28" s="22">
        <f t="shared" si="29"/>
        <v>418</v>
      </c>
      <c r="BQ28" s="22">
        <f t="shared" si="18"/>
        <v>94.346010608283478</v>
      </c>
      <c r="BR28" s="22">
        <f t="shared" si="19"/>
        <v>47.173005304141739</v>
      </c>
      <c r="BS28" s="22">
        <v>616</v>
      </c>
      <c r="BT28" s="22">
        <v>308</v>
      </c>
      <c r="BU28" s="22">
        <v>418</v>
      </c>
      <c r="BV28" s="22">
        <v>0</v>
      </c>
      <c r="BW28" s="22">
        <v>0</v>
      </c>
      <c r="BX28" s="22">
        <v>0</v>
      </c>
      <c r="BY28" s="22">
        <v>0</v>
      </c>
      <c r="BZ28" s="22">
        <v>0</v>
      </c>
      <c r="CA28" s="22">
        <v>0</v>
      </c>
      <c r="CB28" s="22">
        <v>270.10000000000002</v>
      </c>
      <c r="CC28" s="22">
        <v>135.05000000000001</v>
      </c>
      <c r="CD28" s="22">
        <v>0</v>
      </c>
      <c r="CE28" s="22">
        <v>0</v>
      </c>
      <c r="CF28" s="22">
        <v>0</v>
      </c>
      <c r="CG28" s="22">
        <v>0</v>
      </c>
      <c r="CH28" s="22">
        <v>0</v>
      </c>
      <c r="CI28" s="22">
        <v>0</v>
      </c>
      <c r="CJ28" s="22">
        <v>0</v>
      </c>
      <c r="CK28" s="22">
        <v>0</v>
      </c>
      <c r="CL28" s="22">
        <v>0</v>
      </c>
      <c r="CM28" s="22">
        <v>0</v>
      </c>
      <c r="CN28" s="22">
        <v>3360</v>
      </c>
      <c r="CO28" s="22">
        <v>1680</v>
      </c>
      <c r="CP28" s="22">
        <v>448.96</v>
      </c>
      <c r="CQ28" s="22">
        <v>960</v>
      </c>
      <c r="CR28" s="22">
        <v>480</v>
      </c>
      <c r="CS28" s="22">
        <v>128.56</v>
      </c>
      <c r="CT28" s="22">
        <v>0</v>
      </c>
      <c r="CU28" s="22">
        <v>0</v>
      </c>
      <c r="CV28" s="22">
        <v>0</v>
      </c>
      <c r="CW28" s="22">
        <v>0</v>
      </c>
      <c r="CX28" s="22">
        <v>0</v>
      </c>
      <c r="CY28" s="22">
        <v>0</v>
      </c>
      <c r="CZ28" s="22">
        <v>0</v>
      </c>
      <c r="DA28" s="22">
        <v>0</v>
      </c>
      <c r="DB28" s="22">
        <v>0</v>
      </c>
      <c r="DC28" s="22">
        <v>0</v>
      </c>
      <c r="DD28" s="22">
        <v>0</v>
      </c>
      <c r="DE28" s="22">
        <v>0</v>
      </c>
      <c r="DF28" s="22">
        <v>0</v>
      </c>
      <c r="DG28" s="22">
        <f t="shared" si="27"/>
        <v>57501.9</v>
      </c>
      <c r="DH28" s="22">
        <f t="shared" si="26"/>
        <v>28750.95</v>
      </c>
      <c r="DI28" s="22">
        <f t="shared" si="28"/>
        <v>24922.076000000001</v>
      </c>
      <c r="DJ28" s="22">
        <v>0</v>
      </c>
      <c r="DK28" s="22">
        <v>0</v>
      </c>
      <c r="DL28" s="22">
        <v>0</v>
      </c>
      <c r="DM28" s="22">
        <v>0</v>
      </c>
      <c r="DN28" s="22">
        <v>0</v>
      </c>
      <c r="DO28" s="22">
        <v>0</v>
      </c>
      <c r="DP28" s="22">
        <v>0</v>
      </c>
      <c r="DQ28" s="22">
        <v>0</v>
      </c>
      <c r="DR28" s="22">
        <v>0</v>
      </c>
      <c r="DS28" s="22">
        <v>0</v>
      </c>
      <c r="DT28" s="22">
        <v>0</v>
      </c>
      <c r="DU28" s="22">
        <v>0</v>
      </c>
      <c r="DV28" s="22">
        <v>0</v>
      </c>
      <c r="DW28" s="22">
        <v>0</v>
      </c>
      <c r="DX28" s="22">
        <v>0</v>
      </c>
      <c r="DY28" s="22">
        <v>0</v>
      </c>
      <c r="DZ28" s="22">
        <v>0</v>
      </c>
      <c r="EA28" s="22">
        <v>0</v>
      </c>
      <c r="EB28" s="22">
        <v>0</v>
      </c>
      <c r="EC28" s="22">
        <f t="shared" si="30"/>
        <v>0</v>
      </c>
      <c r="ED28" s="22">
        <f t="shared" si="30"/>
        <v>0</v>
      </c>
      <c r="EE28" s="22">
        <f t="shared" si="21"/>
        <v>0</v>
      </c>
      <c r="EG28" s="10">
        <f t="shared" si="22"/>
        <v>0</v>
      </c>
      <c r="EH28" s="10">
        <f t="shared" si="22"/>
        <v>0</v>
      </c>
      <c r="EI28" s="10">
        <f t="shared" si="22"/>
        <v>0</v>
      </c>
      <c r="EJ28" s="10">
        <f t="shared" si="23"/>
        <v>43685.8</v>
      </c>
      <c r="EK28" s="10">
        <f t="shared" si="23"/>
        <v>21842.9</v>
      </c>
      <c r="EL28" s="10">
        <f t="shared" si="23"/>
        <v>21842.9</v>
      </c>
    </row>
    <row r="29" spans="1:142" s="18" customFormat="1" ht="15" customHeight="1">
      <c r="A29" s="11">
        <v>20</v>
      </c>
      <c r="B29" s="12" t="s">
        <v>29</v>
      </c>
      <c r="C29" s="37">
        <v>0</v>
      </c>
      <c r="D29" s="38">
        <v>178.1</v>
      </c>
      <c r="E29" s="23">
        <f t="shared" si="24"/>
        <v>18453.139000000003</v>
      </c>
      <c r="F29" s="22">
        <f t="shared" si="24"/>
        <v>9226.5695000000014</v>
      </c>
      <c r="G29" s="13">
        <f t="shared" si="0"/>
        <v>8796.0640000000003</v>
      </c>
      <c r="H29" s="13">
        <f t="shared" si="1"/>
        <v>95.334067553493199</v>
      </c>
      <c r="I29" s="13">
        <f t="shared" si="2"/>
        <v>47.667033776746599</v>
      </c>
      <c r="J29" s="23">
        <f t="shared" si="3"/>
        <v>4726.4390000000003</v>
      </c>
      <c r="K29" s="13">
        <f t="shared" si="3"/>
        <v>2363.2195000000002</v>
      </c>
      <c r="L29" s="13">
        <f t="shared" si="3"/>
        <v>1932.713999999999</v>
      </c>
      <c r="M29" s="13">
        <f t="shared" si="4"/>
        <v>81.783092937410132</v>
      </c>
      <c r="N29" s="13">
        <f t="shared" si="5"/>
        <v>40.891546468705066</v>
      </c>
      <c r="O29" s="23">
        <f t="shared" si="25"/>
        <v>1246.239</v>
      </c>
      <c r="P29" s="13">
        <f t="shared" si="25"/>
        <v>623.11950000000002</v>
      </c>
      <c r="Q29" s="22">
        <f t="shared" si="25"/>
        <v>404.79400000000004</v>
      </c>
      <c r="R29" s="13">
        <f t="shared" si="7"/>
        <v>64.962499167495167</v>
      </c>
      <c r="S29" s="14">
        <f t="shared" si="8"/>
        <v>32.481249583747584</v>
      </c>
      <c r="T29" s="22">
        <v>0.23899999999999999</v>
      </c>
      <c r="U29" s="22">
        <v>0.1195</v>
      </c>
      <c r="V29" s="22">
        <v>0.11</v>
      </c>
      <c r="W29" s="22">
        <f t="shared" si="9"/>
        <v>92.050209205020934</v>
      </c>
      <c r="X29" s="22">
        <f t="shared" si="10"/>
        <v>46.025104602510467</v>
      </c>
      <c r="Y29" s="22">
        <v>1563.5</v>
      </c>
      <c r="Z29" s="22">
        <v>781.75</v>
      </c>
      <c r="AA29" s="22">
        <v>743.0379999999991</v>
      </c>
      <c r="AB29" s="22">
        <f t="shared" si="11"/>
        <v>95.048033258714298</v>
      </c>
      <c r="AC29" s="22">
        <f t="shared" si="12"/>
        <v>47.524016629357149</v>
      </c>
      <c r="AD29" s="22">
        <v>1246</v>
      </c>
      <c r="AE29" s="22">
        <v>623</v>
      </c>
      <c r="AF29" s="22">
        <v>404.68400000000003</v>
      </c>
      <c r="AG29" s="22">
        <f t="shared" si="13"/>
        <v>64.957303370786519</v>
      </c>
      <c r="AH29" s="22">
        <f t="shared" si="14"/>
        <v>32.47865168539326</v>
      </c>
      <c r="AI29" s="22">
        <v>81.8</v>
      </c>
      <c r="AJ29" s="22">
        <v>40.9</v>
      </c>
      <c r="AK29" s="22">
        <v>24</v>
      </c>
      <c r="AL29" s="22">
        <f t="shared" si="31"/>
        <v>58.679706601466997</v>
      </c>
      <c r="AM29" s="22">
        <f t="shared" si="32"/>
        <v>29.339853300733498</v>
      </c>
      <c r="AN29" s="22">
        <v>0</v>
      </c>
      <c r="AO29" s="22">
        <v>0</v>
      </c>
      <c r="AP29" s="22">
        <v>0</v>
      </c>
      <c r="AQ29" s="22">
        <v>0</v>
      </c>
      <c r="AR29" s="22">
        <v>0</v>
      </c>
      <c r="AS29" s="22">
        <v>0</v>
      </c>
      <c r="AT29" s="22">
        <v>0</v>
      </c>
      <c r="AU29" s="22">
        <v>0</v>
      </c>
      <c r="AV29" s="22">
        <v>0</v>
      </c>
      <c r="AW29" s="22">
        <v>0</v>
      </c>
      <c r="AX29" s="22">
        <v>0</v>
      </c>
      <c r="AY29" s="22">
        <v>13726.7</v>
      </c>
      <c r="AZ29" s="22">
        <v>6863.35</v>
      </c>
      <c r="BA29" s="22">
        <v>6863.35</v>
      </c>
      <c r="BB29" s="22">
        <v>0</v>
      </c>
      <c r="BC29" s="22">
        <v>0</v>
      </c>
      <c r="BD29" s="22">
        <v>0</v>
      </c>
      <c r="BE29" s="22">
        <v>0</v>
      </c>
      <c r="BF29" s="22">
        <v>0</v>
      </c>
      <c r="BG29" s="22">
        <v>0</v>
      </c>
      <c r="BH29" s="22">
        <v>0</v>
      </c>
      <c r="BI29" s="22">
        <v>0</v>
      </c>
      <c r="BJ29" s="22">
        <v>0</v>
      </c>
      <c r="BK29" s="22">
        <v>0</v>
      </c>
      <c r="BL29" s="22">
        <v>0</v>
      </c>
      <c r="BM29" s="22">
        <v>0</v>
      </c>
      <c r="BN29" s="22">
        <f t="shared" si="29"/>
        <v>1834.9</v>
      </c>
      <c r="BO29" s="22">
        <f t="shared" si="29"/>
        <v>917.45</v>
      </c>
      <c r="BP29" s="22">
        <f t="shared" si="29"/>
        <v>736.28200000000004</v>
      </c>
      <c r="BQ29" s="22">
        <f t="shared" si="18"/>
        <v>80.253092811597355</v>
      </c>
      <c r="BR29" s="22">
        <f t="shared" si="19"/>
        <v>40.126546405798678</v>
      </c>
      <c r="BS29" s="22">
        <v>1834.9</v>
      </c>
      <c r="BT29" s="22">
        <v>917.45</v>
      </c>
      <c r="BU29" s="22">
        <v>736.28200000000004</v>
      </c>
      <c r="BV29" s="22">
        <v>0</v>
      </c>
      <c r="BW29" s="22">
        <v>0</v>
      </c>
      <c r="BX29" s="22">
        <v>0</v>
      </c>
      <c r="BY29" s="22">
        <v>0</v>
      </c>
      <c r="BZ29" s="22">
        <v>0</v>
      </c>
      <c r="CA29" s="22">
        <v>0</v>
      </c>
      <c r="CB29" s="22">
        <v>0</v>
      </c>
      <c r="CC29" s="22">
        <v>0</v>
      </c>
      <c r="CD29" s="22">
        <v>0</v>
      </c>
      <c r="CE29" s="22">
        <v>0</v>
      </c>
      <c r="CF29" s="22">
        <v>0</v>
      </c>
      <c r="CG29" s="22">
        <v>0</v>
      </c>
      <c r="CH29" s="22">
        <v>0</v>
      </c>
      <c r="CI29" s="22">
        <v>0</v>
      </c>
      <c r="CJ29" s="22">
        <v>0</v>
      </c>
      <c r="CK29" s="22">
        <v>0</v>
      </c>
      <c r="CL29" s="22">
        <v>0</v>
      </c>
      <c r="CM29" s="22">
        <v>0</v>
      </c>
      <c r="CN29" s="22">
        <v>0</v>
      </c>
      <c r="CO29" s="22">
        <v>0</v>
      </c>
      <c r="CP29" s="22">
        <v>0</v>
      </c>
      <c r="CQ29" s="22">
        <v>0</v>
      </c>
      <c r="CR29" s="22">
        <v>0</v>
      </c>
      <c r="CS29" s="22">
        <v>0</v>
      </c>
      <c r="CT29" s="22">
        <v>0</v>
      </c>
      <c r="CU29" s="22">
        <v>0</v>
      </c>
      <c r="CV29" s="22">
        <v>0</v>
      </c>
      <c r="CW29" s="22">
        <v>0</v>
      </c>
      <c r="CX29" s="22">
        <v>0</v>
      </c>
      <c r="CY29" s="22">
        <v>0</v>
      </c>
      <c r="CZ29" s="22">
        <v>0</v>
      </c>
      <c r="DA29" s="22">
        <v>0</v>
      </c>
      <c r="DB29" s="22">
        <v>0</v>
      </c>
      <c r="DC29" s="22">
        <v>0</v>
      </c>
      <c r="DD29" s="22">
        <v>0</v>
      </c>
      <c r="DE29" s="22">
        <v>24.6</v>
      </c>
      <c r="DF29" s="22">
        <v>0</v>
      </c>
      <c r="DG29" s="22">
        <f t="shared" si="27"/>
        <v>18453.139000000003</v>
      </c>
      <c r="DH29" s="22">
        <f t="shared" si="26"/>
        <v>9226.5695000000014</v>
      </c>
      <c r="DI29" s="22">
        <f t="shared" si="28"/>
        <v>8796.0640000000003</v>
      </c>
      <c r="DJ29" s="22">
        <v>0</v>
      </c>
      <c r="DK29" s="22">
        <v>0</v>
      </c>
      <c r="DL29" s="22">
        <v>0</v>
      </c>
      <c r="DM29" s="22">
        <v>0</v>
      </c>
      <c r="DN29" s="22">
        <v>0</v>
      </c>
      <c r="DO29" s="22">
        <v>0</v>
      </c>
      <c r="DP29" s="22">
        <v>0</v>
      </c>
      <c r="DQ29" s="22">
        <v>0</v>
      </c>
      <c r="DR29" s="22">
        <v>0</v>
      </c>
      <c r="DS29" s="22">
        <v>0</v>
      </c>
      <c r="DT29" s="22">
        <v>0</v>
      </c>
      <c r="DU29" s="22">
        <v>0</v>
      </c>
      <c r="DV29" s="22">
        <v>0</v>
      </c>
      <c r="DW29" s="22">
        <v>0</v>
      </c>
      <c r="DX29" s="22">
        <v>0</v>
      </c>
      <c r="DY29" s="22">
        <v>0</v>
      </c>
      <c r="DZ29" s="22">
        <v>0</v>
      </c>
      <c r="EA29" s="22">
        <v>0</v>
      </c>
      <c r="EB29" s="22">
        <v>0</v>
      </c>
      <c r="EC29" s="22">
        <f t="shared" si="30"/>
        <v>0</v>
      </c>
      <c r="ED29" s="22">
        <f t="shared" si="30"/>
        <v>0</v>
      </c>
      <c r="EE29" s="22">
        <f t="shared" si="21"/>
        <v>0</v>
      </c>
      <c r="EG29" s="10">
        <f t="shared" si="22"/>
        <v>0</v>
      </c>
      <c r="EH29" s="10">
        <f t="shared" si="22"/>
        <v>0</v>
      </c>
      <c r="EI29" s="10">
        <f t="shared" si="22"/>
        <v>0</v>
      </c>
      <c r="EJ29" s="10">
        <f t="shared" si="23"/>
        <v>13726.7</v>
      </c>
      <c r="EK29" s="10">
        <f t="shared" si="23"/>
        <v>6863.35</v>
      </c>
      <c r="EL29" s="10">
        <f t="shared" si="23"/>
        <v>6863.35</v>
      </c>
    </row>
    <row r="30" spans="1:142" s="18" customFormat="1" ht="15" customHeight="1">
      <c r="A30" s="11">
        <v>21</v>
      </c>
      <c r="B30" s="12" t="s">
        <v>30</v>
      </c>
      <c r="C30" s="37">
        <v>0</v>
      </c>
      <c r="D30" s="38">
        <v>2745.0032000000001</v>
      </c>
      <c r="E30" s="23">
        <f t="shared" si="24"/>
        <v>10844.1</v>
      </c>
      <c r="F30" s="22">
        <f t="shared" si="24"/>
        <v>5422.05</v>
      </c>
      <c r="G30" s="13">
        <f t="shared" si="0"/>
        <v>5314.05</v>
      </c>
      <c r="H30" s="13">
        <f t="shared" si="1"/>
        <v>98.008133455058513</v>
      </c>
      <c r="I30" s="13">
        <f t="shared" si="2"/>
        <v>49.004066727529256</v>
      </c>
      <c r="J30" s="23">
        <f t="shared" si="3"/>
        <v>1693.2</v>
      </c>
      <c r="K30" s="13">
        <f t="shared" si="3"/>
        <v>846.6</v>
      </c>
      <c r="L30" s="13">
        <f t="shared" si="3"/>
        <v>738.6000000000007</v>
      </c>
      <c r="M30" s="13">
        <f t="shared" si="4"/>
        <v>87.243090007087261</v>
      </c>
      <c r="N30" s="13">
        <f t="shared" si="5"/>
        <v>43.621545003543631</v>
      </c>
      <c r="O30" s="23">
        <f t="shared" si="25"/>
        <v>1164.4000000000001</v>
      </c>
      <c r="P30" s="13">
        <f t="shared" si="25"/>
        <v>582.20000000000005</v>
      </c>
      <c r="Q30" s="22">
        <f t="shared" si="25"/>
        <v>398.55</v>
      </c>
      <c r="R30" s="13">
        <f t="shared" si="7"/>
        <v>68.4558570937822</v>
      </c>
      <c r="S30" s="14">
        <f t="shared" si="8"/>
        <v>34.2279285468911</v>
      </c>
      <c r="T30" s="22">
        <v>0</v>
      </c>
      <c r="U30" s="22">
        <v>0</v>
      </c>
      <c r="V30" s="22">
        <v>0</v>
      </c>
      <c r="W30" s="22"/>
      <c r="X30" s="22"/>
      <c r="Y30" s="22">
        <v>458.8</v>
      </c>
      <c r="Z30" s="22">
        <v>229.4</v>
      </c>
      <c r="AA30" s="22">
        <v>298.05000000000069</v>
      </c>
      <c r="AB30" s="22">
        <f t="shared" si="11"/>
        <v>129.92589363557136</v>
      </c>
      <c r="AC30" s="22">
        <f t="shared" si="12"/>
        <v>64.962946817785678</v>
      </c>
      <c r="AD30" s="22">
        <v>1164.4000000000001</v>
      </c>
      <c r="AE30" s="22">
        <v>582.20000000000005</v>
      </c>
      <c r="AF30" s="22">
        <v>398.55</v>
      </c>
      <c r="AG30" s="22">
        <f t="shared" si="13"/>
        <v>68.4558570937822</v>
      </c>
      <c r="AH30" s="22">
        <f t="shared" si="14"/>
        <v>34.2279285468911</v>
      </c>
      <c r="AI30" s="22">
        <v>70</v>
      </c>
      <c r="AJ30" s="22">
        <v>35</v>
      </c>
      <c r="AK30" s="22">
        <v>42</v>
      </c>
      <c r="AL30" s="22">
        <f t="shared" si="31"/>
        <v>120</v>
      </c>
      <c r="AM30" s="22">
        <f t="shared" si="32"/>
        <v>60</v>
      </c>
      <c r="AN30" s="22">
        <v>0</v>
      </c>
      <c r="AO30" s="22">
        <v>0</v>
      </c>
      <c r="AP30" s="22">
        <v>0</v>
      </c>
      <c r="AQ30" s="22">
        <v>0</v>
      </c>
      <c r="AR30" s="22">
        <v>0</v>
      </c>
      <c r="AS30" s="22">
        <v>0</v>
      </c>
      <c r="AT30" s="22">
        <v>0</v>
      </c>
      <c r="AU30" s="22">
        <v>0</v>
      </c>
      <c r="AV30" s="22">
        <v>0</v>
      </c>
      <c r="AW30" s="22">
        <v>0</v>
      </c>
      <c r="AX30" s="22">
        <v>0</v>
      </c>
      <c r="AY30" s="22">
        <v>9150.9</v>
      </c>
      <c r="AZ30" s="22">
        <v>4575.45</v>
      </c>
      <c r="BA30" s="22">
        <v>4575.45</v>
      </c>
      <c r="BB30" s="22">
        <v>0</v>
      </c>
      <c r="BC30" s="22">
        <v>0</v>
      </c>
      <c r="BD30" s="22">
        <v>0</v>
      </c>
      <c r="BE30" s="22">
        <v>0</v>
      </c>
      <c r="BF30" s="22">
        <v>0</v>
      </c>
      <c r="BG30" s="22">
        <v>0</v>
      </c>
      <c r="BH30" s="22">
        <v>0</v>
      </c>
      <c r="BI30" s="22">
        <v>0</v>
      </c>
      <c r="BJ30" s="22">
        <v>0</v>
      </c>
      <c r="BK30" s="22">
        <v>0</v>
      </c>
      <c r="BL30" s="22">
        <v>0</v>
      </c>
      <c r="BM30" s="22">
        <v>0</v>
      </c>
      <c r="BN30" s="22">
        <f t="shared" si="29"/>
        <v>0</v>
      </c>
      <c r="BO30" s="22">
        <f t="shared" si="29"/>
        <v>0</v>
      </c>
      <c r="BP30" s="22">
        <f t="shared" si="29"/>
        <v>0</v>
      </c>
      <c r="BQ30" s="22">
        <f t="shared" si="29"/>
        <v>0</v>
      </c>
      <c r="BR30" s="22">
        <v>0</v>
      </c>
      <c r="BS30" s="22">
        <v>0</v>
      </c>
      <c r="BT30" s="22">
        <v>0</v>
      </c>
      <c r="BU30" s="22">
        <v>0</v>
      </c>
      <c r="BV30" s="22">
        <v>0</v>
      </c>
      <c r="BW30" s="22">
        <v>0</v>
      </c>
      <c r="BX30" s="22">
        <v>0</v>
      </c>
      <c r="BY30" s="22">
        <v>0</v>
      </c>
      <c r="BZ30" s="22">
        <v>0</v>
      </c>
      <c r="CA30" s="22">
        <v>0</v>
      </c>
      <c r="CB30" s="22">
        <v>0</v>
      </c>
      <c r="CC30" s="22">
        <v>0</v>
      </c>
      <c r="CD30" s="22">
        <v>0</v>
      </c>
      <c r="CE30" s="22">
        <v>0</v>
      </c>
      <c r="CF30" s="22">
        <v>0</v>
      </c>
      <c r="CG30" s="22">
        <v>0</v>
      </c>
      <c r="CH30" s="22">
        <v>0</v>
      </c>
      <c r="CI30" s="22">
        <v>0</v>
      </c>
      <c r="CJ30" s="22">
        <v>0</v>
      </c>
      <c r="CK30" s="22">
        <v>0</v>
      </c>
      <c r="CL30" s="22">
        <v>0</v>
      </c>
      <c r="CM30" s="22">
        <v>0</v>
      </c>
      <c r="CN30" s="22">
        <v>0</v>
      </c>
      <c r="CO30" s="22">
        <v>0</v>
      </c>
      <c r="CP30" s="22">
        <v>0</v>
      </c>
      <c r="CQ30" s="22">
        <v>0</v>
      </c>
      <c r="CR30" s="22">
        <v>0</v>
      </c>
      <c r="CS30" s="22">
        <v>0</v>
      </c>
      <c r="CT30" s="22">
        <v>0</v>
      </c>
      <c r="CU30" s="22">
        <v>0</v>
      </c>
      <c r="CV30" s="22">
        <v>0</v>
      </c>
      <c r="CW30" s="22">
        <v>0</v>
      </c>
      <c r="CX30" s="22">
        <v>0</v>
      </c>
      <c r="CY30" s="22">
        <v>0</v>
      </c>
      <c r="CZ30" s="22">
        <v>0</v>
      </c>
      <c r="DA30" s="22">
        <v>0</v>
      </c>
      <c r="DB30" s="22">
        <v>0</v>
      </c>
      <c r="DC30" s="22">
        <v>0</v>
      </c>
      <c r="DD30" s="22">
        <v>0</v>
      </c>
      <c r="DE30" s="22">
        <v>0</v>
      </c>
      <c r="DF30" s="22">
        <v>0</v>
      </c>
      <c r="DG30" s="22">
        <f t="shared" si="27"/>
        <v>10844.1</v>
      </c>
      <c r="DH30" s="22">
        <f t="shared" si="26"/>
        <v>5422.05</v>
      </c>
      <c r="DI30" s="22">
        <f t="shared" si="28"/>
        <v>5314.05</v>
      </c>
      <c r="DJ30" s="22">
        <v>0</v>
      </c>
      <c r="DK30" s="22">
        <v>0</v>
      </c>
      <c r="DL30" s="22">
        <v>0</v>
      </c>
      <c r="DM30" s="22">
        <v>0</v>
      </c>
      <c r="DN30" s="22">
        <v>0</v>
      </c>
      <c r="DO30" s="22">
        <v>0</v>
      </c>
      <c r="DP30" s="22">
        <v>0</v>
      </c>
      <c r="DQ30" s="22">
        <v>0</v>
      </c>
      <c r="DR30" s="22">
        <v>0</v>
      </c>
      <c r="DS30" s="22">
        <v>0</v>
      </c>
      <c r="DT30" s="22">
        <v>0</v>
      </c>
      <c r="DU30" s="22">
        <v>0</v>
      </c>
      <c r="DV30" s="22">
        <v>0</v>
      </c>
      <c r="DW30" s="22">
        <v>0</v>
      </c>
      <c r="DX30" s="22">
        <v>0</v>
      </c>
      <c r="DY30" s="22">
        <v>0</v>
      </c>
      <c r="DZ30" s="22">
        <v>0</v>
      </c>
      <c r="EA30" s="22">
        <v>0</v>
      </c>
      <c r="EB30" s="22">
        <v>0</v>
      </c>
      <c r="EC30" s="22">
        <f t="shared" si="30"/>
        <v>0</v>
      </c>
      <c r="ED30" s="22">
        <f t="shared" si="30"/>
        <v>0</v>
      </c>
      <c r="EE30" s="22">
        <f t="shared" si="21"/>
        <v>0</v>
      </c>
      <c r="EG30" s="10">
        <f t="shared" si="22"/>
        <v>0</v>
      </c>
      <c r="EH30" s="10">
        <f t="shared" si="22"/>
        <v>0</v>
      </c>
      <c r="EI30" s="10">
        <f t="shared" si="22"/>
        <v>0</v>
      </c>
      <c r="EJ30" s="10">
        <f t="shared" si="23"/>
        <v>9150.9</v>
      </c>
      <c r="EK30" s="10">
        <f t="shared" si="23"/>
        <v>4575.45</v>
      </c>
      <c r="EL30" s="10">
        <f t="shared" si="23"/>
        <v>4575.45</v>
      </c>
    </row>
    <row r="31" spans="1:142" s="18" customFormat="1" ht="15" customHeight="1">
      <c r="A31" s="11">
        <v>22</v>
      </c>
      <c r="B31" s="12" t="s">
        <v>31</v>
      </c>
      <c r="C31" s="37">
        <v>0</v>
      </c>
      <c r="D31" s="38">
        <v>3757.6</v>
      </c>
      <c r="E31" s="23">
        <f t="shared" si="24"/>
        <v>40841.4</v>
      </c>
      <c r="F31" s="22">
        <f t="shared" si="24"/>
        <v>20420.7</v>
      </c>
      <c r="G31" s="13">
        <f t="shared" si="0"/>
        <v>19972.930000000004</v>
      </c>
      <c r="H31" s="13">
        <f t="shared" si="1"/>
        <v>97.807273991586982</v>
      </c>
      <c r="I31" s="13">
        <f t="shared" si="2"/>
        <v>48.903636995793491</v>
      </c>
      <c r="J31" s="23">
        <f t="shared" si="3"/>
        <v>9372</v>
      </c>
      <c r="K31" s="13">
        <f t="shared" si="3"/>
        <v>4686</v>
      </c>
      <c r="L31" s="13">
        <f t="shared" si="3"/>
        <v>4111.6110000000035</v>
      </c>
      <c r="M31" s="13">
        <f t="shared" si="4"/>
        <v>87.742445582586498</v>
      </c>
      <c r="N31" s="13">
        <f t="shared" si="5"/>
        <v>43.871222791293249</v>
      </c>
      <c r="O31" s="23">
        <f t="shared" si="25"/>
        <v>2872</v>
      </c>
      <c r="P31" s="13">
        <f t="shared" si="25"/>
        <v>1436</v>
      </c>
      <c r="Q31" s="22">
        <f t="shared" si="25"/>
        <v>1342.1590000000001</v>
      </c>
      <c r="R31" s="13">
        <f t="shared" si="7"/>
        <v>93.465111420612828</v>
      </c>
      <c r="S31" s="14">
        <f t="shared" si="8"/>
        <v>46.732555710306414</v>
      </c>
      <c r="T31" s="22">
        <v>25</v>
      </c>
      <c r="U31" s="22">
        <v>12.5</v>
      </c>
      <c r="V31" s="22">
        <v>11.843</v>
      </c>
      <c r="W31" s="22">
        <f t="shared" si="9"/>
        <v>94.744</v>
      </c>
      <c r="X31" s="22">
        <f t="shared" si="10"/>
        <v>47.372</v>
      </c>
      <c r="Y31" s="22">
        <v>2300</v>
      </c>
      <c r="Z31" s="22">
        <v>1150</v>
      </c>
      <c r="AA31" s="22">
        <v>1071.6540000000034</v>
      </c>
      <c r="AB31" s="22">
        <f t="shared" si="11"/>
        <v>93.187304347826384</v>
      </c>
      <c r="AC31" s="22">
        <f t="shared" si="12"/>
        <v>46.593652173913192</v>
      </c>
      <c r="AD31" s="22">
        <v>2847</v>
      </c>
      <c r="AE31" s="22">
        <v>1423.5</v>
      </c>
      <c r="AF31" s="22">
        <v>1330.316</v>
      </c>
      <c r="AG31" s="22">
        <f t="shared" si="13"/>
        <v>93.453881278538816</v>
      </c>
      <c r="AH31" s="22">
        <f t="shared" si="14"/>
        <v>46.726940639269408</v>
      </c>
      <c r="AI31" s="22">
        <v>300</v>
      </c>
      <c r="AJ31" s="22">
        <v>150</v>
      </c>
      <c r="AK31" s="22">
        <v>83.5</v>
      </c>
      <c r="AL31" s="22">
        <f t="shared" si="31"/>
        <v>55.666666666666664</v>
      </c>
      <c r="AM31" s="22">
        <f t="shared" si="32"/>
        <v>27.833333333333332</v>
      </c>
      <c r="AN31" s="22">
        <v>0</v>
      </c>
      <c r="AO31" s="22">
        <v>0</v>
      </c>
      <c r="AP31" s="22">
        <v>0</v>
      </c>
      <c r="AQ31" s="22">
        <v>0</v>
      </c>
      <c r="AR31" s="22">
        <v>0</v>
      </c>
      <c r="AS31" s="22">
        <v>0</v>
      </c>
      <c r="AT31" s="22">
        <v>0</v>
      </c>
      <c r="AU31" s="22">
        <v>0</v>
      </c>
      <c r="AV31" s="22">
        <v>0</v>
      </c>
      <c r="AW31" s="22">
        <v>0</v>
      </c>
      <c r="AX31" s="22">
        <v>0</v>
      </c>
      <c r="AY31" s="22">
        <v>31469.4</v>
      </c>
      <c r="AZ31" s="22">
        <v>15734.7</v>
      </c>
      <c r="BA31" s="22">
        <v>15734.7</v>
      </c>
      <c r="BB31" s="22">
        <v>0</v>
      </c>
      <c r="BC31" s="22">
        <v>0</v>
      </c>
      <c r="BD31" s="22">
        <v>0</v>
      </c>
      <c r="BE31" s="22">
        <v>0</v>
      </c>
      <c r="BF31" s="22">
        <v>0</v>
      </c>
      <c r="BG31" s="22">
        <v>0</v>
      </c>
      <c r="BH31" s="22">
        <v>0</v>
      </c>
      <c r="BI31" s="22">
        <v>0</v>
      </c>
      <c r="BJ31" s="22">
        <v>0</v>
      </c>
      <c r="BK31" s="22">
        <v>0</v>
      </c>
      <c r="BL31" s="22">
        <v>0</v>
      </c>
      <c r="BM31" s="22">
        <v>0</v>
      </c>
      <c r="BN31" s="22">
        <f t="shared" si="29"/>
        <v>1900</v>
      </c>
      <c r="BO31" s="22">
        <f t="shared" si="29"/>
        <v>950</v>
      </c>
      <c r="BP31" s="22">
        <f t="shared" si="29"/>
        <v>856.28</v>
      </c>
      <c r="BQ31" s="22">
        <f>BP31/BO31*100</f>
        <v>90.134736842105255</v>
      </c>
      <c r="BR31" s="22">
        <f>BP31/BN31*100</f>
        <v>45.067368421052628</v>
      </c>
      <c r="BS31" s="22">
        <v>1900</v>
      </c>
      <c r="BT31" s="22">
        <v>950</v>
      </c>
      <c r="BU31" s="22">
        <v>856.28</v>
      </c>
      <c r="BV31" s="22">
        <v>0</v>
      </c>
      <c r="BW31" s="22">
        <v>0</v>
      </c>
      <c r="BX31" s="22">
        <v>0</v>
      </c>
      <c r="BY31" s="22">
        <v>0</v>
      </c>
      <c r="BZ31" s="22">
        <v>0</v>
      </c>
      <c r="CA31" s="22">
        <v>0</v>
      </c>
      <c r="CB31" s="22">
        <v>0</v>
      </c>
      <c r="CC31" s="22">
        <v>0</v>
      </c>
      <c r="CD31" s="22">
        <v>0</v>
      </c>
      <c r="CE31" s="22">
        <v>0</v>
      </c>
      <c r="CF31" s="22">
        <v>0</v>
      </c>
      <c r="CG31" s="22">
        <v>0</v>
      </c>
      <c r="CH31" s="22">
        <v>0</v>
      </c>
      <c r="CI31" s="22">
        <v>0</v>
      </c>
      <c r="CJ31" s="22">
        <v>0</v>
      </c>
      <c r="CK31" s="22">
        <v>0</v>
      </c>
      <c r="CL31" s="22">
        <v>0</v>
      </c>
      <c r="CM31" s="22">
        <v>0</v>
      </c>
      <c r="CN31" s="22">
        <v>2000</v>
      </c>
      <c r="CO31" s="22">
        <v>1000</v>
      </c>
      <c r="CP31" s="22">
        <v>758.01800000000003</v>
      </c>
      <c r="CQ31" s="22">
        <v>1000</v>
      </c>
      <c r="CR31" s="22">
        <v>500</v>
      </c>
      <c r="CS31" s="22">
        <v>411.86700000000002</v>
      </c>
      <c r="CT31" s="22">
        <v>0</v>
      </c>
      <c r="CU31" s="22">
        <v>0</v>
      </c>
      <c r="CV31" s="22">
        <v>0</v>
      </c>
      <c r="CW31" s="22">
        <v>0</v>
      </c>
      <c r="CX31" s="22">
        <v>0</v>
      </c>
      <c r="CY31" s="22">
        <v>0</v>
      </c>
      <c r="CZ31" s="22">
        <v>0</v>
      </c>
      <c r="DA31" s="22">
        <v>0</v>
      </c>
      <c r="DB31" s="22">
        <v>126.619</v>
      </c>
      <c r="DC31" s="22">
        <v>0</v>
      </c>
      <c r="DD31" s="22">
        <v>0</v>
      </c>
      <c r="DE31" s="22">
        <v>0</v>
      </c>
      <c r="DF31" s="22">
        <v>0</v>
      </c>
      <c r="DG31" s="22">
        <f t="shared" si="27"/>
        <v>40841.4</v>
      </c>
      <c r="DH31" s="22">
        <f t="shared" si="26"/>
        <v>20420.7</v>
      </c>
      <c r="DI31" s="22">
        <f t="shared" si="28"/>
        <v>19972.930000000004</v>
      </c>
      <c r="DJ31" s="22">
        <v>0</v>
      </c>
      <c r="DK31" s="22">
        <v>0</v>
      </c>
      <c r="DL31" s="22">
        <v>0</v>
      </c>
      <c r="DM31" s="22">
        <v>0</v>
      </c>
      <c r="DN31" s="22">
        <v>0</v>
      </c>
      <c r="DO31" s="22">
        <v>0</v>
      </c>
      <c r="DP31" s="22">
        <v>0</v>
      </c>
      <c r="DQ31" s="22">
        <v>0</v>
      </c>
      <c r="DR31" s="22">
        <v>0</v>
      </c>
      <c r="DS31" s="22">
        <v>0</v>
      </c>
      <c r="DT31" s="22">
        <v>0</v>
      </c>
      <c r="DU31" s="22">
        <v>0</v>
      </c>
      <c r="DV31" s="22">
        <v>0</v>
      </c>
      <c r="DW31" s="22">
        <v>0</v>
      </c>
      <c r="DX31" s="22">
        <v>0</v>
      </c>
      <c r="DY31" s="22">
        <v>0</v>
      </c>
      <c r="DZ31" s="22">
        <v>0</v>
      </c>
      <c r="EA31" s="22">
        <v>0</v>
      </c>
      <c r="EB31" s="22">
        <v>0</v>
      </c>
      <c r="EC31" s="22">
        <f t="shared" si="30"/>
        <v>0</v>
      </c>
      <c r="ED31" s="22">
        <f t="shared" si="30"/>
        <v>0</v>
      </c>
      <c r="EE31" s="22">
        <f t="shared" si="21"/>
        <v>0</v>
      </c>
      <c r="EG31" s="10">
        <f t="shared" si="22"/>
        <v>0</v>
      </c>
      <c r="EH31" s="10">
        <f t="shared" si="22"/>
        <v>0</v>
      </c>
      <c r="EI31" s="10">
        <f t="shared" si="22"/>
        <v>0</v>
      </c>
      <c r="EJ31" s="10">
        <f t="shared" si="23"/>
        <v>31469.4</v>
      </c>
      <c r="EK31" s="10">
        <f t="shared" si="23"/>
        <v>15734.7</v>
      </c>
      <c r="EL31" s="10">
        <f t="shared" si="23"/>
        <v>15861.319000000001</v>
      </c>
    </row>
    <row r="32" spans="1:142" s="18" customFormat="1" ht="15" customHeight="1">
      <c r="A32" s="11">
        <v>23</v>
      </c>
      <c r="B32" s="12" t="s">
        <v>32</v>
      </c>
      <c r="C32" s="37">
        <v>0</v>
      </c>
      <c r="D32" s="38">
        <v>15494.2</v>
      </c>
      <c r="E32" s="23">
        <f t="shared" si="24"/>
        <v>64878.8</v>
      </c>
      <c r="F32" s="22">
        <f t="shared" si="24"/>
        <v>32439.4</v>
      </c>
      <c r="G32" s="13">
        <f t="shared" si="0"/>
        <v>31316.447</v>
      </c>
      <c r="H32" s="13">
        <f t="shared" si="1"/>
        <v>96.538305270750996</v>
      </c>
      <c r="I32" s="13">
        <f t="shared" si="2"/>
        <v>48.269152635375498</v>
      </c>
      <c r="J32" s="23">
        <f t="shared" si="3"/>
        <v>15396</v>
      </c>
      <c r="K32" s="13">
        <f t="shared" si="3"/>
        <v>7698</v>
      </c>
      <c r="L32" s="13">
        <f t="shared" si="3"/>
        <v>6575.0470000000005</v>
      </c>
      <c r="M32" s="13">
        <f t="shared" si="4"/>
        <v>85.412405819693433</v>
      </c>
      <c r="N32" s="13">
        <f t="shared" si="5"/>
        <v>42.706202909846716</v>
      </c>
      <c r="O32" s="23">
        <f t="shared" si="25"/>
        <v>7080</v>
      </c>
      <c r="P32" s="13">
        <f t="shared" si="25"/>
        <v>3540</v>
      </c>
      <c r="Q32" s="22">
        <f t="shared" si="25"/>
        <v>3529.3319999999999</v>
      </c>
      <c r="R32" s="13">
        <f t="shared" si="7"/>
        <v>99.698644067796607</v>
      </c>
      <c r="S32" s="14">
        <f t="shared" si="8"/>
        <v>49.849322033898304</v>
      </c>
      <c r="T32" s="22">
        <v>80</v>
      </c>
      <c r="U32" s="22">
        <v>40</v>
      </c>
      <c r="V32" s="22">
        <v>11.629</v>
      </c>
      <c r="W32" s="22">
        <f t="shared" si="9"/>
        <v>29.072500000000002</v>
      </c>
      <c r="X32" s="22">
        <f t="shared" si="10"/>
        <v>14.536250000000001</v>
      </c>
      <c r="Y32" s="22">
        <v>4551</v>
      </c>
      <c r="Z32" s="22">
        <v>2275.5</v>
      </c>
      <c r="AA32" s="22">
        <v>2338.7980000000002</v>
      </c>
      <c r="AB32" s="22">
        <v>0</v>
      </c>
      <c r="AC32" s="22">
        <v>0</v>
      </c>
      <c r="AD32" s="22">
        <v>7000</v>
      </c>
      <c r="AE32" s="22">
        <v>3500</v>
      </c>
      <c r="AF32" s="22">
        <v>3517.703</v>
      </c>
      <c r="AG32" s="22">
        <f t="shared" si="13"/>
        <v>100.50579999999999</v>
      </c>
      <c r="AH32" s="22">
        <f t="shared" si="14"/>
        <v>50.252899999999997</v>
      </c>
      <c r="AI32" s="22">
        <v>360</v>
      </c>
      <c r="AJ32" s="22">
        <v>180</v>
      </c>
      <c r="AK32" s="22">
        <v>152</v>
      </c>
      <c r="AL32" s="22">
        <f t="shared" si="31"/>
        <v>84.444444444444443</v>
      </c>
      <c r="AM32" s="22">
        <f t="shared" si="32"/>
        <v>42.222222222222221</v>
      </c>
      <c r="AN32" s="22">
        <v>0</v>
      </c>
      <c r="AO32" s="22">
        <v>0</v>
      </c>
      <c r="AP32" s="22">
        <v>0</v>
      </c>
      <c r="AQ32" s="22">
        <v>0</v>
      </c>
      <c r="AR32" s="22">
        <v>0</v>
      </c>
      <c r="AS32" s="22">
        <v>0</v>
      </c>
      <c r="AT32" s="22">
        <v>0</v>
      </c>
      <c r="AU32" s="22">
        <v>0</v>
      </c>
      <c r="AV32" s="22">
        <v>0</v>
      </c>
      <c r="AW32" s="22">
        <v>0</v>
      </c>
      <c r="AX32" s="22">
        <v>0</v>
      </c>
      <c r="AY32" s="22">
        <v>49482.8</v>
      </c>
      <c r="AZ32" s="22">
        <v>24741.4</v>
      </c>
      <c r="BA32" s="22">
        <v>24741.4</v>
      </c>
      <c r="BB32" s="22">
        <v>0</v>
      </c>
      <c r="BC32" s="22">
        <v>0</v>
      </c>
      <c r="BD32" s="22">
        <v>0</v>
      </c>
      <c r="BE32" s="22">
        <v>0</v>
      </c>
      <c r="BF32" s="22">
        <v>0</v>
      </c>
      <c r="BG32" s="22">
        <v>0</v>
      </c>
      <c r="BH32" s="22">
        <v>0</v>
      </c>
      <c r="BI32" s="22">
        <v>0</v>
      </c>
      <c r="BJ32" s="22">
        <v>0</v>
      </c>
      <c r="BK32" s="22">
        <v>0</v>
      </c>
      <c r="BL32" s="22">
        <v>0</v>
      </c>
      <c r="BM32" s="22">
        <v>0</v>
      </c>
      <c r="BN32" s="22">
        <f t="shared" si="29"/>
        <v>920</v>
      </c>
      <c r="BO32" s="22">
        <f t="shared" si="29"/>
        <v>460</v>
      </c>
      <c r="BP32" s="22">
        <f t="shared" si="29"/>
        <v>245.35</v>
      </c>
      <c r="BQ32" s="22">
        <f>BP32/BO32*100</f>
        <v>53.336956521739133</v>
      </c>
      <c r="BR32" s="22">
        <f>BP32/BN32*100</f>
        <v>26.668478260869566</v>
      </c>
      <c r="BS32" s="22">
        <v>920</v>
      </c>
      <c r="BT32" s="22">
        <v>460</v>
      </c>
      <c r="BU32" s="22">
        <v>245.35</v>
      </c>
      <c r="BV32" s="22">
        <v>0</v>
      </c>
      <c r="BW32" s="22">
        <v>0</v>
      </c>
      <c r="BX32" s="22">
        <v>0</v>
      </c>
      <c r="BY32" s="22">
        <v>0</v>
      </c>
      <c r="BZ32" s="22">
        <v>0</v>
      </c>
      <c r="CA32" s="22">
        <v>0</v>
      </c>
      <c r="CB32" s="22">
        <v>0</v>
      </c>
      <c r="CC32" s="22">
        <v>0</v>
      </c>
      <c r="CD32" s="22">
        <v>0</v>
      </c>
      <c r="CE32" s="22">
        <v>0</v>
      </c>
      <c r="CF32" s="22">
        <v>0</v>
      </c>
      <c r="CG32" s="22">
        <v>0</v>
      </c>
      <c r="CH32" s="22">
        <v>0</v>
      </c>
      <c r="CI32" s="22">
        <v>0</v>
      </c>
      <c r="CJ32" s="22">
        <v>0</v>
      </c>
      <c r="CK32" s="22">
        <v>0</v>
      </c>
      <c r="CL32" s="22">
        <v>0</v>
      </c>
      <c r="CM32" s="22">
        <v>0</v>
      </c>
      <c r="CN32" s="22">
        <v>2485</v>
      </c>
      <c r="CO32" s="22">
        <v>1242.5</v>
      </c>
      <c r="CP32" s="22">
        <v>200</v>
      </c>
      <c r="CQ32" s="22">
        <v>0</v>
      </c>
      <c r="CR32" s="22">
        <v>0</v>
      </c>
      <c r="CS32" s="22">
        <v>0</v>
      </c>
      <c r="CT32" s="22">
        <v>0</v>
      </c>
      <c r="CU32" s="22">
        <v>0</v>
      </c>
      <c r="CV32" s="22">
        <v>99.566999999999993</v>
      </c>
      <c r="CW32" s="22">
        <v>0</v>
      </c>
      <c r="CX32" s="22">
        <v>0</v>
      </c>
      <c r="CY32" s="22">
        <v>10</v>
      </c>
      <c r="CZ32" s="22">
        <v>0</v>
      </c>
      <c r="DA32" s="22">
        <v>0</v>
      </c>
      <c r="DB32" s="22">
        <v>0</v>
      </c>
      <c r="DC32" s="22">
        <v>0</v>
      </c>
      <c r="DD32" s="22">
        <v>0</v>
      </c>
      <c r="DE32" s="22">
        <v>0</v>
      </c>
      <c r="DF32" s="22">
        <v>0</v>
      </c>
      <c r="DG32" s="22">
        <f t="shared" si="27"/>
        <v>64878.8</v>
      </c>
      <c r="DH32" s="22">
        <f t="shared" si="26"/>
        <v>32439.4</v>
      </c>
      <c r="DI32" s="22">
        <f t="shared" si="28"/>
        <v>31316.447</v>
      </c>
      <c r="DJ32" s="22">
        <v>0</v>
      </c>
      <c r="DK32" s="22">
        <v>0</v>
      </c>
      <c r="DL32" s="22">
        <v>0</v>
      </c>
      <c r="DM32" s="22">
        <v>0</v>
      </c>
      <c r="DN32" s="22">
        <v>0</v>
      </c>
      <c r="DO32" s="22">
        <v>0</v>
      </c>
      <c r="DP32" s="22">
        <v>0</v>
      </c>
      <c r="DQ32" s="22">
        <v>0</v>
      </c>
      <c r="DR32" s="22">
        <v>0</v>
      </c>
      <c r="DS32" s="22">
        <v>0</v>
      </c>
      <c r="DT32" s="22">
        <v>0</v>
      </c>
      <c r="DU32" s="22">
        <v>0</v>
      </c>
      <c r="DV32" s="22">
        <v>0</v>
      </c>
      <c r="DW32" s="22">
        <v>0</v>
      </c>
      <c r="DX32" s="22">
        <v>0</v>
      </c>
      <c r="DY32" s="22">
        <v>0</v>
      </c>
      <c r="DZ32" s="22">
        <v>0</v>
      </c>
      <c r="EA32" s="22">
        <v>0</v>
      </c>
      <c r="EB32" s="22">
        <v>0</v>
      </c>
      <c r="EC32" s="22">
        <f t="shared" si="30"/>
        <v>0</v>
      </c>
      <c r="ED32" s="22">
        <f t="shared" si="30"/>
        <v>0</v>
      </c>
      <c r="EE32" s="22">
        <f t="shared" si="21"/>
        <v>0</v>
      </c>
      <c r="EG32" s="10">
        <f t="shared" si="22"/>
        <v>0</v>
      </c>
      <c r="EH32" s="10">
        <f t="shared" si="22"/>
        <v>0</v>
      </c>
      <c r="EI32" s="10">
        <f t="shared" si="22"/>
        <v>99.566999999999993</v>
      </c>
      <c r="EJ32" s="10">
        <f t="shared" si="23"/>
        <v>49482.8</v>
      </c>
      <c r="EK32" s="10">
        <f t="shared" si="23"/>
        <v>24741.4</v>
      </c>
      <c r="EL32" s="10">
        <f t="shared" si="23"/>
        <v>24741.4</v>
      </c>
    </row>
    <row r="33" spans="1:142" s="18" customFormat="1" ht="15" customHeight="1">
      <c r="A33" s="11">
        <v>24</v>
      </c>
      <c r="B33" s="12" t="s">
        <v>33</v>
      </c>
      <c r="C33" s="37">
        <v>0</v>
      </c>
      <c r="D33" s="38">
        <v>12.1</v>
      </c>
      <c r="E33" s="23">
        <f t="shared" si="24"/>
        <v>24782</v>
      </c>
      <c r="F33" s="22">
        <f t="shared" si="24"/>
        <v>12391</v>
      </c>
      <c r="G33" s="13">
        <f t="shared" si="0"/>
        <v>11848.366</v>
      </c>
      <c r="H33" s="13">
        <f t="shared" si="1"/>
        <v>95.620740860301837</v>
      </c>
      <c r="I33" s="13">
        <f t="shared" si="2"/>
        <v>47.810370430150918</v>
      </c>
      <c r="J33" s="23">
        <f t="shared" si="3"/>
        <v>2542.3000000000002</v>
      </c>
      <c r="K33" s="13">
        <f t="shared" si="3"/>
        <v>1271.1500000000001</v>
      </c>
      <c r="L33" s="13">
        <f t="shared" si="3"/>
        <v>728.51600000000019</v>
      </c>
      <c r="M33" s="13">
        <f t="shared" si="4"/>
        <v>57.311568264956932</v>
      </c>
      <c r="N33" s="13">
        <f t="shared" si="5"/>
        <v>28.655784132478466</v>
      </c>
      <c r="O33" s="23">
        <f t="shared" si="25"/>
        <v>700.7</v>
      </c>
      <c r="P33" s="13">
        <f t="shared" si="25"/>
        <v>350.35</v>
      </c>
      <c r="Q33" s="22">
        <f t="shared" si="25"/>
        <v>2.9000000000000001E-2</v>
      </c>
      <c r="R33" s="13">
        <f t="shared" si="7"/>
        <v>8.2774368488654198E-3</v>
      </c>
      <c r="S33" s="14">
        <f t="shared" si="8"/>
        <v>4.1387184244327099E-3</v>
      </c>
      <c r="T33" s="22">
        <v>100.7</v>
      </c>
      <c r="U33" s="22">
        <v>50.35</v>
      </c>
      <c r="V33" s="22">
        <v>2.9000000000000001E-2</v>
      </c>
      <c r="W33" s="22">
        <f t="shared" si="9"/>
        <v>5.7596822244289976E-2</v>
      </c>
      <c r="X33" s="22">
        <f t="shared" si="10"/>
        <v>2.8798411122144988E-2</v>
      </c>
      <c r="Y33" s="22">
        <v>1474.6</v>
      </c>
      <c r="Z33" s="22">
        <v>737.3</v>
      </c>
      <c r="AA33" s="22">
        <v>518.48700000000019</v>
      </c>
      <c r="AB33" s="22">
        <f t="shared" si="11"/>
        <v>70.322392513223946</v>
      </c>
      <c r="AC33" s="22">
        <f t="shared" si="12"/>
        <v>35.161196256611973</v>
      </c>
      <c r="AD33" s="22">
        <v>600</v>
      </c>
      <c r="AE33" s="22">
        <v>300</v>
      </c>
      <c r="AF33" s="22">
        <v>0</v>
      </c>
      <c r="AG33" s="22">
        <f t="shared" si="13"/>
        <v>0</v>
      </c>
      <c r="AH33" s="22">
        <f t="shared" si="14"/>
        <v>0</v>
      </c>
      <c r="AI33" s="22">
        <v>6</v>
      </c>
      <c r="AJ33" s="22">
        <v>3</v>
      </c>
      <c r="AK33" s="22">
        <v>0</v>
      </c>
      <c r="AL33" s="22">
        <f t="shared" si="31"/>
        <v>0</v>
      </c>
      <c r="AM33" s="22">
        <f t="shared" si="32"/>
        <v>0</v>
      </c>
      <c r="AN33" s="22">
        <v>0</v>
      </c>
      <c r="AO33" s="22">
        <v>0</v>
      </c>
      <c r="AP33" s="22">
        <v>0</v>
      </c>
      <c r="AQ33" s="22">
        <v>0</v>
      </c>
      <c r="AR33" s="22">
        <v>0</v>
      </c>
      <c r="AS33" s="22">
        <v>0</v>
      </c>
      <c r="AT33" s="22">
        <v>0</v>
      </c>
      <c r="AU33" s="22">
        <v>0</v>
      </c>
      <c r="AV33" s="22">
        <v>0</v>
      </c>
      <c r="AW33" s="22">
        <v>0</v>
      </c>
      <c r="AX33" s="22">
        <v>0</v>
      </c>
      <c r="AY33" s="22">
        <v>22239.7</v>
      </c>
      <c r="AZ33" s="22">
        <v>11119.85</v>
      </c>
      <c r="BA33" s="22">
        <v>11119.85</v>
      </c>
      <c r="BB33" s="22">
        <v>0</v>
      </c>
      <c r="BC33" s="22">
        <v>0</v>
      </c>
      <c r="BD33" s="22">
        <v>0</v>
      </c>
      <c r="BE33" s="22">
        <v>0</v>
      </c>
      <c r="BF33" s="22">
        <v>0</v>
      </c>
      <c r="BG33" s="22">
        <v>0</v>
      </c>
      <c r="BH33" s="22">
        <v>0</v>
      </c>
      <c r="BI33" s="22">
        <v>0</v>
      </c>
      <c r="BJ33" s="22">
        <v>0</v>
      </c>
      <c r="BK33" s="22">
        <v>0</v>
      </c>
      <c r="BL33" s="22">
        <v>0</v>
      </c>
      <c r="BM33" s="22">
        <v>0</v>
      </c>
      <c r="BN33" s="22">
        <f t="shared" si="29"/>
        <v>361</v>
      </c>
      <c r="BO33" s="22">
        <f t="shared" si="29"/>
        <v>180.5</v>
      </c>
      <c r="BP33" s="22">
        <f t="shared" si="29"/>
        <v>210</v>
      </c>
      <c r="BQ33" s="22">
        <f>BP33/BO33*100</f>
        <v>116.34349030470914</v>
      </c>
      <c r="BR33" s="22">
        <f>BP33/BN33*100</f>
        <v>58.171745152354568</v>
      </c>
      <c r="BS33" s="22">
        <v>361</v>
      </c>
      <c r="BT33" s="22">
        <v>180.5</v>
      </c>
      <c r="BU33" s="22">
        <v>210</v>
      </c>
      <c r="BV33" s="22">
        <v>0</v>
      </c>
      <c r="BW33" s="22">
        <v>0</v>
      </c>
      <c r="BX33" s="22">
        <v>0</v>
      </c>
      <c r="BY33" s="22">
        <v>0</v>
      </c>
      <c r="BZ33" s="22">
        <v>0</v>
      </c>
      <c r="CA33" s="22">
        <v>0</v>
      </c>
      <c r="CB33" s="22">
        <v>0</v>
      </c>
      <c r="CC33" s="22">
        <v>0</v>
      </c>
      <c r="CD33" s="22">
        <v>0</v>
      </c>
      <c r="CE33" s="22">
        <v>0</v>
      </c>
      <c r="CF33" s="22">
        <v>0</v>
      </c>
      <c r="CG33" s="22">
        <v>0</v>
      </c>
      <c r="CH33" s="22">
        <v>0</v>
      </c>
      <c r="CI33" s="22">
        <v>0</v>
      </c>
      <c r="CJ33" s="22">
        <v>0</v>
      </c>
      <c r="CK33" s="22">
        <v>0</v>
      </c>
      <c r="CL33" s="22">
        <v>0</v>
      </c>
      <c r="CM33" s="22">
        <v>0</v>
      </c>
      <c r="CN33" s="22">
        <v>0</v>
      </c>
      <c r="CO33" s="22">
        <v>0</v>
      </c>
      <c r="CP33" s="22">
        <v>0</v>
      </c>
      <c r="CQ33" s="22">
        <v>0</v>
      </c>
      <c r="CR33" s="22">
        <v>0</v>
      </c>
      <c r="CS33" s="22">
        <v>0</v>
      </c>
      <c r="CT33" s="22">
        <v>0</v>
      </c>
      <c r="CU33" s="22">
        <v>0</v>
      </c>
      <c r="CV33" s="22">
        <v>0</v>
      </c>
      <c r="CW33" s="22">
        <v>0</v>
      </c>
      <c r="CX33" s="22">
        <v>0</v>
      </c>
      <c r="CY33" s="22">
        <v>0</v>
      </c>
      <c r="CZ33" s="22">
        <v>0</v>
      </c>
      <c r="DA33" s="22">
        <v>0</v>
      </c>
      <c r="DB33" s="22">
        <v>0</v>
      </c>
      <c r="DC33" s="22">
        <v>0</v>
      </c>
      <c r="DD33" s="22">
        <v>0</v>
      </c>
      <c r="DE33" s="22">
        <v>0</v>
      </c>
      <c r="DF33" s="22">
        <v>0</v>
      </c>
      <c r="DG33" s="22">
        <f t="shared" si="27"/>
        <v>24782</v>
      </c>
      <c r="DH33" s="22">
        <f t="shared" si="26"/>
        <v>12391</v>
      </c>
      <c r="DI33" s="22">
        <f t="shared" si="28"/>
        <v>11848.366</v>
      </c>
      <c r="DJ33" s="22">
        <v>0</v>
      </c>
      <c r="DK33" s="22">
        <v>0</v>
      </c>
      <c r="DL33" s="22">
        <v>0</v>
      </c>
      <c r="DM33" s="22">
        <v>0</v>
      </c>
      <c r="DN33" s="22">
        <v>0</v>
      </c>
      <c r="DO33" s="22">
        <v>0</v>
      </c>
      <c r="DP33" s="22">
        <v>0</v>
      </c>
      <c r="DQ33" s="22">
        <v>0</v>
      </c>
      <c r="DR33" s="22">
        <v>0</v>
      </c>
      <c r="DS33" s="22">
        <v>0</v>
      </c>
      <c r="DT33" s="22">
        <v>0</v>
      </c>
      <c r="DU33" s="22">
        <v>0</v>
      </c>
      <c r="DV33" s="22">
        <v>0</v>
      </c>
      <c r="DW33" s="22">
        <v>0</v>
      </c>
      <c r="DX33" s="22">
        <v>0</v>
      </c>
      <c r="DY33" s="22">
        <v>0</v>
      </c>
      <c r="DZ33" s="22">
        <v>0</v>
      </c>
      <c r="EA33" s="22">
        <v>0</v>
      </c>
      <c r="EB33" s="22">
        <v>0</v>
      </c>
      <c r="EC33" s="22">
        <f t="shared" si="30"/>
        <v>0</v>
      </c>
      <c r="ED33" s="22">
        <f t="shared" si="30"/>
        <v>0</v>
      </c>
      <c r="EE33" s="22">
        <f t="shared" si="21"/>
        <v>0</v>
      </c>
      <c r="EG33" s="10">
        <f t="shared" si="22"/>
        <v>0</v>
      </c>
      <c r="EH33" s="10">
        <f t="shared" si="22"/>
        <v>0</v>
      </c>
      <c r="EI33" s="10">
        <f t="shared" si="22"/>
        <v>0</v>
      </c>
      <c r="EJ33" s="10">
        <f t="shared" si="23"/>
        <v>22239.7</v>
      </c>
      <c r="EK33" s="10">
        <f t="shared" si="23"/>
        <v>11119.85</v>
      </c>
      <c r="EL33" s="10">
        <f t="shared" si="23"/>
        <v>11119.85</v>
      </c>
    </row>
    <row r="34" spans="1:142" s="21" customFormat="1" ht="15" customHeight="1">
      <c r="A34" s="47" t="s">
        <v>34</v>
      </c>
      <c r="B34" s="48"/>
      <c r="C34" s="33">
        <f>SUM(C10:C33)</f>
        <v>5868.4</v>
      </c>
      <c r="D34" s="33">
        <f>SUM(D10:D33)</f>
        <v>643432.21330000006</v>
      </c>
      <c r="E34" s="19">
        <f>SUM(E10:E33)</f>
        <v>5624599.6450000023</v>
      </c>
      <c r="F34" s="19">
        <f>SUM(F10:F33)</f>
        <v>2792358.122500001</v>
      </c>
      <c r="G34" s="19">
        <f>SUM(G10:G33)</f>
        <v>2567349.9518999993</v>
      </c>
      <c r="H34" s="19">
        <f t="shared" si="1"/>
        <v>91.942001679979654</v>
      </c>
      <c r="I34" s="19">
        <f t="shared" si="2"/>
        <v>45.645025671867145</v>
      </c>
      <c r="J34" s="19">
        <f>SUM(J10:J33)</f>
        <v>1296840.5070000002</v>
      </c>
      <c r="K34" s="19">
        <f>SUM(K10:K33)</f>
        <v>642220.25350000011</v>
      </c>
      <c r="L34" s="19">
        <f>SUM(L10:L33)</f>
        <v>533298.00049999973</v>
      </c>
      <c r="M34" s="19">
        <f t="shared" si="4"/>
        <v>83.039735603729241</v>
      </c>
      <c r="N34" s="19">
        <f t="shared" si="5"/>
        <v>41.122867277926538</v>
      </c>
      <c r="O34" s="19">
        <f>SUM(O10:O33)</f>
        <v>531005.50099999993</v>
      </c>
      <c r="P34" s="19">
        <f>SUM(P10:P33)</f>
        <v>265502.75049999997</v>
      </c>
      <c r="Q34" s="19">
        <f>SUM(Q10:Q33)</f>
        <v>201362.09409999999</v>
      </c>
      <c r="R34" s="19">
        <f t="shared" si="7"/>
        <v>75.841810949525367</v>
      </c>
      <c r="S34" s="20">
        <f t="shared" si="8"/>
        <v>37.920905474762684</v>
      </c>
      <c r="T34" s="19">
        <f>SUM(T10:T33)</f>
        <v>35139.53899999999</v>
      </c>
      <c r="U34" s="19">
        <f>SUM(U10:U33)</f>
        <v>17569.769499999995</v>
      </c>
      <c r="V34" s="19">
        <f>SUM(V10:V33)</f>
        <v>15021.827800000001</v>
      </c>
      <c r="W34" s="19">
        <f>V34/U34*100</f>
        <v>85.498149534631096</v>
      </c>
      <c r="X34" s="20">
        <f>V34/T34*100</f>
        <v>42.749074767315548</v>
      </c>
      <c r="Y34" s="19">
        <f>SUM(Y10:Y33)</f>
        <v>203590.90599999999</v>
      </c>
      <c r="Z34" s="19">
        <f>SUM(Z10:Z33)</f>
        <v>101795.45299999999</v>
      </c>
      <c r="AA34" s="19">
        <f>SUM(AA10:AA33)</f>
        <v>74587.458999999944</v>
      </c>
      <c r="AB34" s="19">
        <f t="shared" si="11"/>
        <v>73.271896535496481</v>
      </c>
      <c r="AC34" s="20">
        <f t="shared" si="12"/>
        <v>36.63594826774824</v>
      </c>
      <c r="AD34" s="19">
        <f>SUM(AD10:AD33)</f>
        <v>495865.96200000006</v>
      </c>
      <c r="AE34" s="19">
        <f>SUM(AE10:AE33)</f>
        <v>247932.98100000003</v>
      </c>
      <c r="AF34" s="19">
        <f>SUM(AF10:AF33)</f>
        <v>186340.26629999996</v>
      </c>
      <c r="AG34" s="19">
        <f t="shared" si="13"/>
        <v>75.157514562372782</v>
      </c>
      <c r="AH34" s="20">
        <f t="shared" si="14"/>
        <v>37.578757281186391</v>
      </c>
      <c r="AI34" s="19">
        <f>SUM(AI10:AI33)</f>
        <v>42019.600000000006</v>
      </c>
      <c r="AJ34" s="19">
        <f>SUM(AJ10:AJ33)</f>
        <v>20909.800000000003</v>
      </c>
      <c r="AK34" s="19">
        <f>SUM(AK10:AK33)</f>
        <v>20994.303</v>
      </c>
      <c r="AL34" s="19">
        <f t="shared" si="31"/>
        <v>100.4041310772939</v>
      </c>
      <c r="AM34" s="20">
        <f t="shared" si="32"/>
        <v>49.96311959180953</v>
      </c>
      <c r="AN34" s="19">
        <f>SUM(AN10:AN33)</f>
        <v>24600</v>
      </c>
      <c r="AO34" s="19">
        <f>SUM(AO10:AO33)</f>
        <v>12300</v>
      </c>
      <c r="AP34" s="19">
        <f>SUM(AP10:AP33)</f>
        <v>10994.2</v>
      </c>
      <c r="AQ34" s="19">
        <f>AP34/AO34*100</f>
        <v>89.38373983739838</v>
      </c>
      <c r="AR34" s="20">
        <f>AP34/AN34*100</f>
        <v>44.69186991869919</v>
      </c>
      <c r="AS34" s="19">
        <f t="shared" ref="AS34:BP34" si="33">SUM(AS10:AS33)</f>
        <v>0</v>
      </c>
      <c r="AT34" s="19">
        <f t="shared" si="33"/>
        <v>0</v>
      </c>
      <c r="AU34" s="19">
        <f t="shared" si="33"/>
        <v>0</v>
      </c>
      <c r="AV34" s="19">
        <f t="shared" si="33"/>
        <v>0</v>
      </c>
      <c r="AW34" s="19">
        <f t="shared" si="33"/>
        <v>0</v>
      </c>
      <c r="AX34" s="19">
        <f t="shared" si="33"/>
        <v>0</v>
      </c>
      <c r="AY34" s="19">
        <f t="shared" si="33"/>
        <v>3737608.2999999993</v>
      </c>
      <c r="AZ34" s="19">
        <f t="shared" si="33"/>
        <v>1868804.1499999997</v>
      </c>
      <c r="BA34" s="19">
        <f t="shared" si="33"/>
        <v>1868804.1499999997</v>
      </c>
      <c r="BB34" s="19">
        <f t="shared" si="33"/>
        <v>0</v>
      </c>
      <c r="BC34" s="19">
        <f t="shared" si="33"/>
        <v>0</v>
      </c>
      <c r="BD34" s="19">
        <f t="shared" si="33"/>
        <v>0</v>
      </c>
      <c r="BE34" s="19">
        <f t="shared" si="33"/>
        <v>37823.599999999999</v>
      </c>
      <c r="BF34" s="19">
        <f t="shared" si="33"/>
        <v>18371.8</v>
      </c>
      <c r="BG34" s="19">
        <f t="shared" si="33"/>
        <v>19656</v>
      </c>
      <c r="BH34" s="19">
        <f t="shared" si="33"/>
        <v>0</v>
      </c>
      <c r="BI34" s="19">
        <f t="shared" si="33"/>
        <v>0</v>
      </c>
      <c r="BJ34" s="19">
        <f t="shared" si="33"/>
        <v>0</v>
      </c>
      <c r="BK34" s="19">
        <f t="shared" si="33"/>
        <v>0</v>
      </c>
      <c r="BL34" s="19">
        <f t="shared" si="33"/>
        <v>0</v>
      </c>
      <c r="BM34" s="19">
        <f t="shared" si="33"/>
        <v>0</v>
      </c>
      <c r="BN34" s="19">
        <f t="shared" si="33"/>
        <v>115375.2</v>
      </c>
      <c r="BO34" s="19">
        <f t="shared" si="33"/>
        <v>57687.6</v>
      </c>
      <c r="BP34" s="19">
        <f t="shared" si="33"/>
        <v>47966.655699999996</v>
      </c>
      <c r="BQ34" s="19">
        <f>BP34/BO34*100</f>
        <v>83.148988170768064</v>
      </c>
      <c r="BR34" s="20">
        <f>BP34/BN34*100</f>
        <v>41.574494085384032</v>
      </c>
      <c r="BS34" s="19">
        <f t="shared" ref="BS34:ED34" si="34">SUM(BS10:BS33)</f>
        <v>51747</v>
      </c>
      <c r="BT34" s="19">
        <f t="shared" si="34"/>
        <v>25873.5</v>
      </c>
      <c r="BU34" s="19">
        <f t="shared" si="34"/>
        <v>18138.547699999999</v>
      </c>
      <c r="BV34" s="19">
        <f t="shared" si="34"/>
        <v>14379.6</v>
      </c>
      <c r="BW34" s="19">
        <f t="shared" si="34"/>
        <v>7189.8</v>
      </c>
      <c r="BX34" s="19">
        <f t="shared" si="34"/>
        <v>5569.2749999999996</v>
      </c>
      <c r="BY34" s="19">
        <f t="shared" si="34"/>
        <v>17787.3</v>
      </c>
      <c r="BZ34" s="19">
        <f t="shared" si="34"/>
        <v>8893.65</v>
      </c>
      <c r="CA34" s="19">
        <f t="shared" si="34"/>
        <v>7738.223</v>
      </c>
      <c r="CB34" s="19">
        <f t="shared" si="34"/>
        <v>31461.3</v>
      </c>
      <c r="CC34" s="19">
        <f t="shared" si="34"/>
        <v>15730.65</v>
      </c>
      <c r="CD34" s="19">
        <f t="shared" si="34"/>
        <v>16520.61</v>
      </c>
      <c r="CE34" s="19">
        <f t="shared" si="34"/>
        <v>0</v>
      </c>
      <c r="CF34" s="19">
        <f t="shared" si="34"/>
        <v>0</v>
      </c>
      <c r="CG34" s="19">
        <f t="shared" si="34"/>
        <v>0</v>
      </c>
      <c r="CH34" s="19">
        <f t="shared" si="34"/>
        <v>21897.200000000001</v>
      </c>
      <c r="CI34" s="19">
        <f t="shared" si="34"/>
        <v>10948.6</v>
      </c>
      <c r="CJ34" s="19">
        <f t="shared" si="34"/>
        <v>10022.669999999998</v>
      </c>
      <c r="CK34" s="19">
        <f t="shared" si="34"/>
        <v>385</v>
      </c>
      <c r="CL34" s="19">
        <f t="shared" si="34"/>
        <v>192.5</v>
      </c>
      <c r="CM34" s="19">
        <f t="shared" si="34"/>
        <v>49.23</v>
      </c>
      <c r="CN34" s="19">
        <f t="shared" si="34"/>
        <v>331175.40000000002</v>
      </c>
      <c r="CO34" s="19">
        <f t="shared" si="34"/>
        <v>165387.70000000001</v>
      </c>
      <c r="CP34" s="19">
        <f t="shared" si="34"/>
        <v>144446.5778</v>
      </c>
      <c r="CQ34" s="19">
        <f t="shared" si="34"/>
        <v>105962</v>
      </c>
      <c r="CR34" s="19">
        <f t="shared" si="34"/>
        <v>52981</v>
      </c>
      <c r="CS34" s="19">
        <f t="shared" si="34"/>
        <v>38889.869099999996</v>
      </c>
      <c r="CT34" s="19">
        <f t="shared" si="34"/>
        <v>11000</v>
      </c>
      <c r="CU34" s="19">
        <f t="shared" si="34"/>
        <v>5500</v>
      </c>
      <c r="CV34" s="19">
        <f>SUM(CV10:CV33)</f>
        <v>7559.1566000000003</v>
      </c>
      <c r="CW34" s="19">
        <f t="shared" si="34"/>
        <v>5640.5</v>
      </c>
      <c r="CX34" s="19">
        <f t="shared" si="34"/>
        <v>2820.25</v>
      </c>
      <c r="CY34" s="19">
        <f t="shared" si="34"/>
        <v>2873.0661</v>
      </c>
      <c r="CZ34" s="19">
        <f t="shared" si="34"/>
        <v>0</v>
      </c>
      <c r="DA34" s="19">
        <f t="shared" si="34"/>
        <v>0</v>
      </c>
      <c r="DB34" s="19">
        <f t="shared" si="34"/>
        <v>11719.484400000001</v>
      </c>
      <c r="DC34" s="19">
        <f t="shared" si="34"/>
        <v>32048.400000000001</v>
      </c>
      <c r="DD34" s="19">
        <f t="shared" si="34"/>
        <v>10124.200000000001</v>
      </c>
      <c r="DE34" s="19">
        <f t="shared" si="34"/>
        <v>22465.2582</v>
      </c>
      <c r="DF34" s="19">
        <f t="shared" si="34"/>
        <v>0</v>
      </c>
      <c r="DG34" s="19">
        <f t="shared" si="34"/>
        <v>5094169.6070000026</v>
      </c>
      <c r="DH34" s="19">
        <f t="shared" si="34"/>
        <v>2540344.8035000013</v>
      </c>
      <c r="DI34" s="19">
        <f t="shared" si="34"/>
        <v>2443500.3048999994</v>
      </c>
      <c r="DJ34" s="19">
        <f t="shared" si="34"/>
        <v>8560.1</v>
      </c>
      <c r="DK34" s="19">
        <f t="shared" si="34"/>
        <v>8560.1</v>
      </c>
      <c r="DL34" s="19">
        <f t="shared" si="34"/>
        <v>7399.87</v>
      </c>
      <c r="DM34" s="19">
        <f t="shared" si="34"/>
        <v>521869.93799999997</v>
      </c>
      <c r="DN34" s="19">
        <f t="shared" si="34"/>
        <v>243453.21899999998</v>
      </c>
      <c r="DO34" s="19">
        <f t="shared" si="34"/>
        <v>115849.777</v>
      </c>
      <c r="DP34" s="19">
        <f t="shared" si="34"/>
        <v>0</v>
      </c>
      <c r="DQ34" s="19">
        <f t="shared" si="34"/>
        <v>0</v>
      </c>
      <c r="DR34" s="19">
        <f t="shared" si="34"/>
        <v>0</v>
      </c>
      <c r="DS34" s="19">
        <f t="shared" si="34"/>
        <v>0</v>
      </c>
      <c r="DT34" s="19">
        <f t="shared" si="34"/>
        <v>0</v>
      </c>
      <c r="DU34" s="19">
        <f t="shared" si="34"/>
        <v>600</v>
      </c>
      <c r="DV34" s="19">
        <f t="shared" si="34"/>
        <v>0</v>
      </c>
      <c r="DW34" s="19">
        <f t="shared" si="34"/>
        <v>0</v>
      </c>
      <c r="DX34" s="19">
        <f t="shared" si="34"/>
        <v>0</v>
      </c>
      <c r="DY34" s="42">
        <f t="shared" si="34"/>
        <v>20000</v>
      </c>
      <c r="DZ34" s="42">
        <f t="shared" si="34"/>
        <v>0</v>
      </c>
      <c r="EA34" s="42">
        <f t="shared" si="34"/>
        <v>20000</v>
      </c>
      <c r="EB34" s="19">
        <f t="shared" si="34"/>
        <v>0</v>
      </c>
      <c r="EC34" s="19">
        <f t="shared" si="34"/>
        <v>550430.03799999994</v>
      </c>
      <c r="ED34" s="19">
        <f t="shared" si="34"/>
        <v>252013.31899999996</v>
      </c>
      <c r="EE34" s="19">
        <f t="shared" ref="EE34" si="35">SUM(EE10:EE33)</f>
        <v>143849.647</v>
      </c>
      <c r="EG34" s="19">
        <f t="shared" ref="EG34:EL34" si="36">SUM(EG10:EG33)</f>
        <v>52897.200000000004</v>
      </c>
      <c r="EH34" s="19">
        <f t="shared" si="36"/>
        <v>16448.599999999999</v>
      </c>
      <c r="EI34" s="19">
        <f t="shared" si="36"/>
        <v>37581.8266</v>
      </c>
      <c r="EJ34" s="19">
        <f t="shared" si="36"/>
        <v>4319199.0380000006</v>
      </c>
      <c r="EK34" s="19">
        <f t="shared" si="36"/>
        <v>2141577.7690000003</v>
      </c>
      <c r="EL34" s="19">
        <f t="shared" si="36"/>
        <v>2026652.0813999998</v>
      </c>
    </row>
    <row r="35" spans="1:142" ht="3" customHeight="1">
      <c r="EG35" s="25"/>
      <c r="EH35" s="25"/>
      <c r="EI35" s="25"/>
      <c r="EJ35" s="25"/>
      <c r="EK35" s="25"/>
      <c r="EL35" s="25"/>
    </row>
    <row r="36" spans="1:142" ht="13.5">
      <c r="EG36" s="25"/>
      <c r="EH36" s="25"/>
      <c r="EI36" s="25"/>
      <c r="EJ36" s="25"/>
      <c r="EK36" s="25"/>
      <c r="EL36" s="25"/>
    </row>
    <row r="37" spans="1:142" ht="13.5">
      <c r="EG37" s="25"/>
      <c r="EH37" s="25"/>
      <c r="EI37" s="25"/>
      <c r="EJ37" s="25"/>
      <c r="EK37" s="25"/>
      <c r="EL37" s="25"/>
    </row>
    <row r="38" spans="1:142" ht="13.5">
      <c r="EG38" s="25"/>
      <c r="EH38" s="25"/>
      <c r="EI38" s="25"/>
      <c r="EJ38" s="25"/>
      <c r="EK38" s="25"/>
      <c r="EL38" s="25"/>
    </row>
    <row r="39" spans="1:142" ht="13.5">
      <c r="EG39" s="25"/>
      <c r="EH39" s="25"/>
      <c r="EI39" s="25"/>
      <c r="EJ39" s="25"/>
      <c r="EK39" s="25"/>
      <c r="EL39" s="25"/>
    </row>
    <row r="40" spans="1:142" ht="13.5">
      <c r="EG40" s="25"/>
      <c r="EH40" s="25"/>
      <c r="EI40" s="25"/>
      <c r="EJ40" s="25"/>
      <c r="EK40" s="25"/>
      <c r="EL40" s="25"/>
    </row>
    <row r="41" spans="1:142" ht="13.5"/>
    <row r="42" spans="1:142" ht="13.5"/>
    <row r="43" spans="1:142" ht="13.5"/>
    <row r="44" spans="1:142" ht="13.5"/>
    <row r="45" spans="1:142" ht="13.5"/>
    <row r="46" spans="1:142" ht="13.5"/>
    <row r="47" spans="1:142" ht="13.5"/>
    <row r="48" spans="1:142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13.5"/>
    <row r="62" ht="13.5"/>
    <row r="63" ht="13.5"/>
    <row r="64" ht="13.5"/>
    <row r="65" ht="13.5"/>
    <row r="66" ht="13.5"/>
    <row r="67" ht="13.5"/>
    <row r="68" ht="13.5"/>
    <row r="69" ht="13.5"/>
    <row r="70" ht="13.5"/>
    <row r="71" ht="13.5"/>
    <row r="72" ht="13.5"/>
    <row r="73" ht="13.5"/>
    <row r="74" ht="13.5"/>
    <row r="75" ht="13.5"/>
    <row r="76" ht="13.5"/>
    <row r="77" ht="13.5"/>
    <row r="78" ht="13.5"/>
    <row r="79" ht="13.5"/>
    <row r="80" ht="13.5"/>
    <row r="81" ht="13.5"/>
    <row r="82" ht="13.5"/>
    <row r="83" ht="13.5"/>
    <row r="84" ht="13.5"/>
    <row r="85" ht="13.5"/>
    <row r="86" ht="13.5"/>
    <row r="87" ht="13.5"/>
    <row r="88" ht="13.5"/>
    <row r="89" ht="13.5"/>
    <row r="90" ht="13.5"/>
    <row r="91" ht="13.5"/>
    <row r="92" ht="13.5"/>
    <row r="93" ht="13.5"/>
    <row r="94" ht="13.5"/>
    <row r="95" ht="13.5"/>
    <row r="96" ht="13.5"/>
    <row r="97" ht="13.5"/>
    <row r="98" ht="13.5"/>
    <row r="99" ht="13.5"/>
    <row r="100" ht="13.5"/>
    <row r="101" ht="13.5"/>
    <row r="102" ht="13.5"/>
    <row r="103" ht="13.5"/>
    <row r="104" ht="13.5"/>
    <row r="105" ht="13.5"/>
    <row r="106" ht="13.5"/>
    <row r="107" ht="13.5"/>
    <row r="108" ht="13.5"/>
    <row r="109" ht="13.5"/>
    <row r="110" ht="13.5"/>
    <row r="111" ht="13.5"/>
    <row r="112" ht="13.5"/>
    <row r="113" ht="13.5"/>
    <row r="114" ht="13.5"/>
    <row r="115" ht="13.5"/>
    <row r="116" ht="13.5"/>
    <row r="117" ht="13.5"/>
    <row r="118" ht="13.5"/>
    <row r="119" ht="13.5"/>
    <row r="120" ht="13.5"/>
    <row r="121" ht="13.5"/>
    <row r="122" ht="13.5"/>
    <row r="123" ht="13.5"/>
    <row r="124" ht="13.5"/>
    <row r="125" ht="13.5"/>
    <row r="126" ht="13.5"/>
    <row r="127" ht="13.5"/>
    <row r="128" ht="13.5"/>
    <row r="129" ht="13.5"/>
    <row r="130" ht="13.5"/>
    <row r="131" ht="13.5"/>
    <row r="132" ht="13.5"/>
    <row r="133" ht="13.5"/>
    <row r="134" ht="13.5"/>
    <row r="135" ht="13.5"/>
    <row r="136" ht="13.5"/>
    <row r="137" ht="13.5"/>
    <row r="138" ht="13.5"/>
    <row r="139" ht="13.5"/>
    <row r="140" ht="13.5"/>
    <row r="141" ht="13.5"/>
    <row r="142" ht="13.5"/>
    <row r="143" ht="13.5"/>
    <row r="144" ht="13.5"/>
    <row r="145" ht="13.5"/>
    <row r="146" ht="13.5"/>
    <row r="147" ht="13.5"/>
    <row r="148" ht="13.5"/>
    <row r="149" ht="13.5"/>
    <row r="150" ht="13.5"/>
    <row r="151" ht="13.5"/>
    <row r="152" ht="13.5"/>
    <row r="153" ht="13.5"/>
    <row r="154" ht="13.5"/>
    <row r="155" ht="13.5"/>
    <row r="156" ht="13.5"/>
    <row r="157" ht="13.5"/>
    <row r="158" ht="13.5"/>
    <row r="159" ht="13.5"/>
    <row r="160" ht="13.5"/>
    <row r="161" ht="13.5"/>
    <row r="162" ht="13.5"/>
    <row r="163" ht="13.5"/>
    <row r="164" ht="13.5"/>
    <row r="165" ht="13.5"/>
    <row r="166" ht="13.5"/>
    <row r="167" ht="13.5"/>
    <row r="168" ht="13.5"/>
    <row r="169" ht="13.5"/>
    <row r="170" ht="13.5"/>
    <row r="171" ht="13.5"/>
    <row r="172" ht="13.5"/>
    <row r="173" ht="13.5"/>
    <row r="174" ht="13.5"/>
    <row r="175" ht="13.5"/>
    <row r="176" ht="13.5"/>
    <row r="177" ht="13.5"/>
    <row r="178" ht="13.5"/>
    <row r="179" ht="13.5"/>
    <row r="180" ht="13.5"/>
    <row r="181" ht="13.5"/>
    <row r="182" ht="13.5"/>
    <row r="183" ht="13.5"/>
    <row r="184" ht="13.5"/>
    <row r="185" ht="13.5"/>
    <row r="186" ht="13.5"/>
    <row r="187" ht="13.5"/>
    <row r="188" ht="13.5"/>
    <row r="189" ht="13.5"/>
    <row r="190" ht="13.5"/>
    <row r="191" ht="13.5"/>
    <row r="192" ht="13.5"/>
    <row r="193" ht="13.5"/>
    <row r="194" ht="13.5"/>
    <row r="195" ht="13.5"/>
    <row r="196" ht="13.5"/>
    <row r="197" ht="13.5"/>
    <row r="198" ht="13.5"/>
    <row r="199" ht="13.5"/>
    <row r="200" ht="13.5"/>
    <row r="201" ht="13.5"/>
    <row r="202" ht="13.5"/>
    <row r="203" ht="13.5"/>
    <row r="204" ht="13.5"/>
    <row r="205" ht="13.5"/>
    <row r="206" ht="13.5"/>
    <row r="207" ht="13.5"/>
    <row r="208" ht="13.5"/>
    <row r="209" ht="13.5"/>
    <row r="210" ht="13.5"/>
    <row r="211" ht="13.5"/>
    <row r="212" ht="13.5"/>
    <row r="213" ht="13.5"/>
    <row r="214" ht="13.5"/>
    <row r="215" ht="13.5"/>
    <row r="216" ht="13.5"/>
    <row r="217" ht="13.5"/>
    <row r="218" ht="13.5"/>
    <row r="219" ht="13.5"/>
    <row r="220" ht="13.5"/>
    <row r="221" ht="13.5"/>
    <row r="222" ht="13.5"/>
    <row r="223" ht="13.5"/>
    <row r="224" ht="13.5"/>
    <row r="225" ht="13.5"/>
    <row r="226" ht="13.5"/>
    <row r="227" ht="13.5"/>
    <row r="228" ht="13.5"/>
    <row r="229" ht="13.5"/>
    <row r="230" ht="13.5"/>
    <row r="231" ht="13.5"/>
    <row r="232" ht="13.5"/>
    <row r="233" ht="13.5"/>
    <row r="234" ht="13.5"/>
    <row r="235" ht="13.5"/>
    <row r="236" ht="13.5"/>
    <row r="237" ht="13.5"/>
    <row r="238" ht="13.5"/>
    <row r="239" ht="13.5"/>
    <row r="240" ht="13.5"/>
    <row r="241" ht="13.5"/>
    <row r="242" ht="13.5"/>
    <row r="243" ht="13.5"/>
    <row r="244" ht="13.5"/>
    <row r="245" ht="13.5"/>
    <row r="246" ht="13.5"/>
    <row r="247" ht="13.5"/>
    <row r="248" ht="13.5"/>
    <row r="249" ht="13.5"/>
    <row r="250" ht="13.5"/>
    <row r="251" ht="13.5"/>
    <row r="252" ht="13.5"/>
    <row r="253" ht="13.5"/>
    <row r="254" ht="13.5"/>
    <row r="255" ht="13.5"/>
    <row r="256" ht="13.5"/>
    <row r="257" ht="13.5"/>
    <row r="258" ht="13.5"/>
    <row r="259" ht="13.5"/>
    <row r="260" ht="13.5"/>
    <row r="261" ht="13.5"/>
    <row r="262" ht="13.5"/>
    <row r="263" ht="13.5"/>
    <row r="264" ht="13.5"/>
    <row r="265" ht="13.5"/>
    <row r="266" ht="13.5"/>
    <row r="267" ht="13.5"/>
    <row r="268" ht="13.5"/>
    <row r="269" ht="13.5"/>
    <row r="270" ht="13.5"/>
    <row r="271" ht="13.5"/>
    <row r="272" ht="13.5"/>
    <row r="273" ht="13.5"/>
    <row r="274" ht="13.5"/>
    <row r="275" ht="13.5"/>
    <row r="276" ht="13.5"/>
    <row r="277" ht="13.5"/>
    <row r="278" ht="13.5"/>
    <row r="279" ht="13.5"/>
    <row r="280" ht="13.5"/>
    <row r="281" ht="13.5"/>
    <row r="282" ht="13.5"/>
    <row r="283" ht="13.5"/>
    <row r="284" ht="13.5"/>
    <row r="285" ht="13.5"/>
    <row r="286" ht="13.5"/>
    <row r="287" ht="13.5"/>
    <row r="288" ht="13.5"/>
    <row r="289" ht="13.5"/>
    <row r="290" ht="13.5"/>
    <row r="291" ht="13.5"/>
    <row r="292" ht="13.5"/>
    <row r="293" ht="13.5"/>
    <row r="294" ht="13.5"/>
    <row r="295" ht="13.5"/>
    <row r="296" ht="13.5"/>
    <row r="297" ht="13.5"/>
    <row r="298" ht="13.5"/>
    <row r="299" ht="13.5"/>
    <row r="300" ht="13.5"/>
    <row r="301" ht="13.5"/>
    <row r="302" ht="13.5"/>
    <row r="303" ht="13.5"/>
    <row r="304" ht="13.5"/>
    <row r="305" ht="13.5"/>
    <row r="306" ht="13.5"/>
    <row r="307" ht="13.5"/>
    <row r="308" ht="13.5"/>
    <row r="309" ht="13.5"/>
    <row r="310" ht="13.5"/>
    <row r="311" ht="13.5"/>
    <row r="312" ht="13.5"/>
    <row r="313" ht="13.5"/>
    <row r="314" ht="13.5"/>
    <row r="315" ht="13.5"/>
    <row r="316" ht="13.5"/>
    <row r="317" ht="13.5"/>
    <row r="318" ht="13.5"/>
    <row r="319" ht="13.5"/>
    <row r="320" ht="13.5"/>
    <row r="321" ht="13.5"/>
    <row r="322" ht="13.5"/>
    <row r="323" ht="13.5"/>
    <row r="324" ht="13.5"/>
    <row r="325" ht="13.5"/>
    <row r="326" ht="13.5"/>
    <row r="327" ht="13.5"/>
    <row r="328" ht="13.5"/>
    <row r="329" ht="13.5"/>
    <row r="330" ht="13.5"/>
    <row r="331" ht="13.5"/>
    <row r="332" ht="13.5"/>
    <row r="333" ht="13.5"/>
    <row r="334" ht="13.5"/>
    <row r="335" ht="13.5"/>
    <row r="336" ht="13.5"/>
    <row r="337" ht="13.5"/>
    <row r="338" ht="13.5"/>
    <row r="339" ht="13.5"/>
    <row r="340" ht="13.5"/>
    <row r="341" ht="13.5"/>
    <row r="342" ht="13.5"/>
    <row r="343" ht="13.5"/>
    <row r="344" ht="13.5"/>
    <row r="345" ht="13.5"/>
    <row r="346" ht="13.5"/>
    <row r="347" ht="13.5"/>
    <row r="348" ht="13.5"/>
    <row r="349" ht="13.5"/>
    <row r="350" ht="13.5"/>
    <row r="351" ht="13.5"/>
    <row r="352" ht="13.5"/>
    <row r="353" ht="13.5"/>
    <row r="354" ht="13.5"/>
    <row r="355" ht="13.5"/>
    <row r="356" ht="13.5"/>
    <row r="357" ht="13.5"/>
    <row r="358" ht="13.5"/>
    <row r="359" ht="13.5"/>
    <row r="360" ht="13.5"/>
    <row r="361" ht="13.5"/>
    <row r="362" ht="13.5"/>
    <row r="363" ht="13.5"/>
    <row r="364" ht="13.5"/>
    <row r="365" ht="13.5"/>
    <row r="366" ht="13.5"/>
    <row r="367" ht="13.5"/>
    <row r="368" ht="13.5"/>
    <row r="369" ht="13.5"/>
    <row r="370" ht="13.5"/>
    <row r="371" ht="13.5"/>
    <row r="372" ht="13.5"/>
    <row r="373" ht="13.5"/>
    <row r="374" ht="13.5"/>
    <row r="375" ht="13.5"/>
    <row r="376" ht="13.5"/>
    <row r="377" ht="13.5"/>
    <row r="378" ht="13.5"/>
    <row r="379" ht="13.5"/>
    <row r="380" ht="13.5"/>
    <row r="381" ht="13.5"/>
    <row r="382" ht="13.5"/>
    <row r="383" ht="13.5"/>
    <row r="384" ht="13.5"/>
    <row r="385" ht="13.5"/>
    <row r="386" ht="13.5"/>
    <row r="387" ht="13.5"/>
    <row r="388" ht="13.5"/>
    <row r="389" ht="13.5"/>
    <row r="390" ht="13.5"/>
    <row r="391" ht="13.5"/>
    <row r="392" ht="13.5"/>
    <row r="393" ht="13.5"/>
    <row r="394" ht="13.5"/>
    <row r="395" ht="13.5"/>
    <row r="396" ht="13.5"/>
    <row r="397" ht="13.5"/>
    <row r="398" ht="13.5"/>
    <row r="399" ht="13.5"/>
    <row r="400" ht="13.5"/>
    <row r="401" ht="13.5"/>
    <row r="402" ht="13.5"/>
    <row r="403" ht="13.5"/>
    <row r="404" ht="13.5"/>
    <row r="405" ht="13.5"/>
    <row r="406" ht="13.5"/>
    <row r="407" ht="13.5"/>
    <row r="408" ht="13.5"/>
    <row r="409" ht="13.5"/>
    <row r="410" ht="13.5"/>
    <row r="411" ht="13.5"/>
    <row r="412" ht="13.5"/>
    <row r="413" ht="13.5"/>
    <row r="414" ht="13.5"/>
    <row r="415" ht="13.5"/>
    <row r="416" ht="13.5"/>
    <row r="417" ht="13.5"/>
    <row r="418" ht="13.5"/>
    <row r="419" ht="13.5"/>
    <row r="420" ht="13.5"/>
    <row r="421" ht="13.5"/>
    <row r="422" ht="13.5"/>
    <row r="423" ht="13.5"/>
    <row r="424" ht="13.5"/>
    <row r="425" ht="13.5"/>
    <row r="426" ht="13.5"/>
    <row r="427" ht="13.5"/>
    <row r="428" ht="13.5"/>
    <row r="429" ht="13.5"/>
    <row r="430" ht="13.5"/>
    <row r="431" ht="13.5"/>
    <row r="432" ht="13.5"/>
    <row r="433" ht="13.5"/>
    <row r="434" ht="13.5"/>
    <row r="435" ht="13.5"/>
    <row r="436" ht="13.5"/>
    <row r="437" ht="13.5"/>
    <row r="438" ht="13.5"/>
    <row r="439" ht="13.5"/>
    <row r="440" ht="13.5"/>
    <row r="441" ht="13.5"/>
    <row r="442" ht="13.5"/>
    <row r="443" ht="13.5"/>
    <row r="444" ht="13.5"/>
    <row r="445" ht="13.5"/>
    <row r="446" ht="13.5"/>
    <row r="447" ht="13.5"/>
    <row r="448" ht="13.5"/>
    <row r="449" ht="13.5"/>
    <row r="450" ht="13.5"/>
    <row r="451" ht="13.5"/>
    <row r="452" ht="13.5"/>
    <row r="453" ht="13.5"/>
    <row r="454" ht="13.5"/>
    <row r="455" ht="13.5"/>
    <row r="456" ht="13.5"/>
    <row r="457" ht="13.5"/>
    <row r="458" ht="13.5"/>
    <row r="459" ht="13.5"/>
    <row r="460" ht="13.5"/>
    <row r="461" ht="13.5"/>
    <row r="462" ht="13.5"/>
    <row r="463" ht="13.5"/>
    <row r="464" ht="13.5"/>
    <row r="465" ht="13.5"/>
    <row r="466" ht="13.5"/>
    <row r="467" ht="13.5"/>
    <row r="468" ht="13.5"/>
    <row r="469" ht="13.5"/>
    <row r="470" ht="13.5"/>
    <row r="471" ht="13.5"/>
    <row r="472" ht="13.5"/>
    <row r="473" ht="13.5"/>
    <row r="474" ht="13.5"/>
    <row r="475" ht="13.5"/>
    <row r="476" ht="13.5"/>
    <row r="477" ht="13.5"/>
    <row r="478" ht="13.5"/>
    <row r="479" ht="13.5"/>
    <row r="480" ht="13.5"/>
    <row r="481" ht="13.5"/>
    <row r="482" ht="13.5"/>
    <row r="483" ht="13.5"/>
    <row r="484" ht="13.5"/>
    <row r="485" ht="13.5"/>
    <row r="486" ht="13.5"/>
    <row r="487" ht="13.5"/>
    <row r="488" ht="13.5"/>
    <row r="489" ht="13.5"/>
    <row r="490" ht="13.5"/>
    <row r="491" ht="13.5"/>
    <row r="492" ht="13.5"/>
    <row r="493" ht="13.5"/>
    <row r="494" ht="13.5"/>
    <row r="495" ht="13.5"/>
    <row r="496" ht="13.5"/>
    <row r="497" ht="13.5"/>
    <row r="498" ht="13.5"/>
    <row r="499" ht="13.5"/>
    <row r="500" ht="13.5"/>
    <row r="501" ht="13.5"/>
    <row r="502" ht="13.5"/>
    <row r="503" ht="13.5"/>
    <row r="504" ht="13.5"/>
    <row r="505" ht="13.5"/>
    <row r="506" ht="13.5"/>
    <row r="507" ht="13.5"/>
    <row r="508" ht="13.5"/>
    <row r="509" ht="13.5"/>
    <row r="510" ht="13.5"/>
    <row r="511" ht="13.5"/>
    <row r="512" ht="13.5"/>
    <row r="513" ht="13.5"/>
    <row r="514" ht="13.5"/>
    <row r="515" ht="13.5"/>
    <row r="516" ht="13.5"/>
    <row r="517" ht="13.5"/>
    <row r="518" ht="13.5"/>
    <row r="519" ht="13.5"/>
    <row r="520" ht="13.5"/>
    <row r="521" ht="13.5"/>
    <row r="522" ht="13.5"/>
    <row r="523" ht="13.5"/>
    <row r="524" ht="13.5"/>
    <row r="525" ht="13.5"/>
    <row r="526" ht="13.5"/>
    <row r="527" ht="13.5"/>
    <row r="528" ht="13.5"/>
    <row r="529" ht="13.5"/>
    <row r="530" ht="13.5"/>
    <row r="531" ht="13.5"/>
    <row r="532" ht="13.5"/>
    <row r="533" ht="13.5"/>
    <row r="534" ht="13.5"/>
    <row r="535" ht="13.5"/>
    <row r="536" ht="13.5"/>
    <row r="537" ht="13.5"/>
    <row r="538" ht="13.5"/>
    <row r="539" ht="13.5"/>
    <row r="540" ht="13.5"/>
    <row r="541" ht="13.5"/>
    <row r="542" ht="13.5"/>
    <row r="543" ht="13.5"/>
    <row r="544" ht="13.5"/>
  </sheetData>
  <protectedRanges>
    <protectedRange sqref="AB10:AB34" name="Range4_1_1_1_2_1_1_1_1_1_1_1_1_1_1_1_1_1"/>
    <protectedRange sqref="AG10:AG34" name="Range4_2_1_1_2_1_1_1_1_1_1_1_1_1_1_1_1_1"/>
    <protectedRange sqref="AL10:AL34" name="Range4_3_1_1_2_1_1_1_1_1_1_1_1_1_1_1_1_1"/>
    <protectedRange sqref="AQ10:AQ34 AR16:AR33 AR13:AR14" name="Range4_4_1_1_2_1_1_1_1_1_1_1_1_1_1_1_1_1"/>
    <protectedRange sqref="V10:V33" name="Range4"/>
    <protectedRange sqref="AA10:AA33" name="Range4_1"/>
    <protectedRange sqref="AP16:AP33" name="Range4_4"/>
    <protectedRange sqref="AZ10:BA33" name="Range4_7"/>
    <protectedRange sqref="BG10:BG33" name="Range4_9"/>
    <protectedRange sqref="BX10:BX11 BX24:BX33" name="Range5_1"/>
    <protectedRange sqref="CI10:CI33" name="Range5_4"/>
    <protectedRange sqref="CM10:CM15 CM17:CM33" name="Range5_6"/>
    <protectedRange sqref="CP33" name="Range5_7"/>
    <protectedRange sqref="CS32:CS33" name="Range5_8"/>
    <protectedRange sqref="CU10:CU33" name="Range5_9"/>
    <protectedRange sqref="CY16:CY33" name="Range5_11"/>
    <protectedRange sqref="DC10:DD33" name="Range5_12"/>
    <protectedRange sqref="DN10:DN33" name="Range6"/>
    <protectedRange sqref="DO10:DO33" name="Range6_1"/>
    <protectedRange sqref="AY10:AY33" name="Range4_7_1"/>
    <protectedRange sqref="CH10:CH33" name="Range5_4_1"/>
    <protectedRange sqref="CT10:CT12" name="Range5_9_1"/>
    <protectedRange sqref="DM10:DM33" name="Range6_2"/>
    <protectedRange sqref="CM16" name="Range5"/>
  </protectedRanges>
  <mergeCells count="138">
    <mergeCell ref="D1:Q1"/>
    <mergeCell ref="A2:N2"/>
    <mergeCell ref="L3:N3"/>
    <mergeCell ref="A4:A8"/>
    <mergeCell ref="B4:B8"/>
    <mergeCell ref="C4:C8"/>
    <mergeCell ref="D4:D8"/>
    <mergeCell ref="E4:I6"/>
    <mergeCell ref="J4:N6"/>
    <mergeCell ref="O4:DE4"/>
    <mergeCell ref="O6:S6"/>
    <mergeCell ref="T6:X6"/>
    <mergeCell ref="Y6:AC6"/>
    <mergeCell ref="AD6:AH6"/>
    <mergeCell ref="AI6:AM6"/>
    <mergeCell ref="AN6:AR6"/>
    <mergeCell ref="AJ7:AM7"/>
    <mergeCell ref="AN7:AN8"/>
    <mergeCell ref="AO7:AR7"/>
    <mergeCell ref="AS7:AS8"/>
    <mergeCell ref="AT7:AU7"/>
    <mergeCell ref="AV7:AV8"/>
    <mergeCell ref="U7:X7"/>
    <mergeCell ref="Y7:Y8"/>
    <mergeCell ref="EJ4:EL6"/>
    <mergeCell ref="O5:AU5"/>
    <mergeCell ref="AV5:BJ5"/>
    <mergeCell ref="BK5:BM6"/>
    <mergeCell ref="BN5:CD5"/>
    <mergeCell ref="CE5:CM5"/>
    <mergeCell ref="CN5:CV5"/>
    <mergeCell ref="CW5:CY6"/>
    <mergeCell ref="CZ5:DB6"/>
    <mergeCell ref="DC5:DE6"/>
    <mergeCell ref="DF4:DF6"/>
    <mergeCell ref="DG4:DI6"/>
    <mergeCell ref="DJ4:EA4"/>
    <mergeCell ref="EB4:EB6"/>
    <mergeCell ref="EC4:EE6"/>
    <mergeCell ref="EG4:EI6"/>
    <mergeCell ref="DJ5:DO5"/>
    <mergeCell ref="DP5:DR6"/>
    <mergeCell ref="DS5:EA5"/>
    <mergeCell ref="DM6:DO6"/>
    <mergeCell ref="AY6:BA6"/>
    <mergeCell ref="BB6:BD6"/>
    <mergeCell ref="BE6:BG6"/>
    <mergeCell ref="BH6:BJ6"/>
    <mergeCell ref="DS6:DU6"/>
    <mergeCell ref="DV6:DX6"/>
    <mergeCell ref="DY6:EA6"/>
    <mergeCell ref="E7:E8"/>
    <mergeCell ref="F7:I7"/>
    <mergeCell ref="J7:J8"/>
    <mergeCell ref="K7:N7"/>
    <mergeCell ref="O7:O8"/>
    <mergeCell ref="P7:S7"/>
    <mergeCell ref="T7:T8"/>
    <mergeCell ref="CH6:CJ6"/>
    <mergeCell ref="CK6:CM6"/>
    <mergeCell ref="CN6:CP6"/>
    <mergeCell ref="CQ6:CS6"/>
    <mergeCell ref="CT6:CV6"/>
    <mergeCell ref="DJ6:DL6"/>
    <mergeCell ref="BN6:BR6"/>
    <mergeCell ref="BS6:BU6"/>
    <mergeCell ref="BV6:BX6"/>
    <mergeCell ref="BY6:CA6"/>
    <mergeCell ref="CB6:CD6"/>
    <mergeCell ref="CE6:CG6"/>
    <mergeCell ref="AS6:AU6"/>
    <mergeCell ref="AV6:AX6"/>
    <mergeCell ref="Z7:AC7"/>
    <mergeCell ref="AD7:AD8"/>
    <mergeCell ref="AE7:AH7"/>
    <mergeCell ref="AI7:AI8"/>
    <mergeCell ref="BF7:BG7"/>
    <mergeCell ref="BH7:BH8"/>
    <mergeCell ref="BI7:BJ7"/>
    <mergeCell ref="BK7:BK8"/>
    <mergeCell ref="BL7:BM7"/>
    <mergeCell ref="BN7:BN8"/>
    <mergeCell ref="AW7:AX7"/>
    <mergeCell ref="AY7:AY8"/>
    <mergeCell ref="AZ7:BA7"/>
    <mergeCell ref="BB7:BB8"/>
    <mergeCell ref="BC7:BD7"/>
    <mergeCell ref="BE7:BE8"/>
    <mergeCell ref="BZ7:CA7"/>
    <mergeCell ref="CB7:CB8"/>
    <mergeCell ref="CC7:CD7"/>
    <mergeCell ref="CE7:CE8"/>
    <mergeCell ref="CF7:CG7"/>
    <mergeCell ref="CH7:CH8"/>
    <mergeCell ref="BO7:BR7"/>
    <mergeCell ref="BS7:BS8"/>
    <mergeCell ref="BT7:BU7"/>
    <mergeCell ref="BV7:BV8"/>
    <mergeCell ref="BW7:BX7"/>
    <mergeCell ref="BY7:BY8"/>
    <mergeCell ref="DG7:DG8"/>
    <mergeCell ref="DH7:DI7"/>
    <mergeCell ref="CR7:CS7"/>
    <mergeCell ref="CT7:CT8"/>
    <mergeCell ref="CU7:CV7"/>
    <mergeCell ref="CW7:CW8"/>
    <mergeCell ref="CX7:CY7"/>
    <mergeCell ref="CZ7:CZ8"/>
    <mergeCell ref="CI7:CJ7"/>
    <mergeCell ref="CK7:CK8"/>
    <mergeCell ref="CL7:CM7"/>
    <mergeCell ref="CN7:CN8"/>
    <mergeCell ref="CO7:CP7"/>
    <mergeCell ref="CQ7:CQ8"/>
    <mergeCell ref="EK7:EL7"/>
    <mergeCell ref="A34:B34"/>
    <mergeCell ref="EB7:EB8"/>
    <mergeCell ref="EC7:EC8"/>
    <mergeCell ref="ED7:EE7"/>
    <mergeCell ref="EG7:EG8"/>
    <mergeCell ref="EH7:EI7"/>
    <mergeCell ref="EJ7:EJ8"/>
    <mergeCell ref="DS7:DS8"/>
    <mergeCell ref="DT7:DU7"/>
    <mergeCell ref="DV7:DV8"/>
    <mergeCell ref="DW7:DX7"/>
    <mergeCell ref="DY7:DY8"/>
    <mergeCell ref="DZ7:EA7"/>
    <mergeCell ref="DJ7:DJ8"/>
    <mergeCell ref="DK7:DL7"/>
    <mergeCell ref="DM7:DM8"/>
    <mergeCell ref="DN7:DO7"/>
    <mergeCell ref="DP7:DP8"/>
    <mergeCell ref="DQ7:DR7"/>
    <mergeCell ref="DA7:DB7"/>
    <mergeCell ref="DC7:DC8"/>
    <mergeCell ref="DD7:DE7"/>
    <mergeCell ref="DF7:DF8"/>
  </mergeCells>
  <pageMargins left="0" right="0" top="0" bottom="0" header="0" footer="0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07</vt:lpstr>
      <vt:lpstr>'07'!Print_Titles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2021-07-12T06:32:21Z</dcterms:modified>
</cp:coreProperties>
</file>