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470"/>
  </bookViews>
  <sheets>
    <sheet name="Ekamut" sheetId="14" r:id="rId1"/>
  </sheets>
  <calcPr calcId="125725"/>
</workbook>
</file>

<file path=xl/calcChain.xml><?xml version="1.0" encoding="utf-8"?>
<calcChain xmlns="http://schemas.openxmlformats.org/spreadsheetml/2006/main">
  <c r="DD34" i="1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E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O34"/>
  <c r="AN34"/>
  <c r="AM34"/>
  <c r="AJ34"/>
  <c r="AI34"/>
  <c r="AH34"/>
  <c r="AE34"/>
  <c r="AD34"/>
  <c r="AC34"/>
  <c r="Z34"/>
  <c r="Y34"/>
  <c r="X34"/>
  <c r="U34"/>
  <c r="T34"/>
  <c r="S34"/>
  <c r="C34"/>
  <c r="EK33"/>
  <c r="EJ33"/>
  <c r="EI33"/>
  <c r="EH33"/>
  <c r="EG33"/>
  <c r="EF33"/>
  <c r="ED33"/>
  <c r="EC33"/>
  <c r="EB33"/>
  <c r="DH33"/>
  <c r="DG33"/>
  <c r="DF33"/>
  <c r="BO33"/>
  <c r="BN33"/>
  <c r="BM33"/>
  <c r="AL33"/>
  <c r="AK33"/>
  <c r="AG33"/>
  <c r="AF33"/>
  <c r="AB33"/>
  <c r="AA33"/>
  <c r="W33"/>
  <c r="V33"/>
  <c r="P33"/>
  <c r="O33"/>
  <c r="N33"/>
  <c r="K33"/>
  <c r="J33"/>
  <c r="I33"/>
  <c r="F33"/>
  <c r="E33"/>
  <c r="D33"/>
  <c r="EK32"/>
  <c r="EJ32"/>
  <c r="EI32"/>
  <c r="EH32"/>
  <c r="EG32"/>
  <c r="EF32"/>
  <c r="ED32"/>
  <c r="EC32"/>
  <c r="EB32"/>
  <c r="DH32"/>
  <c r="DG32"/>
  <c r="DF32"/>
  <c r="BO32"/>
  <c r="BN32"/>
  <c r="BM32"/>
  <c r="AL32"/>
  <c r="AK32"/>
  <c r="AG32"/>
  <c r="AF32"/>
  <c r="AB32"/>
  <c r="AA32"/>
  <c r="W32"/>
  <c r="V32"/>
  <c r="P32"/>
  <c r="O32"/>
  <c r="N32"/>
  <c r="K32"/>
  <c r="J32"/>
  <c r="I32"/>
  <c r="F32"/>
  <c r="E32"/>
  <c r="D32"/>
  <c r="EK31"/>
  <c r="EJ31"/>
  <c r="EI31"/>
  <c r="EH31"/>
  <c r="EG31"/>
  <c r="EF31"/>
  <c r="ED31"/>
  <c r="EC31"/>
  <c r="EB31"/>
  <c r="DH31"/>
  <c r="DG31"/>
  <c r="DF31"/>
  <c r="BO31"/>
  <c r="BN31"/>
  <c r="BM31"/>
  <c r="AL31"/>
  <c r="AK31"/>
  <c r="AG31"/>
  <c r="AF31"/>
  <c r="AB31"/>
  <c r="AA31"/>
  <c r="W31"/>
  <c r="V31"/>
  <c r="P31"/>
  <c r="O31"/>
  <c r="N31"/>
  <c r="K31"/>
  <c r="L31" s="1"/>
  <c r="J31"/>
  <c r="I31"/>
  <c r="F31"/>
  <c r="E31"/>
  <c r="D31"/>
  <c r="EK30"/>
  <c r="EJ30"/>
  <c r="EI30"/>
  <c r="EH30"/>
  <c r="EG30"/>
  <c r="EF30"/>
  <c r="ED30"/>
  <c r="EC30"/>
  <c r="EB30"/>
  <c r="DH30"/>
  <c r="F30" s="1"/>
  <c r="DG30"/>
  <c r="DF30"/>
  <c r="BP30"/>
  <c r="BO30"/>
  <c r="BN30"/>
  <c r="BM30"/>
  <c r="AL30"/>
  <c r="AK30"/>
  <c r="AG30"/>
  <c r="AF30"/>
  <c r="AB30"/>
  <c r="AA30"/>
  <c r="P30"/>
  <c r="O30"/>
  <c r="Q30" s="1"/>
  <c r="N30"/>
  <c r="K30"/>
  <c r="J30"/>
  <c r="I30"/>
  <c r="E30"/>
  <c r="D30"/>
  <c r="EK29"/>
  <c r="EJ29"/>
  <c r="EI29"/>
  <c r="EH29"/>
  <c r="EG29"/>
  <c r="EF29"/>
  <c r="ED29"/>
  <c r="EC29"/>
  <c r="EB29"/>
  <c r="DH29"/>
  <c r="DG29"/>
  <c r="DF29"/>
  <c r="BO29"/>
  <c r="BN29"/>
  <c r="BM29"/>
  <c r="AL29"/>
  <c r="AK29"/>
  <c r="AG29"/>
  <c r="AF29"/>
  <c r="AB29"/>
  <c r="AA29"/>
  <c r="P29"/>
  <c r="O29"/>
  <c r="N29"/>
  <c r="K29"/>
  <c r="J29"/>
  <c r="I29"/>
  <c r="F29"/>
  <c r="E29"/>
  <c r="D29"/>
  <c r="EK28"/>
  <c r="EJ28"/>
  <c r="EI28"/>
  <c r="EH28"/>
  <c r="EG28"/>
  <c r="EF28"/>
  <c r="ED28"/>
  <c r="EC28"/>
  <c r="EB28"/>
  <c r="DH28"/>
  <c r="DG28"/>
  <c r="DF28"/>
  <c r="BO28"/>
  <c r="BN28"/>
  <c r="BM28"/>
  <c r="AL28"/>
  <c r="AK28"/>
  <c r="AG28"/>
  <c r="AF28"/>
  <c r="AB28"/>
  <c r="AA28"/>
  <c r="P28"/>
  <c r="O28"/>
  <c r="N28"/>
  <c r="K28"/>
  <c r="J28"/>
  <c r="I28"/>
  <c r="F28"/>
  <c r="E28"/>
  <c r="D28"/>
  <c r="EK27"/>
  <c r="EJ27"/>
  <c r="EI27"/>
  <c r="EH27"/>
  <c r="EG27"/>
  <c r="EF27"/>
  <c r="ED27"/>
  <c r="EC27"/>
  <c r="EB27"/>
  <c r="DH27"/>
  <c r="DG27"/>
  <c r="DF27"/>
  <c r="BO27"/>
  <c r="BN27"/>
  <c r="BM27"/>
  <c r="AL27"/>
  <c r="AK27"/>
  <c r="AG27"/>
  <c r="AF27"/>
  <c r="AB27"/>
  <c r="AA27"/>
  <c r="W27"/>
  <c r="V27"/>
  <c r="P27"/>
  <c r="O27"/>
  <c r="N27"/>
  <c r="K27"/>
  <c r="J27"/>
  <c r="I27"/>
  <c r="F27"/>
  <c r="E27"/>
  <c r="D27"/>
  <c r="EK26"/>
  <c r="EJ26"/>
  <c r="EI26"/>
  <c r="EH26"/>
  <c r="EG26"/>
  <c r="EF26"/>
  <c r="ED26"/>
  <c r="EC26"/>
  <c r="EB26"/>
  <c r="DH26"/>
  <c r="DG26"/>
  <c r="DF26"/>
  <c r="BO26"/>
  <c r="BN26"/>
  <c r="BM26"/>
  <c r="AG26"/>
  <c r="AF26"/>
  <c r="AB26"/>
  <c r="AA26"/>
  <c r="P26"/>
  <c r="O26"/>
  <c r="N26"/>
  <c r="K26"/>
  <c r="J26"/>
  <c r="I26"/>
  <c r="F26"/>
  <c r="E26"/>
  <c r="D26"/>
  <c r="EK25"/>
  <c r="EJ25"/>
  <c r="EI25"/>
  <c r="EH25"/>
  <c r="EG25"/>
  <c r="EF25"/>
  <c r="ED25"/>
  <c r="EC25"/>
  <c r="EB25"/>
  <c r="DH25"/>
  <c r="DG25"/>
  <c r="DF25"/>
  <c r="BO25"/>
  <c r="BN25"/>
  <c r="BM25"/>
  <c r="AL25"/>
  <c r="AK25"/>
  <c r="AG25"/>
  <c r="AF25"/>
  <c r="AB25"/>
  <c r="AA25"/>
  <c r="P25"/>
  <c r="O25"/>
  <c r="N25"/>
  <c r="K25"/>
  <c r="J25"/>
  <c r="I25"/>
  <c r="F25"/>
  <c r="E25"/>
  <c r="D25"/>
  <c r="EK24"/>
  <c r="EJ24"/>
  <c r="EI24"/>
  <c r="EH24"/>
  <c r="EG24"/>
  <c r="EF24"/>
  <c r="ED24"/>
  <c r="EC24"/>
  <c r="EB24"/>
  <c r="DH24"/>
  <c r="DG24"/>
  <c r="DF24"/>
  <c r="BO24"/>
  <c r="BN24"/>
  <c r="BM24"/>
  <c r="AL24"/>
  <c r="AK24"/>
  <c r="AG24"/>
  <c r="AF24"/>
  <c r="AB24"/>
  <c r="AA24"/>
  <c r="W24"/>
  <c r="V24"/>
  <c r="P24"/>
  <c r="O24"/>
  <c r="N24"/>
  <c r="K24"/>
  <c r="J24"/>
  <c r="I24"/>
  <c r="F24"/>
  <c r="E24"/>
  <c r="D24"/>
  <c r="EK23"/>
  <c r="EJ23"/>
  <c r="EI23"/>
  <c r="EH23"/>
  <c r="EG23"/>
  <c r="EF23"/>
  <c r="ED23"/>
  <c r="EC23"/>
  <c r="EB23"/>
  <c r="DH23"/>
  <c r="DG23"/>
  <c r="DF23"/>
  <c r="BO23"/>
  <c r="BN23"/>
  <c r="BM23"/>
  <c r="AL23"/>
  <c r="AK23"/>
  <c r="AG23"/>
  <c r="AF23"/>
  <c r="AB23"/>
  <c r="AA23"/>
  <c r="P23"/>
  <c r="O23"/>
  <c r="N23"/>
  <c r="K23"/>
  <c r="J23"/>
  <c r="I23"/>
  <c r="F23"/>
  <c r="E23"/>
  <c r="D23"/>
  <c r="EK22"/>
  <c r="EJ22"/>
  <c r="EI22"/>
  <c r="EH22"/>
  <c r="EG22"/>
  <c r="EF22"/>
  <c r="ED22"/>
  <c r="EC22"/>
  <c r="EB22"/>
  <c r="DH22"/>
  <c r="DG22"/>
  <c r="DF22"/>
  <c r="BO22"/>
  <c r="BN22"/>
  <c r="BM22"/>
  <c r="AL22"/>
  <c r="AK22"/>
  <c r="AG22"/>
  <c r="AF22"/>
  <c r="AB22"/>
  <c r="AA22"/>
  <c r="W22"/>
  <c r="V22"/>
  <c r="P22"/>
  <c r="O22"/>
  <c r="N22"/>
  <c r="K22"/>
  <c r="J22"/>
  <c r="I22"/>
  <c r="F22"/>
  <c r="E22"/>
  <c r="D22"/>
  <c r="EK21"/>
  <c r="EJ21"/>
  <c r="EI21"/>
  <c r="EH21"/>
  <c r="EG21"/>
  <c r="EF21"/>
  <c r="ED21"/>
  <c r="EC21"/>
  <c r="EB21"/>
  <c r="DH21"/>
  <c r="DG21"/>
  <c r="DF21"/>
  <c r="BO21"/>
  <c r="BN21"/>
  <c r="BM21"/>
  <c r="AG21"/>
  <c r="AF21"/>
  <c r="AB21"/>
  <c r="AA21"/>
  <c r="W21"/>
  <c r="V21"/>
  <c r="P21"/>
  <c r="O21"/>
  <c r="N21"/>
  <c r="K21"/>
  <c r="J21"/>
  <c r="I21"/>
  <c r="F21"/>
  <c r="E21"/>
  <c r="D21"/>
  <c r="EK20"/>
  <c r="EJ20"/>
  <c r="EI20"/>
  <c r="EH20"/>
  <c r="EG20"/>
  <c r="EF20"/>
  <c r="ED20"/>
  <c r="EC20"/>
  <c r="EB20"/>
  <c r="DH20"/>
  <c r="DG20"/>
  <c r="DF20"/>
  <c r="BO20"/>
  <c r="BN20"/>
  <c r="BM20"/>
  <c r="AL20"/>
  <c r="AK20"/>
  <c r="AG20"/>
  <c r="AF20"/>
  <c r="AB20"/>
  <c r="AA20"/>
  <c r="P20"/>
  <c r="O20"/>
  <c r="N20"/>
  <c r="K20"/>
  <c r="J20"/>
  <c r="I20"/>
  <c r="F20"/>
  <c r="E20"/>
  <c r="D20"/>
  <c r="EK19"/>
  <c r="EJ19"/>
  <c r="EI19"/>
  <c r="EH19"/>
  <c r="EG19"/>
  <c r="EF19"/>
  <c r="ED19"/>
  <c r="EC19"/>
  <c r="EB19"/>
  <c r="DH19"/>
  <c r="DG19"/>
  <c r="DF19"/>
  <c r="BO19"/>
  <c r="BN19"/>
  <c r="BM19"/>
  <c r="AG19"/>
  <c r="AF19"/>
  <c r="AB19"/>
  <c r="AA19"/>
  <c r="P19"/>
  <c r="O19"/>
  <c r="N19"/>
  <c r="K19"/>
  <c r="J19"/>
  <c r="I19"/>
  <c r="F19"/>
  <c r="E19"/>
  <c r="D19"/>
  <c r="EK18"/>
  <c r="EJ18"/>
  <c r="EI18"/>
  <c r="EH18"/>
  <c r="EG18"/>
  <c r="EF18"/>
  <c r="ED18"/>
  <c r="EC18"/>
  <c r="EB18"/>
  <c r="DH18"/>
  <c r="DG18"/>
  <c r="DF18"/>
  <c r="BO18"/>
  <c r="BN18"/>
  <c r="BM18"/>
  <c r="AG18"/>
  <c r="AF18"/>
  <c r="AB18"/>
  <c r="AA18"/>
  <c r="W18"/>
  <c r="V18"/>
  <c r="P18"/>
  <c r="O18"/>
  <c r="N18"/>
  <c r="K18"/>
  <c r="J18"/>
  <c r="I18"/>
  <c r="F18"/>
  <c r="E18"/>
  <c r="D18"/>
  <c r="EK17"/>
  <c r="EJ17"/>
  <c r="EI17"/>
  <c r="EH17"/>
  <c r="EG17"/>
  <c r="EF17"/>
  <c r="ED17"/>
  <c r="EC17"/>
  <c r="EB17"/>
  <c r="DH17"/>
  <c r="DG17"/>
  <c r="DF17"/>
  <c r="BO17"/>
  <c r="BN17"/>
  <c r="BM17"/>
  <c r="AL17"/>
  <c r="AK17"/>
  <c r="AG17"/>
  <c r="AF17"/>
  <c r="AB17"/>
  <c r="AA17"/>
  <c r="W17"/>
  <c r="V17"/>
  <c r="P17"/>
  <c r="O17"/>
  <c r="N17"/>
  <c r="K17"/>
  <c r="J17"/>
  <c r="I17"/>
  <c r="F17"/>
  <c r="E17"/>
  <c r="D17"/>
  <c r="EK16"/>
  <c r="EJ16"/>
  <c r="EI16"/>
  <c r="EH16"/>
  <c r="EG16"/>
  <c r="EF16"/>
  <c r="ED16"/>
  <c r="EC16"/>
  <c r="EB16"/>
  <c r="DH16"/>
  <c r="DG16"/>
  <c r="DF16"/>
  <c r="BO16"/>
  <c r="BN16"/>
  <c r="BM16"/>
  <c r="AL16"/>
  <c r="AK16"/>
  <c r="AG16"/>
  <c r="AF16"/>
  <c r="AB16"/>
  <c r="AA16"/>
  <c r="P16"/>
  <c r="O16"/>
  <c r="N16"/>
  <c r="K16"/>
  <c r="J16"/>
  <c r="I16"/>
  <c r="F16"/>
  <c r="E16"/>
  <c r="D16"/>
  <c r="EK15"/>
  <c r="EJ15"/>
  <c r="EI15"/>
  <c r="EH15"/>
  <c r="EG15"/>
  <c r="EF15"/>
  <c r="ED15"/>
  <c r="EC15"/>
  <c r="E15" s="1"/>
  <c r="EB15"/>
  <c r="DH15"/>
  <c r="DG15"/>
  <c r="DF15"/>
  <c r="D15" s="1"/>
  <c r="BO15"/>
  <c r="BN15"/>
  <c r="BM15"/>
  <c r="AQ15"/>
  <c r="AP15"/>
  <c r="AL15"/>
  <c r="AK15"/>
  <c r="AG15"/>
  <c r="AF15"/>
  <c r="AB15"/>
  <c r="AA15"/>
  <c r="W15"/>
  <c r="V15"/>
  <c r="P15"/>
  <c r="O15"/>
  <c r="N15"/>
  <c r="K15"/>
  <c r="J15"/>
  <c r="I15"/>
  <c r="F15"/>
  <c r="EK14"/>
  <c r="EJ14"/>
  <c r="EI14"/>
  <c r="EH14"/>
  <c r="EG14"/>
  <c r="EF14"/>
  <c r="ED14"/>
  <c r="EC14"/>
  <c r="EB14"/>
  <c r="DH14"/>
  <c r="DG14"/>
  <c r="DF14"/>
  <c r="BO14"/>
  <c r="BN14"/>
  <c r="BM14"/>
  <c r="AL14"/>
  <c r="AK14"/>
  <c r="AG14"/>
  <c r="AF14"/>
  <c r="AB14"/>
  <c r="AA14"/>
  <c r="W14"/>
  <c r="V14"/>
  <c r="P14"/>
  <c r="O14"/>
  <c r="N14"/>
  <c r="K14"/>
  <c r="J14"/>
  <c r="I14"/>
  <c r="F14"/>
  <c r="E14"/>
  <c r="D14"/>
  <c r="EK13"/>
  <c r="EJ13"/>
  <c r="EI13"/>
  <c r="EH13"/>
  <c r="EG13"/>
  <c r="EF13"/>
  <c r="ED13"/>
  <c r="EC13"/>
  <c r="EB13"/>
  <c r="DH13"/>
  <c r="DG13"/>
  <c r="DF13"/>
  <c r="BO13"/>
  <c r="BN13"/>
  <c r="BM13"/>
  <c r="AL13"/>
  <c r="AK13"/>
  <c r="AG13"/>
  <c r="AF13"/>
  <c r="AB13"/>
  <c r="AA13"/>
  <c r="W13"/>
  <c r="V13"/>
  <c r="P13"/>
  <c r="O13"/>
  <c r="N13"/>
  <c r="K13"/>
  <c r="J13"/>
  <c r="I13"/>
  <c r="F13"/>
  <c r="E13"/>
  <c r="D13"/>
  <c r="EK12"/>
  <c r="EJ12"/>
  <c r="EI12"/>
  <c r="EH12"/>
  <c r="EG12"/>
  <c r="EF12"/>
  <c r="ED12"/>
  <c r="EC12"/>
  <c r="EB12"/>
  <c r="DH12"/>
  <c r="DG12"/>
  <c r="DF12"/>
  <c r="BO12"/>
  <c r="BN12"/>
  <c r="BM12"/>
  <c r="AQ12"/>
  <c r="AP12"/>
  <c r="AL12"/>
  <c r="AK12"/>
  <c r="AG12"/>
  <c r="AF12"/>
  <c r="AB12"/>
  <c r="AA12"/>
  <c r="W12"/>
  <c r="V12"/>
  <c r="P12"/>
  <c r="O12"/>
  <c r="N12"/>
  <c r="K12"/>
  <c r="J12"/>
  <c r="I12"/>
  <c r="F12"/>
  <c r="E12"/>
  <c r="D12"/>
  <c r="EK11"/>
  <c r="EJ11"/>
  <c r="EI11"/>
  <c r="EH11"/>
  <c r="EG11"/>
  <c r="EF11"/>
  <c r="ED11"/>
  <c r="EC11"/>
  <c r="EB11"/>
  <c r="DH11"/>
  <c r="DG11"/>
  <c r="DF11"/>
  <c r="BO11"/>
  <c r="BN11"/>
  <c r="BM11"/>
  <c r="AQ11"/>
  <c r="AP11"/>
  <c r="AL11"/>
  <c r="AK11"/>
  <c r="AG11"/>
  <c r="AF11"/>
  <c r="AB11"/>
  <c r="AA11"/>
  <c r="W11"/>
  <c r="V11"/>
  <c r="P11"/>
  <c r="O11"/>
  <c r="N11"/>
  <c r="K11"/>
  <c r="J11"/>
  <c r="I11"/>
  <c r="F11"/>
  <c r="D11"/>
  <c r="EK10"/>
  <c r="EK34" s="1"/>
  <c r="EJ10"/>
  <c r="EJ34" s="1"/>
  <c r="EI10"/>
  <c r="EI34" s="1"/>
  <c r="EH10"/>
  <c r="EH34" s="1"/>
  <c r="EG10"/>
  <c r="EG34" s="1"/>
  <c r="EF10"/>
  <c r="EF34" s="1"/>
  <c r="ED10"/>
  <c r="ED34" s="1"/>
  <c r="EC10"/>
  <c r="EC34" s="1"/>
  <c r="EB10"/>
  <c r="EB34" s="1"/>
  <c r="DH10"/>
  <c r="DH34" s="1"/>
  <c r="DG10"/>
  <c r="DG34" s="1"/>
  <c r="DF10"/>
  <c r="DF34" s="1"/>
  <c r="BO10"/>
  <c r="BO34" s="1"/>
  <c r="BN10"/>
  <c r="BN34" s="1"/>
  <c r="BM10"/>
  <c r="BM34" s="1"/>
  <c r="AQ10"/>
  <c r="AP10"/>
  <c r="AL10"/>
  <c r="AK10"/>
  <c r="AG10"/>
  <c r="AF10"/>
  <c r="AB10"/>
  <c r="AA10"/>
  <c r="W10"/>
  <c r="V10"/>
  <c r="P10"/>
  <c r="P34" s="1"/>
  <c r="O10"/>
  <c r="O34" s="1"/>
  <c r="N10"/>
  <c r="N34" s="1"/>
  <c r="K10"/>
  <c r="K34" s="1"/>
  <c r="J10"/>
  <c r="J34" s="1"/>
  <c r="I10"/>
  <c r="I34" s="1"/>
  <c r="F10"/>
  <c r="D10"/>
  <c r="D34" l="1"/>
  <c r="R11"/>
  <c r="E11"/>
  <c r="R12"/>
  <c r="R13"/>
  <c r="R14"/>
  <c r="R30"/>
  <c r="L32"/>
  <c r="W34"/>
  <c r="AG34"/>
  <c r="AQ3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AA34"/>
  <c r="AK34"/>
  <c r="E10"/>
  <c r="E34" s="1"/>
  <c r="BP31"/>
  <c r="BP32"/>
  <c r="BP33"/>
  <c r="M11"/>
  <c r="BQ11"/>
  <c r="M12"/>
  <c r="BQ12"/>
  <c r="M13"/>
  <c r="BQ13"/>
  <c r="M14"/>
  <c r="BQ14"/>
  <c r="M15"/>
  <c r="BQ15"/>
  <c r="M16"/>
  <c r="M17"/>
  <c r="BQ17"/>
  <c r="M18"/>
  <c r="BQ18"/>
  <c r="M19"/>
  <c r="BQ19"/>
  <c r="M20"/>
  <c r="BQ20"/>
  <c r="M21"/>
  <c r="BQ21"/>
  <c r="M22"/>
  <c r="BQ22"/>
  <c r="M23"/>
  <c r="BQ23"/>
  <c r="M24"/>
  <c r="BQ24"/>
  <c r="M25"/>
  <c r="BQ25"/>
  <c r="M26"/>
  <c r="BQ26"/>
  <c r="M27"/>
  <c r="BQ27"/>
  <c r="M28"/>
  <c r="BQ28"/>
  <c r="M29"/>
  <c r="BQ29"/>
  <c r="BQ31"/>
  <c r="BQ32"/>
  <c r="M33"/>
  <c r="BQ33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M30"/>
  <c r="H30"/>
  <c r="H31"/>
  <c r="H32"/>
  <c r="H33"/>
  <c r="G27"/>
  <c r="G28"/>
  <c r="G29"/>
  <c r="Q29"/>
  <c r="F34"/>
  <c r="H34" s="1"/>
  <c r="G11"/>
  <c r="Q11"/>
  <c r="G12"/>
  <c r="Q12"/>
  <c r="G13"/>
  <c r="Q13"/>
  <c r="G14"/>
  <c r="Q14"/>
  <c r="G15"/>
  <c r="Q15"/>
  <c r="G16"/>
  <c r="Q16"/>
  <c r="G17"/>
  <c r="Q17"/>
  <c r="G18"/>
  <c r="Q18"/>
  <c r="G19"/>
  <c r="Q19"/>
  <c r="G20"/>
  <c r="Q20"/>
  <c r="G21"/>
  <c r="Q21"/>
  <c r="G22"/>
  <c r="Q22"/>
  <c r="G23"/>
  <c r="Q23"/>
  <c r="G24"/>
  <c r="Q24"/>
  <c r="G25"/>
  <c r="Q25"/>
  <c r="G26"/>
  <c r="Q26"/>
  <c r="Q27"/>
  <c r="Q28"/>
  <c r="G30"/>
  <c r="L33"/>
  <c r="V34"/>
  <c r="Q34"/>
  <c r="R34"/>
  <c r="M34"/>
  <c r="L34"/>
  <c r="BQ34"/>
  <c r="BP34"/>
  <c r="H10"/>
  <c r="L10"/>
  <c r="R10"/>
  <c r="BP10"/>
  <c r="L11"/>
  <c r="BP11"/>
  <c r="L12"/>
  <c r="BP12"/>
  <c r="L13"/>
  <c r="BP13"/>
  <c r="L14"/>
  <c r="BP14"/>
  <c r="L15"/>
  <c r="BP15"/>
  <c r="L16"/>
  <c r="L17"/>
  <c r="BP17"/>
  <c r="L18"/>
  <c r="BP18"/>
  <c r="L19"/>
  <c r="BP19"/>
  <c r="L20"/>
  <c r="BP20"/>
  <c r="L21"/>
  <c r="BP21"/>
  <c r="L22"/>
  <c r="BP22"/>
  <c r="L23"/>
  <c r="BP23"/>
  <c r="L24"/>
  <c r="BP24"/>
  <c r="L25"/>
  <c r="BP25"/>
  <c r="L26"/>
  <c r="BP26"/>
  <c r="L27"/>
  <c r="BP27"/>
  <c r="L28"/>
  <c r="BP28"/>
  <c r="L29"/>
  <c r="BP29"/>
  <c r="L30"/>
  <c r="G31"/>
  <c r="M31"/>
  <c r="Q31"/>
  <c r="G32"/>
  <c r="M32"/>
  <c r="Q32"/>
  <c r="G33"/>
  <c r="Q33"/>
  <c r="AB34"/>
  <c r="AF34"/>
  <c r="AL34"/>
  <c r="AP34"/>
  <c r="G10"/>
  <c r="M10"/>
  <c r="Q10"/>
  <c r="BQ10"/>
  <c r="G34" l="1"/>
</calcChain>
</file>

<file path=xl/sharedStrings.xml><?xml version="1.0" encoding="utf-8"?>
<sst xmlns="http://schemas.openxmlformats.org/spreadsheetml/2006/main" count="255" uniqueCount="95">
  <si>
    <t>հազար դրամ</t>
  </si>
  <si>
    <t>Հ/Հ</t>
  </si>
  <si>
    <t>Ֆոնդային բյուջեի տարեսկզբի մնացորդ</t>
  </si>
  <si>
    <t xml:space="preserve">Ֆ Ո Ն Դ Ա Յ Ի Ն     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</si>
  <si>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</si>
  <si>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</si>
  <si>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</si>
  <si>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</si>
  <si>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</si>
  <si>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Ընդամենը գույքահարկ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</si>
  <si>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</si>
  <si>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</si>
  <si>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</si>
  <si>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</si>
  <si>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</si>
  <si>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</si>
  <si>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</si>
  <si>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</si>
  <si>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</si>
  <si>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</si>
  <si>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</si>
  <si>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</si>
  <si>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</si>
  <si>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</si>
  <si>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</si>
  <si>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</si>
  <si>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</si>
  <si>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</si>
  <si>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</si>
  <si>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</si>
  <si>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</si>
  <si>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</si>
  <si>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</si>
  <si>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</si>
  <si>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</si>
  <si>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t>ՀԱՇՎԵՏՎՈՒԹՅՈՒՆ</t>
  </si>
  <si>
    <t>Համայնքի անվանումը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</si>
  <si>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</si>
  <si>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</si>
  <si>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</si>
  <si>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</si>
  <si>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</si>
  <si>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</si>
  <si>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</si>
  <si>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</si>
  <si>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</si>
  <si>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</si>
  <si>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</si>
  <si>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</si>
  <si>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</si>
  <si>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</si>
  <si>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</si>
  <si>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</si>
  <si>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</si>
  <si>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</si>
  <si>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</si>
  <si>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</si>
  <si>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</si>
  <si>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</si>
  <si>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</si>
  <si>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</si>
  <si>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</si>
  <si>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</si>
  <si>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</si>
  <si>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այդ թվում    Աղբահանության վճար</t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</si>
  <si>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</si>
  <si>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</si>
  <si>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</si>
  <si>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t>Վ Ա Ր Չ Ա Կ Ա Ն</t>
  </si>
  <si>
    <t xml:space="preserve">ծրագիր տարեկան </t>
  </si>
  <si>
    <t xml:space="preserve"> ծրագիր տարեկան </t>
  </si>
  <si>
    <t>կատ. % տարեկան ծրագրի նկատմամբ</t>
  </si>
  <si>
    <t>ծրագիր           (3ամիս)</t>
  </si>
  <si>
    <t xml:space="preserve"> տող 1351 տեղական վճարներ</t>
  </si>
  <si>
    <t xml:space="preserve">փաստ                   (2ամիս )                                                                           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</si>
  <si>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</si>
  <si>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</si>
  <si>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</si>
  <si>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</si>
  <si>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</si>
  <si>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</si>
  <si>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</si>
  <si>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</si>
  <si>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</si>
  <si>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Ընդամենը այլ եկամուտներ</t>
  </si>
  <si>
    <t>Ընդամենը տրանսֆերտներ</t>
  </si>
  <si>
    <t>ծրագիր (6 ամիս)</t>
  </si>
  <si>
    <t xml:space="preserve">փաստ                (4ամիս )                                                                    </t>
  </si>
  <si>
    <t xml:space="preserve">      ծրագիր        (9 ամիս)</t>
  </si>
  <si>
    <t xml:space="preserve">   ծրագիր        (9 ամիս)</t>
  </si>
  <si>
    <t xml:space="preserve"> ծրագիր        (9 ամիս)</t>
  </si>
  <si>
    <t xml:space="preserve">փաստ (8ամիս )                                                                     </t>
  </si>
  <si>
    <t>կատ%-ը 9ամսվա նկատմամբ</t>
  </si>
  <si>
    <t>ծրագիր           (9 ամիս)</t>
  </si>
  <si>
    <t xml:space="preserve"> ՀՀ ՏԱՎՈւՇԻ ՄԱՐԶԻ ՀԱՄԱՅՆՔՆԵՐԻ ԲՅՈՒՋԵՏԱՅԻՆ ԵԿԱՄՈՒՏՆԵՐԻ ՎԵՐԱԲԵՐՅԱԼ (աճողական) 2020թ.սեպտեմբերի 1-ի դրությամբ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</si>
</sst>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name val="Arial LatArm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165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165" fontId="4" fillId="0" borderId="12" xfId="0" applyNumberFormat="1" applyFont="1" applyFill="1" applyBorder="1" applyAlignment="1" applyProtection="1">
      <alignment horizontal="center" vertical="center" wrapText="1"/>
    </xf>
    <xf numFmtId="165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left" vertical="center"/>
    </xf>
    <xf numFmtId="164" fontId="4" fillId="0" borderId="0" xfId="0" applyNumberFormat="1" applyFont="1" applyFill="1" applyAlignment="1" applyProtection="1">
      <alignment horizontal="center" vertical="center" wrapText="1"/>
      <protection locked="0"/>
    </xf>
    <xf numFmtId="165" fontId="4" fillId="2" borderId="12" xfId="0" applyNumberFormat="1" applyFont="1" applyFill="1" applyBorder="1" applyAlignment="1" applyProtection="1">
      <alignment horizontal="center" vertical="center" wrapText="1"/>
    </xf>
    <xf numFmtId="165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Alignment="1" applyProtection="1">
      <alignment horizontal="center" vertical="center" wrapText="1"/>
    </xf>
    <xf numFmtId="0" fontId="4" fillId="7" borderId="6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165" fontId="4" fillId="7" borderId="12" xfId="0" applyNumberFormat="1" applyFont="1" applyFill="1" applyBorder="1" applyAlignment="1" applyProtection="1">
      <alignment horizontal="center" vertical="center" wrapText="1"/>
    </xf>
    <xf numFmtId="165" fontId="4" fillId="8" borderId="12" xfId="0" applyNumberFormat="1" applyFont="1" applyFill="1" applyBorder="1" applyAlignment="1" applyProtection="1">
      <alignment horizontal="center" vertical="center" wrapText="1"/>
    </xf>
    <xf numFmtId="4" fontId="4" fillId="7" borderId="12" xfId="0" applyNumberFormat="1" applyFont="1" applyFill="1" applyBorder="1" applyAlignment="1" applyProtection="1">
      <alignment horizontal="center" vertical="center" wrapText="1"/>
    </xf>
    <xf numFmtId="165" fontId="4" fillId="7" borderId="6" xfId="0" applyNumberFormat="1" applyFont="1" applyFill="1" applyBorder="1" applyAlignment="1">
      <alignment horizontal="left" vertical="center"/>
    </xf>
    <xf numFmtId="4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2" xfId="0" applyNumberFormat="1" applyFont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4" fontId="7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15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6" fillId="0" borderId="5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4" fontId="4" fillId="3" borderId="15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4" fillId="4" borderId="11" xfId="0" applyNumberFormat="1" applyFont="1" applyFill="1" applyBorder="1" applyAlignment="1" applyProtection="1">
      <alignment horizontal="center" vertical="center" wrapText="1"/>
    </xf>
    <xf numFmtId="4" fontId="4" fillId="4" borderId="13" xfId="0" applyNumberFormat="1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4" fontId="4" fillId="4" borderId="14" xfId="0" applyNumberFormat="1" applyFont="1" applyFill="1" applyBorder="1" applyAlignment="1" applyProtection="1">
      <alignment horizontal="center" vertical="center" wrapText="1"/>
    </xf>
    <xf numFmtId="4" fontId="4" fillId="6" borderId="7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9" xfId="0" applyFont="1" applyFill="1" applyBorder="1" applyAlignment="1" applyProtection="1">
      <alignment horizontal="center" vertical="center" textRotation="90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4" borderId="0" xfId="0" applyNumberFormat="1" applyFont="1" applyFill="1" applyBorder="1" applyAlignment="1" applyProtection="1">
      <alignment horizontal="center" vertical="center" wrapText="1"/>
    </xf>
    <xf numFmtId="4" fontId="5" fillId="4" borderId="11" xfId="0" applyNumberFormat="1" applyFont="1" applyFill="1" applyBorder="1" applyAlignment="1" applyProtection="1">
      <alignment horizontal="center" vertical="center" wrapText="1"/>
    </xf>
    <xf numFmtId="4" fontId="5" fillId="4" borderId="13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" fontId="5" fillId="4" borderId="14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5" fillId="4" borderId="13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center" vertical="center" wrapText="1"/>
    </xf>
    <xf numFmtId="4" fontId="4" fillId="5" borderId="3" xfId="0" applyNumberFormat="1" applyFont="1" applyFill="1" applyBorder="1" applyAlignment="1" applyProtection="1">
      <alignment horizontal="center" vertical="center" wrapText="1"/>
    </xf>
    <xf numFmtId="4" fontId="4" fillId="5" borderId="4" xfId="0" applyNumberFormat="1" applyFont="1" applyFill="1" applyBorder="1" applyAlignment="1" applyProtection="1">
      <alignment horizontal="center" vertical="center" wrapText="1"/>
    </xf>
    <xf numFmtId="4" fontId="4" fillId="5" borderId="5" xfId="0" applyNumberFormat="1" applyFont="1" applyFill="1" applyBorder="1" applyAlignment="1" applyProtection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564"/>
  <sheetViews>
    <sheetView tabSelected="1" topLeftCell="A16" workbookViewId="0">
      <selection activeCell="F15" sqref="F15"/>
    </sheetView>
  </sheetViews>
  <sheetFormatPr defaultColWidth="9" defaultRowHeight="14.25" customHeight="1"/>
  <cols>
    <col min="1" max="1" width="3.7109375" style="2" customWidth="1"/>
    <col min="2" max="2" width="12.85546875" style="2" customWidth="1"/>
    <col min="3" max="3" width="11.140625" style="2" customWidth="1"/>
    <col min="4" max="4" width="15.42578125" style="2" customWidth="1"/>
    <col min="5" max="5" width="13.5703125" style="2" customWidth="1"/>
    <col min="6" max="6" width="14.42578125" style="2" customWidth="1"/>
    <col min="7" max="7" width="9.140625" style="2" customWidth="1"/>
    <col min="8" max="8" width="9.28515625" style="2" customWidth="1"/>
    <col min="9" max="9" width="13.7109375" style="2" customWidth="1"/>
    <col min="10" max="11" width="11.5703125" style="2" customWidth="1"/>
    <col min="12" max="12" width="9.42578125" style="2" customWidth="1"/>
    <col min="13" max="13" width="7.7109375" style="2" customWidth="1"/>
    <col min="14" max="16" width="14.5703125" style="2" customWidth="1"/>
    <col min="17" max="18" width="11.5703125" style="2" customWidth="1"/>
    <col min="19" max="21" width="14.7109375" style="2" customWidth="1"/>
    <col min="22" max="23" width="11.5703125" style="2" customWidth="1"/>
    <col min="24" max="24" width="11.140625" style="2" customWidth="1"/>
    <col min="25" max="25" width="10.85546875" style="2" customWidth="1"/>
    <col min="26" max="26" width="10.5703125" style="2" customWidth="1"/>
    <col min="27" max="28" width="6.7109375" style="2" customWidth="1"/>
    <col min="29" max="29" width="10.5703125" style="2" customWidth="1"/>
    <col min="30" max="30" width="11.5703125" style="2" customWidth="1"/>
    <col min="31" max="31" width="10.42578125" style="2" customWidth="1"/>
    <col min="32" max="33" width="7.28515625" style="2" customWidth="1"/>
    <col min="34" max="36" width="11.5703125" style="2" customWidth="1"/>
    <col min="37" max="38" width="7.7109375" style="2" customWidth="1"/>
    <col min="39" max="43" width="11.5703125" style="2" customWidth="1"/>
    <col min="44" max="49" width="11.5703125" style="2" hidden="1" customWidth="1"/>
    <col min="50" max="51" width="14.85546875" style="2" customWidth="1"/>
    <col min="52" max="52" width="14.7109375" style="2" customWidth="1"/>
    <col min="53" max="53" width="0.140625" style="2" hidden="1" customWidth="1"/>
    <col min="54" max="55" width="11.5703125" style="2" hidden="1" customWidth="1"/>
    <col min="56" max="58" width="11.5703125" style="2" customWidth="1"/>
    <col min="59" max="64" width="11.5703125" style="2" hidden="1" customWidth="1"/>
    <col min="65" max="65" width="12.140625" style="2" customWidth="1"/>
    <col min="66" max="66" width="10.7109375" style="2" customWidth="1"/>
    <col min="67" max="67" width="11.5703125" style="2" customWidth="1"/>
    <col min="68" max="69" width="8.85546875" style="2" customWidth="1"/>
    <col min="70" max="71" width="11.5703125" style="2" customWidth="1"/>
    <col min="72" max="72" width="10.28515625" style="2" customWidth="1"/>
    <col min="73" max="73" width="9.42578125" style="2" customWidth="1"/>
    <col min="74" max="75" width="9.140625" style="2" customWidth="1"/>
    <col min="76" max="78" width="10.140625" style="2" customWidth="1"/>
    <col min="79" max="81" width="8.85546875" style="2" customWidth="1"/>
    <col min="82" max="82" width="0.140625" style="2" hidden="1" customWidth="1"/>
    <col min="83" max="83" width="8.5703125" style="2" hidden="1" customWidth="1"/>
    <col min="84" max="84" width="8" style="2" hidden="1" customWidth="1"/>
    <col min="85" max="85" width="8.42578125" style="2" customWidth="1"/>
    <col min="86" max="86" width="8.7109375" style="2" customWidth="1"/>
    <col min="87" max="87" width="8.85546875" style="2" customWidth="1"/>
    <col min="88" max="89" width="8" style="2" customWidth="1"/>
    <col min="90" max="90" width="6.5703125" style="2" customWidth="1"/>
    <col min="91" max="91" width="11.5703125" style="2" customWidth="1"/>
    <col min="92" max="92" width="10.7109375" style="2" customWidth="1"/>
    <col min="93" max="96" width="11.5703125" style="2" customWidth="1"/>
    <col min="97" max="97" width="10.7109375" style="2" customWidth="1"/>
    <col min="98" max="99" width="9.42578125" style="2" customWidth="1"/>
    <col min="100" max="100" width="11.28515625" style="2" customWidth="1"/>
    <col min="101" max="101" width="10.28515625" style="2" customWidth="1"/>
    <col min="102" max="102" width="12.7109375" style="2" customWidth="1"/>
    <col min="103" max="103" width="11.7109375" style="2" customWidth="1"/>
    <col min="104" max="105" width="12" style="2" customWidth="1"/>
    <col min="106" max="106" width="10" style="2" customWidth="1"/>
    <col min="107" max="107" width="12.140625" style="2" customWidth="1"/>
    <col min="108" max="108" width="10.42578125" style="2" customWidth="1"/>
    <col min="109" max="109" width="10.140625" style="2" customWidth="1"/>
    <col min="110" max="110" width="11.5703125" style="2" customWidth="1"/>
    <col min="111" max="111" width="11.28515625" style="2" customWidth="1"/>
    <col min="112" max="112" width="11.140625" style="2" customWidth="1"/>
    <col min="113" max="115" width="26.7109375" style="2" hidden="1" customWidth="1"/>
    <col min="116" max="116" width="9.5703125" style="2" customWidth="1"/>
    <col min="117" max="117" width="9.42578125" style="2" customWidth="1"/>
    <col min="118" max="118" width="9.5703125" style="2" customWidth="1"/>
    <col min="119" max="121" width="9.140625" style="2" hidden="1" customWidth="1"/>
    <col min="122" max="123" width="6.5703125" style="2" customWidth="1"/>
    <col min="124" max="124" width="8.7109375" style="2" customWidth="1"/>
    <col min="125" max="127" width="9.140625" style="2" hidden="1" customWidth="1"/>
    <col min="128" max="128" width="8.7109375" style="2" customWidth="1"/>
    <col min="129" max="129" width="8.42578125" style="2" customWidth="1"/>
    <col min="130" max="130" width="8.28515625" style="2" customWidth="1"/>
    <col min="131" max="131" width="5.140625" style="2" customWidth="1"/>
    <col min="132" max="132" width="9.5703125" style="2" customWidth="1"/>
    <col min="133" max="133" width="8.85546875" style="2" customWidth="1"/>
    <col min="134" max="134" width="10.28515625" style="2" customWidth="1"/>
    <col min="135" max="135" width="11.5703125" style="2" customWidth="1"/>
    <col min="136" max="138" width="9" style="1"/>
    <col min="139" max="139" width="12.7109375" style="1" customWidth="1"/>
    <col min="140" max="141" width="10.140625" style="1" customWidth="1"/>
    <col min="142" max="16384" width="9" style="2"/>
  </cols>
  <sheetData>
    <row r="1" spans="1:141" ht="14.25" customHeight="1">
      <c r="A1" s="154" t="s">
        <v>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3"/>
      <c r="O1" s="3"/>
      <c r="P1" s="3"/>
      <c r="Q1" s="3"/>
      <c r="R1" s="3"/>
      <c r="S1" s="3"/>
      <c r="T1" s="3"/>
      <c r="U1" s="3"/>
      <c r="V1" s="3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</row>
    <row r="2" spans="1:141" s="5" customFormat="1" ht="15" customHeight="1">
      <c r="A2" s="153" t="s">
        <v>94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6"/>
      <c r="O2" s="6"/>
      <c r="P2" s="6"/>
      <c r="Q2" s="6"/>
      <c r="R2" s="6"/>
      <c r="S2" s="6"/>
      <c r="T2" s="6"/>
      <c r="U2" s="7"/>
      <c r="V2" s="8"/>
      <c r="W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EF2" s="1"/>
      <c r="EG2" s="1"/>
      <c r="EH2" s="1"/>
      <c r="EI2" s="1"/>
      <c r="EJ2" s="1"/>
      <c r="EK2" s="1"/>
    </row>
    <row r="3" spans="1:141" s="145" customFormat="1" ht="12.75" customHeight="1">
      <c r="C3" s="146"/>
      <c r="D3" s="146"/>
      <c r="E3" s="146"/>
      <c r="F3" s="146"/>
      <c r="G3" s="147"/>
      <c r="H3" s="146"/>
      <c r="I3" s="146"/>
      <c r="J3" s="146"/>
      <c r="L3" s="147"/>
      <c r="M3" s="147"/>
      <c r="N3" s="147"/>
      <c r="O3" s="148" t="s">
        <v>0</v>
      </c>
      <c r="P3" s="148"/>
      <c r="U3" s="149"/>
      <c r="V3" s="149"/>
      <c r="W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EF3" s="34"/>
      <c r="EG3" s="34"/>
      <c r="EH3" s="34"/>
      <c r="EI3" s="34"/>
      <c r="EJ3" s="34"/>
      <c r="EK3" s="34"/>
    </row>
    <row r="4" spans="1:141" s="9" customFormat="1" ht="13.5" customHeight="1">
      <c r="A4" s="115" t="s">
        <v>1</v>
      </c>
      <c r="B4" s="115" t="s">
        <v>36</v>
      </c>
      <c r="C4" s="118" t="s">
        <v>2</v>
      </c>
      <c r="D4" s="121" t="s">
        <v>37</v>
      </c>
      <c r="E4" s="122"/>
      <c r="F4" s="122"/>
      <c r="G4" s="122"/>
      <c r="H4" s="123"/>
      <c r="I4" s="130" t="s">
        <v>75</v>
      </c>
      <c r="J4" s="131"/>
      <c r="K4" s="131"/>
      <c r="L4" s="131"/>
      <c r="M4" s="132"/>
      <c r="N4" s="139" t="s">
        <v>68</v>
      </c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1"/>
      <c r="DE4" s="48" t="s">
        <v>38</v>
      </c>
      <c r="DF4" s="92" t="s">
        <v>39</v>
      </c>
      <c r="DG4" s="93"/>
      <c r="DH4" s="94"/>
      <c r="DI4" s="101" t="s">
        <v>3</v>
      </c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48" t="s">
        <v>40</v>
      </c>
      <c r="EB4" s="102" t="s">
        <v>41</v>
      </c>
      <c r="EC4" s="103"/>
      <c r="ED4" s="104"/>
      <c r="EF4" s="76" t="s">
        <v>84</v>
      </c>
      <c r="EG4" s="77"/>
      <c r="EH4" s="78"/>
      <c r="EI4" s="76" t="s">
        <v>85</v>
      </c>
      <c r="EJ4" s="77"/>
      <c r="EK4" s="78"/>
    </row>
    <row r="5" spans="1:141" s="9" customFormat="1" ht="19.5" customHeight="1">
      <c r="A5" s="116"/>
      <c r="B5" s="116"/>
      <c r="C5" s="119"/>
      <c r="D5" s="124"/>
      <c r="E5" s="125"/>
      <c r="F5" s="125"/>
      <c r="G5" s="125"/>
      <c r="H5" s="126"/>
      <c r="I5" s="133"/>
      <c r="J5" s="134"/>
      <c r="K5" s="134"/>
      <c r="L5" s="134"/>
      <c r="M5" s="135"/>
      <c r="N5" s="85" t="s">
        <v>4</v>
      </c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7"/>
      <c r="AU5" s="48" t="s">
        <v>5</v>
      </c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56" t="s">
        <v>6</v>
      </c>
      <c r="BK5" s="57"/>
      <c r="BL5" s="57"/>
      <c r="BM5" s="42" t="s">
        <v>42</v>
      </c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43"/>
      <c r="CD5" s="65" t="s">
        <v>7</v>
      </c>
      <c r="CE5" s="64"/>
      <c r="CF5" s="64"/>
      <c r="CG5" s="64"/>
      <c r="CH5" s="64"/>
      <c r="CI5" s="64"/>
      <c r="CJ5" s="64"/>
      <c r="CK5" s="64"/>
      <c r="CL5" s="90"/>
      <c r="CM5" s="42" t="s">
        <v>8</v>
      </c>
      <c r="CN5" s="54"/>
      <c r="CO5" s="54"/>
      <c r="CP5" s="54"/>
      <c r="CQ5" s="54"/>
      <c r="CR5" s="54"/>
      <c r="CS5" s="54"/>
      <c r="CT5" s="54"/>
      <c r="CU5" s="54"/>
      <c r="CV5" s="48" t="s">
        <v>43</v>
      </c>
      <c r="CW5" s="48"/>
      <c r="CX5" s="48"/>
      <c r="CY5" s="56" t="s">
        <v>44</v>
      </c>
      <c r="CZ5" s="57"/>
      <c r="DA5" s="58"/>
      <c r="DB5" s="56" t="s">
        <v>45</v>
      </c>
      <c r="DC5" s="57"/>
      <c r="DD5" s="58"/>
      <c r="DE5" s="48"/>
      <c r="DF5" s="95"/>
      <c r="DG5" s="96"/>
      <c r="DH5" s="97"/>
      <c r="DI5" s="111"/>
      <c r="DJ5" s="111"/>
      <c r="DK5" s="112"/>
      <c r="DL5" s="112"/>
      <c r="DM5" s="112"/>
      <c r="DN5" s="112"/>
      <c r="DO5" s="56" t="s">
        <v>46</v>
      </c>
      <c r="DP5" s="57"/>
      <c r="DQ5" s="58"/>
      <c r="DR5" s="113"/>
      <c r="DS5" s="114"/>
      <c r="DT5" s="114"/>
      <c r="DU5" s="114"/>
      <c r="DV5" s="114"/>
      <c r="DW5" s="114"/>
      <c r="DX5" s="114"/>
      <c r="DY5" s="114"/>
      <c r="DZ5" s="114"/>
      <c r="EA5" s="48"/>
      <c r="EB5" s="105"/>
      <c r="EC5" s="106"/>
      <c r="ED5" s="107"/>
      <c r="EF5" s="79"/>
      <c r="EG5" s="80"/>
      <c r="EH5" s="81"/>
      <c r="EI5" s="79"/>
      <c r="EJ5" s="80"/>
      <c r="EK5" s="81"/>
    </row>
    <row r="6" spans="1:141" s="9" customFormat="1" ht="42.75" customHeight="1">
      <c r="A6" s="116"/>
      <c r="B6" s="116"/>
      <c r="C6" s="119"/>
      <c r="D6" s="127"/>
      <c r="E6" s="128"/>
      <c r="F6" s="128"/>
      <c r="G6" s="128"/>
      <c r="H6" s="129"/>
      <c r="I6" s="136"/>
      <c r="J6" s="137"/>
      <c r="K6" s="137"/>
      <c r="L6" s="137"/>
      <c r="M6" s="138"/>
      <c r="N6" s="142" t="s">
        <v>9</v>
      </c>
      <c r="O6" s="143"/>
      <c r="P6" s="143"/>
      <c r="Q6" s="143"/>
      <c r="R6" s="144"/>
      <c r="S6" s="72" t="s">
        <v>47</v>
      </c>
      <c r="T6" s="73"/>
      <c r="U6" s="73"/>
      <c r="V6" s="73"/>
      <c r="W6" s="74"/>
      <c r="X6" s="72" t="s">
        <v>48</v>
      </c>
      <c r="Y6" s="73"/>
      <c r="Z6" s="73"/>
      <c r="AA6" s="73"/>
      <c r="AB6" s="74"/>
      <c r="AC6" s="72" t="s">
        <v>49</v>
      </c>
      <c r="AD6" s="73"/>
      <c r="AE6" s="73"/>
      <c r="AF6" s="73"/>
      <c r="AG6" s="74"/>
      <c r="AH6" s="72" t="s">
        <v>50</v>
      </c>
      <c r="AI6" s="73"/>
      <c r="AJ6" s="73"/>
      <c r="AK6" s="73"/>
      <c r="AL6" s="74"/>
      <c r="AM6" s="72" t="s">
        <v>51</v>
      </c>
      <c r="AN6" s="73"/>
      <c r="AO6" s="73"/>
      <c r="AP6" s="73"/>
      <c r="AQ6" s="74"/>
      <c r="AR6" s="75" t="s">
        <v>52</v>
      </c>
      <c r="AS6" s="75"/>
      <c r="AT6" s="75"/>
      <c r="AU6" s="66" t="s">
        <v>53</v>
      </c>
      <c r="AV6" s="67"/>
      <c r="AW6" s="67"/>
      <c r="AX6" s="66" t="s">
        <v>54</v>
      </c>
      <c r="AY6" s="67"/>
      <c r="AZ6" s="68"/>
      <c r="BA6" s="50" t="s">
        <v>55</v>
      </c>
      <c r="BB6" s="55"/>
      <c r="BC6" s="51"/>
      <c r="BD6" s="50" t="s">
        <v>56</v>
      </c>
      <c r="BE6" s="55"/>
      <c r="BF6" s="55"/>
      <c r="BG6" s="59" t="s">
        <v>57</v>
      </c>
      <c r="BH6" s="60"/>
      <c r="BI6" s="60"/>
      <c r="BJ6" s="88"/>
      <c r="BK6" s="89"/>
      <c r="BL6" s="89"/>
      <c r="BM6" s="69" t="s">
        <v>58</v>
      </c>
      <c r="BN6" s="70"/>
      <c r="BO6" s="70"/>
      <c r="BP6" s="70"/>
      <c r="BQ6" s="71"/>
      <c r="BR6" s="61" t="s">
        <v>59</v>
      </c>
      <c r="BS6" s="61"/>
      <c r="BT6" s="61"/>
      <c r="BU6" s="61" t="s">
        <v>60</v>
      </c>
      <c r="BV6" s="61"/>
      <c r="BW6" s="61"/>
      <c r="BX6" s="61" t="s">
        <v>61</v>
      </c>
      <c r="BY6" s="61"/>
      <c r="BZ6" s="61"/>
      <c r="CA6" s="61" t="s">
        <v>62</v>
      </c>
      <c r="CB6" s="61"/>
      <c r="CC6" s="61"/>
      <c r="CD6" s="61" t="s">
        <v>76</v>
      </c>
      <c r="CE6" s="61"/>
      <c r="CF6" s="61"/>
      <c r="CG6" s="65" t="s">
        <v>77</v>
      </c>
      <c r="CH6" s="64"/>
      <c r="CI6" s="64"/>
      <c r="CJ6" s="61" t="s">
        <v>63</v>
      </c>
      <c r="CK6" s="61"/>
      <c r="CL6" s="61"/>
      <c r="CM6" s="62" t="s">
        <v>73</v>
      </c>
      <c r="CN6" s="63"/>
      <c r="CO6" s="64"/>
      <c r="CP6" s="61" t="s">
        <v>64</v>
      </c>
      <c r="CQ6" s="61"/>
      <c r="CR6" s="61"/>
      <c r="CS6" s="65" t="s">
        <v>78</v>
      </c>
      <c r="CT6" s="64"/>
      <c r="CU6" s="64"/>
      <c r="CV6" s="48"/>
      <c r="CW6" s="48"/>
      <c r="CX6" s="48"/>
      <c r="CY6" s="88"/>
      <c r="CZ6" s="89"/>
      <c r="DA6" s="91"/>
      <c r="DB6" s="88"/>
      <c r="DC6" s="89"/>
      <c r="DD6" s="91"/>
      <c r="DE6" s="48"/>
      <c r="DF6" s="98"/>
      <c r="DG6" s="99"/>
      <c r="DH6" s="100"/>
      <c r="DI6" s="56" t="s">
        <v>79</v>
      </c>
      <c r="DJ6" s="57"/>
      <c r="DK6" s="58"/>
      <c r="DL6" s="56" t="s">
        <v>80</v>
      </c>
      <c r="DM6" s="57"/>
      <c r="DN6" s="58"/>
      <c r="DO6" s="88"/>
      <c r="DP6" s="89"/>
      <c r="DQ6" s="91"/>
      <c r="DR6" s="56" t="s">
        <v>81</v>
      </c>
      <c r="DS6" s="57"/>
      <c r="DT6" s="58"/>
      <c r="DU6" s="56" t="s">
        <v>82</v>
      </c>
      <c r="DV6" s="57"/>
      <c r="DW6" s="58"/>
      <c r="DX6" s="59" t="s">
        <v>83</v>
      </c>
      <c r="DY6" s="60"/>
      <c r="DZ6" s="60"/>
      <c r="EA6" s="48"/>
      <c r="EB6" s="108"/>
      <c r="EC6" s="109"/>
      <c r="ED6" s="110"/>
      <c r="EF6" s="82"/>
      <c r="EG6" s="83"/>
      <c r="EH6" s="84"/>
      <c r="EI6" s="82"/>
      <c r="EJ6" s="83"/>
      <c r="EK6" s="84"/>
    </row>
    <row r="7" spans="1:141" s="10" customFormat="1" ht="26.25" customHeight="1">
      <c r="A7" s="116"/>
      <c r="B7" s="116"/>
      <c r="C7" s="119"/>
      <c r="D7" s="52" t="s">
        <v>69</v>
      </c>
      <c r="E7" s="50" t="s">
        <v>66</v>
      </c>
      <c r="F7" s="55"/>
      <c r="G7" s="55"/>
      <c r="H7" s="51"/>
      <c r="I7" s="52" t="s">
        <v>69</v>
      </c>
      <c r="J7" s="50" t="s">
        <v>66</v>
      </c>
      <c r="K7" s="55"/>
      <c r="L7" s="55"/>
      <c r="M7" s="51"/>
      <c r="N7" s="52" t="s">
        <v>70</v>
      </c>
      <c r="O7" s="50" t="s">
        <v>66</v>
      </c>
      <c r="P7" s="55"/>
      <c r="Q7" s="55"/>
      <c r="R7" s="51"/>
      <c r="S7" s="40" t="s">
        <v>69</v>
      </c>
      <c r="T7" s="50" t="s">
        <v>66</v>
      </c>
      <c r="U7" s="55"/>
      <c r="V7" s="55"/>
      <c r="W7" s="51"/>
      <c r="X7" s="40" t="s">
        <v>69</v>
      </c>
      <c r="Y7" s="50" t="s">
        <v>66</v>
      </c>
      <c r="Z7" s="55"/>
      <c r="AA7" s="55"/>
      <c r="AB7" s="51"/>
      <c r="AC7" s="40" t="s">
        <v>69</v>
      </c>
      <c r="AD7" s="50" t="s">
        <v>66</v>
      </c>
      <c r="AE7" s="55"/>
      <c r="AF7" s="55"/>
      <c r="AG7" s="51"/>
      <c r="AH7" s="40" t="s">
        <v>69</v>
      </c>
      <c r="AI7" s="50" t="s">
        <v>66</v>
      </c>
      <c r="AJ7" s="55"/>
      <c r="AK7" s="55"/>
      <c r="AL7" s="51"/>
      <c r="AM7" s="40" t="s">
        <v>70</v>
      </c>
      <c r="AN7" s="50" t="s">
        <v>66</v>
      </c>
      <c r="AO7" s="55"/>
      <c r="AP7" s="55"/>
      <c r="AQ7" s="51"/>
      <c r="AR7" s="40" t="s">
        <v>65</v>
      </c>
      <c r="AS7" s="42" t="s">
        <v>66</v>
      </c>
      <c r="AT7" s="43"/>
      <c r="AU7" s="40" t="s">
        <v>65</v>
      </c>
      <c r="AV7" s="42" t="s">
        <v>66</v>
      </c>
      <c r="AW7" s="43"/>
      <c r="AX7" s="40" t="s">
        <v>69</v>
      </c>
      <c r="AY7" s="50" t="s">
        <v>66</v>
      </c>
      <c r="AZ7" s="51"/>
      <c r="BA7" s="40" t="s">
        <v>65</v>
      </c>
      <c r="BB7" s="42" t="s">
        <v>66</v>
      </c>
      <c r="BC7" s="43"/>
      <c r="BD7" s="40" t="s">
        <v>69</v>
      </c>
      <c r="BE7" s="50" t="s">
        <v>66</v>
      </c>
      <c r="BF7" s="51"/>
      <c r="BG7" s="40" t="s">
        <v>65</v>
      </c>
      <c r="BH7" s="42" t="s">
        <v>66</v>
      </c>
      <c r="BI7" s="43"/>
      <c r="BJ7" s="40" t="s">
        <v>65</v>
      </c>
      <c r="BK7" s="42" t="s">
        <v>66</v>
      </c>
      <c r="BL7" s="43"/>
      <c r="BM7" s="52" t="s">
        <v>69</v>
      </c>
      <c r="BN7" s="42" t="s">
        <v>66</v>
      </c>
      <c r="BO7" s="54"/>
      <c r="BP7" s="54"/>
      <c r="BQ7" s="43"/>
      <c r="BR7" s="40" t="s">
        <v>69</v>
      </c>
      <c r="BS7" s="50" t="s">
        <v>66</v>
      </c>
      <c r="BT7" s="51"/>
      <c r="BU7" s="40" t="s">
        <v>69</v>
      </c>
      <c r="BV7" s="50" t="s">
        <v>66</v>
      </c>
      <c r="BW7" s="51"/>
      <c r="BX7" s="40" t="s">
        <v>69</v>
      </c>
      <c r="BY7" s="50" t="s">
        <v>66</v>
      </c>
      <c r="BZ7" s="51"/>
      <c r="CA7" s="40" t="s">
        <v>69</v>
      </c>
      <c r="CB7" s="50" t="s">
        <v>66</v>
      </c>
      <c r="CC7" s="51"/>
      <c r="CD7" s="40" t="s">
        <v>65</v>
      </c>
      <c r="CE7" s="42" t="s">
        <v>66</v>
      </c>
      <c r="CF7" s="43"/>
      <c r="CG7" s="40" t="s">
        <v>69</v>
      </c>
      <c r="CH7" s="50" t="s">
        <v>66</v>
      </c>
      <c r="CI7" s="51"/>
      <c r="CJ7" s="40" t="s">
        <v>69</v>
      </c>
      <c r="CK7" s="50" t="s">
        <v>66</v>
      </c>
      <c r="CL7" s="51"/>
      <c r="CM7" s="40" t="s">
        <v>69</v>
      </c>
      <c r="CN7" s="42" t="s">
        <v>66</v>
      </c>
      <c r="CO7" s="43"/>
      <c r="CP7" s="40" t="s">
        <v>69</v>
      </c>
      <c r="CQ7" s="42" t="s">
        <v>66</v>
      </c>
      <c r="CR7" s="43"/>
      <c r="CS7" s="40" t="s">
        <v>69</v>
      </c>
      <c r="CT7" s="42" t="s">
        <v>66</v>
      </c>
      <c r="CU7" s="43"/>
      <c r="CV7" s="40" t="s">
        <v>69</v>
      </c>
      <c r="CW7" s="42" t="s">
        <v>66</v>
      </c>
      <c r="CX7" s="43"/>
      <c r="CY7" s="40" t="s">
        <v>69</v>
      </c>
      <c r="CZ7" s="42" t="s">
        <v>66</v>
      </c>
      <c r="DA7" s="43"/>
      <c r="DB7" s="40" t="s">
        <v>69</v>
      </c>
      <c r="DC7" s="42" t="s">
        <v>66</v>
      </c>
      <c r="DD7" s="43"/>
      <c r="DE7" s="49" t="s">
        <v>67</v>
      </c>
      <c r="DF7" s="40" t="s">
        <v>69</v>
      </c>
      <c r="DG7" s="42" t="s">
        <v>66</v>
      </c>
      <c r="DH7" s="43"/>
      <c r="DI7" s="40" t="s">
        <v>65</v>
      </c>
      <c r="DJ7" s="42" t="s">
        <v>66</v>
      </c>
      <c r="DK7" s="43"/>
      <c r="DL7" s="40" t="s">
        <v>69</v>
      </c>
      <c r="DM7" s="42" t="s">
        <v>66</v>
      </c>
      <c r="DN7" s="43"/>
      <c r="DO7" s="40" t="s">
        <v>65</v>
      </c>
      <c r="DP7" s="42" t="s">
        <v>66</v>
      </c>
      <c r="DQ7" s="43"/>
      <c r="DR7" s="40" t="s">
        <v>69</v>
      </c>
      <c r="DS7" s="42" t="s">
        <v>66</v>
      </c>
      <c r="DT7" s="43"/>
      <c r="DU7" s="40" t="s">
        <v>65</v>
      </c>
      <c r="DV7" s="42" t="s">
        <v>66</v>
      </c>
      <c r="DW7" s="43"/>
      <c r="DX7" s="40" t="s">
        <v>69</v>
      </c>
      <c r="DY7" s="42" t="s">
        <v>66</v>
      </c>
      <c r="DZ7" s="43"/>
      <c r="EA7" s="48" t="s">
        <v>67</v>
      </c>
      <c r="EB7" s="40" t="s">
        <v>69</v>
      </c>
      <c r="EC7" s="42" t="s">
        <v>66</v>
      </c>
      <c r="ED7" s="43"/>
      <c r="EF7" s="44" t="s">
        <v>65</v>
      </c>
      <c r="EG7" s="46" t="s">
        <v>66</v>
      </c>
      <c r="EH7" s="47"/>
      <c r="EI7" s="44" t="s">
        <v>65</v>
      </c>
      <c r="EJ7" s="46" t="s">
        <v>66</v>
      </c>
      <c r="EK7" s="47"/>
    </row>
    <row r="8" spans="1:141" s="10" customFormat="1" ht="51.75" customHeight="1">
      <c r="A8" s="117"/>
      <c r="B8" s="117"/>
      <c r="C8" s="120"/>
      <c r="D8" s="53"/>
      <c r="E8" s="37" t="s">
        <v>88</v>
      </c>
      <c r="F8" s="11" t="s">
        <v>91</v>
      </c>
      <c r="G8" s="11" t="s">
        <v>92</v>
      </c>
      <c r="H8" s="11" t="s">
        <v>71</v>
      </c>
      <c r="I8" s="53"/>
      <c r="J8" s="37" t="s">
        <v>88</v>
      </c>
      <c r="K8" s="11" t="s">
        <v>91</v>
      </c>
      <c r="L8" s="11" t="s">
        <v>92</v>
      </c>
      <c r="M8" s="11" t="s">
        <v>71</v>
      </c>
      <c r="N8" s="53"/>
      <c r="O8" s="37" t="s">
        <v>88</v>
      </c>
      <c r="P8" s="11" t="s">
        <v>91</v>
      </c>
      <c r="Q8" s="11" t="s">
        <v>92</v>
      </c>
      <c r="R8" s="11" t="s">
        <v>71</v>
      </c>
      <c r="S8" s="41"/>
      <c r="T8" s="37" t="s">
        <v>88</v>
      </c>
      <c r="U8" s="11" t="s">
        <v>91</v>
      </c>
      <c r="V8" s="11" t="s">
        <v>92</v>
      </c>
      <c r="W8" s="11" t="s">
        <v>71</v>
      </c>
      <c r="X8" s="41"/>
      <c r="Y8" s="37" t="s">
        <v>88</v>
      </c>
      <c r="Z8" s="11" t="s">
        <v>91</v>
      </c>
      <c r="AA8" s="11" t="s">
        <v>92</v>
      </c>
      <c r="AB8" s="11" t="s">
        <v>71</v>
      </c>
      <c r="AC8" s="41"/>
      <c r="AD8" s="37" t="s">
        <v>88</v>
      </c>
      <c r="AE8" s="11" t="s">
        <v>91</v>
      </c>
      <c r="AF8" s="11" t="s">
        <v>92</v>
      </c>
      <c r="AG8" s="11" t="s">
        <v>71</v>
      </c>
      <c r="AH8" s="41"/>
      <c r="AI8" s="37" t="s">
        <v>88</v>
      </c>
      <c r="AJ8" s="11" t="s">
        <v>91</v>
      </c>
      <c r="AK8" s="11" t="s">
        <v>92</v>
      </c>
      <c r="AL8" s="11" t="s">
        <v>71</v>
      </c>
      <c r="AM8" s="41"/>
      <c r="AN8" s="37" t="s">
        <v>88</v>
      </c>
      <c r="AO8" s="11" t="s">
        <v>91</v>
      </c>
      <c r="AP8" s="11" t="s">
        <v>92</v>
      </c>
      <c r="AQ8" s="11" t="s">
        <v>71</v>
      </c>
      <c r="AR8" s="41"/>
      <c r="AS8" s="37" t="s">
        <v>72</v>
      </c>
      <c r="AT8" s="11" t="s">
        <v>74</v>
      </c>
      <c r="AU8" s="41"/>
      <c r="AV8" s="37" t="s">
        <v>72</v>
      </c>
      <c r="AW8" s="11" t="s">
        <v>74</v>
      </c>
      <c r="AX8" s="41"/>
      <c r="AY8" s="37" t="s">
        <v>88</v>
      </c>
      <c r="AZ8" s="11" t="s">
        <v>91</v>
      </c>
      <c r="BA8" s="41"/>
      <c r="BB8" s="37" t="s">
        <v>72</v>
      </c>
      <c r="BC8" s="11" t="s">
        <v>74</v>
      </c>
      <c r="BD8" s="41"/>
      <c r="BE8" s="37" t="s">
        <v>88</v>
      </c>
      <c r="BF8" s="11" t="s">
        <v>91</v>
      </c>
      <c r="BG8" s="41"/>
      <c r="BH8" s="37" t="s">
        <v>72</v>
      </c>
      <c r="BI8" s="11" t="s">
        <v>74</v>
      </c>
      <c r="BJ8" s="41"/>
      <c r="BK8" s="37" t="s">
        <v>72</v>
      </c>
      <c r="BL8" s="11" t="s">
        <v>74</v>
      </c>
      <c r="BM8" s="53"/>
      <c r="BN8" s="37" t="s">
        <v>88</v>
      </c>
      <c r="BO8" s="11" t="s">
        <v>91</v>
      </c>
      <c r="BP8" s="11" t="s">
        <v>92</v>
      </c>
      <c r="BQ8" s="11" t="s">
        <v>71</v>
      </c>
      <c r="BR8" s="41"/>
      <c r="BS8" s="37" t="s">
        <v>90</v>
      </c>
      <c r="BT8" s="11" t="s">
        <v>91</v>
      </c>
      <c r="BU8" s="41"/>
      <c r="BV8" s="37" t="s">
        <v>90</v>
      </c>
      <c r="BW8" s="11" t="s">
        <v>91</v>
      </c>
      <c r="BX8" s="41"/>
      <c r="BY8" s="37" t="s">
        <v>89</v>
      </c>
      <c r="BZ8" s="11" t="s">
        <v>91</v>
      </c>
      <c r="CA8" s="41"/>
      <c r="CB8" s="37" t="s">
        <v>90</v>
      </c>
      <c r="CC8" s="11" t="s">
        <v>91</v>
      </c>
      <c r="CD8" s="41"/>
      <c r="CE8" s="37" t="s">
        <v>86</v>
      </c>
      <c r="CF8" s="11" t="s">
        <v>87</v>
      </c>
      <c r="CG8" s="41"/>
      <c r="CH8" s="37" t="s">
        <v>90</v>
      </c>
      <c r="CI8" s="11" t="s">
        <v>91</v>
      </c>
      <c r="CJ8" s="41"/>
      <c r="CK8" s="37" t="s">
        <v>90</v>
      </c>
      <c r="CL8" s="11" t="s">
        <v>91</v>
      </c>
      <c r="CM8" s="41"/>
      <c r="CN8" s="37" t="s">
        <v>90</v>
      </c>
      <c r="CO8" s="11" t="s">
        <v>91</v>
      </c>
      <c r="CP8" s="41"/>
      <c r="CQ8" s="37" t="s">
        <v>90</v>
      </c>
      <c r="CR8" s="11" t="s">
        <v>91</v>
      </c>
      <c r="CS8" s="41"/>
      <c r="CT8" s="37" t="s">
        <v>90</v>
      </c>
      <c r="CU8" s="11" t="s">
        <v>91</v>
      </c>
      <c r="CV8" s="41"/>
      <c r="CW8" s="37" t="s">
        <v>90</v>
      </c>
      <c r="CX8" s="11" t="s">
        <v>91</v>
      </c>
      <c r="CY8" s="41"/>
      <c r="CZ8" s="37" t="s">
        <v>90</v>
      </c>
      <c r="DA8" s="11" t="s">
        <v>91</v>
      </c>
      <c r="DB8" s="41"/>
      <c r="DC8" s="37" t="s">
        <v>90</v>
      </c>
      <c r="DD8" s="11" t="s">
        <v>91</v>
      </c>
      <c r="DE8" s="49"/>
      <c r="DF8" s="41"/>
      <c r="DG8" s="37" t="s">
        <v>90</v>
      </c>
      <c r="DH8" s="11" t="s">
        <v>91</v>
      </c>
      <c r="DI8" s="41"/>
      <c r="DJ8" s="37" t="s">
        <v>72</v>
      </c>
      <c r="DK8" s="11" t="s">
        <v>74</v>
      </c>
      <c r="DL8" s="41"/>
      <c r="DM8" s="37" t="s">
        <v>90</v>
      </c>
      <c r="DN8" s="11" t="s">
        <v>91</v>
      </c>
      <c r="DO8" s="41"/>
      <c r="DP8" s="37" t="s">
        <v>72</v>
      </c>
      <c r="DQ8" s="11" t="s">
        <v>74</v>
      </c>
      <c r="DR8" s="41"/>
      <c r="DS8" s="37" t="s">
        <v>86</v>
      </c>
      <c r="DT8" s="11" t="s">
        <v>87</v>
      </c>
      <c r="DU8" s="41"/>
      <c r="DV8" s="37" t="s">
        <v>72</v>
      </c>
      <c r="DW8" s="11" t="s">
        <v>74</v>
      </c>
      <c r="DX8" s="41"/>
      <c r="DY8" s="37" t="s">
        <v>90</v>
      </c>
      <c r="DZ8" s="11" t="s">
        <v>91</v>
      </c>
      <c r="EA8" s="48"/>
      <c r="EB8" s="41"/>
      <c r="EC8" s="37" t="s">
        <v>90</v>
      </c>
      <c r="ED8" s="11" t="s">
        <v>91</v>
      </c>
      <c r="EF8" s="45"/>
      <c r="EG8" s="30" t="s">
        <v>93</v>
      </c>
      <c r="EH8" s="11" t="s">
        <v>91</v>
      </c>
      <c r="EI8" s="45"/>
      <c r="EJ8" s="30" t="s">
        <v>93</v>
      </c>
      <c r="EK8" s="11" t="s">
        <v>91</v>
      </c>
    </row>
    <row r="9" spans="1:141" s="152" customFormat="1" ht="13.5" customHeight="1">
      <c r="A9" s="150"/>
      <c r="B9" s="150">
        <v>1</v>
      </c>
      <c r="C9" s="151">
        <v>2</v>
      </c>
      <c r="D9" s="150">
        <v>3</v>
      </c>
      <c r="E9" s="151">
        <v>4</v>
      </c>
      <c r="F9" s="150">
        <v>5</v>
      </c>
      <c r="G9" s="151">
        <v>6</v>
      </c>
      <c r="H9" s="150">
        <v>7</v>
      </c>
      <c r="I9" s="151">
        <v>8</v>
      </c>
      <c r="J9" s="150">
        <v>9</v>
      </c>
      <c r="K9" s="151">
        <v>10</v>
      </c>
      <c r="L9" s="150">
        <v>11</v>
      </c>
      <c r="M9" s="151">
        <v>12</v>
      </c>
      <c r="N9" s="150">
        <v>13</v>
      </c>
      <c r="O9" s="151">
        <v>14</v>
      </c>
      <c r="P9" s="150">
        <v>15</v>
      </c>
      <c r="Q9" s="151">
        <v>16</v>
      </c>
      <c r="R9" s="150">
        <v>17</v>
      </c>
      <c r="S9" s="151">
        <v>18</v>
      </c>
      <c r="T9" s="150">
        <v>19</v>
      </c>
      <c r="U9" s="151">
        <v>20</v>
      </c>
      <c r="V9" s="150">
        <v>21</v>
      </c>
      <c r="W9" s="151">
        <v>22</v>
      </c>
      <c r="X9" s="150">
        <v>23</v>
      </c>
      <c r="Y9" s="151">
        <v>24</v>
      </c>
      <c r="Z9" s="150">
        <v>25</v>
      </c>
      <c r="AA9" s="151">
        <v>26</v>
      </c>
      <c r="AB9" s="150">
        <v>27</v>
      </c>
      <c r="AC9" s="151">
        <v>28</v>
      </c>
      <c r="AD9" s="150">
        <v>29</v>
      </c>
      <c r="AE9" s="151">
        <v>30</v>
      </c>
      <c r="AF9" s="150">
        <v>31</v>
      </c>
      <c r="AG9" s="151">
        <v>32</v>
      </c>
      <c r="AH9" s="150">
        <v>33</v>
      </c>
      <c r="AI9" s="151">
        <v>34</v>
      </c>
      <c r="AJ9" s="150">
        <v>35</v>
      </c>
      <c r="AK9" s="151">
        <v>36</v>
      </c>
      <c r="AL9" s="150">
        <v>37</v>
      </c>
      <c r="AM9" s="151">
        <v>38</v>
      </c>
      <c r="AN9" s="150">
        <v>39</v>
      </c>
      <c r="AO9" s="151">
        <v>40</v>
      </c>
      <c r="AP9" s="150">
        <v>41</v>
      </c>
      <c r="AQ9" s="151">
        <v>42</v>
      </c>
      <c r="AR9" s="150">
        <v>43</v>
      </c>
      <c r="AS9" s="151">
        <v>44</v>
      </c>
      <c r="AT9" s="150">
        <v>45</v>
      </c>
      <c r="AU9" s="151">
        <v>46</v>
      </c>
      <c r="AV9" s="150">
        <v>47</v>
      </c>
      <c r="AW9" s="151">
        <v>48</v>
      </c>
      <c r="AX9" s="150">
        <v>49</v>
      </c>
      <c r="AY9" s="151">
        <v>50</v>
      </c>
      <c r="AZ9" s="150">
        <v>51</v>
      </c>
      <c r="BA9" s="151">
        <v>52</v>
      </c>
      <c r="BB9" s="150">
        <v>53</v>
      </c>
      <c r="BC9" s="151">
        <v>54</v>
      </c>
      <c r="BD9" s="150">
        <v>55</v>
      </c>
      <c r="BE9" s="151">
        <v>56</v>
      </c>
      <c r="BF9" s="150">
        <v>57</v>
      </c>
      <c r="BG9" s="151">
        <v>58</v>
      </c>
      <c r="BH9" s="150">
        <v>59</v>
      </c>
      <c r="BI9" s="151">
        <v>60</v>
      </c>
      <c r="BJ9" s="150">
        <v>61</v>
      </c>
      <c r="BK9" s="151">
        <v>62</v>
      </c>
      <c r="BL9" s="150">
        <v>63</v>
      </c>
      <c r="BM9" s="151">
        <v>64</v>
      </c>
      <c r="BN9" s="150">
        <v>65</v>
      </c>
      <c r="BO9" s="151">
        <v>66</v>
      </c>
      <c r="BP9" s="150">
        <v>67</v>
      </c>
      <c r="BQ9" s="151">
        <v>68</v>
      </c>
      <c r="BR9" s="150">
        <v>69</v>
      </c>
      <c r="BS9" s="151">
        <v>70</v>
      </c>
      <c r="BT9" s="150">
        <v>71</v>
      </c>
      <c r="BU9" s="151">
        <v>72</v>
      </c>
      <c r="BV9" s="150">
        <v>73</v>
      </c>
      <c r="BW9" s="151">
        <v>74</v>
      </c>
      <c r="BX9" s="150">
        <v>75</v>
      </c>
      <c r="BY9" s="151">
        <v>76</v>
      </c>
      <c r="BZ9" s="150">
        <v>77</v>
      </c>
      <c r="CA9" s="151">
        <v>78</v>
      </c>
      <c r="CB9" s="150">
        <v>79</v>
      </c>
      <c r="CC9" s="151">
        <v>80</v>
      </c>
      <c r="CD9" s="150">
        <v>81</v>
      </c>
      <c r="CE9" s="151">
        <v>82</v>
      </c>
      <c r="CF9" s="150">
        <v>83</v>
      </c>
      <c r="CG9" s="151">
        <v>84</v>
      </c>
      <c r="CH9" s="150">
        <v>85</v>
      </c>
      <c r="CI9" s="151">
        <v>86</v>
      </c>
      <c r="CJ9" s="150">
        <v>87</v>
      </c>
      <c r="CK9" s="151">
        <v>88</v>
      </c>
      <c r="CL9" s="150">
        <v>89</v>
      </c>
      <c r="CM9" s="151">
        <v>90</v>
      </c>
      <c r="CN9" s="150">
        <v>91</v>
      </c>
      <c r="CO9" s="151">
        <v>92</v>
      </c>
      <c r="CP9" s="150">
        <v>93</v>
      </c>
      <c r="CQ9" s="151">
        <v>94</v>
      </c>
      <c r="CR9" s="150">
        <v>95</v>
      </c>
      <c r="CS9" s="151">
        <v>96</v>
      </c>
      <c r="CT9" s="150">
        <v>97</v>
      </c>
      <c r="CU9" s="151">
        <v>98</v>
      </c>
      <c r="CV9" s="150">
        <v>99</v>
      </c>
      <c r="CW9" s="151">
        <v>100</v>
      </c>
      <c r="CX9" s="150">
        <v>101</v>
      </c>
      <c r="CY9" s="151">
        <v>102</v>
      </c>
      <c r="CZ9" s="150">
        <v>103</v>
      </c>
      <c r="DA9" s="151">
        <v>104</v>
      </c>
      <c r="DB9" s="150">
        <v>105</v>
      </c>
      <c r="DC9" s="151">
        <v>106</v>
      </c>
      <c r="DD9" s="150">
        <v>107</v>
      </c>
      <c r="DE9" s="151">
        <v>108</v>
      </c>
      <c r="DF9" s="150">
        <v>109</v>
      </c>
      <c r="DG9" s="151">
        <v>110</v>
      </c>
      <c r="DH9" s="150">
        <v>111</v>
      </c>
      <c r="DI9" s="151">
        <v>112</v>
      </c>
      <c r="DJ9" s="150">
        <v>113</v>
      </c>
      <c r="DK9" s="151">
        <v>114</v>
      </c>
      <c r="DL9" s="150">
        <v>115</v>
      </c>
      <c r="DM9" s="151">
        <v>116</v>
      </c>
      <c r="DN9" s="150">
        <v>117</v>
      </c>
      <c r="DO9" s="151">
        <v>118</v>
      </c>
      <c r="DP9" s="150">
        <v>119</v>
      </c>
      <c r="DQ9" s="151">
        <v>120</v>
      </c>
      <c r="DR9" s="150">
        <v>121</v>
      </c>
      <c r="DS9" s="151">
        <v>122</v>
      </c>
      <c r="DT9" s="150">
        <v>123</v>
      </c>
      <c r="DU9" s="151">
        <v>124</v>
      </c>
      <c r="DV9" s="150">
        <v>125</v>
      </c>
      <c r="DW9" s="151">
        <v>126</v>
      </c>
      <c r="DX9" s="150">
        <v>127</v>
      </c>
      <c r="DY9" s="151">
        <v>128</v>
      </c>
      <c r="DZ9" s="150">
        <v>129</v>
      </c>
      <c r="EA9" s="151">
        <v>130</v>
      </c>
      <c r="EB9" s="150">
        <v>131</v>
      </c>
      <c r="EC9" s="151">
        <v>132</v>
      </c>
      <c r="ED9" s="150">
        <v>133</v>
      </c>
      <c r="EF9" s="31"/>
      <c r="EG9" s="31"/>
      <c r="EH9" s="31"/>
      <c r="EI9" s="31"/>
      <c r="EJ9" s="31"/>
      <c r="EK9" s="31"/>
    </row>
    <row r="10" spans="1:141" s="17" customFormat="1" ht="15" customHeight="1">
      <c r="A10" s="13">
        <v>1</v>
      </c>
      <c r="B10" s="14" t="s">
        <v>10</v>
      </c>
      <c r="C10" s="26">
        <v>101869.05730000001</v>
      </c>
      <c r="D10" s="27">
        <f>DF10+EB10-DX10</f>
        <v>1123323.3700000001</v>
      </c>
      <c r="E10" s="26">
        <f>DG10+EC10-DY10</f>
        <v>837338.2</v>
      </c>
      <c r="F10" s="15">
        <f t="shared" ref="F10:F33" si="0">DH10+ED10-DZ10</f>
        <v>660915.10720000009</v>
      </c>
      <c r="G10" s="15">
        <f t="shared" ref="G10:G34" si="1">F10/E10*100</f>
        <v>78.93048557918415</v>
      </c>
      <c r="H10" s="15">
        <f t="shared" ref="H10:H34" si="2">F10/D10*100</f>
        <v>58.835694587214014</v>
      </c>
      <c r="I10" s="27">
        <f t="shared" ref="I10:K33" si="3">S10+X10+AC10+AH10+AM10+AR10+BJ10+BR10+BU10+BX10+CA10+CD10+CJ10+CM10+CS10+CV10+DB10</f>
        <v>337676.3</v>
      </c>
      <c r="J10" s="15">
        <f t="shared" si="3"/>
        <v>253257.2</v>
      </c>
      <c r="K10" s="15">
        <f t="shared" si="3"/>
        <v>151436.85820000002</v>
      </c>
      <c r="L10" s="15">
        <f t="shared" ref="L10:L34" si="4">K10/J10*100</f>
        <v>59.795677358827312</v>
      </c>
      <c r="M10" s="15">
        <f t="shared" ref="M10:M34" si="5">K10/I10*100</f>
        <v>44.846753592123591</v>
      </c>
      <c r="N10" s="27">
        <f>S10+AC10</f>
        <v>113356</v>
      </c>
      <c r="O10" s="15">
        <f t="shared" ref="O10:P25" si="6">T10+AD10</f>
        <v>85017</v>
      </c>
      <c r="P10" s="26">
        <f t="shared" si="6"/>
        <v>54182.555999999997</v>
      </c>
      <c r="Q10" s="15">
        <f t="shared" ref="Q10:Q34" si="7">P10/O10*100</f>
        <v>63.731437241963377</v>
      </c>
      <c r="R10" s="16">
        <f t="shared" ref="R10:R34" si="8">P10/N10*100</f>
        <v>47.798577931472522</v>
      </c>
      <c r="S10" s="26">
        <v>26608.5</v>
      </c>
      <c r="T10" s="26">
        <v>19956.400000000001</v>
      </c>
      <c r="U10" s="26">
        <v>15086.509</v>
      </c>
      <c r="V10" s="26">
        <f t="shared" ref="V10:V15" si="9">U10/T10*100</f>
        <v>75.597347216932903</v>
      </c>
      <c r="W10" s="26">
        <f t="shared" ref="W10:W15" si="10">U10/S10*100</f>
        <v>56.698081440141316</v>
      </c>
      <c r="X10" s="26">
        <v>44185.1</v>
      </c>
      <c r="Y10" s="26">
        <v>33138.800000000003</v>
      </c>
      <c r="Z10" s="26">
        <v>14580.1396</v>
      </c>
      <c r="AA10" s="26">
        <f t="shared" ref="AA10:AA34" si="11">Z10/Y10*100</f>
        <v>43.997186379711991</v>
      </c>
      <c r="AB10" s="26">
        <f t="shared" ref="AB10:AB34" si="12">Z10/X10*100</f>
        <v>32.997864891105827</v>
      </c>
      <c r="AC10" s="26">
        <v>86747.5</v>
      </c>
      <c r="AD10" s="26">
        <v>65060.6</v>
      </c>
      <c r="AE10" s="26">
        <v>39096.046999999999</v>
      </c>
      <c r="AF10" s="26">
        <f t="shared" ref="AF10:AF34" si="13">AE10/AD10*100</f>
        <v>60.091740623357303</v>
      </c>
      <c r="AG10" s="26">
        <f t="shared" ref="AG10:AG34" si="14">AE10/AC10*100</f>
        <v>45.068788149514397</v>
      </c>
      <c r="AH10" s="26">
        <v>16282.4</v>
      </c>
      <c r="AI10" s="26">
        <v>12211.8</v>
      </c>
      <c r="AJ10" s="26">
        <v>8242.48</v>
      </c>
      <c r="AK10" s="26">
        <f t="shared" ref="AK10:AK17" si="15">AJ10/AI10*100</f>
        <v>67.496028431517047</v>
      </c>
      <c r="AL10" s="26">
        <f t="shared" ref="AL10:AL17" si="16">AJ10/AH10*100</f>
        <v>50.622021323637789</v>
      </c>
      <c r="AM10" s="26">
        <v>5000</v>
      </c>
      <c r="AN10" s="26">
        <v>3750</v>
      </c>
      <c r="AO10" s="26">
        <v>3774.6</v>
      </c>
      <c r="AP10" s="26">
        <f>AO10/AN10*100</f>
        <v>100.65599999999999</v>
      </c>
      <c r="AQ10" s="26">
        <f>AO10/AM10*100</f>
        <v>75.492000000000004</v>
      </c>
      <c r="AR10" s="26"/>
      <c r="AS10" s="26"/>
      <c r="AT10" s="26"/>
      <c r="AU10" s="26"/>
      <c r="AV10" s="26"/>
      <c r="AW10" s="26"/>
      <c r="AX10" s="26">
        <v>548370.30000000005</v>
      </c>
      <c r="AY10" s="28">
        <v>360049.3</v>
      </c>
      <c r="AZ10" s="28">
        <v>360049.3</v>
      </c>
      <c r="BA10" s="26"/>
      <c r="BB10" s="26"/>
      <c r="BC10" s="26"/>
      <c r="BD10" s="28">
        <v>42005.199999999953</v>
      </c>
      <c r="BE10" s="26">
        <v>31503.899999999951</v>
      </c>
      <c r="BF10" s="28">
        <v>31320.050000000047</v>
      </c>
      <c r="BG10" s="26"/>
      <c r="BH10" s="26"/>
      <c r="BI10" s="26"/>
      <c r="BJ10" s="29"/>
      <c r="BK10" s="24"/>
      <c r="BL10" s="25"/>
      <c r="BM10" s="26">
        <f t="shared" ref="BM10:BO25" si="17">BR10+BU10+BX10+CA10</f>
        <v>59781.8</v>
      </c>
      <c r="BN10" s="26">
        <f t="shared" si="17"/>
        <v>44836.3</v>
      </c>
      <c r="BO10" s="26">
        <f t="shared" si="17"/>
        <v>26971.506999999998</v>
      </c>
      <c r="BP10" s="26">
        <f t="shared" ref="BP10:BP29" si="18">BO10/BN10*100</f>
        <v>60.155514616504924</v>
      </c>
      <c r="BQ10" s="26">
        <f t="shared" ref="BQ10:BQ29" si="19">BO10/BM10*100</f>
        <v>45.116585649813146</v>
      </c>
      <c r="BR10" s="26">
        <v>22327</v>
      </c>
      <c r="BS10" s="26">
        <v>16745.2</v>
      </c>
      <c r="BT10" s="26">
        <v>10287.102999999999</v>
      </c>
      <c r="BU10" s="26"/>
      <c r="BV10" s="26"/>
      <c r="BW10" s="26"/>
      <c r="BX10" s="26">
        <v>22912.799999999999</v>
      </c>
      <c r="BY10" s="26">
        <v>17184.599999999999</v>
      </c>
      <c r="BZ10" s="26">
        <v>6894.3609999999999</v>
      </c>
      <c r="CA10" s="26">
        <v>14542</v>
      </c>
      <c r="CB10" s="26">
        <v>10906.5</v>
      </c>
      <c r="CC10" s="26">
        <v>9790.0429999999997</v>
      </c>
      <c r="CD10" s="26"/>
      <c r="CE10" s="26"/>
      <c r="CF10" s="26"/>
      <c r="CG10" s="26">
        <v>6475.27</v>
      </c>
      <c r="CH10" s="26">
        <v>3731.5</v>
      </c>
      <c r="CI10" s="26">
        <v>2827.92</v>
      </c>
      <c r="CJ10" s="26"/>
      <c r="CK10" s="26"/>
      <c r="CL10" s="26"/>
      <c r="CM10" s="26">
        <v>83071</v>
      </c>
      <c r="CN10" s="26">
        <v>62303.3</v>
      </c>
      <c r="CO10" s="26">
        <v>33342.1296</v>
      </c>
      <c r="CP10" s="26">
        <v>33999</v>
      </c>
      <c r="CQ10" s="26">
        <v>25499.3</v>
      </c>
      <c r="CR10" s="26">
        <v>15660.9156</v>
      </c>
      <c r="CS10" s="26">
        <v>13000</v>
      </c>
      <c r="CT10" s="26">
        <v>9750</v>
      </c>
      <c r="CU10" s="26">
        <v>7003.4459999999999</v>
      </c>
      <c r="CV10" s="26">
        <v>3000</v>
      </c>
      <c r="CW10" s="26">
        <v>2250</v>
      </c>
      <c r="CX10" s="26">
        <v>3295</v>
      </c>
      <c r="CY10" s="26"/>
      <c r="CZ10" s="26"/>
      <c r="DA10" s="26"/>
      <c r="DB10" s="26"/>
      <c r="DC10" s="26"/>
      <c r="DD10" s="26">
        <v>45</v>
      </c>
      <c r="DE10" s="26"/>
      <c r="DF10" s="26">
        <f>S10+X10+AC10+AH10+AM10+AR10+AU10+AX10+BA10+BD10+BG10+BJ10+BR10+BU10+BX10+CA10+CD10+CG10+CJ10+CM10+CS10+CV10+CY10+DB10</f>
        <v>934527.07000000007</v>
      </c>
      <c r="DG10" s="26">
        <f>T10+Y10+AD10+AI10+AN10+AS10+AV10+AY10+BB10+BE10+BH10+BK10+BS10+BV10+BY10+CB10+CE10+CH10+CK10+CN10+CT10+CW10+CZ10+DC10</f>
        <v>648541.89999999991</v>
      </c>
      <c r="DH10" s="26">
        <f>U10+Z10+AE10+AJ10+AO10+AT10+AW10+AZ10+BC10+BF10+BI10+BL10+BT10+BW10+BZ10+CC10+CF10+CI10+CL10+CO10+CU10+CX10+DA10+DD10+DE10</f>
        <v>545634.12820000004</v>
      </c>
      <c r="DI10" s="26"/>
      <c r="DJ10" s="26"/>
      <c r="DK10" s="26"/>
      <c r="DL10" s="26">
        <v>188796.3</v>
      </c>
      <c r="DM10" s="26">
        <v>188796.3</v>
      </c>
      <c r="DN10" s="26">
        <v>115280.97900000001</v>
      </c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>
        <f t="shared" ref="EB10:EC25" si="20">DI10+DL10+DO10+DR10+DU10+DX10</f>
        <v>188796.3</v>
      </c>
      <c r="EC10" s="26">
        <f t="shared" si="20"/>
        <v>188796.3</v>
      </c>
      <c r="ED10" s="26">
        <f t="shared" ref="ED10:ED33" si="21">DK10+DN10+DQ10+DT10+DW10+DZ10+EA10</f>
        <v>115280.97900000001</v>
      </c>
      <c r="EF10" s="12">
        <f>CG10+CS10+DX10</f>
        <v>19475.27</v>
      </c>
      <c r="EG10" s="12">
        <f t="shared" ref="EG10:EH25" si="22">CH10+CT10+DY10</f>
        <v>13481.5</v>
      </c>
      <c r="EH10" s="12">
        <f t="shared" si="22"/>
        <v>9831.366</v>
      </c>
      <c r="EI10" s="12">
        <f>AX10+BD10+CG10+CY10+DL10+DR10</f>
        <v>785647.07000000007</v>
      </c>
      <c r="EJ10" s="12">
        <f>AY10+BE10+CH10+CZ10+DM10+DS10</f>
        <v>584081</v>
      </c>
      <c r="EK10" s="12">
        <f t="shared" ref="EK10:EK33" si="23">AZ10+BF10+CI10+DA10+DN10+DT10</f>
        <v>509478.24900000001</v>
      </c>
    </row>
    <row r="11" spans="1:141" s="17" customFormat="1" ht="15" customHeight="1">
      <c r="A11" s="18">
        <v>2</v>
      </c>
      <c r="B11" s="19" t="s">
        <v>11</v>
      </c>
      <c r="C11" s="26">
        <v>100731.8738</v>
      </c>
      <c r="D11" s="27">
        <f t="shared" ref="D11:E33" si="24">DF11+EB11-DX11</f>
        <v>1298682.7320000001</v>
      </c>
      <c r="E11" s="26">
        <f t="shared" si="24"/>
        <v>964817.2570000001</v>
      </c>
      <c r="F11" s="15">
        <f t="shared" si="0"/>
        <v>934431.38050000009</v>
      </c>
      <c r="G11" s="15">
        <f t="shared" si="1"/>
        <v>96.850608104328302</v>
      </c>
      <c r="H11" s="15">
        <f t="shared" si="2"/>
        <v>71.952244953696663</v>
      </c>
      <c r="I11" s="27">
        <f t="shared" si="3"/>
        <v>216179.9</v>
      </c>
      <c r="J11" s="15">
        <f t="shared" si="3"/>
        <v>162134.9</v>
      </c>
      <c r="K11" s="15">
        <f t="shared" si="3"/>
        <v>116654.73850000001</v>
      </c>
      <c r="L11" s="15">
        <f t="shared" si="4"/>
        <v>71.949184598750804</v>
      </c>
      <c r="M11" s="15">
        <f t="shared" si="5"/>
        <v>53.961880128541097</v>
      </c>
      <c r="N11" s="27">
        <f t="shared" ref="N11:P33" si="25">S11+AC11</f>
        <v>79650</v>
      </c>
      <c r="O11" s="15">
        <f t="shared" si="6"/>
        <v>59737.5</v>
      </c>
      <c r="P11" s="26">
        <f t="shared" si="6"/>
        <v>52217.536500000002</v>
      </c>
      <c r="Q11" s="15">
        <f t="shared" si="7"/>
        <v>87.411653483992467</v>
      </c>
      <c r="R11" s="16">
        <f t="shared" si="8"/>
        <v>65.558740112994357</v>
      </c>
      <c r="S11" s="26">
        <v>4350</v>
      </c>
      <c r="T11" s="26">
        <v>3262.5</v>
      </c>
      <c r="U11" s="26">
        <v>4361.3235000000004</v>
      </c>
      <c r="V11" s="26">
        <f t="shared" si="9"/>
        <v>133.68041379310347</v>
      </c>
      <c r="W11" s="26">
        <f t="shared" si="10"/>
        <v>100.26031034482759</v>
      </c>
      <c r="X11" s="26">
        <v>50350</v>
      </c>
      <c r="Y11" s="26">
        <v>37762.5</v>
      </c>
      <c r="Z11" s="26">
        <v>21380.29</v>
      </c>
      <c r="AA11" s="26">
        <f t="shared" si="11"/>
        <v>56.617782191327379</v>
      </c>
      <c r="AB11" s="26">
        <f t="shared" si="12"/>
        <v>42.463336643495531</v>
      </c>
      <c r="AC11" s="26">
        <v>75300</v>
      </c>
      <c r="AD11" s="26">
        <v>56475</v>
      </c>
      <c r="AE11" s="26">
        <v>47856.213000000003</v>
      </c>
      <c r="AF11" s="26">
        <f t="shared" si="13"/>
        <v>84.73875697211156</v>
      </c>
      <c r="AG11" s="26">
        <f t="shared" si="14"/>
        <v>63.554067729083677</v>
      </c>
      <c r="AH11" s="26">
        <v>4000</v>
      </c>
      <c r="AI11" s="26">
        <v>3000</v>
      </c>
      <c r="AJ11" s="26">
        <v>3512.66</v>
      </c>
      <c r="AK11" s="26">
        <f t="shared" si="15"/>
        <v>117.08866666666667</v>
      </c>
      <c r="AL11" s="26">
        <f t="shared" si="16"/>
        <v>87.816499999999991</v>
      </c>
      <c r="AM11" s="26">
        <v>6300</v>
      </c>
      <c r="AN11" s="26">
        <v>4725</v>
      </c>
      <c r="AO11" s="26">
        <v>2264.5</v>
      </c>
      <c r="AP11" s="26">
        <f>AO11/AN11*100</f>
        <v>47.925925925925924</v>
      </c>
      <c r="AQ11" s="26">
        <f>AO11/AM11*100</f>
        <v>35.944444444444443</v>
      </c>
      <c r="AR11" s="26"/>
      <c r="AS11" s="26"/>
      <c r="AT11" s="26"/>
      <c r="AU11" s="26"/>
      <c r="AV11" s="26"/>
      <c r="AW11" s="26"/>
      <c r="AX11" s="26">
        <v>770504.79999999993</v>
      </c>
      <c r="AY11" s="28">
        <v>511802.8</v>
      </c>
      <c r="AZ11" s="28">
        <v>511802.8</v>
      </c>
      <c r="BA11" s="26"/>
      <c r="BB11" s="26"/>
      <c r="BC11" s="26"/>
      <c r="BD11" s="28">
        <v>74499.5</v>
      </c>
      <c r="BE11" s="26">
        <v>54749.625000000022</v>
      </c>
      <c r="BF11" s="28">
        <v>47025.299999999988</v>
      </c>
      <c r="BG11" s="26"/>
      <c r="BH11" s="26"/>
      <c r="BI11" s="26"/>
      <c r="BJ11" s="29"/>
      <c r="BK11" s="24"/>
      <c r="BL11" s="25"/>
      <c r="BM11" s="26">
        <f t="shared" si="17"/>
        <v>15500</v>
      </c>
      <c r="BN11" s="26">
        <f t="shared" si="17"/>
        <v>11625</v>
      </c>
      <c r="BO11" s="26">
        <f t="shared" si="17"/>
        <v>9686.482</v>
      </c>
      <c r="BP11" s="26">
        <f t="shared" si="18"/>
        <v>83.324576344086026</v>
      </c>
      <c r="BQ11" s="26">
        <f t="shared" si="19"/>
        <v>62.493432258064516</v>
      </c>
      <c r="BR11" s="26">
        <v>8000</v>
      </c>
      <c r="BS11" s="26">
        <v>6000</v>
      </c>
      <c r="BT11" s="26">
        <v>5962.0609999999997</v>
      </c>
      <c r="BU11" s="26"/>
      <c r="BV11" s="26"/>
      <c r="BW11" s="26"/>
      <c r="BX11" s="26"/>
      <c r="BY11" s="26"/>
      <c r="BZ11" s="26"/>
      <c r="CA11" s="26">
        <v>7500</v>
      </c>
      <c r="CB11" s="26">
        <v>5625</v>
      </c>
      <c r="CC11" s="26">
        <v>3724.4209999999998</v>
      </c>
      <c r="CD11" s="26"/>
      <c r="CE11" s="26"/>
      <c r="CF11" s="26"/>
      <c r="CG11" s="26">
        <v>5474.3</v>
      </c>
      <c r="CH11" s="26">
        <v>4105.7</v>
      </c>
      <c r="CI11" s="26">
        <v>3375.81</v>
      </c>
      <c r="CJ11" s="26"/>
      <c r="CK11" s="26"/>
      <c r="CL11" s="26"/>
      <c r="CM11" s="26">
        <v>55000</v>
      </c>
      <c r="CN11" s="26">
        <v>41250</v>
      </c>
      <c r="CO11" s="26">
        <v>17334.77</v>
      </c>
      <c r="CP11" s="26">
        <v>18000</v>
      </c>
      <c r="CQ11" s="26">
        <v>13500</v>
      </c>
      <c r="CR11" s="26">
        <v>9267</v>
      </c>
      <c r="CS11" s="26"/>
      <c r="CT11" s="26"/>
      <c r="CU11" s="26"/>
      <c r="CV11" s="26">
        <v>0</v>
      </c>
      <c r="CW11" s="26">
        <v>0</v>
      </c>
      <c r="CX11" s="26">
        <v>620</v>
      </c>
      <c r="CY11" s="26">
        <v>267.14800000000002</v>
      </c>
      <c r="CZ11" s="26">
        <v>267.14800000000002</v>
      </c>
      <c r="DA11" s="26">
        <v>267.14800000000002</v>
      </c>
      <c r="DB11" s="26">
        <v>5379.9</v>
      </c>
      <c r="DC11" s="26">
        <v>4034.9</v>
      </c>
      <c r="DD11" s="26">
        <v>9638.5</v>
      </c>
      <c r="DE11" s="26"/>
      <c r="DF11" s="26">
        <f>S11+X11+AC11+AH11+AM11+AR11+AU11+AX11+BA11+BD11+BG11+BJ12+BR11+BU11+BX11+CA11+CD11+CG11+CJ11+CM11+CS11+CV11+CY11+DB11</f>
        <v>1066925.648</v>
      </c>
      <c r="DG11" s="26">
        <f t="shared" ref="DG11:DG33" si="26">T11+Y11+AD11+AI11+AN11+AS11+AV11+AY11+BB11+BE11+BH11+BK11+BS11+BV11+BY11+CB11+CE11+CH11+CK11+CN11+CT11+CW11+CZ11+DC11</f>
        <v>733060.17300000007</v>
      </c>
      <c r="DH11" s="26">
        <f>U11+Z11+AE11+AJ11+AO11+AT11+AW11+AZ11+BC11+BF11+BI11+BL12+BT11+BW11+BZ11+CC11+CF11+CI11+CL11+CO11+CU11+CX11+DA11+DD11+DE11</f>
        <v>679125.79650000005</v>
      </c>
      <c r="DI11" s="26"/>
      <c r="DJ11" s="26"/>
      <c r="DK11" s="26"/>
      <c r="DL11" s="26">
        <v>231757.084</v>
      </c>
      <c r="DM11" s="26">
        <v>231757.084</v>
      </c>
      <c r="DN11" s="26">
        <v>225987.084</v>
      </c>
      <c r="DO11" s="26"/>
      <c r="DP11" s="26"/>
      <c r="DQ11" s="26"/>
      <c r="DR11" s="26"/>
      <c r="DS11" s="26"/>
      <c r="DT11" s="26">
        <v>29318.5</v>
      </c>
      <c r="DU11" s="26"/>
      <c r="DV11" s="26"/>
      <c r="DW11" s="26"/>
      <c r="DX11" s="26">
        <v>69100</v>
      </c>
      <c r="DY11" s="26">
        <v>69100</v>
      </c>
      <c r="DZ11" s="26">
        <v>69100</v>
      </c>
      <c r="EA11" s="26"/>
      <c r="EB11" s="26">
        <f t="shared" si="20"/>
        <v>300857.08400000003</v>
      </c>
      <c r="EC11" s="26">
        <f t="shared" si="20"/>
        <v>300857.08400000003</v>
      </c>
      <c r="ED11" s="26">
        <f t="shared" si="21"/>
        <v>324405.58400000003</v>
      </c>
      <c r="EF11" s="12">
        <f t="shared" ref="EF11:EH33" si="27">CG11+CS11+DX11</f>
        <v>74574.3</v>
      </c>
      <c r="EG11" s="12">
        <f t="shared" si="22"/>
        <v>73205.7</v>
      </c>
      <c r="EH11" s="12">
        <f t="shared" si="22"/>
        <v>72475.81</v>
      </c>
      <c r="EI11" s="12">
        <f t="shared" ref="EI11:EJ33" si="28">AX11+BD11+CG11+CY11+DL11+DR11</f>
        <v>1082502.8319999999</v>
      </c>
      <c r="EJ11" s="12">
        <f t="shared" si="28"/>
        <v>802682.35700000008</v>
      </c>
      <c r="EK11" s="12">
        <f t="shared" si="23"/>
        <v>817776.64200000011</v>
      </c>
    </row>
    <row r="12" spans="1:141" s="17" customFormat="1" ht="15" customHeight="1">
      <c r="A12" s="13">
        <v>3</v>
      </c>
      <c r="B12" s="14" t="s">
        <v>12</v>
      </c>
      <c r="C12" s="26">
        <v>28131.594000000001</v>
      </c>
      <c r="D12" s="27">
        <f t="shared" si="24"/>
        <v>569937.99800000002</v>
      </c>
      <c r="E12" s="26">
        <f t="shared" si="24"/>
        <v>392560.77500000002</v>
      </c>
      <c r="F12" s="15">
        <f t="shared" si="0"/>
        <v>342657.73440000007</v>
      </c>
      <c r="G12" s="15">
        <f t="shared" si="1"/>
        <v>87.28781789265625</v>
      </c>
      <c r="H12" s="15">
        <f t="shared" si="2"/>
        <v>60.121931789499683</v>
      </c>
      <c r="I12" s="27">
        <f t="shared" si="3"/>
        <v>153118.29800000001</v>
      </c>
      <c r="J12" s="15">
        <f t="shared" si="3"/>
        <v>114463.69999999998</v>
      </c>
      <c r="K12" s="15">
        <f t="shared" si="3"/>
        <v>67751.2114</v>
      </c>
      <c r="L12" s="15">
        <f t="shared" si="4"/>
        <v>59.190128748240724</v>
      </c>
      <c r="M12" s="15">
        <f t="shared" si="5"/>
        <v>44.247625714857406</v>
      </c>
      <c r="N12" s="27">
        <f t="shared" si="25"/>
        <v>72124.888999999996</v>
      </c>
      <c r="O12" s="15">
        <f t="shared" si="6"/>
        <v>54093.599999999999</v>
      </c>
      <c r="P12" s="26">
        <f t="shared" si="6"/>
        <v>28589.0569</v>
      </c>
      <c r="Q12" s="15">
        <f t="shared" si="7"/>
        <v>52.851089407989114</v>
      </c>
      <c r="R12" s="16">
        <f t="shared" si="8"/>
        <v>39.638268143469865</v>
      </c>
      <c r="S12" s="26">
        <v>1320</v>
      </c>
      <c r="T12" s="26">
        <v>990</v>
      </c>
      <c r="U12" s="26">
        <v>808.06659999999999</v>
      </c>
      <c r="V12" s="26">
        <f t="shared" si="9"/>
        <v>81.622888888888895</v>
      </c>
      <c r="W12" s="26">
        <f t="shared" si="10"/>
        <v>61.217166666666664</v>
      </c>
      <c r="X12" s="26">
        <v>17786.109</v>
      </c>
      <c r="Y12" s="26">
        <v>13339.6</v>
      </c>
      <c r="Z12" s="26">
        <v>9057.7335000000003</v>
      </c>
      <c r="AA12" s="26">
        <f t="shared" si="11"/>
        <v>67.901087738762783</v>
      </c>
      <c r="AB12" s="26">
        <f t="shared" si="12"/>
        <v>50.92588547613196</v>
      </c>
      <c r="AC12" s="26">
        <v>70804.888999999996</v>
      </c>
      <c r="AD12" s="26">
        <v>53103.6</v>
      </c>
      <c r="AE12" s="26">
        <v>27780.990300000001</v>
      </c>
      <c r="AF12" s="26">
        <f t="shared" si="13"/>
        <v>52.314702393058099</v>
      </c>
      <c r="AG12" s="26">
        <f t="shared" si="14"/>
        <v>39.235977476075142</v>
      </c>
      <c r="AH12" s="26">
        <v>4506</v>
      </c>
      <c r="AI12" s="26">
        <v>3379.5</v>
      </c>
      <c r="AJ12" s="26">
        <v>2421.2199999999998</v>
      </c>
      <c r="AK12" s="26">
        <f t="shared" si="15"/>
        <v>71.644326083740197</v>
      </c>
      <c r="AL12" s="26">
        <f t="shared" si="16"/>
        <v>53.733244562805147</v>
      </c>
      <c r="AM12" s="26">
        <v>6000</v>
      </c>
      <c r="AN12" s="26">
        <v>4500</v>
      </c>
      <c r="AO12" s="26">
        <v>3006.8</v>
      </c>
      <c r="AP12" s="26">
        <f>AO12/AN12*100</f>
        <v>66.817777777777792</v>
      </c>
      <c r="AQ12" s="26">
        <f>AO12/AM12*100</f>
        <v>50.11333333333333</v>
      </c>
      <c r="AR12" s="26"/>
      <c r="AS12" s="26"/>
      <c r="AT12" s="26"/>
      <c r="AU12" s="26"/>
      <c r="AV12" s="26"/>
      <c r="AW12" s="26"/>
      <c r="AX12" s="26">
        <v>364922.5</v>
      </c>
      <c r="AY12" s="28">
        <v>239174.19999999998</v>
      </c>
      <c r="AZ12" s="28">
        <v>239174.19999999998</v>
      </c>
      <c r="BA12" s="26"/>
      <c r="BB12" s="26"/>
      <c r="BC12" s="26"/>
      <c r="BD12" s="28">
        <v>46422.899999999965</v>
      </c>
      <c r="BE12" s="26">
        <v>34817.174999999988</v>
      </c>
      <c r="BF12" s="28">
        <v>32812.699999999983</v>
      </c>
      <c r="BG12" s="26"/>
      <c r="BH12" s="26"/>
      <c r="BI12" s="26"/>
      <c r="BJ12" s="29"/>
      <c r="BK12" s="24"/>
      <c r="BL12" s="25"/>
      <c r="BM12" s="26">
        <f t="shared" si="17"/>
        <v>11430.8</v>
      </c>
      <c r="BN12" s="26">
        <f t="shared" si="17"/>
        <v>8573.0999999999985</v>
      </c>
      <c r="BO12" s="26">
        <f t="shared" si="17"/>
        <v>8095.8320999999996</v>
      </c>
      <c r="BP12" s="26">
        <f t="shared" si="18"/>
        <v>94.432960072785818</v>
      </c>
      <c r="BQ12" s="26">
        <f t="shared" si="19"/>
        <v>70.824720054589349</v>
      </c>
      <c r="BR12" s="26">
        <v>3468.6</v>
      </c>
      <c r="BS12" s="26">
        <v>2601.4</v>
      </c>
      <c r="BT12" s="26">
        <v>886.31640000000004</v>
      </c>
      <c r="BU12" s="26">
        <v>2800</v>
      </c>
      <c r="BV12" s="26">
        <v>2100</v>
      </c>
      <c r="BW12" s="26">
        <v>3285.1477</v>
      </c>
      <c r="BX12" s="26"/>
      <c r="BY12" s="26"/>
      <c r="BZ12" s="26"/>
      <c r="CA12" s="26">
        <v>5162.2</v>
      </c>
      <c r="CB12" s="26">
        <v>3871.7</v>
      </c>
      <c r="CC12" s="26">
        <v>3924.3679999999999</v>
      </c>
      <c r="CD12" s="26"/>
      <c r="CE12" s="26"/>
      <c r="CF12" s="26"/>
      <c r="CG12" s="26">
        <v>5474.3</v>
      </c>
      <c r="CH12" s="26">
        <v>4105.7</v>
      </c>
      <c r="CI12" s="26">
        <v>2919.623</v>
      </c>
      <c r="CJ12" s="26"/>
      <c r="CK12" s="26"/>
      <c r="CL12" s="26">
        <v>349.71</v>
      </c>
      <c r="CM12" s="26">
        <v>35235.300000000003</v>
      </c>
      <c r="CN12" s="26">
        <v>26276.5</v>
      </c>
      <c r="CO12" s="26">
        <v>10310.0579</v>
      </c>
      <c r="CP12" s="26">
        <v>6500</v>
      </c>
      <c r="CQ12" s="26">
        <v>4875</v>
      </c>
      <c r="CR12" s="26">
        <v>3625.1403</v>
      </c>
      <c r="CS12" s="26">
        <v>1210</v>
      </c>
      <c r="CT12" s="26">
        <v>757.5</v>
      </c>
      <c r="CU12" s="26">
        <v>1505.53</v>
      </c>
      <c r="CV12" s="26">
        <v>800</v>
      </c>
      <c r="CW12" s="26">
        <v>525</v>
      </c>
      <c r="CX12" s="26">
        <v>900</v>
      </c>
      <c r="CY12" s="26"/>
      <c r="CZ12" s="26"/>
      <c r="DA12" s="26"/>
      <c r="DB12" s="26">
        <v>4025.2</v>
      </c>
      <c r="DC12" s="26">
        <v>3018.8999999999996</v>
      </c>
      <c r="DD12" s="26">
        <v>3515.2710000000002</v>
      </c>
      <c r="DE12" s="26"/>
      <c r="DF12" s="26">
        <f>S12+X12+AC12+AH12+AM12+AR12+AU12+AX12+BA12+BD12+BG12+BJ13+BR12+BU12+BX12+CA12+CD12+CG12+CJ12+CM12+CS12+CV12+CY12+DB12</f>
        <v>569937.99800000002</v>
      </c>
      <c r="DG12" s="26">
        <f t="shared" si="26"/>
        <v>392560.77500000002</v>
      </c>
      <c r="DH12" s="26">
        <f>U12+Z12+AE12+AJ12+AO12+AT12+AW12+AZ12+BC12+BF12+BI12+BL13+BT12+BW12+BZ12+CC12+CF12+CI12+CL12+CO12+CU12+CX12+DA12+DD12+DE12</f>
        <v>342657.73440000007</v>
      </c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>
        <v>9500</v>
      </c>
      <c r="DY12" s="26">
        <v>7125</v>
      </c>
      <c r="DZ12" s="26">
        <v>0</v>
      </c>
      <c r="EA12" s="26"/>
      <c r="EB12" s="26">
        <f t="shared" si="20"/>
        <v>9500</v>
      </c>
      <c r="EC12" s="26">
        <f t="shared" si="20"/>
        <v>7125</v>
      </c>
      <c r="ED12" s="26">
        <f t="shared" si="21"/>
        <v>0</v>
      </c>
      <c r="EF12" s="12">
        <f t="shared" si="27"/>
        <v>16184.3</v>
      </c>
      <c r="EG12" s="12">
        <f t="shared" si="22"/>
        <v>11988.2</v>
      </c>
      <c r="EH12" s="12">
        <f t="shared" si="22"/>
        <v>4425.1530000000002</v>
      </c>
      <c r="EI12" s="12">
        <f t="shared" si="28"/>
        <v>416819.69999999995</v>
      </c>
      <c r="EJ12" s="12">
        <f t="shared" si="28"/>
        <v>278097.07500000001</v>
      </c>
      <c r="EK12" s="12">
        <f t="shared" si="23"/>
        <v>274906.52299999999</v>
      </c>
    </row>
    <row r="13" spans="1:141" s="17" customFormat="1" ht="15" customHeight="1">
      <c r="A13" s="13">
        <v>4</v>
      </c>
      <c r="B13" s="14" t="s">
        <v>13</v>
      </c>
      <c r="C13" s="26">
        <v>111722.63709999999</v>
      </c>
      <c r="D13" s="27">
        <f t="shared" si="24"/>
        <v>321412.10000000003</v>
      </c>
      <c r="E13" s="26">
        <f t="shared" si="24"/>
        <v>222707.625</v>
      </c>
      <c r="F13" s="15">
        <f t="shared" si="0"/>
        <v>185985.80910000001</v>
      </c>
      <c r="G13" s="15">
        <f t="shared" si="1"/>
        <v>83.511199537959243</v>
      </c>
      <c r="H13" s="15">
        <f t="shared" si="2"/>
        <v>57.865216990897352</v>
      </c>
      <c r="I13" s="27">
        <f t="shared" si="3"/>
        <v>120098.7</v>
      </c>
      <c r="J13" s="15">
        <f t="shared" si="3"/>
        <v>90074.1</v>
      </c>
      <c r="K13" s="15">
        <f t="shared" si="3"/>
        <v>51285.40909999999</v>
      </c>
      <c r="L13" s="15">
        <f t="shared" si="4"/>
        <v>56.936909833126272</v>
      </c>
      <c r="M13" s="15">
        <f t="shared" si="5"/>
        <v>42.702717931168273</v>
      </c>
      <c r="N13" s="27">
        <f t="shared" si="25"/>
        <v>48418.8</v>
      </c>
      <c r="O13" s="15">
        <f t="shared" si="6"/>
        <v>36314.200000000004</v>
      </c>
      <c r="P13" s="26">
        <f t="shared" si="6"/>
        <v>20382.801499999998</v>
      </c>
      <c r="Q13" s="15">
        <f t="shared" si="7"/>
        <v>56.129011516156204</v>
      </c>
      <c r="R13" s="16">
        <f t="shared" si="8"/>
        <v>42.096874561120877</v>
      </c>
      <c r="S13" s="26">
        <v>1545.8</v>
      </c>
      <c r="T13" s="26">
        <v>1159.4000000000001</v>
      </c>
      <c r="U13" s="26">
        <v>550.34450000000004</v>
      </c>
      <c r="V13" s="26">
        <f t="shared" si="9"/>
        <v>47.468043815766777</v>
      </c>
      <c r="W13" s="26">
        <f t="shared" si="10"/>
        <v>35.60256824945013</v>
      </c>
      <c r="X13" s="26">
        <v>32593</v>
      </c>
      <c r="Y13" s="26">
        <v>24444.799999999999</v>
      </c>
      <c r="Z13" s="26">
        <v>17674.6338</v>
      </c>
      <c r="AA13" s="26">
        <f t="shared" si="11"/>
        <v>72.304268392459747</v>
      </c>
      <c r="AB13" s="26">
        <f t="shared" si="12"/>
        <v>54.228312214279143</v>
      </c>
      <c r="AC13" s="26">
        <v>46873</v>
      </c>
      <c r="AD13" s="26">
        <v>35154.800000000003</v>
      </c>
      <c r="AE13" s="26">
        <v>19832.456999999999</v>
      </c>
      <c r="AF13" s="26">
        <f t="shared" si="13"/>
        <v>56.414648924186729</v>
      </c>
      <c r="AG13" s="26">
        <f t="shared" si="14"/>
        <v>42.311046871333176</v>
      </c>
      <c r="AH13" s="26">
        <v>4923.2</v>
      </c>
      <c r="AI13" s="26">
        <v>3692.3999999999996</v>
      </c>
      <c r="AJ13" s="26">
        <v>1365.02</v>
      </c>
      <c r="AK13" s="26">
        <f t="shared" si="15"/>
        <v>36.968367457480234</v>
      </c>
      <c r="AL13" s="26">
        <f t="shared" si="16"/>
        <v>27.726275593110174</v>
      </c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>
        <v>189613.5</v>
      </c>
      <c r="AY13" s="28">
        <v>123858.59999999999</v>
      </c>
      <c r="AZ13" s="28">
        <v>123858.59999999999</v>
      </c>
      <c r="BA13" s="26"/>
      <c r="BB13" s="26"/>
      <c r="BC13" s="26"/>
      <c r="BD13" s="28">
        <v>11699.899999999994</v>
      </c>
      <c r="BE13" s="26">
        <v>8774.9249999999993</v>
      </c>
      <c r="BF13" s="28">
        <v>10841.800000000003</v>
      </c>
      <c r="BG13" s="26"/>
      <c r="BH13" s="26"/>
      <c r="BI13" s="26"/>
      <c r="BJ13" s="29"/>
      <c r="BK13" s="24"/>
      <c r="BL13" s="25"/>
      <c r="BM13" s="26">
        <f t="shared" si="17"/>
        <v>13560.2</v>
      </c>
      <c r="BN13" s="26">
        <f t="shared" si="17"/>
        <v>10170.1</v>
      </c>
      <c r="BO13" s="26">
        <f t="shared" si="17"/>
        <v>5693.9058000000005</v>
      </c>
      <c r="BP13" s="26">
        <f t="shared" si="18"/>
        <v>55.986723827690973</v>
      </c>
      <c r="BQ13" s="26">
        <f t="shared" si="19"/>
        <v>41.989836433090957</v>
      </c>
      <c r="BR13" s="26">
        <v>1131</v>
      </c>
      <c r="BS13" s="26">
        <v>848.2</v>
      </c>
      <c r="BT13" s="26">
        <v>932.02480000000003</v>
      </c>
      <c r="BU13" s="26">
        <v>10177.200000000001</v>
      </c>
      <c r="BV13" s="26">
        <v>7632.9000000000005</v>
      </c>
      <c r="BW13" s="26">
        <v>3488.0410000000002</v>
      </c>
      <c r="BX13" s="26"/>
      <c r="BY13" s="26"/>
      <c r="BZ13" s="26"/>
      <c r="CA13" s="26">
        <v>2252</v>
      </c>
      <c r="CB13" s="26">
        <v>1689</v>
      </c>
      <c r="CC13" s="26">
        <v>1273.8399999999999</v>
      </c>
      <c r="CD13" s="26"/>
      <c r="CE13" s="26"/>
      <c r="CF13" s="26"/>
      <c r="CG13" s="26"/>
      <c r="CH13" s="26"/>
      <c r="CI13" s="26"/>
      <c r="CJ13" s="26"/>
      <c r="CK13" s="26"/>
      <c r="CL13" s="26"/>
      <c r="CM13" s="26">
        <v>18103.5</v>
      </c>
      <c r="CN13" s="26">
        <v>13577.6</v>
      </c>
      <c r="CO13" s="26">
        <v>3749.0479999999998</v>
      </c>
      <c r="CP13" s="26">
        <v>3336</v>
      </c>
      <c r="CQ13" s="26">
        <v>2502</v>
      </c>
      <c r="CR13" s="26">
        <v>1550.078</v>
      </c>
      <c r="CS13" s="26"/>
      <c r="CT13" s="26"/>
      <c r="CU13" s="26"/>
      <c r="CV13" s="26">
        <v>1000</v>
      </c>
      <c r="CW13" s="26">
        <v>750</v>
      </c>
      <c r="CX13" s="26">
        <v>1750</v>
      </c>
      <c r="CY13" s="26"/>
      <c r="CZ13" s="26"/>
      <c r="DA13" s="26"/>
      <c r="DB13" s="26">
        <v>1500</v>
      </c>
      <c r="DC13" s="26">
        <v>1125</v>
      </c>
      <c r="DD13" s="26">
        <v>670</v>
      </c>
      <c r="DE13" s="26"/>
      <c r="DF13" s="26">
        <f t="shared" ref="DF13:DF33" si="29">S13+X13+AC13+AH13+AM13+AR13+AU13+AX13+BA13+BD13+BG13+BJ13+BR13+BU13+BX13+CA13+CD13+CG13+CJ13+CM13+CS13+CV13+CY13+DB13</f>
        <v>321412.10000000003</v>
      </c>
      <c r="DG13" s="26">
        <f t="shared" si="26"/>
        <v>222707.625</v>
      </c>
      <c r="DH13" s="26">
        <f t="shared" ref="DH13:DH33" si="30">U13+Z13+AE13+AJ13+AO13+AT13+AW13+AZ13+BC13+BF13+BI13+BL13+BT13+BW13+BZ13+CC13+CF13+CI13+CL13+CO13+CU13+CX13+DA13+DD13+DE13</f>
        <v>185985.80910000001</v>
      </c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>
        <f t="shared" si="20"/>
        <v>0</v>
      </c>
      <c r="EC13" s="26">
        <f t="shared" si="20"/>
        <v>0</v>
      </c>
      <c r="ED13" s="26">
        <f t="shared" si="21"/>
        <v>0</v>
      </c>
      <c r="EF13" s="12">
        <f t="shared" si="27"/>
        <v>0</v>
      </c>
      <c r="EG13" s="12">
        <f t="shared" si="22"/>
        <v>0</v>
      </c>
      <c r="EH13" s="12">
        <f t="shared" si="22"/>
        <v>0</v>
      </c>
      <c r="EI13" s="12">
        <f t="shared" si="28"/>
        <v>201313.4</v>
      </c>
      <c r="EJ13" s="12">
        <f t="shared" si="28"/>
        <v>132633.52499999999</v>
      </c>
      <c r="EK13" s="12">
        <f t="shared" si="23"/>
        <v>134700.4</v>
      </c>
    </row>
    <row r="14" spans="1:141" s="17" customFormat="1" ht="15" customHeight="1">
      <c r="A14" s="13">
        <v>5</v>
      </c>
      <c r="B14" s="14" t="s">
        <v>14</v>
      </c>
      <c r="C14" s="26">
        <v>9103.8202999999994</v>
      </c>
      <c r="D14" s="27">
        <f t="shared" si="24"/>
        <v>193130.3</v>
      </c>
      <c r="E14" s="26">
        <f t="shared" si="24"/>
        <v>131627.17499999999</v>
      </c>
      <c r="F14" s="15">
        <f t="shared" si="0"/>
        <v>111884.7139</v>
      </c>
      <c r="G14" s="15">
        <f t="shared" si="1"/>
        <v>85.001227064244162</v>
      </c>
      <c r="H14" s="15">
        <f t="shared" si="2"/>
        <v>57.932242584410631</v>
      </c>
      <c r="I14" s="27">
        <f t="shared" si="3"/>
        <v>55586</v>
      </c>
      <c r="J14" s="15">
        <f t="shared" si="3"/>
        <v>41689.5</v>
      </c>
      <c r="K14" s="15">
        <f t="shared" si="3"/>
        <v>21049.6139</v>
      </c>
      <c r="L14" s="15">
        <f t="shared" si="4"/>
        <v>50.491404070569324</v>
      </c>
      <c r="M14" s="15">
        <f t="shared" si="5"/>
        <v>37.868553052926998</v>
      </c>
      <c r="N14" s="27">
        <f t="shared" si="25"/>
        <v>26674</v>
      </c>
      <c r="O14" s="15">
        <f t="shared" si="6"/>
        <v>20005.5</v>
      </c>
      <c r="P14" s="26">
        <f t="shared" si="6"/>
        <v>7712.8676999999998</v>
      </c>
      <c r="Q14" s="15">
        <f t="shared" si="7"/>
        <v>38.553736222538795</v>
      </c>
      <c r="R14" s="16">
        <f t="shared" si="8"/>
        <v>28.915302166904098</v>
      </c>
      <c r="S14" s="26">
        <v>855</v>
      </c>
      <c r="T14" s="26">
        <v>641.29999999999995</v>
      </c>
      <c r="U14" s="26">
        <v>627.92269999999996</v>
      </c>
      <c r="V14" s="26">
        <f t="shared" si="9"/>
        <v>97.914033993450801</v>
      </c>
      <c r="W14" s="26">
        <f t="shared" si="10"/>
        <v>73.441251461988301</v>
      </c>
      <c r="X14" s="26">
        <v>8492</v>
      </c>
      <c r="Y14" s="26">
        <v>6369</v>
      </c>
      <c r="Z14" s="26">
        <v>2912.2212</v>
      </c>
      <c r="AA14" s="26">
        <f t="shared" si="11"/>
        <v>45.724936410739517</v>
      </c>
      <c r="AB14" s="26">
        <f t="shared" si="12"/>
        <v>34.293702308054641</v>
      </c>
      <c r="AC14" s="26">
        <v>25819</v>
      </c>
      <c r="AD14" s="26">
        <v>19364.2</v>
      </c>
      <c r="AE14" s="26">
        <v>7084.9449999999997</v>
      </c>
      <c r="AF14" s="26">
        <f t="shared" si="13"/>
        <v>36.587852841842164</v>
      </c>
      <c r="AG14" s="26">
        <f t="shared" si="14"/>
        <v>27.440818776869747</v>
      </c>
      <c r="AH14" s="26">
        <v>580</v>
      </c>
      <c r="AI14" s="26">
        <v>435</v>
      </c>
      <c r="AJ14" s="26">
        <v>232</v>
      </c>
      <c r="AK14" s="26">
        <f t="shared" si="15"/>
        <v>53.333333333333336</v>
      </c>
      <c r="AL14" s="26">
        <f t="shared" si="16"/>
        <v>40</v>
      </c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>
        <v>118947.8</v>
      </c>
      <c r="AY14" s="28">
        <v>76809.3</v>
      </c>
      <c r="AZ14" s="28">
        <v>76809.3</v>
      </c>
      <c r="BA14" s="26"/>
      <c r="BB14" s="26"/>
      <c r="BC14" s="26"/>
      <c r="BD14" s="28">
        <v>17504.499999999985</v>
      </c>
      <c r="BE14" s="26">
        <v>13128.374999999989</v>
      </c>
      <c r="BF14" s="28">
        <v>12933.800000000003</v>
      </c>
      <c r="BG14" s="26"/>
      <c r="BH14" s="26"/>
      <c r="BI14" s="26"/>
      <c r="BJ14" s="29"/>
      <c r="BK14" s="24"/>
      <c r="BL14" s="25"/>
      <c r="BM14" s="26">
        <f t="shared" si="17"/>
        <v>4020</v>
      </c>
      <c r="BN14" s="26">
        <f t="shared" si="17"/>
        <v>3015</v>
      </c>
      <c r="BO14" s="26">
        <f t="shared" si="17"/>
        <v>1148.76</v>
      </c>
      <c r="BP14" s="26">
        <f t="shared" si="18"/>
        <v>38.101492537313433</v>
      </c>
      <c r="BQ14" s="26">
        <f t="shared" si="19"/>
        <v>28.576119402985071</v>
      </c>
      <c r="BR14" s="26">
        <v>2600</v>
      </c>
      <c r="BS14" s="26">
        <v>1950</v>
      </c>
      <c r="BT14" s="26">
        <v>955.86</v>
      </c>
      <c r="BU14" s="26">
        <v>600</v>
      </c>
      <c r="BV14" s="26">
        <v>450</v>
      </c>
      <c r="BW14" s="26">
        <v>192.9</v>
      </c>
      <c r="BX14" s="26"/>
      <c r="BY14" s="26"/>
      <c r="BZ14" s="26"/>
      <c r="CA14" s="26">
        <v>820</v>
      </c>
      <c r="CB14" s="26">
        <v>615</v>
      </c>
      <c r="CC14" s="26">
        <v>0</v>
      </c>
      <c r="CD14" s="26"/>
      <c r="CE14" s="26"/>
      <c r="CF14" s="26"/>
      <c r="CG14" s="26"/>
      <c r="CH14" s="26"/>
      <c r="CI14" s="26"/>
      <c r="CJ14" s="26"/>
      <c r="CK14" s="26"/>
      <c r="CL14" s="26"/>
      <c r="CM14" s="26">
        <v>13500</v>
      </c>
      <c r="CN14" s="26">
        <v>10125</v>
      </c>
      <c r="CO14" s="26">
        <v>6743.7650000000003</v>
      </c>
      <c r="CP14" s="26">
        <v>2000</v>
      </c>
      <c r="CQ14" s="26">
        <v>1500</v>
      </c>
      <c r="CR14" s="26">
        <v>449.505</v>
      </c>
      <c r="CS14" s="26"/>
      <c r="CT14" s="26"/>
      <c r="CU14" s="26"/>
      <c r="CV14" s="26">
        <v>20</v>
      </c>
      <c r="CW14" s="26">
        <v>15</v>
      </c>
      <c r="CX14" s="26"/>
      <c r="CY14" s="26">
        <v>1092</v>
      </c>
      <c r="CZ14" s="26"/>
      <c r="DA14" s="26">
        <v>1092</v>
      </c>
      <c r="DB14" s="26">
        <v>2300</v>
      </c>
      <c r="DC14" s="26">
        <v>1725</v>
      </c>
      <c r="DD14" s="26">
        <v>2300</v>
      </c>
      <c r="DE14" s="26"/>
      <c r="DF14" s="26">
        <f t="shared" si="29"/>
        <v>193130.3</v>
      </c>
      <c r="DG14" s="26">
        <f t="shared" si="26"/>
        <v>131627.17499999999</v>
      </c>
      <c r="DH14" s="26">
        <f t="shared" si="30"/>
        <v>111884.7139</v>
      </c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>
        <f t="shared" si="20"/>
        <v>0</v>
      </c>
      <c r="EC14" s="26">
        <f t="shared" si="20"/>
        <v>0</v>
      </c>
      <c r="ED14" s="26">
        <f t="shared" si="21"/>
        <v>0</v>
      </c>
      <c r="EF14" s="12">
        <f t="shared" si="27"/>
        <v>0</v>
      </c>
      <c r="EG14" s="12">
        <f t="shared" si="22"/>
        <v>0</v>
      </c>
      <c r="EH14" s="12">
        <f t="shared" si="22"/>
        <v>0</v>
      </c>
      <c r="EI14" s="12">
        <f t="shared" si="28"/>
        <v>137544.29999999999</v>
      </c>
      <c r="EJ14" s="12">
        <f t="shared" si="28"/>
        <v>89937.674999999988</v>
      </c>
      <c r="EK14" s="12">
        <f t="shared" si="23"/>
        <v>90835.1</v>
      </c>
    </row>
    <row r="15" spans="1:141" s="17" customFormat="1" ht="15" customHeight="1">
      <c r="A15" s="13">
        <v>6</v>
      </c>
      <c r="B15" s="14" t="s">
        <v>15</v>
      </c>
      <c r="C15" s="26">
        <v>71637.921900000001</v>
      </c>
      <c r="D15" s="27">
        <f t="shared" si="24"/>
        <v>742659.12</v>
      </c>
      <c r="E15" s="26">
        <f t="shared" si="24"/>
        <v>518420.05</v>
      </c>
      <c r="F15" s="15">
        <f t="shared" si="0"/>
        <v>439220.31020000001</v>
      </c>
      <c r="G15" s="15">
        <f t="shared" si="1"/>
        <v>84.722863284319345</v>
      </c>
      <c r="H15" s="15">
        <f t="shared" si="2"/>
        <v>59.141576312965768</v>
      </c>
      <c r="I15" s="27">
        <f t="shared" si="3"/>
        <v>225560</v>
      </c>
      <c r="J15" s="15">
        <f t="shared" si="3"/>
        <v>168922.5</v>
      </c>
      <c r="K15" s="15">
        <f t="shared" si="3"/>
        <v>91533.687199999986</v>
      </c>
      <c r="L15" s="15">
        <f t="shared" si="4"/>
        <v>54.18679406236587</v>
      </c>
      <c r="M15" s="15">
        <f t="shared" si="5"/>
        <v>40.580638056392971</v>
      </c>
      <c r="N15" s="27">
        <f t="shared" si="25"/>
        <v>98873</v>
      </c>
      <c r="O15" s="15">
        <f t="shared" si="6"/>
        <v>74154.8</v>
      </c>
      <c r="P15" s="26">
        <f t="shared" si="6"/>
        <v>41765.307500000003</v>
      </c>
      <c r="Q15" s="15">
        <f t="shared" si="7"/>
        <v>56.321785643006251</v>
      </c>
      <c r="R15" s="16">
        <f t="shared" si="8"/>
        <v>42.241367714138342</v>
      </c>
      <c r="S15" s="26">
        <v>6600</v>
      </c>
      <c r="T15" s="26">
        <v>4950</v>
      </c>
      <c r="U15" s="26">
        <v>6601.1485000000002</v>
      </c>
      <c r="V15" s="26">
        <f t="shared" si="9"/>
        <v>133.35653535353535</v>
      </c>
      <c r="W15" s="26">
        <f t="shared" si="10"/>
        <v>100.01740151515153</v>
      </c>
      <c r="X15" s="26">
        <v>3500</v>
      </c>
      <c r="Y15" s="26">
        <v>2625</v>
      </c>
      <c r="Z15" s="26">
        <v>1563.2</v>
      </c>
      <c r="AA15" s="26">
        <f t="shared" si="11"/>
        <v>59.550476190476189</v>
      </c>
      <c r="AB15" s="26">
        <f t="shared" si="12"/>
        <v>44.662857142857142</v>
      </c>
      <c r="AC15" s="26">
        <v>92273</v>
      </c>
      <c r="AD15" s="26">
        <v>69204.800000000003</v>
      </c>
      <c r="AE15" s="26">
        <v>35164.159</v>
      </c>
      <c r="AF15" s="26">
        <f t="shared" si="13"/>
        <v>50.811734157168289</v>
      </c>
      <c r="AG15" s="26">
        <f t="shared" si="14"/>
        <v>38.10882815124684</v>
      </c>
      <c r="AH15" s="26">
        <v>13039</v>
      </c>
      <c r="AI15" s="26">
        <v>9779.2000000000007</v>
      </c>
      <c r="AJ15" s="26">
        <v>5391.5349999999999</v>
      </c>
      <c r="AK15" s="26">
        <f t="shared" si="15"/>
        <v>55.132679564790564</v>
      </c>
      <c r="AL15" s="26">
        <f t="shared" si="16"/>
        <v>41.349298259068945</v>
      </c>
      <c r="AM15" s="26">
        <v>10500</v>
      </c>
      <c r="AN15" s="26">
        <v>7875</v>
      </c>
      <c r="AO15" s="26">
        <v>5161.2</v>
      </c>
      <c r="AP15" s="26">
        <f>AO15/AN15*100</f>
        <v>65.539047619047622</v>
      </c>
      <c r="AQ15" s="26">
        <f>AO15/AM15*100</f>
        <v>49.154285714285713</v>
      </c>
      <c r="AR15" s="26"/>
      <c r="AS15" s="26"/>
      <c r="AT15" s="26"/>
      <c r="AU15" s="26"/>
      <c r="AV15" s="26"/>
      <c r="AW15" s="26"/>
      <c r="AX15" s="26">
        <v>433055</v>
      </c>
      <c r="AY15" s="28">
        <v>281360</v>
      </c>
      <c r="AZ15" s="28">
        <v>281360</v>
      </c>
      <c r="BA15" s="26"/>
      <c r="BB15" s="26"/>
      <c r="BC15" s="26"/>
      <c r="BD15" s="28">
        <v>54653</v>
      </c>
      <c r="BE15" s="26">
        <v>40989.749999999985</v>
      </c>
      <c r="BF15" s="28">
        <v>39800.300000000047</v>
      </c>
      <c r="BG15" s="26"/>
      <c r="BH15" s="26"/>
      <c r="BI15" s="26"/>
      <c r="BJ15" s="29"/>
      <c r="BK15" s="24"/>
      <c r="BL15" s="25"/>
      <c r="BM15" s="26">
        <f t="shared" si="17"/>
        <v>5000</v>
      </c>
      <c r="BN15" s="26">
        <f t="shared" si="17"/>
        <v>3750</v>
      </c>
      <c r="BO15" s="26">
        <f t="shared" si="17"/>
        <v>1460.8219999999999</v>
      </c>
      <c r="BP15" s="26">
        <f t="shared" si="18"/>
        <v>38.955253333333332</v>
      </c>
      <c r="BQ15" s="26">
        <f t="shared" si="19"/>
        <v>29.216439999999999</v>
      </c>
      <c r="BR15" s="26">
        <v>5000</v>
      </c>
      <c r="BS15" s="26">
        <v>3750</v>
      </c>
      <c r="BT15" s="26">
        <v>1360.8219999999999</v>
      </c>
      <c r="BU15" s="26"/>
      <c r="BV15" s="26"/>
      <c r="BW15" s="26"/>
      <c r="BX15" s="26"/>
      <c r="BY15" s="26"/>
      <c r="BZ15" s="26"/>
      <c r="CA15" s="26"/>
      <c r="CB15" s="26"/>
      <c r="CC15" s="26">
        <v>100</v>
      </c>
      <c r="CD15" s="26"/>
      <c r="CE15" s="26"/>
      <c r="CF15" s="26"/>
      <c r="CG15" s="26">
        <v>8973.32</v>
      </c>
      <c r="CH15" s="26">
        <v>6730</v>
      </c>
      <c r="CI15" s="26">
        <v>6108.5230000000001</v>
      </c>
      <c r="CJ15" s="26"/>
      <c r="CK15" s="26"/>
      <c r="CL15" s="26"/>
      <c r="CM15" s="26">
        <v>93718</v>
      </c>
      <c r="CN15" s="26">
        <v>70288.5</v>
      </c>
      <c r="CO15" s="26">
        <v>35198.6227</v>
      </c>
      <c r="CP15" s="26">
        <v>33000</v>
      </c>
      <c r="CQ15" s="26">
        <v>24750</v>
      </c>
      <c r="CR15" s="26">
        <v>16496.5517</v>
      </c>
      <c r="CS15" s="26"/>
      <c r="CT15" s="26"/>
      <c r="CU15" s="26"/>
      <c r="CV15" s="26">
        <v>600</v>
      </c>
      <c r="CW15" s="26">
        <v>450</v>
      </c>
      <c r="CX15" s="26">
        <v>600</v>
      </c>
      <c r="CY15" s="26"/>
      <c r="CZ15" s="26"/>
      <c r="DA15" s="26"/>
      <c r="DB15" s="26">
        <v>330</v>
      </c>
      <c r="DC15" s="26"/>
      <c r="DD15" s="26">
        <v>393</v>
      </c>
      <c r="DE15" s="26"/>
      <c r="DF15" s="26">
        <f t="shared" si="29"/>
        <v>722241.32</v>
      </c>
      <c r="DG15" s="26">
        <f t="shared" si="26"/>
        <v>498002.25</v>
      </c>
      <c r="DH15" s="26">
        <f t="shared" si="30"/>
        <v>418802.51020000002</v>
      </c>
      <c r="DI15" s="26"/>
      <c r="DJ15" s="26"/>
      <c r="DK15" s="26"/>
      <c r="DL15" s="26">
        <v>20417.8</v>
      </c>
      <c r="DM15" s="26">
        <v>20417.8</v>
      </c>
      <c r="DN15" s="26">
        <v>20417.8</v>
      </c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>
        <f t="shared" si="20"/>
        <v>20417.8</v>
      </c>
      <c r="EC15" s="26">
        <f t="shared" si="20"/>
        <v>20417.8</v>
      </c>
      <c r="ED15" s="26">
        <f t="shared" si="21"/>
        <v>20417.8</v>
      </c>
      <c r="EF15" s="12">
        <f t="shared" si="27"/>
        <v>8973.32</v>
      </c>
      <c r="EG15" s="12">
        <f t="shared" si="22"/>
        <v>6730</v>
      </c>
      <c r="EH15" s="12">
        <f t="shared" si="22"/>
        <v>6108.5230000000001</v>
      </c>
      <c r="EI15" s="12">
        <f t="shared" si="28"/>
        <v>517099.12</v>
      </c>
      <c r="EJ15" s="12">
        <f t="shared" si="28"/>
        <v>349497.55</v>
      </c>
      <c r="EK15" s="12">
        <f t="shared" si="23"/>
        <v>347686.62300000002</v>
      </c>
    </row>
    <row r="16" spans="1:141" s="17" customFormat="1" ht="15" customHeight="1">
      <c r="A16" s="13">
        <v>7</v>
      </c>
      <c r="B16" s="14" t="s">
        <v>16</v>
      </c>
      <c r="C16" s="26">
        <v>416.8888</v>
      </c>
      <c r="D16" s="27">
        <f t="shared" si="24"/>
        <v>93839.5</v>
      </c>
      <c r="E16" s="26">
        <f t="shared" si="24"/>
        <v>63616.599999999991</v>
      </c>
      <c r="F16" s="15">
        <f t="shared" si="0"/>
        <v>56808.0245</v>
      </c>
      <c r="G16" s="15">
        <f t="shared" si="1"/>
        <v>89.297486033519561</v>
      </c>
      <c r="H16" s="15">
        <f t="shared" si="2"/>
        <v>60.537433063901659</v>
      </c>
      <c r="I16" s="27">
        <f t="shared" si="3"/>
        <v>15754.5</v>
      </c>
      <c r="J16" s="15">
        <f t="shared" si="3"/>
        <v>11815.8</v>
      </c>
      <c r="K16" s="15">
        <f t="shared" si="3"/>
        <v>5779.1244999999999</v>
      </c>
      <c r="L16" s="15">
        <f t="shared" si="4"/>
        <v>48.910141505441871</v>
      </c>
      <c r="M16" s="15">
        <f t="shared" si="5"/>
        <v>36.682373290171064</v>
      </c>
      <c r="N16" s="27">
        <f t="shared" si="25"/>
        <v>6252.5</v>
      </c>
      <c r="O16" s="15">
        <f t="shared" si="6"/>
        <v>4689.3</v>
      </c>
      <c r="P16" s="26">
        <f t="shared" si="6"/>
        <v>3157.5695000000001</v>
      </c>
      <c r="Q16" s="15">
        <f t="shared" si="7"/>
        <v>67.335625786364702</v>
      </c>
      <c r="R16" s="16">
        <f t="shared" si="8"/>
        <v>50.500911635345858</v>
      </c>
      <c r="S16" s="26">
        <v>0</v>
      </c>
      <c r="T16" s="26">
        <v>0</v>
      </c>
      <c r="U16" s="26">
        <v>297.76949999999999</v>
      </c>
      <c r="V16" s="26"/>
      <c r="W16" s="26"/>
      <c r="X16" s="26">
        <v>16</v>
      </c>
      <c r="Y16" s="26">
        <v>12</v>
      </c>
      <c r="Z16" s="26">
        <v>8.3569999999999993</v>
      </c>
      <c r="AA16" s="26">
        <f t="shared" si="11"/>
        <v>69.641666666666652</v>
      </c>
      <c r="AB16" s="26">
        <f t="shared" si="12"/>
        <v>52.231249999999996</v>
      </c>
      <c r="AC16" s="26">
        <v>6252.5</v>
      </c>
      <c r="AD16" s="26">
        <v>4689.3</v>
      </c>
      <c r="AE16" s="26">
        <v>2859.8</v>
      </c>
      <c r="AF16" s="26">
        <f t="shared" si="13"/>
        <v>60.985648177766407</v>
      </c>
      <c r="AG16" s="26">
        <f t="shared" si="14"/>
        <v>45.738504598160738</v>
      </c>
      <c r="AH16" s="26">
        <v>532</v>
      </c>
      <c r="AI16" s="26">
        <v>399</v>
      </c>
      <c r="AJ16" s="26">
        <v>221</v>
      </c>
      <c r="AK16" s="26">
        <f t="shared" si="15"/>
        <v>55.388471177944865</v>
      </c>
      <c r="AL16" s="26">
        <f t="shared" si="16"/>
        <v>41.541353383458649</v>
      </c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>
        <v>64726.600000000006</v>
      </c>
      <c r="AY16" s="28">
        <v>41782</v>
      </c>
      <c r="AZ16" s="28">
        <v>41782</v>
      </c>
      <c r="BA16" s="26"/>
      <c r="BB16" s="26"/>
      <c r="BC16" s="26"/>
      <c r="BD16" s="28">
        <v>13358.399999999994</v>
      </c>
      <c r="BE16" s="26">
        <v>10018.799999999992</v>
      </c>
      <c r="BF16" s="28">
        <v>9246.9000000000015</v>
      </c>
      <c r="BG16" s="26"/>
      <c r="BH16" s="26"/>
      <c r="BI16" s="26"/>
      <c r="BJ16" s="29"/>
      <c r="BK16" s="24"/>
      <c r="BL16" s="25"/>
      <c r="BM16" s="26">
        <f t="shared" si="17"/>
        <v>0</v>
      </c>
      <c r="BN16" s="26">
        <f t="shared" si="17"/>
        <v>0</v>
      </c>
      <c r="BO16" s="26">
        <f t="shared" si="17"/>
        <v>30.75</v>
      </c>
      <c r="BP16" s="26"/>
      <c r="BQ16" s="26"/>
      <c r="BR16" s="26"/>
      <c r="BS16" s="26"/>
      <c r="BT16" s="26"/>
      <c r="BU16" s="26"/>
      <c r="BV16" s="26"/>
      <c r="BW16" s="26"/>
      <c r="BX16" s="26"/>
      <c r="BY16" s="35"/>
      <c r="BZ16" s="26"/>
      <c r="CA16" s="26"/>
      <c r="CB16" s="26"/>
      <c r="CC16" s="26">
        <v>30.75</v>
      </c>
      <c r="CD16" s="26"/>
      <c r="CE16" s="26"/>
      <c r="CF16" s="26"/>
      <c r="CG16" s="26"/>
      <c r="CH16" s="26"/>
      <c r="CI16" s="26"/>
      <c r="CJ16" s="26"/>
      <c r="CK16" s="26"/>
      <c r="CL16" s="26">
        <v>43.878</v>
      </c>
      <c r="CM16" s="26">
        <v>8724</v>
      </c>
      <c r="CN16" s="26">
        <v>6543</v>
      </c>
      <c r="CO16" s="26">
        <v>2087.5700000000002</v>
      </c>
      <c r="CP16" s="26">
        <v>2635</v>
      </c>
      <c r="CQ16" s="26">
        <v>1976.3</v>
      </c>
      <c r="CR16" s="26">
        <v>1200.57</v>
      </c>
      <c r="CS16" s="26"/>
      <c r="CT16" s="26"/>
      <c r="CU16" s="26"/>
      <c r="CV16" s="26"/>
      <c r="CW16" s="26"/>
      <c r="CX16" s="26"/>
      <c r="CY16" s="26"/>
      <c r="CZ16" s="26"/>
      <c r="DA16" s="26"/>
      <c r="DB16" s="26">
        <v>230</v>
      </c>
      <c r="DC16" s="26">
        <v>172.5</v>
      </c>
      <c r="DD16" s="26">
        <v>230</v>
      </c>
      <c r="DE16" s="26"/>
      <c r="DF16" s="26">
        <f t="shared" si="29"/>
        <v>93839.5</v>
      </c>
      <c r="DG16" s="26">
        <f t="shared" si="26"/>
        <v>63616.599999999991</v>
      </c>
      <c r="DH16" s="26">
        <f t="shared" si="30"/>
        <v>56808.0245</v>
      </c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>
        <f t="shared" si="20"/>
        <v>0</v>
      </c>
      <c r="EC16" s="26">
        <f t="shared" si="20"/>
        <v>0</v>
      </c>
      <c r="ED16" s="26">
        <f t="shared" si="21"/>
        <v>0</v>
      </c>
      <c r="EF16" s="12">
        <f t="shared" si="27"/>
        <v>0</v>
      </c>
      <c r="EG16" s="12">
        <f t="shared" si="22"/>
        <v>0</v>
      </c>
      <c r="EH16" s="12">
        <f t="shared" si="22"/>
        <v>0</v>
      </c>
      <c r="EI16" s="12">
        <f t="shared" si="28"/>
        <v>78085</v>
      </c>
      <c r="EJ16" s="12">
        <f t="shared" si="28"/>
        <v>51800.799999999988</v>
      </c>
      <c r="EK16" s="12">
        <f t="shared" si="23"/>
        <v>51028.9</v>
      </c>
    </row>
    <row r="17" spans="1:141" s="17" customFormat="1" ht="15" customHeight="1">
      <c r="A17" s="13">
        <v>8</v>
      </c>
      <c r="B17" s="14" t="s">
        <v>17</v>
      </c>
      <c r="C17" s="26">
        <v>105.0346</v>
      </c>
      <c r="D17" s="27">
        <f t="shared" si="24"/>
        <v>14354.2</v>
      </c>
      <c r="E17" s="26">
        <f t="shared" si="24"/>
        <v>10023.075000000003</v>
      </c>
      <c r="F17" s="15">
        <f t="shared" si="0"/>
        <v>10753.232499999998</v>
      </c>
      <c r="G17" s="15">
        <f t="shared" si="1"/>
        <v>107.2847654038306</v>
      </c>
      <c r="H17" s="15">
        <f t="shared" si="2"/>
        <v>74.913492218305436</v>
      </c>
      <c r="I17" s="27">
        <f t="shared" si="3"/>
        <v>3837.2</v>
      </c>
      <c r="J17" s="15">
        <f t="shared" si="3"/>
        <v>2877.9</v>
      </c>
      <c r="K17" s="15">
        <f t="shared" si="3"/>
        <v>3250.4324999999999</v>
      </c>
      <c r="L17" s="15">
        <f t="shared" si="4"/>
        <v>112.94459501720004</v>
      </c>
      <c r="M17" s="15">
        <f t="shared" si="5"/>
        <v>84.708446262900026</v>
      </c>
      <c r="N17" s="27">
        <f t="shared" si="25"/>
        <v>1329.5</v>
      </c>
      <c r="O17" s="15">
        <f t="shared" si="6"/>
        <v>997.10000000000014</v>
      </c>
      <c r="P17" s="26">
        <f t="shared" si="6"/>
        <v>941.84349999999995</v>
      </c>
      <c r="Q17" s="15">
        <f t="shared" si="7"/>
        <v>94.458279009126443</v>
      </c>
      <c r="R17" s="16">
        <f t="shared" si="8"/>
        <v>70.84193305754043</v>
      </c>
      <c r="S17" s="26">
        <v>0.3</v>
      </c>
      <c r="T17" s="26">
        <v>0.2</v>
      </c>
      <c r="U17" s="26">
        <v>0.29349999999999998</v>
      </c>
      <c r="V17" s="26">
        <f>U17/T17*100</f>
        <v>146.74999999999997</v>
      </c>
      <c r="W17" s="26">
        <f>U17/S17*100</f>
        <v>97.833333333333329</v>
      </c>
      <c r="X17" s="26">
        <v>2094.1999999999998</v>
      </c>
      <c r="Y17" s="26">
        <v>1570.7</v>
      </c>
      <c r="Z17" s="26">
        <v>1697.6189999999999</v>
      </c>
      <c r="AA17" s="26">
        <f t="shared" si="11"/>
        <v>108.08041000827654</v>
      </c>
      <c r="AB17" s="26">
        <f t="shared" si="12"/>
        <v>81.062887976315551</v>
      </c>
      <c r="AC17" s="26">
        <v>1329.2</v>
      </c>
      <c r="AD17" s="26">
        <v>996.90000000000009</v>
      </c>
      <c r="AE17" s="26">
        <v>941.55</v>
      </c>
      <c r="AF17" s="26">
        <f t="shared" si="13"/>
        <v>94.44778814324404</v>
      </c>
      <c r="AG17" s="26">
        <f t="shared" si="14"/>
        <v>70.835841107433041</v>
      </c>
      <c r="AH17" s="26">
        <v>4</v>
      </c>
      <c r="AI17" s="26">
        <v>3</v>
      </c>
      <c r="AJ17" s="26">
        <v>2</v>
      </c>
      <c r="AK17" s="26">
        <f t="shared" si="15"/>
        <v>66.666666666666657</v>
      </c>
      <c r="AL17" s="26">
        <f t="shared" si="16"/>
        <v>50</v>
      </c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>
        <v>8911.2999999999993</v>
      </c>
      <c r="AY17" s="28">
        <v>5940.9000000000005</v>
      </c>
      <c r="AZ17" s="28">
        <v>5940.9000000000005</v>
      </c>
      <c r="BA17" s="26"/>
      <c r="BB17" s="26"/>
      <c r="BC17" s="26"/>
      <c r="BD17" s="28">
        <v>1605.7000000000007</v>
      </c>
      <c r="BE17" s="26">
        <v>1204.2750000000005</v>
      </c>
      <c r="BF17" s="28">
        <v>1561.8999999999996</v>
      </c>
      <c r="BG17" s="26"/>
      <c r="BH17" s="26"/>
      <c r="BI17" s="26"/>
      <c r="BJ17" s="29"/>
      <c r="BK17" s="24"/>
      <c r="BL17" s="25"/>
      <c r="BM17" s="26">
        <f t="shared" si="17"/>
        <v>409.5</v>
      </c>
      <c r="BN17" s="26">
        <f t="shared" si="17"/>
        <v>307.10000000000002</v>
      </c>
      <c r="BO17" s="26">
        <f t="shared" si="17"/>
        <v>480.97</v>
      </c>
      <c r="BP17" s="26">
        <f t="shared" si="18"/>
        <v>156.61673721914687</v>
      </c>
      <c r="BQ17" s="26">
        <f t="shared" si="19"/>
        <v>117.45299145299145</v>
      </c>
      <c r="BR17" s="26">
        <v>409.5</v>
      </c>
      <c r="BS17" s="26">
        <v>307.10000000000002</v>
      </c>
      <c r="BT17" s="26">
        <v>480.97</v>
      </c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>
        <v>44</v>
      </c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>
        <v>84</v>
      </c>
      <c r="DE17" s="26"/>
      <c r="DF17" s="26">
        <f t="shared" si="29"/>
        <v>14354.2</v>
      </c>
      <c r="DG17" s="26">
        <f t="shared" si="26"/>
        <v>10023.075000000003</v>
      </c>
      <c r="DH17" s="26">
        <f t="shared" si="30"/>
        <v>10753.232499999998</v>
      </c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>
        <f t="shared" si="20"/>
        <v>0</v>
      </c>
      <c r="EC17" s="26">
        <f t="shared" si="20"/>
        <v>0</v>
      </c>
      <c r="ED17" s="26">
        <f t="shared" si="21"/>
        <v>0</v>
      </c>
      <c r="EF17" s="12">
        <f t="shared" si="27"/>
        <v>0</v>
      </c>
      <c r="EG17" s="12">
        <f t="shared" si="22"/>
        <v>0</v>
      </c>
      <c r="EH17" s="12">
        <f t="shared" si="22"/>
        <v>0</v>
      </c>
      <c r="EI17" s="12">
        <f t="shared" si="28"/>
        <v>10517</v>
      </c>
      <c r="EJ17" s="12">
        <f t="shared" si="28"/>
        <v>7145.1750000000011</v>
      </c>
      <c r="EK17" s="12">
        <f t="shared" si="23"/>
        <v>7502.8</v>
      </c>
    </row>
    <row r="18" spans="1:141" s="17" customFormat="1" ht="15" customHeight="1">
      <c r="A18" s="13">
        <v>9</v>
      </c>
      <c r="B18" s="14" t="s">
        <v>18</v>
      </c>
      <c r="C18" s="26">
        <v>1267.652</v>
      </c>
      <c r="D18" s="27">
        <f t="shared" si="24"/>
        <v>5629.3</v>
      </c>
      <c r="E18" s="26">
        <f t="shared" si="24"/>
        <v>3875.5750000000007</v>
      </c>
      <c r="F18" s="15">
        <f t="shared" si="0"/>
        <v>3578.1710000000003</v>
      </c>
      <c r="G18" s="15">
        <f t="shared" si="1"/>
        <v>92.326196757900419</v>
      </c>
      <c r="H18" s="15">
        <f t="shared" si="2"/>
        <v>63.563338248094794</v>
      </c>
      <c r="I18" s="27">
        <f t="shared" si="3"/>
        <v>1035.0999999999999</v>
      </c>
      <c r="J18" s="15">
        <f t="shared" si="3"/>
        <v>776.30000000000007</v>
      </c>
      <c r="K18" s="15">
        <f t="shared" si="3"/>
        <v>551.87100000000009</v>
      </c>
      <c r="L18" s="15">
        <f t="shared" si="4"/>
        <v>71.089913693159872</v>
      </c>
      <c r="M18" s="15">
        <f t="shared" si="5"/>
        <v>53.315718288088121</v>
      </c>
      <c r="N18" s="27">
        <f t="shared" si="25"/>
        <v>845.1</v>
      </c>
      <c r="O18" s="15">
        <f t="shared" si="6"/>
        <v>633.80000000000007</v>
      </c>
      <c r="P18" s="26">
        <f t="shared" si="6"/>
        <v>413.87100000000004</v>
      </c>
      <c r="Q18" s="15">
        <f t="shared" si="7"/>
        <v>65.299936888608386</v>
      </c>
      <c r="R18" s="16">
        <f t="shared" si="8"/>
        <v>48.973020944266956</v>
      </c>
      <c r="S18" s="26">
        <v>38.1</v>
      </c>
      <c r="T18" s="26">
        <v>28.6</v>
      </c>
      <c r="U18" s="26">
        <v>38.17</v>
      </c>
      <c r="V18" s="26">
        <f>U18/T18*100</f>
        <v>133.46153846153845</v>
      </c>
      <c r="W18" s="26">
        <f>U18/S18*100</f>
        <v>100.18372703412072</v>
      </c>
      <c r="X18" s="26">
        <v>100</v>
      </c>
      <c r="Y18" s="26">
        <v>75</v>
      </c>
      <c r="Z18" s="26">
        <v>48</v>
      </c>
      <c r="AA18" s="26">
        <f t="shared" si="11"/>
        <v>64</v>
      </c>
      <c r="AB18" s="26">
        <f t="shared" si="12"/>
        <v>48</v>
      </c>
      <c r="AC18" s="26">
        <v>807</v>
      </c>
      <c r="AD18" s="26">
        <v>605.20000000000005</v>
      </c>
      <c r="AE18" s="26">
        <v>375.70100000000002</v>
      </c>
      <c r="AF18" s="26">
        <f t="shared" si="13"/>
        <v>62.078816920026433</v>
      </c>
      <c r="AG18" s="26">
        <f t="shared" si="14"/>
        <v>46.555266418835195</v>
      </c>
      <c r="AH18" s="26">
        <v>0</v>
      </c>
      <c r="AI18" s="26">
        <v>0</v>
      </c>
      <c r="AJ18" s="26">
        <v>0</v>
      </c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>
        <v>4156.8999999999996</v>
      </c>
      <c r="AY18" s="28">
        <v>2771.3</v>
      </c>
      <c r="AZ18" s="28">
        <v>2771.3</v>
      </c>
      <c r="BA18" s="26"/>
      <c r="BB18" s="26"/>
      <c r="BC18" s="26"/>
      <c r="BD18" s="28">
        <v>437.30000000000018</v>
      </c>
      <c r="BE18" s="26">
        <v>327.97500000000014</v>
      </c>
      <c r="BF18" s="28">
        <v>255</v>
      </c>
      <c r="BG18" s="26"/>
      <c r="BH18" s="26"/>
      <c r="BI18" s="26"/>
      <c r="BJ18" s="29"/>
      <c r="BK18" s="24"/>
      <c r="BL18" s="25"/>
      <c r="BM18" s="26">
        <f t="shared" si="17"/>
        <v>90</v>
      </c>
      <c r="BN18" s="26">
        <f t="shared" si="17"/>
        <v>67.5</v>
      </c>
      <c r="BO18" s="26">
        <f t="shared" si="17"/>
        <v>90</v>
      </c>
      <c r="BP18" s="26">
        <f t="shared" si="18"/>
        <v>133.33333333333331</v>
      </c>
      <c r="BQ18" s="26">
        <f t="shared" si="19"/>
        <v>100</v>
      </c>
      <c r="BR18" s="26">
        <v>90</v>
      </c>
      <c r="BS18" s="26">
        <v>67.5</v>
      </c>
      <c r="BT18" s="26">
        <v>90</v>
      </c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>
        <f t="shared" si="29"/>
        <v>5629.3</v>
      </c>
      <c r="DG18" s="26">
        <f t="shared" si="26"/>
        <v>3875.5750000000007</v>
      </c>
      <c r="DH18" s="26">
        <f t="shared" si="30"/>
        <v>3578.1710000000003</v>
      </c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>
        <f t="shared" si="20"/>
        <v>0</v>
      </c>
      <c r="EC18" s="26">
        <f t="shared" si="20"/>
        <v>0</v>
      </c>
      <c r="ED18" s="26">
        <f t="shared" si="21"/>
        <v>0</v>
      </c>
      <c r="EF18" s="12">
        <f t="shared" si="27"/>
        <v>0</v>
      </c>
      <c r="EG18" s="12">
        <f t="shared" si="22"/>
        <v>0</v>
      </c>
      <c r="EH18" s="12">
        <f t="shared" si="22"/>
        <v>0</v>
      </c>
      <c r="EI18" s="12">
        <f t="shared" si="28"/>
        <v>4594.2</v>
      </c>
      <c r="EJ18" s="12">
        <f t="shared" si="28"/>
        <v>3099.2750000000005</v>
      </c>
      <c r="EK18" s="12">
        <f t="shared" si="23"/>
        <v>3026.3</v>
      </c>
    </row>
    <row r="19" spans="1:141" s="17" customFormat="1" ht="15" customHeight="1">
      <c r="A19" s="13">
        <v>10</v>
      </c>
      <c r="B19" s="14" t="s">
        <v>19</v>
      </c>
      <c r="C19" s="26">
        <v>18956.451300000001</v>
      </c>
      <c r="D19" s="27">
        <f t="shared" si="24"/>
        <v>107059.1</v>
      </c>
      <c r="E19" s="26">
        <f t="shared" si="24"/>
        <v>72773.300000000017</v>
      </c>
      <c r="F19" s="15">
        <f t="shared" si="0"/>
        <v>67336.560100000002</v>
      </c>
      <c r="G19" s="15">
        <f t="shared" si="1"/>
        <v>92.529210713269819</v>
      </c>
      <c r="H19" s="15">
        <f t="shared" si="2"/>
        <v>62.896624481244466</v>
      </c>
      <c r="I19" s="27">
        <f t="shared" si="3"/>
        <v>12795.6</v>
      </c>
      <c r="J19" s="15">
        <f t="shared" si="3"/>
        <v>9596.7000000000007</v>
      </c>
      <c r="K19" s="15">
        <f t="shared" si="3"/>
        <v>4828.2600999999995</v>
      </c>
      <c r="L19" s="15">
        <f t="shared" si="4"/>
        <v>50.311670678462384</v>
      </c>
      <c r="M19" s="15">
        <f t="shared" si="5"/>
        <v>37.73375300884679</v>
      </c>
      <c r="N19" s="27">
        <f t="shared" si="25"/>
        <v>6873.6</v>
      </c>
      <c r="O19" s="15">
        <f t="shared" si="6"/>
        <v>5155.2000000000007</v>
      </c>
      <c r="P19" s="26">
        <f t="shared" si="6"/>
        <v>2135.1161000000002</v>
      </c>
      <c r="Q19" s="15">
        <f t="shared" si="7"/>
        <v>41.416746198013655</v>
      </c>
      <c r="R19" s="16">
        <f t="shared" si="8"/>
        <v>31.062559648510241</v>
      </c>
      <c r="S19" s="26">
        <v>0</v>
      </c>
      <c r="T19" s="26">
        <v>0</v>
      </c>
      <c r="U19" s="26">
        <v>0.53110000000000002</v>
      </c>
      <c r="V19" s="26"/>
      <c r="W19" s="26"/>
      <c r="X19" s="26">
        <v>4372</v>
      </c>
      <c r="Y19" s="26">
        <v>3279</v>
      </c>
      <c r="Z19" s="26">
        <v>2186.2440000000001</v>
      </c>
      <c r="AA19" s="26">
        <f t="shared" si="11"/>
        <v>66.674107959743836</v>
      </c>
      <c r="AB19" s="26">
        <f t="shared" si="12"/>
        <v>50.005580969807873</v>
      </c>
      <c r="AC19" s="26">
        <v>6873.6</v>
      </c>
      <c r="AD19" s="26">
        <v>5155.2000000000007</v>
      </c>
      <c r="AE19" s="26">
        <v>2134.585</v>
      </c>
      <c r="AF19" s="26">
        <f t="shared" si="13"/>
        <v>41.406443978895091</v>
      </c>
      <c r="AG19" s="26">
        <f t="shared" si="14"/>
        <v>31.05483298417132</v>
      </c>
      <c r="AH19" s="26">
        <v>100</v>
      </c>
      <c r="AI19" s="26">
        <v>75</v>
      </c>
      <c r="AJ19" s="26">
        <v>0</v>
      </c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>
        <v>90253.9</v>
      </c>
      <c r="AY19" s="28">
        <v>60169.4</v>
      </c>
      <c r="AZ19" s="28">
        <v>60169.4</v>
      </c>
      <c r="BA19" s="26"/>
      <c r="BB19" s="26"/>
      <c r="BC19" s="26"/>
      <c r="BD19" s="28">
        <v>4009.6000000000058</v>
      </c>
      <c r="BE19" s="26">
        <v>3007.2000000000044</v>
      </c>
      <c r="BF19" s="28">
        <v>2338.9000000000015</v>
      </c>
      <c r="BG19" s="26"/>
      <c r="BH19" s="26"/>
      <c r="BI19" s="26"/>
      <c r="BJ19" s="29"/>
      <c r="BK19" s="24"/>
      <c r="BL19" s="25"/>
      <c r="BM19" s="26">
        <f t="shared" si="17"/>
        <v>1080</v>
      </c>
      <c r="BN19" s="26">
        <f t="shared" si="17"/>
        <v>810</v>
      </c>
      <c r="BO19" s="26">
        <f t="shared" si="17"/>
        <v>485</v>
      </c>
      <c r="BP19" s="26">
        <f t="shared" si="18"/>
        <v>59.876543209876544</v>
      </c>
      <c r="BQ19" s="26">
        <f t="shared" si="19"/>
        <v>44.907407407407405</v>
      </c>
      <c r="BR19" s="26">
        <v>500</v>
      </c>
      <c r="BS19" s="26">
        <v>375</v>
      </c>
      <c r="BT19" s="26">
        <v>165</v>
      </c>
      <c r="BU19" s="26"/>
      <c r="BV19" s="26"/>
      <c r="BW19" s="26"/>
      <c r="BX19" s="26"/>
      <c r="BY19" s="26"/>
      <c r="BZ19" s="26"/>
      <c r="CA19" s="26">
        <v>580</v>
      </c>
      <c r="CB19" s="26">
        <v>435</v>
      </c>
      <c r="CC19" s="26">
        <v>320</v>
      </c>
      <c r="CD19" s="26"/>
      <c r="CE19" s="26"/>
      <c r="CF19" s="26"/>
      <c r="CG19" s="26"/>
      <c r="CH19" s="26"/>
      <c r="CI19" s="26"/>
      <c r="CJ19" s="26"/>
      <c r="CK19" s="26"/>
      <c r="CL19" s="26"/>
      <c r="CM19" s="26">
        <v>370</v>
      </c>
      <c r="CN19" s="26">
        <v>277.5</v>
      </c>
      <c r="CO19" s="26">
        <v>21.9</v>
      </c>
      <c r="CP19" s="26">
        <v>370</v>
      </c>
      <c r="CQ19" s="26">
        <v>277.5</v>
      </c>
      <c r="CR19" s="26">
        <v>20.9</v>
      </c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>
        <f t="shared" si="29"/>
        <v>107059.1</v>
      </c>
      <c r="DG19" s="26">
        <f t="shared" si="26"/>
        <v>72773.300000000017</v>
      </c>
      <c r="DH19" s="26">
        <f t="shared" si="30"/>
        <v>67336.560100000002</v>
      </c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>
        <f t="shared" si="20"/>
        <v>0</v>
      </c>
      <c r="EC19" s="26">
        <f t="shared" si="20"/>
        <v>0</v>
      </c>
      <c r="ED19" s="26">
        <f t="shared" si="21"/>
        <v>0</v>
      </c>
      <c r="EF19" s="12">
        <f t="shared" si="27"/>
        <v>0</v>
      </c>
      <c r="EG19" s="12">
        <f t="shared" si="22"/>
        <v>0</v>
      </c>
      <c r="EH19" s="12">
        <f t="shared" si="22"/>
        <v>0</v>
      </c>
      <c r="EI19" s="12">
        <f t="shared" si="28"/>
        <v>94263.5</v>
      </c>
      <c r="EJ19" s="12">
        <f t="shared" si="28"/>
        <v>63176.600000000006</v>
      </c>
      <c r="EK19" s="12">
        <f t="shared" si="23"/>
        <v>62508.3</v>
      </c>
    </row>
    <row r="20" spans="1:141" s="17" customFormat="1" ht="15" customHeight="1">
      <c r="A20" s="13">
        <v>11</v>
      </c>
      <c r="B20" s="14" t="s">
        <v>20</v>
      </c>
      <c r="C20" s="26">
        <v>2345.3652999999999</v>
      </c>
      <c r="D20" s="27">
        <f t="shared" si="24"/>
        <v>139657.29999999999</v>
      </c>
      <c r="E20" s="26">
        <f t="shared" si="24"/>
        <v>95710.799999999988</v>
      </c>
      <c r="F20" s="15">
        <f t="shared" si="0"/>
        <v>84014.704200000007</v>
      </c>
      <c r="G20" s="15">
        <f t="shared" si="1"/>
        <v>87.77975338206349</v>
      </c>
      <c r="H20" s="15">
        <f t="shared" si="2"/>
        <v>60.157760603992784</v>
      </c>
      <c r="I20" s="27">
        <f t="shared" si="3"/>
        <v>32900</v>
      </c>
      <c r="J20" s="15">
        <f t="shared" si="3"/>
        <v>24675</v>
      </c>
      <c r="K20" s="15">
        <f t="shared" si="3"/>
        <v>13774.404200000001</v>
      </c>
      <c r="L20" s="15">
        <f t="shared" si="4"/>
        <v>55.823319959473153</v>
      </c>
      <c r="M20" s="15">
        <f t="shared" si="5"/>
        <v>41.867489969604868</v>
      </c>
      <c r="N20" s="27">
        <f t="shared" si="25"/>
        <v>13000</v>
      </c>
      <c r="O20" s="15">
        <f t="shared" si="6"/>
        <v>9750</v>
      </c>
      <c r="P20" s="26">
        <f t="shared" si="6"/>
        <v>6184.4202000000005</v>
      </c>
      <c r="Q20" s="15">
        <f t="shared" si="7"/>
        <v>63.429950769230771</v>
      </c>
      <c r="R20" s="16">
        <f t="shared" si="8"/>
        <v>47.572463076923086</v>
      </c>
      <c r="S20" s="26">
        <v>0</v>
      </c>
      <c r="T20" s="26">
        <v>0</v>
      </c>
      <c r="U20" s="26">
        <v>176.4862</v>
      </c>
      <c r="V20" s="26"/>
      <c r="W20" s="26"/>
      <c r="X20" s="26">
        <v>11300</v>
      </c>
      <c r="Y20" s="26">
        <v>8475</v>
      </c>
      <c r="Z20" s="26">
        <v>1934.86</v>
      </c>
      <c r="AA20" s="26">
        <f t="shared" si="11"/>
        <v>22.830206489675515</v>
      </c>
      <c r="AB20" s="26">
        <f t="shared" si="12"/>
        <v>17.122654867256635</v>
      </c>
      <c r="AC20" s="26">
        <v>13000</v>
      </c>
      <c r="AD20" s="26">
        <v>9750</v>
      </c>
      <c r="AE20" s="26">
        <v>6007.9340000000002</v>
      </c>
      <c r="AF20" s="26">
        <f t="shared" si="13"/>
        <v>61.619835897435905</v>
      </c>
      <c r="AG20" s="26">
        <f t="shared" si="14"/>
        <v>46.214876923076922</v>
      </c>
      <c r="AH20" s="26">
        <v>1550</v>
      </c>
      <c r="AI20" s="26">
        <v>1162.5</v>
      </c>
      <c r="AJ20" s="26">
        <v>39.649000000000001</v>
      </c>
      <c r="AK20" s="26">
        <f>AJ20/AI20*100</f>
        <v>3.4106666666666667</v>
      </c>
      <c r="AL20" s="26">
        <f>AJ20/AH20*100</f>
        <v>2.5580000000000003</v>
      </c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>
        <v>93452.1</v>
      </c>
      <c r="AY20" s="28">
        <v>61056.9</v>
      </c>
      <c r="AZ20" s="28">
        <v>61056.9</v>
      </c>
      <c r="BA20" s="26"/>
      <c r="BB20" s="26"/>
      <c r="BC20" s="26"/>
      <c r="BD20" s="28">
        <v>13305.199999999997</v>
      </c>
      <c r="BE20" s="26">
        <v>9978.9000000000015</v>
      </c>
      <c r="BF20" s="28">
        <v>9183.4000000000015</v>
      </c>
      <c r="BG20" s="26"/>
      <c r="BH20" s="26"/>
      <c r="BI20" s="26"/>
      <c r="BJ20" s="29"/>
      <c r="BK20" s="24"/>
      <c r="BL20" s="25"/>
      <c r="BM20" s="26">
        <f t="shared" si="17"/>
        <v>1500</v>
      </c>
      <c r="BN20" s="26">
        <f t="shared" si="17"/>
        <v>1125</v>
      </c>
      <c r="BO20" s="26">
        <f t="shared" si="17"/>
        <v>308.44400000000002</v>
      </c>
      <c r="BP20" s="26">
        <f t="shared" si="18"/>
        <v>27.417244444444442</v>
      </c>
      <c r="BQ20" s="26">
        <f t="shared" si="19"/>
        <v>20.562933333333337</v>
      </c>
      <c r="BR20" s="26">
        <v>1475</v>
      </c>
      <c r="BS20" s="26">
        <v>1106.2</v>
      </c>
      <c r="BT20" s="26">
        <v>308.44400000000002</v>
      </c>
      <c r="BU20" s="26"/>
      <c r="BV20" s="26"/>
      <c r="BW20" s="26"/>
      <c r="BX20" s="26"/>
      <c r="BY20" s="26"/>
      <c r="BZ20" s="26"/>
      <c r="CA20" s="26">
        <v>25</v>
      </c>
      <c r="CB20" s="26">
        <v>18.8</v>
      </c>
      <c r="CC20" s="26">
        <v>0</v>
      </c>
      <c r="CD20" s="26"/>
      <c r="CE20" s="26"/>
      <c r="CF20" s="26"/>
      <c r="CG20" s="26"/>
      <c r="CH20" s="26"/>
      <c r="CI20" s="26"/>
      <c r="CJ20" s="26"/>
      <c r="CK20" s="26"/>
      <c r="CL20" s="26"/>
      <c r="CM20" s="26">
        <v>5550</v>
      </c>
      <c r="CN20" s="26">
        <v>4162.5</v>
      </c>
      <c r="CO20" s="26">
        <v>5307.0309999999999</v>
      </c>
      <c r="CP20" s="26"/>
      <c r="CQ20" s="26"/>
      <c r="CR20" s="26">
        <v>100</v>
      </c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>
        <f t="shared" si="29"/>
        <v>139657.29999999999</v>
      </c>
      <c r="DG20" s="26">
        <f t="shared" si="26"/>
        <v>95710.799999999988</v>
      </c>
      <c r="DH20" s="26">
        <f t="shared" si="30"/>
        <v>84014.704200000007</v>
      </c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>
        <f t="shared" si="20"/>
        <v>0</v>
      </c>
      <c r="EC20" s="26">
        <f t="shared" si="20"/>
        <v>0</v>
      </c>
      <c r="ED20" s="26">
        <f t="shared" si="21"/>
        <v>0</v>
      </c>
      <c r="EF20" s="12">
        <f t="shared" si="27"/>
        <v>0</v>
      </c>
      <c r="EG20" s="12">
        <f t="shared" si="22"/>
        <v>0</v>
      </c>
      <c r="EH20" s="12">
        <f t="shared" si="22"/>
        <v>0</v>
      </c>
      <c r="EI20" s="12">
        <f t="shared" si="28"/>
        <v>106757.3</v>
      </c>
      <c r="EJ20" s="12">
        <f t="shared" si="28"/>
        <v>71035.8</v>
      </c>
      <c r="EK20" s="12">
        <f t="shared" si="23"/>
        <v>70240.3</v>
      </c>
    </row>
    <row r="21" spans="1:141" s="17" customFormat="1" ht="15" customHeight="1">
      <c r="A21" s="13">
        <v>12</v>
      </c>
      <c r="B21" s="14" t="s">
        <v>21</v>
      </c>
      <c r="C21" s="26">
        <v>250.81370000000001</v>
      </c>
      <c r="D21" s="27">
        <f t="shared" si="24"/>
        <v>16365</v>
      </c>
      <c r="E21" s="26">
        <f t="shared" si="24"/>
        <v>11355.549999999997</v>
      </c>
      <c r="F21" s="15">
        <f t="shared" si="0"/>
        <v>8755.8129000000008</v>
      </c>
      <c r="G21" s="15">
        <f t="shared" si="1"/>
        <v>77.106022165372906</v>
      </c>
      <c r="H21" s="15">
        <f t="shared" si="2"/>
        <v>53.503286892758936</v>
      </c>
      <c r="I21" s="27">
        <f t="shared" si="3"/>
        <v>4430</v>
      </c>
      <c r="J21" s="15">
        <f t="shared" si="3"/>
        <v>3322.5</v>
      </c>
      <c r="K21" s="15">
        <f t="shared" si="3"/>
        <v>875.61290000000008</v>
      </c>
      <c r="L21" s="15">
        <f t="shared" si="4"/>
        <v>26.354037622272386</v>
      </c>
      <c r="M21" s="15">
        <f t="shared" si="5"/>
        <v>19.76552821670429</v>
      </c>
      <c r="N21" s="27">
        <f t="shared" si="25"/>
        <v>2860</v>
      </c>
      <c r="O21" s="15">
        <f t="shared" si="6"/>
        <v>2145</v>
      </c>
      <c r="P21" s="26">
        <f t="shared" si="6"/>
        <v>579.02639999999997</v>
      </c>
      <c r="Q21" s="15">
        <f t="shared" si="7"/>
        <v>26.994237762237759</v>
      </c>
      <c r="R21" s="16">
        <f t="shared" si="8"/>
        <v>20.245678321678319</v>
      </c>
      <c r="S21" s="26">
        <v>60</v>
      </c>
      <c r="T21" s="26">
        <v>45</v>
      </c>
      <c r="U21" s="26">
        <v>37.176400000000001</v>
      </c>
      <c r="V21" s="26">
        <f>U21/T21*100</f>
        <v>82.614222222222224</v>
      </c>
      <c r="W21" s="26">
        <f>U21/S21*100</f>
        <v>61.960666666666661</v>
      </c>
      <c r="X21" s="26">
        <v>1500</v>
      </c>
      <c r="Y21" s="26">
        <v>1125</v>
      </c>
      <c r="Z21" s="26">
        <v>280.5865</v>
      </c>
      <c r="AA21" s="26">
        <f t="shared" si="11"/>
        <v>24.941022222222223</v>
      </c>
      <c r="AB21" s="26">
        <f t="shared" si="12"/>
        <v>18.705766666666669</v>
      </c>
      <c r="AC21" s="26">
        <v>2800</v>
      </c>
      <c r="AD21" s="26">
        <v>2100</v>
      </c>
      <c r="AE21" s="26">
        <v>541.85</v>
      </c>
      <c r="AF21" s="26">
        <f t="shared" si="13"/>
        <v>25.802380952380954</v>
      </c>
      <c r="AG21" s="26">
        <f t="shared" si="14"/>
        <v>19.351785714285715</v>
      </c>
      <c r="AH21" s="26">
        <v>0</v>
      </c>
      <c r="AI21" s="26">
        <v>0</v>
      </c>
      <c r="AJ21" s="26">
        <v>0</v>
      </c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>
        <v>11018.000000000002</v>
      </c>
      <c r="AY21" s="28">
        <v>7345.2999999999993</v>
      </c>
      <c r="AZ21" s="28">
        <v>7345.2999999999993</v>
      </c>
      <c r="BA21" s="26"/>
      <c r="BB21" s="26"/>
      <c r="BC21" s="26"/>
      <c r="BD21" s="28">
        <v>916.99999999999818</v>
      </c>
      <c r="BE21" s="26">
        <v>687.74999999999864</v>
      </c>
      <c r="BF21" s="28">
        <v>534.90000000000055</v>
      </c>
      <c r="BG21" s="26"/>
      <c r="BH21" s="26"/>
      <c r="BI21" s="26"/>
      <c r="BJ21" s="29"/>
      <c r="BK21" s="24"/>
      <c r="BL21" s="25"/>
      <c r="BM21" s="26">
        <f t="shared" si="17"/>
        <v>70</v>
      </c>
      <c r="BN21" s="26">
        <f t="shared" si="17"/>
        <v>52.5</v>
      </c>
      <c r="BO21" s="26">
        <f t="shared" si="17"/>
        <v>16</v>
      </c>
      <c r="BP21" s="26">
        <f t="shared" si="18"/>
        <v>30.476190476190478</v>
      </c>
      <c r="BQ21" s="26">
        <f t="shared" si="19"/>
        <v>22.857142857142858</v>
      </c>
      <c r="BR21" s="26"/>
      <c r="BS21" s="26"/>
      <c r="BT21" s="26"/>
      <c r="BU21" s="26">
        <v>70</v>
      </c>
      <c r="BV21" s="26">
        <v>52.5</v>
      </c>
      <c r="BW21" s="26">
        <v>16</v>
      </c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>
        <f t="shared" si="29"/>
        <v>16365</v>
      </c>
      <c r="DG21" s="26">
        <f t="shared" si="26"/>
        <v>11355.549999999997</v>
      </c>
      <c r="DH21" s="26">
        <f t="shared" si="30"/>
        <v>8755.8129000000008</v>
      </c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>
        <f t="shared" si="20"/>
        <v>0</v>
      </c>
      <c r="EC21" s="26">
        <f t="shared" si="20"/>
        <v>0</v>
      </c>
      <c r="ED21" s="26">
        <f t="shared" si="21"/>
        <v>0</v>
      </c>
      <c r="EF21" s="12">
        <f t="shared" si="27"/>
        <v>0</v>
      </c>
      <c r="EG21" s="12">
        <f t="shared" si="22"/>
        <v>0</v>
      </c>
      <c r="EH21" s="12">
        <f t="shared" si="22"/>
        <v>0</v>
      </c>
      <c r="EI21" s="12">
        <f t="shared" si="28"/>
        <v>11935</v>
      </c>
      <c r="EJ21" s="12">
        <f t="shared" si="28"/>
        <v>8033.0499999999975</v>
      </c>
      <c r="EK21" s="12">
        <f t="shared" si="23"/>
        <v>7880.2</v>
      </c>
    </row>
    <row r="22" spans="1:141" s="20" customFormat="1" ht="15" customHeight="1">
      <c r="A22" s="13">
        <v>13</v>
      </c>
      <c r="B22" s="14" t="s">
        <v>22</v>
      </c>
      <c r="C22" s="26">
        <v>8235.0583000000006</v>
      </c>
      <c r="D22" s="27">
        <f t="shared" si="24"/>
        <v>103946.8</v>
      </c>
      <c r="E22" s="26">
        <f t="shared" si="24"/>
        <v>67993.7</v>
      </c>
      <c r="F22" s="15">
        <f t="shared" si="0"/>
        <v>63036.378300000004</v>
      </c>
      <c r="G22" s="15">
        <f t="shared" si="1"/>
        <v>92.709145553190965</v>
      </c>
      <c r="H22" s="15">
        <f t="shared" si="2"/>
        <v>60.642923399277329</v>
      </c>
      <c r="I22" s="27">
        <f t="shared" si="3"/>
        <v>19827.8</v>
      </c>
      <c r="J22" s="15">
        <f t="shared" si="3"/>
        <v>14871</v>
      </c>
      <c r="K22" s="15">
        <f t="shared" si="3"/>
        <v>7296.4782999999998</v>
      </c>
      <c r="L22" s="15">
        <f t="shared" si="4"/>
        <v>49.065148947616166</v>
      </c>
      <c r="M22" s="15">
        <f t="shared" si="5"/>
        <v>36.79923289522791</v>
      </c>
      <c r="N22" s="27">
        <f t="shared" si="25"/>
        <v>9582.8000000000011</v>
      </c>
      <c r="O22" s="15">
        <f t="shared" si="6"/>
        <v>7187.2</v>
      </c>
      <c r="P22" s="26">
        <f t="shared" si="6"/>
        <v>4796.1392999999998</v>
      </c>
      <c r="Q22" s="15">
        <f t="shared" si="7"/>
        <v>66.73167993098842</v>
      </c>
      <c r="R22" s="16">
        <f t="shared" si="8"/>
        <v>50.049456317568975</v>
      </c>
      <c r="S22" s="26">
        <v>4.2</v>
      </c>
      <c r="T22" s="26">
        <v>3.2</v>
      </c>
      <c r="U22" s="26">
        <v>3.8673000000000002</v>
      </c>
      <c r="V22" s="26">
        <f>U22/T22*100</f>
        <v>120.85312500000001</v>
      </c>
      <c r="W22" s="26">
        <f>U22/S22*100</f>
        <v>92.078571428571436</v>
      </c>
      <c r="X22" s="26">
        <v>5515</v>
      </c>
      <c r="Y22" s="26">
        <v>4136.3</v>
      </c>
      <c r="Z22" s="26">
        <v>1084.817</v>
      </c>
      <c r="AA22" s="26">
        <f t="shared" si="11"/>
        <v>26.226748543384183</v>
      </c>
      <c r="AB22" s="26">
        <f t="shared" si="12"/>
        <v>19.670299184043518</v>
      </c>
      <c r="AC22" s="26">
        <v>9578.6</v>
      </c>
      <c r="AD22" s="26">
        <v>7184</v>
      </c>
      <c r="AE22" s="26">
        <v>4792.2719999999999</v>
      </c>
      <c r="AF22" s="26">
        <f t="shared" si="13"/>
        <v>66.707572383073497</v>
      </c>
      <c r="AG22" s="26">
        <f t="shared" si="14"/>
        <v>50.031027498799411</v>
      </c>
      <c r="AH22" s="26">
        <v>580</v>
      </c>
      <c r="AI22" s="26">
        <v>435</v>
      </c>
      <c r="AJ22" s="26">
        <v>170.4</v>
      </c>
      <c r="AK22" s="26">
        <f>AJ22/AI22*100</f>
        <v>39.172413793103452</v>
      </c>
      <c r="AL22" s="26">
        <f>AJ22/AH22*100</f>
        <v>29.379310344827587</v>
      </c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>
        <v>79578.600000000006</v>
      </c>
      <c r="AY22" s="28">
        <v>53052.5</v>
      </c>
      <c r="AZ22" s="28">
        <v>53052.5</v>
      </c>
      <c r="BA22" s="26"/>
      <c r="BB22" s="26"/>
      <c r="BC22" s="26"/>
      <c r="BD22" s="28">
        <v>4540.3999999999942</v>
      </c>
      <c r="BE22" s="26">
        <v>70.199999999993452</v>
      </c>
      <c r="BF22" s="28">
        <v>2687.4000000000015</v>
      </c>
      <c r="BG22" s="26"/>
      <c r="BH22" s="26"/>
      <c r="BI22" s="26"/>
      <c r="BJ22" s="29"/>
      <c r="BK22" s="24"/>
      <c r="BL22" s="25"/>
      <c r="BM22" s="26">
        <f t="shared" si="17"/>
        <v>950</v>
      </c>
      <c r="BN22" s="26">
        <f t="shared" si="17"/>
        <v>712.5</v>
      </c>
      <c r="BO22" s="26">
        <f t="shared" si="17"/>
        <v>711.12199999999996</v>
      </c>
      <c r="BP22" s="26">
        <f t="shared" si="18"/>
        <v>99.806596491228063</v>
      </c>
      <c r="BQ22" s="26">
        <f t="shared" si="19"/>
        <v>74.854947368421037</v>
      </c>
      <c r="BR22" s="26"/>
      <c r="BS22" s="26"/>
      <c r="BT22" s="26"/>
      <c r="BU22" s="26">
        <v>750</v>
      </c>
      <c r="BV22" s="26">
        <v>562.5</v>
      </c>
      <c r="BW22" s="26">
        <v>711.12199999999996</v>
      </c>
      <c r="BX22" s="26"/>
      <c r="BY22" s="26"/>
      <c r="BZ22" s="26"/>
      <c r="CA22" s="26">
        <v>200</v>
      </c>
      <c r="CB22" s="26">
        <v>150</v>
      </c>
      <c r="CC22" s="26">
        <v>0</v>
      </c>
      <c r="CD22" s="26"/>
      <c r="CE22" s="26"/>
      <c r="CF22" s="26"/>
      <c r="CG22" s="26"/>
      <c r="CH22" s="26"/>
      <c r="CI22" s="26"/>
      <c r="CJ22" s="26"/>
      <c r="CK22" s="26"/>
      <c r="CL22" s="26"/>
      <c r="CM22" s="26">
        <v>3200</v>
      </c>
      <c r="CN22" s="26">
        <v>2400</v>
      </c>
      <c r="CO22" s="26">
        <v>534</v>
      </c>
      <c r="CP22" s="26">
        <v>600</v>
      </c>
      <c r="CQ22" s="26">
        <v>450</v>
      </c>
      <c r="CR22" s="26">
        <v>109.4</v>
      </c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>
        <f t="shared" si="29"/>
        <v>103946.8</v>
      </c>
      <c r="DG22" s="26">
        <f t="shared" si="26"/>
        <v>67993.7</v>
      </c>
      <c r="DH22" s="26">
        <f t="shared" si="30"/>
        <v>63036.378300000004</v>
      </c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>
        <f t="shared" si="20"/>
        <v>0</v>
      </c>
      <c r="EC22" s="26">
        <f t="shared" si="20"/>
        <v>0</v>
      </c>
      <c r="ED22" s="26">
        <f t="shared" si="21"/>
        <v>0</v>
      </c>
      <c r="EF22" s="12">
        <f t="shared" si="27"/>
        <v>0</v>
      </c>
      <c r="EG22" s="12">
        <f t="shared" si="22"/>
        <v>0</v>
      </c>
      <c r="EH22" s="12">
        <f t="shared" si="22"/>
        <v>0</v>
      </c>
      <c r="EI22" s="12">
        <f t="shared" si="28"/>
        <v>84119</v>
      </c>
      <c r="EJ22" s="12">
        <f t="shared" si="28"/>
        <v>53122.7</v>
      </c>
      <c r="EK22" s="12">
        <f t="shared" si="23"/>
        <v>55739.9</v>
      </c>
    </row>
    <row r="23" spans="1:141" s="20" customFormat="1" ht="15" customHeight="1">
      <c r="A23" s="13">
        <v>14</v>
      </c>
      <c r="B23" s="14" t="s">
        <v>23</v>
      </c>
      <c r="C23" s="26">
        <v>868.96379999999999</v>
      </c>
      <c r="D23" s="27">
        <f t="shared" si="24"/>
        <v>60115.4</v>
      </c>
      <c r="E23" s="26">
        <f t="shared" si="24"/>
        <v>41766.974999999991</v>
      </c>
      <c r="F23" s="15">
        <f t="shared" si="0"/>
        <v>33071.328500000003</v>
      </c>
      <c r="G23" s="15">
        <f t="shared" si="1"/>
        <v>79.180569097953608</v>
      </c>
      <c r="H23" s="15">
        <f t="shared" si="2"/>
        <v>55.013072357499084</v>
      </c>
      <c r="I23" s="27">
        <f t="shared" si="3"/>
        <v>10241.9</v>
      </c>
      <c r="J23" s="15">
        <f t="shared" si="3"/>
        <v>7681.3</v>
      </c>
      <c r="K23" s="15">
        <f t="shared" si="3"/>
        <v>3658.7284999999997</v>
      </c>
      <c r="L23" s="15">
        <f t="shared" si="4"/>
        <v>47.631631364482566</v>
      </c>
      <c r="M23" s="15">
        <f t="shared" si="5"/>
        <v>35.723142190413888</v>
      </c>
      <c r="N23" s="27">
        <f t="shared" si="25"/>
        <v>4518.5</v>
      </c>
      <c r="O23" s="15">
        <f t="shared" si="6"/>
        <v>3388.8</v>
      </c>
      <c r="P23" s="26">
        <f t="shared" si="6"/>
        <v>1548.9565</v>
      </c>
      <c r="Q23" s="15">
        <f t="shared" si="7"/>
        <v>45.70811201605288</v>
      </c>
      <c r="R23" s="16">
        <f t="shared" si="8"/>
        <v>34.280325329202171</v>
      </c>
      <c r="S23" s="26">
        <v>0</v>
      </c>
      <c r="T23" s="26">
        <v>0</v>
      </c>
      <c r="U23" s="26">
        <v>8.5244999999999997</v>
      </c>
      <c r="V23" s="26"/>
      <c r="W23" s="26"/>
      <c r="X23" s="26">
        <v>2901.4</v>
      </c>
      <c r="Y23" s="26">
        <v>2176</v>
      </c>
      <c r="Z23" s="26">
        <v>908.67</v>
      </c>
      <c r="AA23" s="26">
        <f t="shared" si="11"/>
        <v>41.758731617647058</v>
      </c>
      <c r="AB23" s="26">
        <f t="shared" si="12"/>
        <v>31.318329082511887</v>
      </c>
      <c r="AC23" s="26">
        <v>4518.5</v>
      </c>
      <c r="AD23" s="26">
        <v>3388.8</v>
      </c>
      <c r="AE23" s="26">
        <v>1540.432</v>
      </c>
      <c r="AF23" s="26">
        <f t="shared" si="13"/>
        <v>45.456562795089702</v>
      </c>
      <c r="AG23" s="26">
        <f t="shared" si="14"/>
        <v>34.091667588801592</v>
      </c>
      <c r="AH23" s="26">
        <v>760</v>
      </c>
      <c r="AI23" s="26">
        <v>570</v>
      </c>
      <c r="AJ23" s="26">
        <v>566.9</v>
      </c>
      <c r="AK23" s="26">
        <f>AJ23/AI23*100</f>
        <v>99.456140350877192</v>
      </c>
      <c r="AL23" s="26">
        <f>AJ23/AH23*100</f>
        <v>74.59210526315789</v>
      </c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>
        <v>39835.800000000003</v>
      </c>
      <c r="AY23" s="28">
        <v>26557.399999999998</v>
      </c>
      <c r="AZ23" s="28">
        <v>26557.399999999998</v>
      </c>
      <c r="BA23" s="26"/>
      <c r="BB23" s="26"/>
      <c r="BC23" s="26"/>
      <c r="BD23" s="28">
        <v>4037.6999999999971</v>
      </c>
      <c r="BE23" s="26">
        <v>3028.2749999999978</v>
      </c>
      <c r="BF23" s="28">
        <v>2355.2000000000007</v>
      </c>
      <c r="BG23" s="26"/>
      <c r="BH23" s="26"/>
      <c r="BI23" s="26"/>
      <c r="BJ23" s="24"/>
      <c r="BK23" s="24"/>
      <c r="BL23" s="25"/>
      <c r="BM23" s="26">
        <f t="shared" si="17"/>
        <v>672</v>
      </c>
      <c r="BN23" s="26">
        <f t="shared" si="17"/>
        <v>504</v>
      </c>
      <c r="BO23" s="26">
        <f t="shared" si="17"/>
        <v>422.50200000000001</v>
      </c>
      <c r="BP23" s="26">
        <f t="shared" si="18"/>
        <v>83.829761904761895</v>
      </c>
      <c r="BQ23" s="26">
        <f t="shared" si="19"/>
        <v>62.872321428571432</v>
      </c>
      <c r="BR23" s="26"/>
      <c r="BS23" s="26"/>
      <c r="BT23" s="26"/>
      <c r="BU23" s="26">
        <v>390</v>
      </c>
      <c r="BV23" s="26">
        <v>292.5</v>
      </c>
      <c r="BW23" s="26">
        <v>306.50200000000001</v>
      </c>
      <c r="BX23" s="26"/>
      <c r="BY23" s="26"/>
      <c r="BZ23" s="26"/>
      <c r="CA23" s="26">
        <v>282</v>
      </c>
      <c r="CB23" s="26">
        <v>211.5</v>
      </c>
      <c r="CC23" s="26">
        <v>116</v>
      </c>
      <c r="CD23" s="26"/>
      <c r="CE23" s="26"/>
      <c r="CF23" s="26"/>
      <c r="CG23" s="26"/>
      <c r="CH23" s="26"/>
      <c r="CI23" s="26"/>
      <c r="CJ23" s="26"/>
      <c r="CK23" s="26"/>
      <c r="CL23" s="26"/>
      <c r="CM23" s="26">
        <v>1390</v>
      </c>
      <c r="CN23" s="26">
        <v>1042.5</v>
      </c>
      <c r="CO23" s="26">
        <v>211.7</v>
      </c>
      <c r="CP23" s="26">
        <v>290</v>
      </c>
      <c r="CQ23" s="26">
        <v>217.5</v>
      </c>
      <c r="CR23" s="26">
        <v>19.7</v>
      </c>
      <c r="CS23" s="26"/>
      <c r="CT23" s="26"/>
      <c r="CU23" s="26"/>
      <c r="CV23" s="26"/>
      <c r="CW23" s="26"/>
      <c r="CX23" s="26"/>
      <c r="CY23" s="26">
        <v>6000</v>
      </c>
      <c r="CZ23" s="26">
        <v>4500</v>
      </c>
      <c r="DA23" s="26">
        <v>500</v>
      </c>
      <c r="DB23" s="26"/>
      <c r="DC23" s="26"/>
      <c r="DD23" s="26"/>
      <c r="DE23" s="26"/>
      <c r="DF23" s="26">
        <f t="shared" si="29"/>
        <v>60115.4</v>
      </c>
      <c r="DG23" s="26">
        <f t="shared" si="26"/>
        <v>41766.974999999991</v>
      </c>
      <c r="DH23" s="26">
        <f t="shared" si="30"/>
        <v>33071.328500000003</v>
      </c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>
        <f t="shared" si="20"/>
        <v>0</v>
      </c>
      <c r="EC23" s="26">
        <f t="shared" si="20"/>
        <v>0</v>
      </c>
      <c r="ED23" s="26">
        <f t="shared" si="21"/>
        <v>0</v>
      </c>
      <c r="EF23" s="12">
        <f t="shared" si="27"/>
        <v>0</v>
      </c>
      <c r="EG23" s="12">
        <f t="shared" si="22"/>
        <v>0</v>
      </c>
      <c r="EH23" s="12">
        <f t="shared" si="22"/>
        <v>0</v>
      </c>
      <c r="EI23" s="12">
        <f t="shared" si="28"/>
        <v>49873.5</v>
      </c>
      <c r="EJ23" s="12">
        <f t="shared" si="28"/>
        <v>34085.674999999996</v>
      </c>
      <c r="EK23" s="12">
        <f t="shared" si="23"/>
        <v>29412.6</v>
      </c>
    </row>
    <row r="24" spans="1:141" s="20" customFormat="1" ht="15" customHeight="1">
      <c r="A24" s="13">
        <v>15</v>
      </c>
      <c r="B24" s="14" t="s">
        <v>24</v>
      </c>
      <c r="C24" s="26">
        <v>18.094200000000001</v>
      </c>
      <c r="D24" s="27">
        <f t="shared" si="24"/>
        <v>12549.4</v>
      </c>
      <c r="E24" s="26">
        <f t="shared" si="24"/>
        <v>10202.625</v>
      </c>
      <c r="F24" s="15">
        <f t="shared" si="0"/>
        <v>6869.4871000000003</v>
      </c>
      <c r="G24" s="15">
        <f t="shared" si="1"/>
        <v>67.330585021011757</v>
      </c>
      <c r="H24" s="15">
        <f t="shared" si="2"/>
        <v>54.739566035029561</v>
      </c>
      <c r="I24" s="27">
        <f t="shared" si="3"/>
        <v>6491.7</v>
      </c>
      <c r="J24" s="15">
        <f t="shared" si="3"/>
        <v>5993.8</v>
      </c>
      <c r="K24" s="15">
        <f t="shared" si="3"/>
        <v>2376.2871</v>
      </c>
      <c r="L24" s="15">
        <f t="shared" si="4"/>
        <v>39.64575227735326</v>
      </c>
      <c r="M24" s="15">
        <f t="shared" si="5"/>
        <v>36.605004852349929</v>
      </c>
      <c r="N24" s="27">
        <f t="shared" si="25"/>
        <v>2475.6999999999998</v>
      </c>
      <c r="O24" s="15">
        <f t="shared" si="6"/>
        <v>1856.8</v>
      </c>
      <c r="P24" s="26">
        <f t="shared" si="6"/>
        <v>1217.6300999999999</v>
      </c>
      <c r="Q24" s="15">
        <f t="shared" si="7"/>
        <v>65.576804179233079</v>
      </c>
      <c r="R24" s="16">
        <f t="shared" si="8"/>
        <v>49.18326533909601</v>
      </c>
      <c r="S24" s="26">
        <v>375.7</v>
      </c>
      <c r="T24" s="26">
        <v>281.8</v>
      </c>
      <c r="U24" s="26">
        <v>317.7201</v>
      </c>
      <c r="V24" s="26">
        <f>U24/T24*100</f>
        <v>112.74666430092265</v>
      </c>
      <c r="W24" s="26">
        <f>U24/S24*100</f>
        <v>84.567500665424546</v>
      </c>
      <c r="X24" s="26">
        <v>1600</v>
      </c>
      <c r="Y24" s="26">
        <v>1200</v>
      </c>
      <c r="Z24" s="26">
        <v>683.15700000000004</v>
      </c>
      <c r="AA24" s="26">
        <f t="shared" si="11"/>
        <v>56.929749999999999</v>
      </c>
      <c r="AB24" s="26">
        <f t="shared" si="12"/>
        <v>42.697312500000002</v>
      </c>
      <c r="AC24" s="26">
        <v>2100</v>
      </c>
      <c r="AD24" s="26">
        <v>1575</v>
      </c>
      <c r="AE24" s="26">
        <v>899.91</v>
      </c>
      <c r="AF24" s="26">
        <f t="shared" si="13"/>
        <v>57.137142857142855</v>
      </c>
      <c r="AG24" s="26">
        <f t="shared" si="14"/>
        <v>42.85285714285714</v>
      </c>
      <c r="AH24" s="26">
        <v>36</v>
      </c>
      <c r="AI24" s="26">
        <v>27</v>
      </c>
      <c r="AJ24" s="26">
        <v>25</v>
      </c>
      <c r="AK24" s="26">
        <f>AJ24/AI24*100</f>
        <v>92.592592592592595</v>
      </c>
      <c r="AL24" s="26">
        <f>AJ24/AH24*100</f>
        <v>69.444444444444443</v>
      </c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>
        <v>4014.6</v>
      </c>
      <c r="AY24" s="28">
        <v>2676.4999999999991</v>
      </c>
      <c r="AZ24" s="28">
        <v>2676.4999999999991</v>
      </c>
      <c r="BA24" s="26"/>
      <c r="BB24" s="26"/>
      <c r="BC24" s="26"/>
      <c r="BD24" s="28">
        <v>2043.1</v>
      </c>
      <c r="BE24" s="26">
        <v>1532.3249999999998</v>
      </c>
      <c r="BF24" s="28">
        <v>1816.7000000000007</v>
      </c>
      <c r="BG24" s="26"/>
      <c r="BH24" s="26"/>
      <c r="BI24" s="26"/>
      <c r="BJ24" s="24"/>
      <c r="BK24" s="24"/>
      <c r="BL24" s="25"/>
      <c r="BM24" s="26">
        <f t="shared" si="17"/>
        <v>580</v>
      </c>
      <c r="BN24" s="26">
        <f t="shared" si="17"/>
        <v>435</v>
      </c>
      <c r="BO24" s="26">
        <f t="shared" si="17"/>
        <v>450.5</v>
      </c>
      <c r="BP24" s="26">
        <f t="shared" si="18"/>
        <v>103.56321839080461</v>
      </c>
      <c r="BQ24" s="26">
        <f t="shared" si="19"/>
        <v>77.672413793103445</v>
      </c>
      <c r="BR24" s="26">
        <v>580</v>
      </c>
      <c r="BS24" s="26">
        <v>435</v>
      </c>
      <c r="BT24" s="26">
        <v>450.5</v>
      </c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>
        <v>100</v>
      </c>
      <c r="CN24" s="26">
        <v>75</v>
      </c>
      <c r="CO24" s="26">
        <v>0</v>
      </c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>
        <v>1700</v>
      </c>
      <c r="DC24" s="26">
        <v>2400</v>
      </c>
      <c r="DD24" s="26"/>
      <c r="DE24" s="26"/>
      <c r="DF24" s="26">
        <f t="shared" si="29"/>
        <v>12549.4</v>
      </c>
      <c r="DG24" s="26">
        <f t="shared" si="26"/>
        <v>10202.625</v>
      </c>
      <c r="DH24" s="26">
        <f t="shared" si="30"/>
        <v>6869.4871000000003</v>
      </c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>
        <f t="shared" si="20"/>
        <v>0</v>
      </c>
      <c r="EC24" s="26">
        <f t="shared" si="20"/>
        <v>0</v>
      </c>
      <c r="ED24" s="26">
        <f t="shared" si="21"/>
        <v>0</v>
      </c>
      <c r="EF24" s="12">
        <f t="shared" si="27"/>
        <v>0</v>
      </c>
      <c r="EG24" s="12">
        <f t="shared" si="22"/>
        <v>0</v>
      </c>
      <c r="EH24" s="12">
        <f t="shared" si="22"/>
        <v>0</v>
      </c>
      <c r="EI24" s="12">
        <f t="shared" si="28"/>
        <v>6057.7</v>
      </c>
      <c r="EJ24" s="12">
        <f t="shared" si="28"/>
        <v>4208.8249999999989</v>
      </c>
      <c r="EK24" s="12">
        <f t="shared" si="23"/>
        <v>4493.2</v>
      </c>
    </row>
    <row r="25" spans="1:141" s="20" customFormat="1" ht="15" customHeight="1">
      <c r="A25" s="13">
        <v>16</v>
      </c>
      <c r="B25" s="14" t="s">
        <v>25</v>
      </c>
      <c r="C25" s="26">
        <v>9422.86</v>
      </c>
      <c r="D25" s="27">
        <f t="shared" si="24"/>
        <v>13662.1</v>
      </c>
      <c r="E25" s="26">
        <f t="shared" si="24"/>
        <v>9583.0999999999985</v>
      </c>
      <c r="F25" s="15">
        <f t="shared" si="0"/>
        <v>8370.0269999999982</v>
      </c>
      <c r="G25" s="15">
        <f t="shared" si="1"/>
        <v>87.341538750508704</v>
      </c>
      <c r="H25" s="15">
        <f t="shared" si="2"/>
        <v>61.264571332372022</v>
      </c>
      <c r="I25" s="27">
        <f t="shared" si="3"/>
        <v>5700</v>
      </c>
      <c r="J25" s="15">
        <f t="shared" si="3"/>
        <v>4275</v>
      </c>
      <c r="K25" s="15">
        <f t="shared" si="3"/>
        <v>2804.0269999999996</v>
      </c>
      <c r="L25" s="15">
        <f t="shared" si="4"/>
        <v>65.591274853801167</v>
      </c>
      <c r="M25" s="15">
        <f t="shared" si="5"/>
        <v>49.193456140350875</v>
      </c>
      <c r="N25" s="27">
        <f t="shared" si="25"/>
        <v>1200</v>
      </c>
      <c r="O25" s="15">
        <f t="shared" si="6"/>
        <v>900</v>
      </c>
      <c r="P25" s="26">
        <f t="shared" si="6"/>
        <v>659.077</v>
      </c>
      <c r="Q25" s="15">
        <f t="shared" si="7"/>
        <v>73.230777777777774</v>
      </c>
      <c r="R25" s="16">
        <f t="shared" si="8"/>
        <v>54.923083333333331</v>
      </c>
      <c r="S25" s="26">
        <v>0</v>
      </c>
      <c r="T25" s="26">
        <v>0</v>
      </c>
      <c r="U25" s="26">
        <v>5.2130000000000001</v>
      </c>
      <c r="V25" s="26"/>
      <c r="W25" s="26"/>
      <c r="X25" s="26">
        <v>3000</v>
      </c>
      <c r="Y25" s="26">
        <v>2250</v>
      </c>
      <c r="Z25" s="26">
        <v>1218.48</v>
      </c>
      <c r="AA25" s="26">
        <f t="shared" si="11"/>
        <v>54.154666666666664</v>
      </c>
      <c r="AB25" s="26">
        <f t="shared" si="12"/>
        <v>40.616</v>
      </c>
      <c r="AC25" s="26">
        <v>1200</v>
      </c>
      <c r="AD25" s="26">
        <v>900</v>
      </c>
      <c r="AE25" s="26">
        <v>653.86400000000003</v>
      </c>
      <c r="AF25" s="26">
        <f t="shared" si="13"/>
        <v>72.651555555555561</v>
      </c>
      <c r="AG25" s="26">
        <f t="shared" si="14"/>
        <v>54.488666666666674</v>
      </c>
      <c r="AH25" s="26">
        <v>200</v>
      </c>
      <c r="AI25" s="26">
        <v>150</v>
      </c>
      <c r="AJ25" s="26">
        <v>183.4</v>
      </c>
      <c r="AK25" s="26">
        <f>AJ25/AI25*100</f>
        <v>122.26666666666668</v>
      </c>
      <c r="AL25" s="26">
        <f>AJ25/AH25*100</f>
        <v>91.7</v>
      </c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>
        <v>7962.1</v>
      </c>
      <c r="AY25" s="28">
        <v>5308.0999999999995</v>
      </c>
      <c r="AZ25" s="28">
        <v>5308.0999999999995</v>
      </c>
      <c r="BA25" s="26"/>
      <c r="BB25" s="26"/>
      <c r="BC25" s="26"/>
      <c r="BD25" s="28">
        <v>0</v>
      </c>
      <c r="BE25" s="26">
        <v>0</v>
      </c>
      <c r="BF25" s="28">
        <v>257.90000000000055</v>
      </c>
      <c r="BG25" s="26"/>
      <c r="BH25" s="26"/>
      <c r="BI25" s="26"/>
      <c r="BJ25" s="24"/>
      <c r="BK25" s="24"/>
      <c r="BL25" s="25"/>
      <c r="BM25" s="26">
        <f t="shared" si="17"/>
        <v>1100</v>
      </c>
      <c r="BN25" s="26">
        <f t="shared" si="17"/>
        <v>825</v>
      </c>
      <c r="BO25" s="26">
        <f t="shared" si="17"/>
        <v>635.17999999999995</v>
      </c>
      <c r="BP25" s="26">
        <f t="shared" si="18"/>
        <v>76.991515151515145</v>
      </c>
      <c r="BQ25" s="26">
        <f t="shared" si="19"/>
        <v>57.743636363636362</v>
      </c>
      <c r="BR25" s="26">
        <v>1100</v>
      </c>
      <c r="BS25" s="26">
        <v>825</v>
      </c>
      <c r="BT25" s="26">
        <v>635.17999999999995</v>
      </c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>
        <v>200</v>
      </c>
      <c r="CN25" s="26">
        <v>150</v>
      </c>
      <c r="CO25" s="26">
        <v>107.89</v>
      </c>
      <c r="CP25" s="26">
        <v>200</v>
      </c>
      <c r="CQ25" s="26">
        <v>150</v>
      </c>
      <c r="CR25" s="26">
        <v>107.89</v>
      </c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>
        <f t="shared" si="29"/>
        <v>13662.1</v>
      </c>
      <c r="DG25" s="26">
        <f t="shared" si="26"/>
        <v>9583.0999999999985</v>
      </c>
      <c r="DH25" s="26">
        <f t="shared" si="30"/>
        <v>8370.0269999999982</v>
      </c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>
        <f t="shared" si="20"/>
        <v>0</v>
      </c>
      <c r="EC25" s="26">
        <f t="shared" si="20"/>
        <v>0</v>
      </c>
      <c r="ED25" s="26">
        <f t="shared" si="21"/>
        <v>0</v>
      </c>
      <c r="EF25" s="12">
        <f t="shared" si="27"/>
        <v>0</v>
      </c>
      <c r="EG25" s="12">
        <f t="shared" si="22"/>
        <v>0</v>
      </c>
      <c r="EH25" s="12">
        <f t="shared" si="22"/>
        <v>0</v>
      </c>
      <c r="EI25" s="12">
        <f t="shared" si="28"/>
        <v>7962.1</v>
      </c>
      <c r="EJ25" s="12">
        <f t="shared" si="28"/>
        <v>5308.0999999999995</v>
      </c>
      <c r="EK25" s="12">
        <f t="shared" si="23"/>
        <v>5566</v>
      </c>
    </row>
    <row r="26" spans="1:141" s="20" customFormat="1" ht="15" customHeight="1">
      <c r="A26" s="13">
        <v>17</v>
      </c>
      <c r="B26" s="14" t="s">
        <v>26</v>
      </c>
      <c r="C26" s="26">
        <v>6.0258000000000003</v>
      </c>
      <c r="D26" s="27">
        <f t="shared" si="24"/>
        <v>8594.2000000000007</v>
      </c>
      <c r="E26" s="26">
        <f t="shared" si="24"/>
        <v>5878.45</v>
      </c>
      <c r="F26" s="15">
        <f t="shared" si="0"/>
        <v>5368.1260000000002</v>
      </c>
      <c r="G26" s="15">
        <f t="shared" si="1"/>
        <v>91.318731978667856</v>
      </c>
      <c r="H26" s="15">
        <f t="shared" si="2"/>
        <v>62.462195434129995</v>
      </c>
      <c r="I26" s="27">
        <f t="shared" si="3"/>
        <v>1297.7</v>
      </c>
      <c r="J26" s="15">
        <f t="shared" si="3"/>
        <v>973.2</v>
      </c>
      <c r="K26" s="15">
        <f t="shared" si="3"/>
        <v>544.726</v>
      </c>
      <c r="L26" s="15">
        <f t="shared" si="4"/>
        <v>55.972667488697084</v>
      </c>
      <c r="M26" s="15">
        <f t="shared" si="5"/>
        <v>41.976265700855357</v>
      </c>
      <c r="N26" s="27">
        <f t="shared" si="25"/>
        <v>496</v>
      </c>
      <c r="O26" s="15">
        <f t="shared" si="25"/>
        <v>372</v>
      </c>
      <c r="P26" s="26">
        <f t="shared" si="25"/>
        <v>204</v>
      </c>
      <c r="Q26" s="15">
        <f t="shared" si="7"/>
        <v>54.838709677419352</v>
      </c>
      <c r="R26" s="16">
        <f t="shared" si="8"/>
        <v>41.12903225806452</v>
      </c>
      <c r="S26" s="26">
        <v>0</v>
      </c>
      <c r="T26" s="26">
        <v>0</v>
      </c>
      <c r="U26" s="26">
        <v>0</v>
      </c>
      <c r="V26" s="26"/>
      <c r="W26" s="26"/>
      <c r="X26" s="26">
        <v>596.70000000000005</v>
      </c>
      <c r="Y26" s="26">
        <v>447.5</v>
      </c>
      <c r="Z26" s="26">
        <v>182.55</v>
      </c>
      <c r="AA26" s="26">
        <f t="shared" si="11"/>
        <v>40.793296089385478</v>
      </c>
      <c r="AB26" s="26">
        <f t="shared" si="12"/>
        <v>30.593262946204124</v>
      </c>
      <c r="AC26" s="26">
        <v>496</v>
      </c>
      <c r="AD26" s="26">
        <v>372</v>
      </c>
      <c r="AE26" s="26">
        <v>204</v>
      </c>
      <c r="AF26" s="26">
        <f t="shared" si="13"/>
        <v>54.838709677419352</v>
      </c>
      <c r="AG26" s="26">
        <f t="shared" si="14"/>
        <v>41.12903225806452</v>
      </c>
      <c r="AH26" s="26">
        <v>0</v>
      </c>
      <c r="AI26" s="26">
        <v>0</v>
      </c>
      <c r="AJ26" s="26">
        <v>0</v>
      </c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>
        <v>6806.2999999999993</v>
      </c>
      <c r="AY26" s="28">
        <v>4537.5999999999995</v>
      </c>
      <c r="AZ26" s="28">
        <v>4537.5999999999995</v>
      </c>
      <c r="BA26" s="26"/>
      <c r="BB26" s="26"/>
      <c r="BC26" s="26"/>
      <c r="BD26" s="28">
        <v>490.20000000000073</v>
      </c>
      <c r="BE26" s="26">
        <v>367.65000000000055</v>
      </c>
      <c r="BF26" s="28">
        <v>285.80000000000018</v>
      </c>
      <c r="BG26" s="26"/>
      <c r="BH26" s="26"/>
      <c r="BI26" s="26"/>
      <c r="BJ26" s="24"/>
      <c r="BK26" s="24"/>
      <c r="BL26" s="25"/>
      <c r="BM26" s="26">
        <f t="shared" ref="BM26:BP33" si="31">BR26+BU26+BX26+CA26</f>
        <v>205</v>
      </c>
      <c r="BN26" s="26">
        <f t="shared" si="31"/>
        <v>153.69999999999999</v>
      </c>
      <c r="BO26" s="26">
        <f t="shared" si="31"/>
        <v>158.17599999999999</v>
      </c>
      <c r="BP26" s="26">
        <f t="shared" si="18"/>
        <v>102.91216655823033</v>
      </c>
      <c r="BQ26" s="26">
        <f t="shared" si="19"/>
        <v>77.159024390243886</v>
      </c>
      <c r="BR26" s="26">
        <v>205</v>
      </c>
      <c r="BS26" s="26">
        <v>153.69999999999999</v>
      </c>
      <c r="BT26" s="26">
        <v>158.17599999999999</v>
      </c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>
        <f t="shared" si="29"/>
        <v>8594.2000000000007</v>
      </c>
      <c r="DG26" s="26">
        <f t="shared" si="26"/>
        <v>5878.45</v>
      </c>
      <c r="DH26" s="26">
        <f t="shared" si="30"/>
        <v>5368.1260000000002</v>
      </c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>
        <f t="shared" ref="EB26:EC33" si="32">DI26+DL26+DO26+DR26+DU26+DX26</f>
        <v>0</v>
      </c>
      <c r="EC26" s="26">
        <f t="shared" si="32"/>
        <v>0</v>
      </c>
      <c r="ED26" s="26">
        <f t="shared" si="21"/>
        <v>0</v>
      </c>
      <c r="EF26" s="12">
        <f t="shared" si="27"/>
        <v>0</v>
      </c>
      <c r="EG26" s="12">
        <f t="shared" si="27"/>
        <v>0</v>
      </c>
      <c r="EH26" s="12">
        <f t="shared" si="27"/>
        <v>0</v>
      </c>
      <c r="EI26" s="12">
        <f t="shared" si="28"/>
        <v>7296.5</v>
      </c>
      <c r="EJ26" s="12">
        <f t="shared" si="28"/>
        <v>4905.25</v>
      </c>
      <c r="EK26" s="12">
        <f t="shared" si="23"/>
        <v>4823.3999999999996</v>
      </c>
    </row>
    <row r="27" spans="1:141" s="20" customFormat="1" ht="15" customHeight="1">
      <c r="A27" s="13">
        <v>18</v>
      </c>
      <c r="B27" s="14" t="s">
        <v>27</v>
      </c>
      <c r="C27" s="26">
        <v>10611.527099999999</v>
      </c>
      <c r="D27" s="27">
        <f t="shared" si="24"/>
        <v>19294.099999999999</v>
      </c>
      <c r="E27" s="26">
        <f t="shared" si="24"/>
        <v>12796.3</v>
      </c>
      <c r="F27" s="15">
        <f t="shared" si="0"/>
        <v>11004.524300000001</v>
      </c>
      <c r="G27" s="15">
        <f t="shared" si="1"/>
        <v>85.997704805295299</v>
      </c>
      <c r="H27" s="15">
        <f t="shared" si="2"/>
        <v>57.03569640460038</v>
      </c>
      <c r="I27" s="27">
        <f t="shared" si="3"/>
        <v>4857</v>
      </c>
      <c r="J27" s="15">
        <f t="shared" si="3"/>
        <v>3642.8</v>
      </c>
      <c r="K27" s="15">
        <f t="shared" si="3"/>
        <v>1438.6242999999999</v>
      </c>
      <c r="L27" s="15">
        <f t="shared" si="4"/>
        <v>39.49226693752059</v>
      </c>
      <c r="M27" s="15">
        <f t="shared" si="5"/>
        <v>29.619606753139799</v>
      </c>
      <c r="N27" s="27">
        <f t="shared" si="25"/>
        <v>1358.6</v>
      </c>
      <c r="O27" s="15">
        <f t="shared" si="25"/>
        <v>1019</v>
      </c>
      <c r="P27" s="26">
        <f t="shared" si="25"/>
        <v>604.69129999999996</v>
      </c>
      <c r="Q27" s="15">
        <f t="shared" si="7"/>
        <v>59.341638861629043</v>
      </c>
      <c r="R27" s="16">
        <f t="shared" si="8"/>
        <v>44.508413072280291</v>
      </c>
      <c r="S27" s="26">
        <v>44.6</v>
      </c>
      <c r="T27" s="26">
        <v>33.5</v>
      </c>
      <c r="U27" s="26">
        <v>46.441299999999998</v>
      </c>
      <c r="V27" s="26">
        <f>U27/T27*100</f>
        <v>138.63074626865671</v>
      </c>
      <c r="W27" s="26">
        <f>U27/S27*100</f>
        <v>104.12847533632285</v>
      </c>
      <c r="X27" s="26">
        <v>1952.4</v>
      </c>
      <c r="Y27" s="26">
        <v>1464.3000000000002</v>
      </c>
      <c r="Z27" s="26">
        <v>738.73299999999995</v>
      </c>
      <c r="AA27" s="26">
        <f t="shared" si="11"/>
        <v>50.449566345694173</v>
      </c>
      <c r="AB27" s="26">
        <f t="shared" si="12"/>
        <v>37.837174759270638</v>
      </c>
      <c r="AC27" s="26">
        <v>1314</v>
      </c>
      <c r="AD27" s="26">
        <v>985.5</v>
      </c>
      <c r="AE27" s="26">
        <v>558.25</v>
      </c>
      <c r="AF27" s="26">
        <f t="shared" si="13"/>
        <v>56.646372399797059</v>
      </c>
      <c r="AG27" s="26">
        <f t="shared" si="14"/>
        <v>42.484779299847794</v>
      </c>
      <c r="AH27" s="26">
        <v>120</v>
      </c>
      <c r="AI27" s="26">
        <v>90</v>
      </c>
      <c r="AJ27" s="26">
        <v>4</v>
      </c>
      <c r="AK27" s="26">
        <f t="shared" ref="AK27:AK34" si="33">AJ27/AI27*100</f>
        <v>4.4444444444444446</v>
      </c>
      <c r="AL27" s="26">
        <f t="shared" ref="AL27:AL34" si="34">AJ27/AH27*100</f>
        <v>3.3333333333333335</v>
      </c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>
        <v>13730.099999999999</v>
      </c>
      <c r="AY27" s="28">
        <v>9153.4999999999982</v>
      </c>
      <c r="AZ27" s="28">
        <v>9153.4999999999982</v>
      </c>
      <c r="BA27" s="26"/>
      <c r="BB27" s="26"/>
      <c r="BC27" s="26"/>
      <c r="BD27" s="28">
        <v>707.00000000000182</v>
      </c>
      <c r="BE27" s="26">
        <v>0</v>
      </c>
      <c r="BF27" s="28">
        <v>412.40000000000146</v>
      </c>
      <c r="BG27" s="26"/>
      <c r="BH27" s="26"/>
      <c r="BI27" s="26"/>
      <c r="BJ27" s="24"/>
      <c r="BK27" s="24"/>
      <c r="BL27" s="25"/>
      <c r="BM27" s="26">
        <f t="shared" si="31"/>
        <v>1226</v>
      </c>
      <c r="BN27" s="26">
        <f t="shared" si="31"/>
        <v>919.5</v>
      </c>
      <c r="BO27" s="26">
        <f t="shared" si="31"/>
        <v>51.2</v>
      </c>
      <c r="BP27" s="26">
        <f t="shared" si="18"/>
        <v>5.5682436106579667</v>
      </c>
      <c r="BQ27" s="26">
        <f t="shared" si="19"/>
        <v>4.1761827079934744</v>
      </c>
      <c r="BR27" s="26">
        <v>1226</v>
      </c>
      <c r="BS27" s="26">
        <v>919.5</v>
      </c>
      <c r="BT27" s="26">
        <v>51.2</v>
      </c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>
        <v>200</v>
      </c>
      <c r="CN27" s="26">
        <v>150</v>
      </c>
      <c r="CO27" s="26">
        <v>40</v>
      </c>
      <c r="CP27" s="26">
        <v>108</v>
      </c>
      <c r="CQ27" s="26">
        <v>81</v>
      </c>
      <c r="CR27" s="26">
        <v>0</v>
      </c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>
        <f t="shared" si="29"/>
        <v>19294.099999999999</v>
      </c>
      <c r="DG27" s="26">
        <f t="shared" si="26"/>
        <v>12796.3</v>
      </c>
      <c r="DH27" s="26">
        <f t="shared" si="30"/>
        <v>11004.524300000001</v>
      </c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>
        <f t="shared" si="32"/>
        <v>0</v>
      </c>
      <c r="EC27" s="26">
        <f t="shared" si="32"/>
        <v>0</v>
      </c>
      <c r="ED27" s="26">
        <f t="shared" si="21"/>
        <v>0</v>
      </c>
      <c r="EF27" s="12">
        <f t="shared" si="27"/>
        <v>0</v>
      </c>
      <c r="EG27" s="12">
        <f t="shared" si="27"/>
        <v>0</v>
      </c>
      <c r="EH27" s="12">
        <f t="shared" si="27"/>
        <v>0</v>
      </c>
      <c r="EI27" s="12">
        <f t="shared" si="28"/>
        <v>14437.1</v>
      </c>
      <c r="EJ27" s="12">
        <f t="shared" si="28"/>
        <v>9153.4999999999982</v>
      </c>
      <c r="EK27" s="12">
        <f t="shared" si="23"/>
        <v>9565.9</v>
      </c>
    </row>
    <row r="28" spans="1:141" s="20" customFormat="1" ht="15" customHeight="1">
      <c r="A28" s="13">
        <v>19</v>
      </c>
      <c r="B28" s="14" t="s">
        <v>28</v>
      </c>
      <c r="C28" s="26">
        <v>3.4</v>
      </c>
      <c r="D28" s="27">
        <f t="shared" si="24"/>
        <v>52812.7</v>
      </c>
      <c r="E28" s="26">
        <f t="shared" si="24"/>
        <v>36501.65</v>
      </c>
      <c r="F28" s="15">
        <f t="shared" si="0"/>
        <v>30025.464800000005</v>
      </c>
      <c r="G28" s="15">
        <f t="shared" si="1"/>
        <v>82.25782889266651</v>
      </c>
      <c r="H28" s="15">
        <f t="shared" si="2"/>
        <v>56.852735800290475</v>
      </c>
      <c r="I28" s="27">
        <f t="shared" si="3"/>
        <v>12017.800000000001</v>
      </c>
      <c r="J28" s="15">
        <f t="shared" si="3"/>
        <v>9013.2999999999993</v>
      </c>
      <c r="K28" s="15">
        <f t="shared" si="3"/>
        <v>3120.7647999999999</v>
      </c>
      <c r="L28" s="15">
        <f t="shared" si="4"/>
        <v>34.623997869814609</v>
      </c>
      <c r="M28" s="15">
        <f t="shared" si="5"/>
        <v>25.967854349381746</v>
      </c>
      <c r="N28" s="27">
        <f t="shared" si="25"/>
        <v>5141.7</v>
      </c>
      <c r="O28" s="15">
        <f t="shared" si="25"/>
        <v>3856.2</v>
      </c>
      <c r="P28" s="26">
        <f t="shared" si="25"/>
        <v>1351.9548</v>
      </c>
      <c r="Q28" s="15">
        <f t="shared" si="7"/>
        <v>35.059250038898398</v>
      </c>
      <c r="R28" s="16">
        <f t="shared" si="8"/>
        <v>26.293926133380012</v>
      </c>
      <c r="S28" s="26">
        <v>0</v>
      </c>
      <c r="T28" s="26">
        <v>0</v>
      </c>
      <c r="U28" s="26">
        <v>0.23480000000000001</v>
      </c>
      <c r="V28" s="26"/>
      <c r="W28" s="26"/>
      <c r="X28" s="26">
        <v>2590</v>
      </c>
      <c r="Y28" s="26">
        <v>1942.5</v>
      </c>
      <c r="Z28" s="26">
        <v>808.54399999999998</v>
      </c>
      <c r="AA28" s="26">
        <f t="shared" si="11"/>
        <v>41.623886743886743</v>
      </c>
      <c r="AB28" s="26">
        <f t="shared" si="12"/>
        <v>31.217915057915057</v>
      </c>
      <c r="AC28" s="26">
        <v>5141.7</v>
      </c>
      <c r="AD28" s="26">
        <v>3856.2</v>
      </c>
      <c r="AE28" s="26">
        <v>1351.72</v>
      </c>
      <c r="AF28" s="26">
        <f t="shared" si="13"/>
        <v>35.053161143094243</v>
      </c>
      <c r="AG28" s="26">
        <f t="shared" si="14"/>
        <v>26.289359550343271</v>
      </c>
      <c r="AH28" s="26">
        <v>40</v>
      </c>
      <c r="AI28" s="26">
        <v>30</v>
      </c>
      <c r="AJ28" s="26">
        <v>15</v>
      </c>
      <c r="AK28" s="26">
        <f t="shared" si="33"/>
        <v>50</v>
      </c>
      <c r="AL28" s="26">
        <f t="shared" si="34"/>
        <v>37.5</v>
      </c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>
        <v>37293.9</v>
      </c>
      <c r="AY28" s="28">
        <v>24862.6</v>
      </c>
      <c r="AZ28" s="28">
        <v>24862.6</v>
      </c>
      <c r="BA28" s="26"/>
      <c r="BB28" s="26"/>
      <c r="BC28" s="26"/>
      <c r="BD28" s="28">
        <v>3501</v>
      </c>
      <c r="BE28" s="26">
        <v>2625.75</v>
      </c>
      <c r="BF28" s="28">
        <v>2042.1000000000022</v>
      </c>
      <c r="BG28" s="26"/>
      <c r="BH28" s="26"/>
      <c r="BI28" s="26"/>
      <c r="BJ28" s="24"/>
      <c r="BK28" s="24"/>
      <c r="BL28" s="25"/>
      <c r="BM28" s="26">
        <f t="shared" si="31"/>
        <v>886.1</v>
      </c>
      <c r="BN28" s="26">
        <f t="shared" si="31"/>
        <v>664.6</v>
      </c>
      <c r="BO28" s="26">
        <f t="shared" si="31"/>
        <v>705.24</v>
      </c>
      <c r="BP28" s="26">
        <f t="shared" si="18"/>
        <v>106.11495636473067</v>
      </c>
      <c r="BQ28" s="26">
        <f t="shared" si="19"/>
        <v>79.589211149983072</v>
      </c>
      <c r="BR28" s="26">
        <v>616</v>
      </c>
      <c r="BS28" s="26">
        <v>462</v>
      </c>
      <c r="BT28" s="26">
        <v>484</v>
      </c>
      <c r="BU28" s="26"/>
      <c r="BV28" s="26"/>
      <c r="BW28" s="26"/>
      <c r="BX28" s="26"/>
      <c r="BY28" s="26"/>
      <c r="BZ28" s="26"/>
      <c r="CA28" s="26">
        <v>270.10000000000002</v>
      </c>
      <c r="CB28" s="26">
        <v>202.6</v>
      </c>
      <c r="CC28" s="26">
        <v>221.24</v>
      </c>
      <c r="CD28" s="26"/>
      <c r="CE28" s="26"/>
      <c r="CF28" s="26"/>
      <c r="CG28" s="26"/>
      <c r="CH28" s="26"/>
      <c r="CI28" s="26"/>
      <c r="CJ28" s="26"/>
      <c r="CK28" s="26"/>
      <c r="CL28" s="26"/>
      <c r="CM28" s="26">
        <v>3360</v>
      </c>
      <c r="CN28" s="26">
        <v>2520</v>
      </c>
      <c r="CO28" s="26">
        <v>240.02600000000001</v>
      </c>
      <c r="CP28" s="26">
        <v>960</v>
      </c>
      <c r="CQ28" s="26">
        <v>720</v>
      </c>
      <c r="CR28" s="26">
        <v>230.02600000000001</v>
      </c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>
        <f t="shared" si="29"/>
        <v>52812.7</v>
      </c>
      <c r="DG28" s="26">
        <f t="shared" si="26"/>
        <v>36501.65</v>
      </c>
      <c r="DH28" s="26">
        <f t="shared" si="30"/>
        <v>30025.464800000005</v>
      </c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>
        <f t="shared" si="32"/>
        <v>0</v>
      </c>
      <c r="EC28" s="26">
        <f t="shared" si="32"/>
        <v>0</v>
      </c>
      <c r="ED28" s="26">
        <f t="shared" si="21"/>
        <v>0</v>
      </c>
      <c r="EF28" s="12">
        <f t="shared" si="27"/>
        <v>0</v>
      </c>
      <c r="EG28" s="12">
        <f t="shared" si="27"/>
        <v>0</v>
      </c>
      <c r="EH28" s="12">
        <f t="shared" si="27"/>
        <v>0</v>
      </c>
      <c r="EI28" s="12">
        <f t="shared" si="28"/>
        <v>40794.9</v>
      </c>
      <c r="EJ28" s="12">
        <f t="shared" si="28"/>
        <v>27488.35</v>
      </c>
      <c r="EK28" s="12">
        <f t="shared" si="23"/>
        <v>26904.7</v>
      </c>
    </row>
    <row r="29" spans="1:141" s="20" customFormat="1" ht="15" customHeight="1">
      <c r="A29" s="13">
        <v>20</v>
      </c>
      <c r="B29" s="14" t="s">
        <v>29</v>
      </c>
      <c r="C29" s="26">
        <v>555.81619999999998</v>
      </c>
      <c r="D29" s="27">
        <f t="shared" si="24"/>
        <v>17516</v>
      </c>
      <c r="E29" s="26">
        <f t="shared" si="24"/>
        <v>12650.300000000001</v>
      </c>
      <c r="F29" s="15">
        <f t="shared" si="0"/>
        <v>10719.0391</v>
      </c>
      <c r="G29" s="15">
        <f t="shared" si="1"/>
        <v>84.733477466937529</v>
      </c>
      <c r="H29" s="15">
        <f t="shared" si="2"/>
        <v>61.195701644211006</v>
      </c>
      <c r="I29" s="27">
        <f t="shared" si="3"/>
        <v>4455.6000000000004</v>
      </c>
      <c r="J29" s="15">
        <f t="shared" si="3"/>
        <v>3341.6000000000004</v>
      </c>
      <c r="K29" s="15">
        <f t="shared" si="3"/>
        <v>1480.3391000000001</v>
      </c>
      <c r="L29" s="15">
        <f t="shared" si="4"/>
        <v>44.30030823557577</v>
      </c>
      <c r="M29" s="15">
        <f t="shared" si="5"/>
        <v>33.224236915342495</v>
      </c>
      <c r="N29" s="27">
        <f t="shared" si="25"/>
        <v>1502</v>
      </c>
      <c r="O29" s="15">
        <f t="shared" si="25"/>
        <v>1126.5</v>
      </c>
      <c r="P29" s="26">
        <f t="shared" si="25"/>
        <v>446.13909999999998</v>
      </c>
      <c r="Q29" s="15">
        <f t="shared" si="7"/>
        <v>39.604003550821126</v>
      </c>
      <c r="R29" s="16">
        <f t="shared" si="8"/>
        <v>29.703002663115846</v>
      </c>
      <c r="S29" s="26">
        <v>0</v>
      </c>
      <c r="T29" s="26">
        <v>0</v>
      </c>
      <c r="U29" s="26">
        <v>0.23910000000000001</v>
      </c>
      <c r="V29" s="26"/>
      <c r="W29" s="26"/>
      <c r="X29" s="26">
        <v>1586.5</v>
      </c>
      <c r="Y29" s="26">
        <v>1189.8</v>
      </c>
      <c r="Z29" s="26">
        <v>781.7</v>
      </c>
      <c r="AA29" s="26">
        <f t="shared" si="11"/>
        <v>65.700117666834771</v>
      </c>
      <c r="AB29" s="26">
        <f t="shared" si="12"/>
        <v>49.271982351087303</v>
      </c>
      <c r="AC29" s="26">
        <v>1502</v>
      </c>
      <c r="AD29" s="26">
        <v>1126.5</v>
      </c>
      <c r="AE29" s="26">
        <v>445.9</v>
      </c>
      <c r="AF29" s="26">
        <f t="shared" si="13"/>
        <v>39.582778517532176</v>
      </c>
      <c r="AG29" s="26">
        <f t="shared" si="14"/>
        <v>29.687083888149136</v>
      </c>
      <c r="AH29" s="26">
        <v>68.8</v>
      </c>
      <c r="AI29" s="26">
        <v>51.599999999999994</v>
      </c>
      <c r="AJ29" s="26">
        <v>36.9</v>
      </c>
      <c r="AK29" s="26">
        <f t="shared" si="33"/>
        <v>71.511627906976756</v>
      </c>
      <c r="AL29" s="26">
        <f t="shared" si="34"/>
        <v>53.633720930232556</v>
      </c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>
        <v>10940.4</v>
      </c>
      <c r="AY29" s="28">
        <v>7293.7</v>
      </c>
      <c r="AZ29" s="28">
        <v>7293.7</v>
      </c>
      <c r="BA29" s="26"/>
      <c r="BB29" s="26"/>
      <c r="BC29" s="26"/>
      <c r="BD29" s="28">
        <v>420</v>
      </c>
      <c r="BE29" s="26">
        <v>315</v>
      </c>
      <c r="BF29" s="28">
        <v>245</v>
      </c>
      <c r="BG29" s="26"/>
      <c r="BH29" s="26"/>
      <c r="BI29" s="26"/>
      <c r="BJ29" s="24"/>
      <c r="BK29" s="24"/>
      <c r="BL29" s="25"/>
      <c r="BM29" s="26">
        <f t="shared" si="31"/>
        <v>1298.3</v>
      </c>
      <c r="BN29" s="26">
        <f t="shared" si="31"/>
        <v>973.7</v>
      </c>
      <c r="BO29" s="26">
        <f t="shared" si="31"/>
        <v>215.6</v>
      </c>
      <c r="BP29" s="26">
        <f t="shared" si="18"/>
        <v>22.142343637670738</v>
      </c>
      <c r="BQ29" s="26">
        <f t="shared" si="19"/>
        <v>16.606331356389127</v>
      </c>
      <c r="BR29" s="26">
        <v>1298.3</v>
      </c>
      <c r="BS29" s="26">
        <v>973.7</v>
      </c>
      <c r="BT29" s="26">
        <v>215.6</v>
      </c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>
        <v>1700</v>
      </c>
      <c r="CZ29" s="26">
        <v>1700</v>
      </c>
      <c r="DA29" s="26">
        <v>1700</v>
      </c>
      <c r="DB29" s="26"/>
      <c r="DC29" s="26"/>
      <c r="DD29" s="26"/>
      <c r="DE29" s="26"/>
      <c r="DF29" s="26">
        <f t="shared" si="29"/>
        <v>17516</v>
      </c>
      <c r="DG29" s="26">
        <f t="shared" si="26"/>
        <v>12650.300000000001</v>
      </c>
      <c r="DH29" s="26">
        <f t="shared" si="30"/>
        <v>10719.0391</v>
      </c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>
        <f t="shared" si="32"/>
        <v>0</v>
      </c>
      <c r="EC29" s="26">
        <f t="shared" si="32"/>
        <v>0</v>
      </c>
      <c r="ED29" s="26">
        <f t="shared" si="21"/>
        <v>0</v>
      </c>
      <c r="EF29" s="12">
        <f t="shared" si="27"/>
        <v>0</v>
      </c>
      <c r="EG29" s="12">
        <f t="shared" si="27"/>
        <v>0</v>
      </c>
      <c r="EH29" s="12">
        <f t="shared" si="27"/>
        <v>0</v>
      </c>
      <c r="EI29" s="12">
        <f t="shared" si="28"/>
        <v>13060.4</v>
      </c>
      <c r="EJ29" s="12">
        <f t="shared" si="28"/>
        <v>9308.7000000000007</v>
      </c>
      <c r="EK29" s="12">
        <f t="shared" si="23"/>
        <v>9238.7000000000007</v>
      </c>
    </row>
    <row r="30" spans="1:141" s="20" customFormat="1" ht="15" customHeight="1">
      <c r="A30" s="13">
        <v>21</v>
      </c>
      <c r="B30" s="14" t="s">
        <v>30</v>
      </c>
      <c r="C30" s="26">
        <v>1652.5031999999999</v>
      </c>
      <c r="D30" s="27">
        <f t="shared" si="24"/>
        <v>8970.8000000000011</v>
      </c>
      <c r="E30" s="26">
        <f t="shared" si="24"/>
        <v>6103.3</v>
      </c>
      <c r="F30" s="15">
        <f t="shared" si="0"/>
        <v>6184.1680000000006</v>
      </c>
      <c r="G30" s="15">
        <f t="shared" si="1"/>
        <v>101.32498812118035</v>
      </c>
      <c r="H30" s="15">
        <f t="shared" si="2"/>
        <v>68.936638872787256</v>
      </c>
      <c r="I30" s="27">
        <f t="shared" si="3"/>
        <v>1472.6</v>
      </c>
      <c r="J30" s="15">
        <f t="shared" si="3"/>
        <v>1104.5</v>
      </c>
      <c r="K30" s="15">
        <f t="shared" si="3"/>
        <v>872.56799999999998</v>
      </c>
      <c r="L30" s="15">
        <f t="shared" si="4"/>
        <v>79.001177003168849</v>
      </c>
      <c r="M30" s="15">
        <f t="shared" si="5"/>
        <v>59.253565122911859</v>
      </c>
      <c r="N30" s="27">
        <f t="shared" si="25"/>
        <v>1028</v>
      </c>
      <c r="O30" s="15">
        <f t="shared" si="25"/>
        <v>771</v>
      </c>
      <c r="P30" s="26">
        <f t="shared" si="25"/>
        <v>656.76</v>
      </c>
      <c r="Q30" s="15">
        <f t="shared" si="7"/>
        <v>85.182879377431902</v>
      </c>
      <c r="R30" s="16">
        <f t="shared" si="8"/>
        <v>63.887159533073934</v>
      </c>
      <c r="S30" s="26">
        <v>0</v>
      </c>
      <c r="T30" s="26">
        <v>0</v>
      </c>
      <c r="U30" s="26">
        <v>0</v>
      </c>
      <c r="V30" s="26"/>
      <c r="W30" s="26"/>
      <c r="X30" s="26">
        <v>374.6</v>
      </c>
      <c r="Y30" s="26">
        <v>281</v>
      </c>
      <c r="Z30" s="26">
        <v>163.30799999999999</v>
      </c>
      <c r="AA30" s="26">
        <f t="shared" si="11"/>
        <v>58.116725978647686</v>
      </c>
      <c r="AB30" s="26">
        <f t="shared" si="12"/>
        <v>43.595301655098766</v>
      </c>
      <c r="AC30" s="26">
        <v>1028</v>
      </c>
      <c r="AD30" s="26">
        <v>771</v>
      </c>
      <c r="AE30" s="26">
        <v>656.76</v>
      </c>
      <c r="AF30" s="26">
        <f t="shared" si="13"/>
        <v>85.182879377431902</v>
      </c>
      <c r="AG30" s="26">
        <f t="shared" si="14"/>
        <v>63.887159533073934</v>
      </c>
      <c r="AH30" s="26">
        <v>70</v>
      </c>
      <c r="AI30" s="26">
        <v>52.5</v>
      </c>
      <c r="AJ30" s="26">
        <v>46.5</v>
      </c>
      <c r="AK30" s="26">
        <f t="shared" si="33"/>
        <v>88.571428571428569</v>
      </c>
      <c r="AL30" s="26">
        <f t="shared" si="34"/>
        <v>66.428571428571431</v>
      </c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>
        <v>7498.2000000000007</v>
      </c>
      <c r="AY30" s="28">
        <v>4998.8</v>
      </c>
      <c r="AZ30" s="28">
        <v>4998.8</v>
      </c>
      <c r="BA30" s="26"/>
      <c r="BB30" s="26"/>
      <c r="BC30" s="26"/>
      <c r="BD30" s="28">
        <v>0</v>
      </c>
      <c r="BE30" s="26">
        <v>0</v>
      </c>
      <c r="BF30" s="28">
        <v>312.80000000000018</v>
      </c>
      <c r="BG30" s="26"/>
      <c r="BH30" s="26"/>
      <c r="BI30" s="26"/>
      <c r="BJ30" s="24"/>
      <c r="BK30" s="24"/>
      <c r="BL30" s="25"/>
      <c r="BM30" s="26">
        <f t="shared" si="31"/>
        <v>0</v>
      </c>
      <c r="BN30" s="26">
        <f t="shared" si="31"/>
        <v>0</v>
      </c>
      <c r="BO30" s="26">
        <f t="shared" si="31"/>
        <v>0</v>
      </c>
      <c r="BP30" s="26">
        <f t="shared" si="31"/>
        <v>0</v>
      </c>
      <c r="BQ30" s="26">
        <v>0</v>
      </c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>
        <v>6</v>
      </c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>
        <f t="shared" si="29"/>
        <v>8970.8000000000011</v>
      </c>
      <c r="DG30" s="26">
        <f t="shared" si="26"/>
        <v>6103.3</v>
      </c>
      <c r="DH30" s="26">
        <f t="shared" si="30"/>
        <v>6184.1680000000006</v>
      </c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>
        <f t="shared" si="32"/>
        <v>0</v>
      </c>
      <c r="EC30" s="26">
        <f t="shared" si="32"/>
        <v>0</v>
      </c>
      <c r="ED30" s="26">
        <f t="shared" si="21"/>
        <v>0</v>
      </c>
      <c r="EF30" s="12">
        <f t="shared" si="27"/>
        <v>0</v>
      </c>
      <c r="EG30" s="12">
        <f t="shared" si="27"/>
        <v>0</v>
      </c>
      <c r="EH30" s="12">
        <f t="shared" si="27"/>
        <v>0</v>
      </c>
      <c r="EI30" s="12">
        <f t="shared" si="28"/>
        <v>7498.2000000000007</v>
      </c>
      <c r="EJ30" s="12">
        <f t="shared" si="28"/>
        <v>4998.8</v>
      </c>
      <c r="EK30" s="12">
        <f t="shared" si="23"/>
        <v>5311.6</v>
      </c>
    </row>
    <row r="31" spans="1:141" s="20" customFormat="1" ht="15" customHeight="1">
      <c r="A31" s="13">
        <v>22</v>
      </c>
      <c r="B31" s="14" t="s">
        <v>31</v>
      </c>
      <c r="C31" s="26">
        <v>1789.7029000000002</v>
      </c>
      <c r="D31" s="27">
        <f t="shared" si="24"/>
        <v>39280.199999999997</v>
      </c>
      <c r="E31" s="26">
        <f t="shared" si="24"/>
        <v>27237.674999999999</v>
      </c>
      <c r="F31" s="15">
        <f t="shared" si="0"/>
        <v>23560.345500000003</v>
      </c>
      <c r="G31" s="15">
        <f t="shared" si="1"/>
        <v>86.499106476599067</v>
      </c>
      <c r="H31" s="15">
        <f t="shared" si="2"/>
        <v>59.980207585501098</v>
      </c>
      <c r="I31" s="27">
        <f t="shared" si="3"/>
        <v>9970</v>
      </c>
      <c r="J31" s="15">
        <f t="shared" si="3"/>
        <v>7477.4</v>
      </c>
      <c r="K31" s="15">
        <f t="shared" si="3"/>
        <v>4202.5455000000002</v>
      </c>
      <c r="L31" s="15">
        <f t="shared" si="4"/>
        <v>56.203299275149121</v>
      </c>
      <c r="M31" s="15">
        <f t="shared" si="5"/>
        <v>42.15191073219659</v>
      </c>
      <c r="N31" s="27">
        <f t="shared" si="25"/>
        <v>2865</v>
      </c>
      <c r="O31" s="15">
        <f t="shared" si="25"/>
        <v>2148.6999999999998</v>
      </c>
      <c r="P31" s="26">
        <f t="shared" si="25"/>
        <v>1314.8751</v>
      </c>
      <c r="Q31" s="15">
        <f t="shared" si="7"/>
        <v>61.193982407967617</v>
      </c>
      <c r="R31" s="16">
        <f t="shared" si="8"/>
        <v>45.89441884816754</v>
      </c>
      <c r="S31" s="26">
        <v>10</v>
      </c>
      <c r="T31" s="26">
        <v>7.5</v>
      </c>
      <c r="U31" s="26">
        <v>23.7151</v>
      </c>
      <c r="V31" s="26">
        <f>U31/T31*100</f>
        <v>316.20133333333331</v>
      </c>
      <c r="W31" s="26">
        <f>U31/S31*100</f>
        <v>237.15099999999998</v>
      </c>
      <c r="X31" s="26">
        <v>2355</v>
      </c>
      <c r="Y31" s="26">
        <v>1766.2</v>
      </c>
      <c r="Z31" s="26">
        <v>1103.0530000000001</v>
      </c>
      <c r="AA31" s="26">
        <f t="shared" si="11"/>
        <v>62.453459404370967</v>
      </c>
      <c r="AB31" s="26">
        <f t="shared" si="12"/>
        <v>46.838768577494697</v>
      </c>
      <c r="AC31" s="26">
        <v>2855</v>
      </c>
      <c r="AD31" s="26">
        <v>2141.1999999999998</v>
      </c>
      <c r="AE31" s="26">
        <v>1291.1600000000001</v>
      </c>
      <c r="AF31" s="26">
        <f t="shared" si="13"/>
        <v>60.300765925649181</v>
      </c>
      <c r="AG31" s="26">
        <f t="shared" si="14"/>
        <v>45.224518388791594</v>
      </c>
      <c r="AH31" s="26">
        <v>350</v>
      </c>
      <c r="AI31" s="26">
        <v>262.5</v>
      </c>
      <c r="AJ31" s="26">
        <v>193</v>
      </c>
      <c r="AK31" s="26">
        <f t="shared" si="33"/>
        <v>73.523809523809518</v>
      </c>
      <c r="AL31" s="26">
        <f t="shared" si="34"/>
        <v>55.142857142857139</v>
      </c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>
        <v>26668.1</v>
      </c>
      <c r="AY31" s="28">
        <v>17778.7</v>
      </c>
      <c r="AZ31" s="28">
        <v>17778.7</v>
      </c>
      <c r="BA31" s="26"/>
      <c r="BB31" s="26"/>
      <c r="BC31" s="26"/>
      <c r="BD31" s="28">
        <v>2642.1000000000022</v>
      </c>
      <c r="BE31" s="26">
        <v>1981.5750000000016</v>
      </c>
      <c r="BF31" s="28">
        <v>1541.0999999999985</v>
      </c>
      <c r="BG31" s="26"/>
      <c r="BH31" s="26"/>
      <c r="BI31" s="26"/>
      <c r="BJ31" s="24"/>
      <c r="BK31" s="24"/>
      <c r="BL31" s="25"/>
      <c r="BM31" s="26">
        <f t="shared" si="31"/>
        <v>1900</v>
      </c>
      <c r="BN31" s="26">
        <f t="shared" si="31"/>
        <v>1425</v>
      </c>
      <c r="BO31" s="26">
        <f t="shared" si="31"/>
        <v>973.48540000000003</v>
      </c>
      <c r="BP31" s="26">
        <f>BO31/BN31*100</f>
        <v>68.314764912280708</v>
      </c>
      <c r="BQ31" s="26">
        <f>BO31/BM31*100</f>
        <v>51.236073684210524</v>
      </c>
      <c r="BR31" s="26">
        <v>1900</v>
      </c>
      <c r="BS31" s="26">
        <v>1425</v>
      </c>
      <c r="BT31" s="26">
        <v>973.48540000000003</v>
      </c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>
        <v>2500</v>
      </c>
      <c r="CN31" s="26">
        <v>1875</v>
      </c>
      <c r="CO31" s="26">
        <v>618.13199999999995</v>
      </c>
      <c r="CP31" s="26">
        <v>1500</v>
      </c>
      <c r="CQ31" s="26">
        <v>1125</v>
      </c>
      <c r="CR31" s="26">
        <v>606.13199999999995</v>
      </c>
      <c r="CS31" s="26"/>
      <c r="CT31" s="26"/>
      <c r="CU31" s="26"/>
      <c r="CV31" s="26"/>
      <c r="CW31" s="26"/>
      <c r="CX31" s="26"/>
      <c r="CY31" s="26"/>
      <c r="CZ31" s="26"/>
      <c r="DA31" s="26">
        <v>38</v>
      </c>
      <c r="DB31" s="26"/>
      <c r="DC31" s="26"/>
      <c r="DD31" s="26"/>
      <c r="DE31" s="26"/>
      <c r="DF31" s="26">
        <f t="shared" si="29"/>
        <v>39280.199999999997</v>
      </c>
      <c r="DG31" s="26">
        <f t="shared" si="26"/>
        <v>27237.674999999999</v>
      </c>
      <c r="DH31" s="26">
        <f t="shared" si="30"/>
        <v>23560.345500000003</v>
      </c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>
        <f t="shared" si="32"/>
        <v>0</v>
      </c>
      <c r="EC31" s="26">
        <f t="shared" si="32"/>
        <v>0</v>
      </c>
      <c r="ED31" s="26">
        <f t="shared" si="21"/>
        <v>0</v>
      </c>
      <c r="EF31" s="12">
        <f t="shared" si="27"/>
        <v>0</v>
      </c>
      <c r="EG31" s="12">
        <f t="shared" si="27"/>
        <v>0</v>
      </c>
      <c r="EH31" s="12">
        <f t="shared" si="27"/>
        <v>0</v>
      </c>
      <c r="EI31" s="12">
        <f t="shared" si="28"/>
        <v>29310.2</v>
      </c>
      <c r="EJ31" s="12">
        <f t="shared" si="28"/>
        <v>19760.275000000001</v>
      </c>
      <c r="EK31" s="12">
        <f t="shared" si="23"/>
        <v>19357.8</v>
      </c>
    </row>
    <row r="32" spans="1:141" s="20" customFormat="1" ht="15" customHeight="1">
      <c r="A32" s="13">
        <v>23</v>
      </c>
      <c r="B32" s="14" t="s">
        <v>32</v>
      </c>
      <c r="C32" s="26">
        <v>10786.705699999999</v>
      </c>
      <c r="D32" s="27">
        <f t="shared" si="24"/>
        <v>57419.1</v>
      </c>
      <c r="E32" s="26">
        <f t="shared" si="24"/>
        <v>39695.30000000001</v>
      </c>
      <c r="F32" s="15">
        <f t="shared" si="0"/>
        <v>35067.575999999994</v>
      </c>
      <c r="G32" s="15">
        <f t="shared" si="1"/>
        <v>88.341884303683273</v>
      </c>
      <c r="H32" s="15">
        <f t="shared" si="2"/>
        <v>61.073015773496962</v>
      </c>
      <c r="I32" s="27">
        <f t="shared" si="3"/>
        <v>15636</v>
      </c>
      <c r="J32" s="15">
        <f t="shared" si="3"/>
        <v>11727</v>
      </c>
      <c r="K32" s="15">
        <f t="shared" si="3"/>
        <v>7301.9759999999997</v>
      </c>
      <c r="L32" s="15">
        <f t="shared" si="4"/>
        <v>62.26635968278331</v>
      </c>
      <c r="M32" s="15">
        <f t="shared" si="5"/>
        <v>46.699769762087492</v>
      </c>
      <c r="N32" s="27">
        <f t="shared" si="25"/>
        <v>7330</v>
      </c>
      <c r="O32" s="15">
        <f t="shared" si="25"/>
        <v>5497.5</v>
      </c>
      <c r="P32" s="26">
        <f t="shared" si="25"/>
        <v>3853.2049999999999</v>
      </c>
      <c r="Q32" s="15">
        <f t="shared" si="7"/>
        <v>70.090131878126414</v>
      </c>
      <c r="R32" s="16">
        <f t="shared" si="8"/>
        <v>52.567598908594817</v>
      </c>
      <c r="S32" s="26">
        <v>80</v>
      </c>
      <c r="T32" s="26">
        <v>60</v>
      </c>
      <c r="U32" s="26">
        <v>23.305</v>
      </c>
      <c r="V32" s="26">
        <f>U32/T32*100</f>
        <v>38.841666666666669</v>
      </c>
      <c r="W32" s="26">
        <f>U32/S32*100</f>
        <v>29.131249999999998</v>
      </c>
      <c r="X32" s="26">
        <v>4551</v>
      </c>
      <c r="Y32" s="26">
        <v>3413.2</v>
      </c>
      <c r="Z32" s="26">
        <v>2328.2359999999999</v>
      </c>
      <c r="AA32" s="26">
        <f t="shared" si="11"/>
        <v>68.212703621235207</v>
      </c>
      <c r="AB32" s="26">
        <f t="shared" si="12"/>
        <v>51.158778290485607</v>
      </c>
      <c r="AC32" s="26">
        <v>7250</v>
      </c>
      <c r="AD32" s="26">
        <v>5437.5</v>
      </c>
      <c r="AE32" s="26">
        <v>3829.9</v>
      </c>
      <c r="AF32" s="26">
        <f t="shared" si="13"/>
        <v>70.434942528735633</v>
      </c>
      <c r="AG32" s="26">
        <f t="shared" si="14"/>
        <v>52.826206896551732</v>
      </c>
      <c r="AH32" s="26">
        <v>360</v>
      </c>
      <c r="AI32" s="26">
        <v>270</v>
      </c>
      <c r="AJ32" s="26">
        <v>237</v>
      </c>
      <c r="AK32" s="26">
        <f t="shared" si="33"/>
        <v>87.777777777777771</v>
      </c>
      <c r="AL32" s="26">
        <f t="shared" si="34"/>
        <v>65.833333333333329</v>
      </c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>
        <v>40427.499999999993</v>
      </c>
      <c r="AY32" s="28">
        <v>26951.599999999999</v>
      </c>
      <c r="AZ32" s="28">
        <v>26951.599999999999</v>
      </c>
      <c r="BA32" s="26"/>
      <c r="BB32" s="26"/>
      <c r="BC32" s="26"/>
      <c r="BD32" s="28">
        <v>1355.6000000000058</v>
      </c>
      <c r="BE32" s="26">
        <v>1016.7000000000044</v>
      </c>
      <c r="BF32" s="28">
        <v>814</v>
      </c>
      <c r="BG32" s="26"/>
      <c r="BH32" s="26"/>
      <c r="BI32" s="26"/>
      <c r="BJ32" s="24"/>
      <c r="BK32" s="24"/>
      <c r="BL32" s="25"/>
      <c r="BM32" s="26">
        <f t="shared" si="31"/>
        <v>910</v>
      </c>
      <c r="BN32" s="26">
        <f t="shared" si="31"/>
        <v>682.5</v>
      </c>
      <c r="BO32" s="26">
        <f t="shared" si="31"/>
        <v>283.35000000000002</v>
      </c>
      <c r="BP32" s="26">
        <f>BO32/BN32*100</f>
        <v>41.516483516483518</v>
      </c>
      <c r="BQ32" s="26">
        <f>BO32/BM32*100</f>
        <v>31.137362637362642</v>
      </c>
      <c r="BR32" s="26">
        <v>910</v>
      </c>
      <c r="BS32" s="26">
        <v>682.5</v>
      </c>
      <c r="BT32" s="26">
        <v>283.35000000000002</v>
      </c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>
        <v>2485</v>
      </c>
      <c r="CN32" s="26">
        <v>1863.8</v>
      </c>
      <c r="CO32" s="26">
        <v>353.5</v>
      </c>
      <c r="CP32" s="26">
        <v>300</v>
      </c>
      <c r="CQ32" s="26">
        <v>225</v>
      </c>
      <c r="CR32" s="26"/>
      <c r="CS32" s="26"/>
      <c r="CT32" s="26"/>
      <c r="CU32" s="26">
        <v>216.98500000000001</v>
      </c>
      <c r="CV32" s="26"/>
      <c r="CW32" s="26"/>
      <c r="CX32" s="26"/>
      <c r="CY32" s="26"/>
      <c r="CZ32" s="26"/>
      <c r="DA32" s="26"/>
      <c r="DB32" s="26"/>
      <c r="DC32" s="26"/>
      <c r="DD32" s="26">
        <v>29.7</v>
      </c>
      <c r="DE32" s="26"/>
      <c r="DF32" s="26">
        <f t="shared" si="29"/>
        <v>57419.1</v>
      </c>
      <c r="DG32" s="26">
        <f t="shared" si="26"/>
        <v>39695.30000000001</v>
      </c>
      <c r="DH32" s="26">
        <f t="shared" si="30"/>
        <v>35067.575999999994</v>
      </c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>
        <f t="shared" si="32"/>
        <v>0</v>
      </c>
      <c r="EC32" s="26">
        <f t="shared" si="32"/>
        <v>0</v>
      </c>
      <c r="ED32" s="26">
        <f t="shared" si="21"/>
        <v>0</v>
      </c>
      <c r="EF32" s="12">
        <f t="shared" si="27"/>
        <v>0</v>
      </c>
      <c r="EG32" s="12">
        <f t="shared" si="27"/>
        <v>0</v>
      </c>
      <c r="EH32" s="12">
        <f t="shared" si="27"/>
        <v>216.98500000000001</v>
      </c>
      <c r="EI32" s="12">
        <f t="shared" si="28"/>
        <v>41783.1</v>
      </c>
      <c r="EJ32" s="12">
        <f t="shared" si="28"/>
        <v>27968.300000000003</v>
      </c>
      <c r="EK32" s="12">
        <f t="shared" si="23"/>
        <v>27765.599999999999</v>
      </c>
    </row>
    <row r="33" spans="1:141" s="20" customFormat="1" ht="15" customHeight="1">
      <c r="A33" s="13">
        <v>24</v>
      </c>
      <c r="B33" s="14" t="s">
        <v>33</v>
      </c>
      <c r="C33" s="26">
        <v>416.80419999999998</v>
      </c>
      <c r="D33" s="27">
        <f t="shared" si="24"/>
        <v>21319.699999999997</v>
      </c>
      <c r="E33" s="26">
        <f t="shared" si="24"/>
        <v>14425.100000000002</v>
      </c>
      <c r="F33" s="15">
        <f t="shared" si="0"/>
        <v>14278.553900000001</v>
      </c>
      <c r="G33" s="15">
        <f t="shared" si="1"/>
        <v>98.984089538374079</v>
      </c>
      <c r="H33" s="15">
        <f t="shared" si="2"/>
        <v>66.973521672443809</v>
      </c>
      <c r="I33" s="27">
        <f t="shared" si="3"/>
        <v>2542.3000000000002</v>
      </c>
      <c r="J33" s="15">
        <f t="shared" si="3"/>
        <v>1906.7</v>
      </c>
      <c r="K33" s="15">
        <f t="shared" si="3"/>
        <v>793.45389999999998</v>
      </c>
      <c r="L33" s="15">
        <f t="shared" si="4"/>
        <v>41.613987517700735</v>
      </c>
      <c r="M33" s="15">
        <f t="shared" si="5"/>
        <v>31.210081422334103</v>
      </c>
      <c r="N33" s="27">
        <f t="shared" si="25"/>
        <v>700.7</v>
      </c>
      <c r="O33" s="15">
        <f t="shared" si="25"/>
        <v>525.5</v>
      </c>
      <c r="P33" s="26">
        <f t="shared" si="25"/>
        <v>36.629899999999999</v>
      </c>
      <c r="Q33" s="15">
        <f t="shared" si="7"/>
        <v>6.9704852521408176</v>
      </c>
      <c r="R33" s="16">
        <f t="shared" si="8"/>
        <v>5.2276152419009554</v>
      </c>
      <c r="S33" s="26">
        <v>100.7</v>
      </c>
      <c r="T33" s="26">
        <v>75.5</v>
      </c>
      <c r="U33" s="26">
        <v>6.3899999999999998E-2</v>
      </c>
      <c r="V33" s="26">
        <f>U33/T33*100</f>
        <v>8.4635761589403974E-2</v>
      </c>
      <c r="W33" s="26">
        <f>U33/S33*100</f>
        <v>6.3455809334657401E-2</v>
      </c>
      <c r="X33" s="26">
        <v>1474.6</v>
      </c>
      <c r="Y33" s="26">
        <v>1106</v>
      </c>
      <c r="Z33" s="26">
        <v>516.82399999999996</v>
      </c>
      <c r="AA33" s="26">
        <f t="shared" si="11"/>
        <v>46.72911392405063</v>
      </c>
      <c r="AB33" s="26">
        <f t="shared" si="12"/>
        <v>35.048419910484199</v>
      </c>
      <c r="AC33" s="26">
        <v>600</v>
      </c>
      <c r="AD33" s="26">
        <v>450</v>
      </c>
      <c r="AE33" s="26">
        <v>36.566000000000003</v>
      </c>
      <c r="AF33" s="26">
        <f t="shared" si="13"/>
        <v>8.1257777777777793</v>
      </c>
      <c r="AG33" s="26">
        <f t="shared" si="14"/>
        <v>6.0943333333333332</v>
      </c>
      <c r="AH33" s="26">
        <v>6</v>
      </c>
      <c r="AI33" s="26">
        <v>4.5</v>
      </c>
      <c r="AJ33" s="26">
        <v>0</v>
      </c>
      <c r="AK33" s="26">
        <f t="shared" si="33"/>
        <v>0</v>
      </c>
      <c r="AL33" s="26">
        <f t="shared" si="34"/>
        <v>0</v>
      </c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>
        <v>18777.399999999998</v>
      </c>
      <c r="AY33" s="28">
        <v>12518.400000000001</v>
      </c>
      <c r="AZ33" s="28">
        <v>12518.400000000001</v>
      </c>
      <c r="BA33" s="26"/>
      <c r="BB33" s="26"/>
      <c r="BC33" s="26"/>
      <c r="BD33" s="28">
        <v>0</v>
      </c>
      <c r="BE33" s="26">
        <v>0</v>
      </c>
      <c r="BF33" s="28">
        <v>966.69999999999891</v>
      </c>
      <c r="BG33" s="26"/>
      <c r="BH33" s="26"/>
      <c r="BI33" s="26"/>
      <c r="BJ33" s="24"/>
      <c r="BK33" s="24"/>
      <c r="BL33" s="25"/>
      <c r="BM33" s="26">
        <f t="shared" si="31"/>
        <v>361</v>
      </c>
      <c r="BN33" s="26">
        <f t="shared" si="31"/>
        <v>270.7</v>
      </c>
      <c r="BO33" s="26">
        <f t="shared" si="31"/>
        <v>240</v>
      </c>
      <c r="BP33" s="26">
        <f>BO33/BN33*100</f>
        <v>88.65903213889915</v>
      </c>
      <c r="BQ33" s="26">
        <f>BO33/BM33*100</f>
        <v>66.4819944598338</v>
      </c>
      <c r="BR33" s="26">
        <v>361</v>
      </c>
      <c r="BS33" s="26">
        <v>270.7</v>
      </c>
      <c r="BT33" s="26">
        <v>240</v>
      </c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>
        <f t="shared" si="29"/>
        <v>21319.699999999997</v>
      </c>
      <c r="DG33" s="26">
        <f t="shared" si="26"/>
        <v>14425.100000000002</v>
      </c>
      <c r="DH33" s="26">
        <f t="shared" si="30"/>
        <v>14278.553900000001</v>
      </c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>
        <f t="shared" si="32"/>
        <v>0</v>
      </c>
      <c r="EC33" s="26">
        <f t="shared" si="32"/>
        <v>0</v>
      </c>
      <c r="ED33" s="26">
        <f t="shared" si="21"/>
        <v>0</v>
      </c>
      <c r="EF33" s="12">
        <f t="shared" si="27"/>
        <v>0</v>
      </c>
      <c r="EG33" s="12">
        <f t="shared" si="27"/>
        <v>0</v>
      </c>
      <c r="EH33" s="12">
        <f t="shared" si="27"/>
        <v>0</v>
      </c>
      <c r="EI33" s="12">
        <f t="shared" si="28"/>
        <v>18777.399999999998</v>
      </c>
      <c r="EJ33" s="12">
        <f t="shared" si="28"/>
        <v>12518.400000000001</v>
      </c>
      <c r="EK33" s="12">
        <f t="shared" si="23"/>
        <v>13485.1</v>
      </c>
    </row>
    <row r="34" spans="1:141" s="23" customFormat="1" ht="15" customHeight="1">
      <c r="A34" s="38" t="s">
        <v>34</v>
      </c>
      <c r="B34" s="39"/>
      <c r="C34" s="21">
        <f>SUM(C10:C33)</f>
        <v>490906.57150000008</v>
      </c>
      <c r="D34" s="21">
        <f>SUM(D10:D33)</f>
        <v>5041530.5199999996</v>
      </c>
      <c r="E34" s="21">
        <f>SUM(E10:E33)</f>
        <v>3609660.456999999</v>
      </c>
      <c r="F34" s="21">
        <f>SUM(F10:F33)</f>
        <v>3153896.5790000004</v>
      </c>
      <c r="G34" s="21">
        <f t="shared" si="1"/>
        <v>87.373774253028074</v>
      </c>
      <c r="H34" s="21">
        <f t="shared" si="2"/>
        <v>62.558315703700238</v>
      </c>
      <c r="I34" s="21">
        <f>SUM(I10:I33)</f>
        <v>1273481.9980000001</v>
      </c>
      <c r="J34" s="21">
        <f>SUM(J10:J33)</f>
        <v>955613.70000000007</v>
      </c>
      <c r="K34" s="21">
        <f>SUM(K10:K33)</f>
        <v>564661.74199999985</v>
      </c>
      <c r="L34" s="21">
        <f t="shared" si="4"/>
        <v>59.08891239210989</v>
      </c>
      <c r="M34" s="21">
        <f t="shared" si="5"/>
        <v>44.339986186439972</v>
      </c>
      <c r="N34" s="21">
        <f>SUM(N10:N33)</f>
        <v>508456.38899999991</v>
      </c>
      <c r="O34" s="21">
        <f>SUM(O10:O33)</f>
        <v>381342.2</v>
      </c>
      <c r="P34" s="21">
        <f>SUM(P10:P33)</f>
        <v>234952.03090000004</v>
      </c>
      <c r="Q34" s="21">
        <f t="shared" si="7"/>
        <v>61.611862232923606</v>
      </c>
      <c r="R34" s="22">
        <f t="shared" si="8"/>
        <v>46.208885556947948</v>
      </c>
      <c r="S34" s="21">
        <f>SUM(S10:S33)</f>
        <v>41992.899999999994</v>
      </c>
      <c r="T34" s="21">
        <f>SUM(T10:T33)</f>
        <v>31494.9</v>
      </c>
      <c r="U34" s="21">
        <f>SUM(U10:U33)</f>
        <v>29015.065599999991</v>
      </c>
      <c r="V34" s="21">
        <f>U34/T34*100</f>
        <v>92.126235041228867</v>
      </c>
      <c r="W34" s="22">
        <f>U34/S34*100</f>
        <v>69.095169897768415</v>
      </c>
      <c r="X34" s="21">
        <f>SUM(X10:X33)</f>
        <v>204785.60900000003</v>
      </c>
      <c r="Y34" s="21">
        <f>SUM(Y10:Y33)</f>
        <v>153589.20000000001</v>
      </c>
      <c r="Z34" s="21">
        <f>SUM(Z10:Z33)</f>
        <v>83841.956600000005</v>
      </c>
      <c r="AA34" s="21">
        <f t="shared" si="11"/>
        <v>54.58844541152633</v>
      </c>
      <c r="AB34" s="22">
        <f t="shared" si="12"/>
        <v>40.941332259338594</v>
      </c>
      <c r="AC34" s="21">
        <f>SUM(AC10:AC33)</f>
        <v>466463.48899999994</v>
      </c>
      <c r="AD34" s="21">
        <f>SUM(AD10:AD33)</f>
        <v>349847.30000000005</v>
      </c>
      <c r="AE34" s="21">
        <f>SUM(AE10:AE33)</f>
        <v>205936.96529999998</v>
      </c>
      <c r="AF34" s="21">
        <f t="shared" si="13"/>
        <v>58.864814820637449</v>
      </c>
      <c r="AG34" s="22">
        <f t="shared" si="14"/>
        <v>44.148571143582046</v>
      </c>
      <c r="AH34" s="21">
        <f>SUM(AH10:AH33)</f>
        <v>48107.400000000009</v>
      </c>
      <c r="AI34" s="21">
        <f>SUM(AI10:AI33)</f>
        <v>36080.499999999993</v>
      </c>
      <c r="AJ34" s="21">
        <f>SUM(AJ10:AJ33)</f>
        <v>22905.664000000008</v>
      </c>
      <c r="AK34" s="21">
        <f t="shared" si="33"/>
        <v>63.484885187289564</v>
      </c>
      <c r="AL34" s="22">
        <f t="shared" si="34"/>
        <v>47.613597908014157</v>
      </c>
      <c r="AM34" s="21">
        <f>SUM(AM10:AM33)</f>
        <v>27800</v>
      </c>
      <c r="AN34" s="21">
        <f>SUM(AN10:AN33)</f>
        <v>20850</v>
      </c>
      <c r="AO34" s="21">
        <f>SUM(AO10:AO33)</f>
        <v>14207.100000000002</v>
      </c>
      <c r="AP34" s="21">
        <f>AO34/AN34*100</f>
        <v>68.139568345323752</v>
      </c>
      <c r="AQ34" s="22">
        <f>AO34/AM34*100</f>
        <v>51.104676258992811</v>
      </c>
      <c r="AR34" s="21">
        <f t="shared" ref="AR34:BO34" si="35">SUM(AR10:AR33)</f>
        <v>0</v>
      </c>
      <c r="AS34" s="21">
        <f t="shared" si="35"/>
        <v>0</v>
      </c>
      <c r="AT34" s="21">
        <f t="shared" si="35"/>
        <v>0</v>
      </c>
      <c r="AU34" s="21">
        <f t="shared" si="35"/>
        <v>0</v>
      </c>
      <c r="AV34" s="21">
        <f t="shared" si="35"/>
        <v>0</v>
      </c>
      <c r="AW34" s="21">
        <f t="shared" si="35"/>
        <v>0</v>
      </c>
      <c r="AX34" s="21">
        <f t="shared" si="35"/>
        <v>2991465.7</v>
      </c>
      <c r="AY34" s="21">
        <f t="shared" si="35"/>
        <v>1967809.4000000001</v>
      </c>
      <c r="AZ34" s="21">
        <f t="shared" si="35"/>
        <v>1967809.4000000001</v>
      </c>
      <c r="BA34" s="21">
        <f t="shared" si="35"/>
        <v>0</v>
      </c>
      <c r="BB34" s="21">
        <f t="shared" si="35"/>
        <v>0</v>
      </c>
      <c r="BC34" s="21">
        <f t="shared" si="35"/>
        <v>0</v>
      </c>
      <c r="BD34" s="21">
        <f t="shared" si="35"/>
        <v>300155.29999999981</v>
      </c>
      <c r="BE34" s="21">
        <f t="shared" si="35"/>
        <v>220126.12499999994</v>
      </c>
      <c r="BF34" s="21">
        <f t="shared" si="35"/>
        <v>211592.05000000005</v>
      </c>
      <c r="BG34" s="21">
        <f t="shared" si="35"/>
        <v>0</v>
      </c>
      <c r="BH34" s="21">
        <f t="shared" si="35"/>
        <v>0</v>
      </c>
      <c r="BI34" s="21">
        <f t="shared" si="35"/>
        <v>0</v>
      </c>
      <c r="BJ34" s="21">
        <f t="shared" si="35"/>
        <v>0</v>
      </c>
      <c r="BK34" s="21">
        <f t="shared" si="35"/>
        <v>0</v>
      </c>
      <c r="BL34" s="21">
        <f t="shared" si="35"/>
        <v>0</v>
      </c>
      <c r="BM34" s="21">
        <f t="shared" si="35"/>
        <v>122530.70000000001</v>
      </c>
      <c r="BN34" s="21">
        <f t="shared" si="35"/>
        <v>91897.8</v>
      </c>
      <c r="BO34" s="21">
        <f t="shared" si="35"/>
        <v>59314.828300000001</v>
      </c>
      <c r="BP34" s="21">
        <f>BO34/BN34*100</f>
        <v>64.544339799211741</v>
      </c>
      <c r="BQ34" s="22">
        <f>BO34/BM34*100</f>
        <v>48.40813632828344</v>
      </c>
      <c r="BR34" s="21">
        <f t="shared" ref="BR34:EC34" si="36">SUM(BR10:BR33)</f>
        <v>53197.4</v>
      </c>
      <c r="BS34" s="21">
        <f t="shared" si="36"/>
        <v>39897.69999999999</v>
      </c>
      <c r="BT34" s="21">
        <f t="shared" si="36"/>
        <v>24920.0926</v>
      </c>
      <c r="BU34" s="21">
        <f t="shared" si="36"/>
        <v>14787.2</v>
      </c>
      <c r="BV34" s="21">
        <f t="shared" si="36"/>
        <v>11090.400000000001</v>
      </c>
      <c r="BW34" s="21">
        <f t="shared" si="36"/>
        <v>7999.712700000001</v>
      </c>
      <c r="BX34" s="21">
        <f t="shared" si="36"/>
        <v>22912.799999999999</v>
      </c>
      <c r="BY34" s="21">
        <f t="shared" si="36"/>
        <v>17184.599999999999</v>
      </c>
      <c r="BZ34" s="21">
        <f t="shared" si="36"/>
        <v>6894.3609999999999</v>
      </c>
      <c r="CA34" s="21">
        <f t="shared" si="36"/>
        <v>31633.3</v>
      </c>
      <c r="CB34" s="21">
        <f t="shared" si="36"/>
        <v>23725.1</v>
      </c>
      <c r="CC34" s="21">
        <f t="shared" si="36"/>
        <v>19500.662</v>
      </c>
      <c r="CD34" s="21">
        <f t="shared" si="36"/>
        <v>0</v>
      </c>
      <c r="CE34" s="21">
        <f t="shared" si="36"/>
        <v>0</v>
      </c>
      <c r="CF34" s="21">
        <f t="shared" si="36"/>
        <v>0</v>
      </c>
      <c r="CG34" s="21">
        <f t="shared" si="36"/>
        <v>26397.19</v>
      </c>
      <c r="CH34" s="21">
        <f t="shared" si="36"/>
        <v>18672.900000000001</v>
      </c>
      <c r="CI34" s="21">
        <f t="shared" si="36"/>
        <v>15231.876</v>
      </c>
      <c r="CJ34" s="21">
        <f t="shared" si="36"/>
        <v>0</v>
      </c>
      <c r="CK34" s="21">
        <f t="shared" si="36"/>
        <v>0</v>
      </c>
      <c r="CL34" s="21">
        <f t="shared" si="36"/>
        <v>393.58799999999997</v>
      </c>
      <c r="CM34" s="21">
        <f t="shared" si="36"/>
        <v>326706.8</v>
      </c>
      <c r="CN34" s="21">
        <f t="shared" si="36"/>
        <v>244880.19999999998</v>
      </c>
      <c r="CO34" s="21">
        <f t="shared" si="36"/>
        <v>116250.14220000002</v>
      </c>
      <c r="CP34" s="21">
        <f t="shared" si="36"/>
        <v>103798</v>
      </c>
      <c r="CQ34" s="21">
        <f t="shared" si="36"/>
        <v>77848.600000000006</v>
      </c>
      <c r="CR34" s="21">
        <f t="shared" si="36"/>
        <v>49443.808599999997</v>
      </c>
      <c r="CS34" s="21">
        <f t="shared" si="36"/>
        <v>14210</v>
      </c>
      <c r="CT34" s="21">
        <f t="shared" si="36"/>
        <v>10507.5</v>
      </c>
      <c r="CU34" s="21">
        <f t="shared" si="36"/>
        <v>8725.9610000000011</v>
      </c>
      <c r="CV34" s="21">
        <f t="shared" si="36"/>
        <v>5420</v>
      </c>
      <c r="CW34" s="21">
        <f t="shared" si="36"/>
        <v>3990</v>
      </c>
      <c r="CX34" s="21">
        <f t="shared" si="36"/>
        <v>7165</v>
      </c>
      <c r="CY34" s="21">
        <f t="shared" si="36"/>
        <v>9059.148000000001</v>
      </c>
      <c r="CZ34" s="21">
        <f t="shared" si="36"/>
        <v>6467.1480000000001</v>
      </c>
      <c r="DA34" s="21">
        <f t="shared" si="36"/>
        <v>3597.1480000000001</v>
      </c>
      <c r="DB34" s="21">
        <f t="shared" si="36"/>
        <v>15465.099999999999</v>
      </c>
      <c r="DC34" s="21">
        <f t="shared" si="36"/>
        <v>12476.3</v>
      </c>
      <c r="DD34" s="21">
        <f t="shared" si="36"/>
        <v>16905.471000000001</v>
      </c>
      <c r="DE34" s="21">
        <f t="shared" si="36"/>
        <v>0</v>
      </c>
      <c r="DF34" s="21">
        <f t="shared" si="36"/>
        <v>4600559.3360000001</v>
      </c>
      <c r="DG34" s="21">
        <f t="shared" si="36"/>
        <v>3168689.2729999991</v>
      </c>
      <c r="DH34" s="21">
        <f t="shared" si="36"/>
        <v>2762892.216</v>
      </c>
      <c r="DI34" s="21">
        <f t="shared" si="36"/>
        <v>0</v>
      </c>
      <c r="DJ34" s="21">
        <f t="shared" si="36"/>
        <v>0</v>
      </c>
      <c r="DK34" s="21">
        <f t="shared" si="36"/>
        <v>0</v>
      </c>
      <c r="DL34" s="21">
        <f t="shared" si="36"/>
        <v>440971.18399999995</v>
      </c>
      <c r="DM34" s="21">
        <f t="shared" si="36"/>
        <v>440971.18399999995</v>
      </c>
      <c r="DN34" s="21">
        <f t="shared" si="36"/>
        <v>361685.86300000001</v>
      </c>
      <c r="DO34" s="21">
        <f t="shared" si="36"/>
        <v>0</v>
      </c>
      <c r="DP34" s="21">
        <f t="shared" si="36"/>
        <v>0</v>
      </c>
      <c r="DQ34" s="21">
        <f t="shared" si="36"/>
        <v>0</v>
      </c>
      <c r="DR34" s="21">
        <f t="shared" si="36"/>
        <v>0</v>
      </c>
      <c r="DS34" s="21">
        <f t="shared" si="36"/>
        <v>0</v>
      </c>
      <c r="DT34" s="21">
        <f t="shared" si="36"/>
        <v>29318.5</v>
      </c>
      <c r="DU34" s="21">
        <f t="shared" si="36"/>
        <v>0</v>
      </c>
      <c r="DV34" s="21">
        <f t="shared" si="36"/>
        <v>0</v>
      </c>
      <c r="DW34" s="21">
        <f t="shared" si="36"/>
        <v>0</v>
      </c>
      <c r="DX34" s="21">
        <f t="shared" si="36"/>
        <v>78600</v>
      </c>
      <c r="DY34" s="21">
        <f t="shared" si="36"/>
        <v>76225</v>
      </c>
      <c r="DZ34" s="21">
        <f t="shared" si="36"/>
        <v>69100</v>
      </c>
      <c r="EA34" s="21">
        <f t="shared" si="36"/>
        <v>0</v>
      </c>
      <c r="EB34" s="21">
        <f t="shared" si="36"/>
        <v>519571.18400000001</v>
      </c>
      <c r="EC34" s="21">
        <f t="shared" si="36"/>
        <v>517196.18400000001</v>
      </c>
      <c r="ED34" s="21">
        <f t="shared" ref="ED34" si="37">SUM(ED10:ED33)</f>
        <v>460104.36300000001</v>
      </c>
      <c r="EF34" s="32">
        <f t="shared" ref="EF34:EK34" si="38">SUM(EF10:EF33)</f>
        <v>119207.19</v>
      </c>
      <c r="EG34" s="33">
        <f t="shared" si="38"/>
        <v>105405.4</v>
      </c>
      <c r="EH34" s="33">
        <f t="shared" si="38"/>
        <v>93057.837</v>
      </c>
      <c r="EI34" s="33">
        <f t="shared" si="38"/>
        <v>3768048.5220000003</v>
      </c>
      <c r="EJ34" s="33">
        <f t="shared" si="38"/>
        <v>2654046.7569999993</v>
      </c>
      <c r="EK34" s="33">
        <f t="shared" si="38"/>
        <v>2589234.8369999998</v>
      </c>
    </row>
    <row r="35" spans="1:141" ht="3" customHeight="1">
      <c r="EF35" s="34"/>
      <c r="EG35" s="34"/>
      <c r="EH35" s="34"/>
      <c r="EI35" s="34"/>
      <c r="EJ35" s="34"/>
      <c r="EK35" s="34"/>
    </row>
    <row r="36" spans="1:141" ht="13.5">
      <c r="EF36" s="34"/>
      <c r="EG36" s="34"/>
      <c r="EH36" s="34"/>
      <c r="EI36" s="34"/>
      <c r="EJ36" s="34"/>
      <c r="EK36" s="34"/>
    </row>
    <row r="37" spans="1:141" ht="13.5">
      <c r="EF37" s="34"/>
      <c r="EG37" s="34"/>
      <c r="EH37" s="34"/>
      <c r="EI37" s="34"/>
      <c r="EJ37" s="34"/>
      <c r="EK37" s="34"/>
    </row>
    <row r="38" spans="1:141" ht="13.5">
      <c r="EF38" s="34"/>
      <c r="EG38" s="34"/>
      <c r="EH38" s="34"/>
      <c r="EI38" s="34"/>
      <c r="EJ38" s="34"/>
      <c r="EK38" s="34"/>
    </row>
    <row r="39" spans="1:141" ht="13.5">
      <c r="EF39" s="34"/>
      <c r="EG39" s="34"/>
      <c r="EH39" s="34"/>
      <c r="EI39" s="34"/>
      <c r="EJ39" s="34"/>
      <c r="EK39" s="34"/>
    </row>
    <row r="40" spans="1:141" ht="13.5">
      <c r="EF40" s="34"/>
      <c r="EG40" s="34"/>
      <c r="EH40" s="34"/>
      <c r="EI40" s="34"/>
      <c r="EJ40" s="34"/>
      <c r="EK40" s="34"/>
    </row>
    <row r="41" spans="1:141" ht="13.5">
      <c r="EF41" s="34"/>
      <c r="EG41" s="34"/>
      <c r="EH41" s="34"/>
      <c r="EI41" s="34"/>
      <c r="EJ41" s="34"/>
      <c r="EK41" s="34"/>
    </row>
    <row r="42" spans="1:141" ht="13.5">
      <c r="EF42" s="34"/>
      <c r="EG42" s="34"/>
      <c r="EH42" s="34"/>
      <c r="EI42" s="34"/>
      <c r="EJ42" s="34"/>
      <c r="EK42" s="34"/>
    </row>
    <row r="43" spans="1:141" ht="13.5">
      <c r="EF43" s="34"/>
      <c r="EG43" s="34"/>
      <c r="EH43" s="34"/>
      <c r="EI43" s="34"/>
      <c r="EJ43" s="34"/>
      <c r="EK43" s="34"/>
    </row>
    <row r="44" spans="1:141" ht="13.5">
      <c r="EF44" s="34"/>
      <c r="EG44" s="34"/>
      <c r="EH44" s="34"/>
      <c r="EI44" s="34"/>
      <c r="EJ44" s="34"/>
      <c r="EK44" s="34"/>
    </row>
    <row r="45" spans="1:141" ht="13.5">
      <c r="EF45" s="34"/>
      <c r="EG45" s="34"/>
      <c r="EH45" s="34"/>
      <c r="EI45" s="34"/>
      <c r="EJ45" s="34"/>
      <c r="EK45" s="34"/>
    </row>
    <row r="46" spans="1:141" ht="13.5">
      <c r="EF46" s="34"/>
      <c r="EG46" s="34"/>
      <c r="EH46" s="34"/>
      <c r="EI46" s="34"/>
      <c r="EJ46" s="34"/>
      <c r="EK46" s="34"/>
    </row>
    <row r="47" spans="1:141" ht="13.5">
      <c r="EF47" s="34"/>
      <c r="EG47" s="34"/>
      <c r="EH47" s="34"/>
      <c r="EI47" s="34"/>
      <c r="EJ47" s="34"/>
      <c r="EK47" s="34"/>
    </row>
    <row r="48" spans="1:141" ht="13.5">
      <c r="EF48" s="34"/>
      <c r="EG48" s="34"/>
      <c r="EH48" s="34"/>
      <c r="EI48" s="34"/>
      <c r="EJ48" s="34"/>
      <c r="EK48" s="34"/>
    </row>
    <row r="49" spans="136:141" ht="13.5">
      <c r="EF49" s="34"/>
      <c r="EG49" s="34"/>
      <c r="EH49" s="34"/>
      <c r="EI49" s="34"/>
      <c r="EJ49" s="34"/>
      <c r="EK49" s="34"/>
    </row>
    <row r="50" spans="136:141" ht="13.5">
      <c r="EF50" s="34"/>
      <c r="EG50" s="34"/>
      <c r="EH50" s="34"/>
      <c r="EI50" s="34"/>
      <c r="EJ50" s="34"/>
      <c r="EK50" s="34"/>
    </row>
    <row r="51" spans="136:141" ht="13.5">
      <c r="EF51" s="34"/>
      <c r="EG51" s="34"/>
      <c r="EH51" s="34"/>
      <c r="EI51" s="34"/>
      <c r="EJ51" s="34"/>
      <c r="EK51" s="34"/>
    </row>
    <row r="52" spans="136:141" ht="13.5">
      <c r="EF52" s="34"/>
      <c r="EG52" s="34"/>
      <c r="EH52" s="34"/>
      <c r="EI52" s="34"/>
      <c r="EJ52" s="34"/>
      <c r="EK52" s="34"/>
    </row>
    <row r="53" spans="136:141" ht="13.5">
      <c r="EF53" s="34"/>
      <c r="EG53" s="34"/>
      <c r="EH53" s="34"/>
      <c r="EI53" s="34"/>
      <c r="EJ53" s="34"/>
      <c r="EK53" s="34"/>
    </row>
    <row r="54" spans="136:141" ht="13.5">
      <c r="EF54" s="34"/>
      <c r="EG54" s="34"/>
      <c r="EH54" s="34"/>
      <c r="EI54" s="34"/>
      <c r="EJ54" s="34"/>
      <c r="EK54" s="34"/>
    </row>
    <row r="55" spans="136:141" ht="13.5">
      <c r="EF55" s="34"/>
      <c r="EG55" s="34"/>
      <c r="EH55" s="34"/>
      <c r="EI55" s="34"/>
      <c r="EJ55" s="34"/>
      <c r="EK55" s="34"/>
    </row>
    <row r="56" spans="136:141" ht="13.5">
      <c r="EF56" s="34"/>
      <c r="EG56" s="34"/>
      <c r="EH56" s="34"/>
      <c r="EI56" s="34"/>
      <c r="EJ56" s="34"/>
      <c r="EK56" s="34"/>
    </row>
    <row r="57" spans="136:141" ht="13.5">
      <c r="EF57" s="34"/>
      <c r="EG57" s="34"/>
      <c r="EH57" s="34"/>
      <c r="EI57" s="34"/>
      <c r="EJ57" s="34"/>
      <c r="EK57" s="34"/>
    </row>
    <row r="58" spans="136:141" ht="13.5">
      <c r="EF58" s="34"/>
      <c r="EG58" s="34"/>
      <c r="EH58" s="34"/>
      <c r="EI58" s="34"/>
      <c r="EJ58" s="34"/>
      <c r="EK58" s="34"/>
    </row>
    <row r="59" spans="136:141" ht="13.5">
      <c r="EF59" s="34"/>
      <c r="EG59" s="34"/>
      <c r="EH59" s="34"/>
      <c r="EI59" s="34"/>
      <c r="EJ59" s="34"/>
      <c r="EK59" s="34"/>
    </row>
    <row r="60" spans="136:141" ht="13.5">
      <c r="EF60" s="34"/>
      <c r="EG60" s="34"/>
      <c r="EH60" s="34"/>
      <c r="EI60" s="34"/>
      <c r="EJ60" s="34"/>
      <c r="EK60" s="34"/>
    </row>
    <row r="61" spans="136:141" ht="13.5"/>
    <row r="62" spans="136:141" ht="13.5"/>
    <row r="63" spans="136:141" ht="13.5"/>
    <row r="64" spans="136:141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</sheetData>
  <protectedRanges>
    <protectedRange sqref="AA26:AA34 AA10:AA24" name="Range4_1_1_1_2_1_1_1_1_1_1_1_1_1_1_1_1_1"/>
    <protectedRange sqref="AF26:AF34 AF10:AF24" name="Range4_2_1_1_2_1_1_1_1_1_1_1_1_1_1_1_1_1"/>
    <protectedRange sqref="AK26:AK34 AK10:AK24" name="Range4_3_1_1_2_1_1_1_1_1_1_1_1_1_1_1_1_1"/>
    <protectedRange sqref="AP26:AP34 AP10:AP24" name="Range4_4_1_1_2_1_1_1_1_1_1_1_1_1_1_1_1_1"/>
    <protectedRange sqref="V25" name="Range4_5_1_2_1_1_1_1_1_1_1_1_1_2_1_1"/>
    <protectedRange sqref="AA25" name="Range4_1_1_1_2_1_1_1_1_1_1_1_1_1_2_1_1"/>
    <protectedRange sqref="AF25" name="Range4_2_1_1_2_1_1_1_1_1_1_1_1_1_2_1_1"/>
    <protectedRange sqref="AK25" name="Range4_3_1_1_2_1_1_1_1_1_1_1_1_1_2_1_1"/>
    <protectedRange sqref="AP25" name="Range4_4_1_1_2_1_1_1_1_1_1_1_1_1_2_1_1"/>
    <protectedRange sqref="U10:U33" name="Range4"/>
    <protectedRange sqref="Z10:Z33" name="Range4_1"/>
    <protectedRange sqref="AO16:AO33" name="Range4_4"/>
    <protectedRange sqref="AZ10:AZ33" name="Range4_5"/>
    <protectedRange sqref="AX10:AX33" name="Range4_7"/>
    <protectedRange sqref="BD10:BD33" name="Range4_8"/>
    <protectedRange sqref="BF10:BF33" name="Range4_9"/>
    <protectedRange sqref="BW10:BW11 BW24:BW33" name="Range5_1"/>
    <protectedRange sqref="CC29:CC33" name="Range5_3"/>
    <protectedRange sqref="CG10:CG33" name="Range5_4"/>
    <protectedRange sqref="CI16:CI33" name="Range5_5"/>
    <protectedRange sqref="CL10:CL33" name="Range5_6"/>
    <protectedRange sqref="CO33" name="Range5_7"/>
    <protectedRange sqref="CR32:CR33" name="Range5_8"/>
    <protectedRange sqref="CS10:CS12" name="Range5_9"/>
    <protectedRange sqref="CX16:CX33" name="Range5_11"/>
    <protectedRange sqref="DB10:DB33" name="Range5_12"/>
    <protectedRange sqref="DL10:DL33 DM11 DM15" name="Range6"/>
    <protectedRange sqref="DN10:DN33" name="Range6_1"/>
  </protectedRanges>
  <mergeCells count="137">
    <mergeCell ref="O3:P3"/>
    <mergeCell ref="A4:A8"/>
    <mergeCell ref="B4:B8"/>
    <mergeCell ref="C4:C8"/>
    <mergeCell ref="D4:H6"/>
    <mergeCell ref="I4:M6"/>
    <mergeCell ref="N4:DD4"/>
    <mergeCell ref="N6:R6"/>
    <mergeCell ref="A2:M2"/>
    <mergeCell ref="A1:M1"/>
    <mergeCell ref="EI4:EK6"/>
    <mergeCell ref="N5:AT5"/>
    <mergeCell ref="AU5:BI5"/>
    <mergeCell ref="BJ5:BL6"/>
    <mergeCell ref="BM5:CC5"/>
    <mergeCell ref="CD5:CL5"/>
    <mergeCell ref="CM5:CU5"/>
    <mergeCell ref="CV5:CX6"/>
    <mergeCell ref="CY5:DA6"/>
    <mergeCell ref="DB5:DD6"/>
    <mergeCell ref="DE4:DE6"/>
    <mergeCell ref="DF4:DH6"/>
    <mergeCell ref="DI4:DZ4"/>
    <mergeCell ref="EA4:EA6"/>
    <mergeCell ref="EB4:ED6"/>
    <mergeCell ref="EF4:EH6"/>
    <mergeCell ref="DI5:DN5"/>
    <mergeCell ref="DO5:DQ6"/>
    <mergeCell ref="DR5:DZ5"/>
    <mergeCell ref="DR6:DT6"/>
    <mergeCell ref="BA6:BC6"/>
    <mergeCell ref="BD6:BF6"/>
    <mergeCell ref="BG6:BI6"/>
    <mergeCell ref="BM6:BQ6"/>
    <mergeCell ref="S6:W6"/>
    <mergeCell ref="X6:AB6"/>
    <mergeCell ref="AC6:AG6"/>
    <mergeCell ref="AH6:AL6"/>
    <mergeCell ref="AM6:AQ6"/>
    <mergeCell ref="AR6:AT6"/>
    <mergeCell ref="DU6:DW6"/>
    <mergeCell ref="DX6:DZ6"/>
    <mergeCell ref="D7:D8"/>
    <mergeCell ref="E7:H7"/>
    <mergeCell ref="I7:I8"/>
    <mergeCell ref="J7:M7"/>
    <mergeCell ref="N7:N8"/>
    <mergeCell ref="O7:R7"/>
    <mergeCell ref="S7:S8"/>
    <mergeCell ref="T7:W7"/>
    <mergeCell ref="CJ6:CL6"/>
    <mergeCell ref="CM6:CO6"/>
    <mergeCell ref="CP6:CR6"/>
    <mergeCell ref="CS6:CU6"/>
    <mergeCell ref="DI6:DK6"/>
    <mergeCell ref="DL6:DN6"/>
    <mergeCell ref="BR6:BT6"/>
    <mergeCell ref="BU6:BW6"/>
    <mergeCell ref="BX6:BZ6"/>
    <mergeCell ref="CA6:CC6"/>
    <mergeCell ref="CD6:CF6"/>
    <mergeCell ref="CG6:CI6"/>
    <mergeCell ref="AU6:AW6"/>
    <mergeCell ref="AX6:AZ6"/>
    <mergeCell ref="AM7:AM8"/>
    <mergeCell ref="AN7:AQ7"/>
    <mergeCell ref="AR7:AR8"/>
    <mergeCell ref="AS7:AT7"/>
    <mergeCell ref="AU7:AU8"/>
    <mergeCell ref="AV7:AW7"/>
    <mergeCell ref="X7:X8"/>
    <mergeCell ref="Y7:AB7"/>
    <mergeCell ref="AC7:AC8"/>
    <mergeCell ref="AD7:AG7"/>
    <mergeCell ref="AH7:AH8"/>
    <mergeCell ref="AI7:AL7"/>
    <mergeCell ref="BG7:BG8"/>
    <mergeCell ref="BH7:BI7"/>
    <mergeCell ref="BJ7:BJ8"/>
    <mergeCell ref="BK7:BL7"/>
    <mergeCell ref="BM7:BM8"/>
    <mergeCell ref="BN7:BQ7"/>
    <mergeCell ref="AX7:AX8"/>
    <mergeCell ref="AY7:AZ7"/>
    <mergeCell ref="BA7:BA8"/>
    <mergeCell ref="BB7:BC7"/>
    <mergeCell ref="BD7:BD8"/>
    <mergeCell ref="BE7:BF7"/>
    <mergeCell ref="CA7:CA8"/>
    <mergeCell ref="CB7:CC7"/>
    <mergeCell ref="CD7:CD8"/>
    <mergeCell ref="CE7:CF7"/>
    <mergeCell ref="CG7:CG8"/>
    <mergeCell ref="CH7:CI7"/>
    <mergeCell ref="BR7:BR8"/>
    <mergeCell ref="BS7:BT7"/>
    <mergeCell ref="BU7:BU8"/>
    <mergeCell ref="BV7:BW7"/>
    <mergeCell ref="BX7:BX8"/>
    <mergeCell ref="BY7:BZ7"/>
    <mergeCell ref="DI7:DI8"/>
    <mergeCell ref="CS7:CS8"/>
    <mergeCell ref="CT7:CU7"/>
    <mergeCell ref="CV7:CV8"/>
    <mergeCell ref="CW7:CX7"/>
    <mergeCell ref="CY7:CY8"/>
    <mergeCell ref="CZ7:DA7"/>
    <mergeCell ref="CJ7:CJ8"/>
    <mergeCell ref="CK7:CL7"/>
    <mergeCell ref="CM7:CM8"/>
    <mergeCell ref="CN7:CO7"/>
    <mergeCell ref="CP7:CP8"/>
    <mergeCell ref="CQ7:CR7"/>
    <mergeCell ref="A34:B34"/>
    <mergeCell ref="EB7:EB8"/>
    <mergeCell ref="EC7:ED7"/>
    <mergeCell ref="EF7:EF8"/>
    <mergeCell ref="EG7:EH7"/>
    <mergeCell ref="EI7:EI8"/>
    <mergeCell ref="EJ7:EK7"/>
    <mergeCell ref="DS7:DT7"/>
    <mergeCell ref="DU7:DU8"/>
    <mergeCell ref="DV7:DW7"/>
    <mergeCell ref="DX7:DX8"/>
    <mergeCell ref="DY7:DZ7"/>
    <mergeCell ref="EA7:EA8"/>
    <mergeCell ref="DJ7:DK7"/>
    <mergeCell ref="DL7:DL8"/>
    <mergeCell ref="DM7:DN7"/>
    <mergeCell ref="DO7:DO8"/>
    <mergeCell ref="DP7:DQ7"/>
    <mergeCell ref="DR7:DR8"/>
    <mergeCell ref="DB7:DB8"/>
    <mergeCell ref="DC7:DD7"/>
    <mergeCell ref="DE7:DE8"/>
    <mergeCell ref="DF7:DF8"/>
    <mergeCell ref="DG7:DH7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Ekamut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2020-09-02T13:37:45Z</dcterms:modified>
</cp:coreProperties>
</file>