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325"/>
  </bookViews>
  <sheets>
    <sheet name="07" sheetId="15" r:id="rId1"/>
  </sheets>
  <calcPr calcId="125725"/>
</workbook>
</file>

<file path=xl/calcChain.xml><?xml version="1.0" encoding="utf-8"?>
<calcChain xmlns="http://schemas.openxmlformats.org/spreadsheetml/2006/main">
  <c r="EA34" i="15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L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O34"/>
  <c r="AP34" s="1"/>
  <c r="AN34"/>
  <c r="AM34"/>
  <c r="AJ34"/>
  <c r="AL34" s="1"/>
  <c r="AI34"/>
  <c r="AH34"/>
  <c r="AE34"/>
  <c r="AF34" s="1"/>
  <c r="AD34"/>
  <c r="AC34"/>
  <c r="Z34"/>
  <c r="AB34" s="1"/>
  <c r="Y34"/>
  <c r="X34"/>
  <c r="U34"/>
  <c r="V34" s="1"/>
  <c r="T34"/>
  <c r="S34"/>
  <c r="C34"/>
  <c r="ED33"/>
  <c r="EC33"/>
  <c r="EB33"/>
  <c r="DH33"/>
  <c r="DG33"/>
  <c r="DF33"/>
  <c r="BO33"/>
  <c r="BQ33" s="1"/>
  <c r="BN33"/>
  <c r="BP33" s="1"/>
  <c r="BM33"/>
  <c r="AL33"/>
  <c r="AK33"/>
  <c r="AG33"/>
  <c r="AF33"/>
  <c r="AB33"/>
  <c r="AA33"/>
  <c r="W33"/>
  <c r="V33"/>
  <c r="P33"/>
  <c r="Q33" s="1"/>
  <c r="O33"/>
  <c r="N33"/>
  <c r="K33"/>
  <c r="M33" s="1"/>
  <c r="J33"/>
  <c r="L33" s="1"/>
  <c r="I33"/>
  <c r="F33"/>
  <c r="G33" s="1"/>
  <c r="E33"/>
  <c r="D33"/>
  <c r="ED32"/>
  <c r="EC32"/>
  <c r="EB32"/>
  <c r="DH32"/>
  <c r="DG32"/>
  <c r="DF32"/>
  <c r="BO32"/>
  <c r="BQ32" s="1"/>
  <c r="BN32"/>
  <c r="BP32" s="1"/>
  <c r="BM32"/>
  <c r="AL32"/>
  <c r="AK32"/>
  <c r="AG32"/>
  <c r="AF32"/>
  <c r="AB32"/>
  <c r="AA32"/>
  <c r="W32"/>
  <c r="V32"/>
  <c r="P32"/>
  <c r="Q32" s="1"/>
  <c r="O32"/>
  <c r="N32"/>
  <c r="K32"/>
  <c r="M32" s="1"/>
  <c r="J32"/>
  <c r="L32" s="1"/>
  <c r="I32"/>
  <c r="F32"/>
  <c r="G32" s="1"/>
  <c r="E32"/>
  <c r="D32"/>
  <c r="ED31"/>
  <c r="EC31"/>
  <c r="EB31"/>
  <c r="DH31"/>
  <c r="DG31"/>
  <c r="DF31"/>
  <c r="BO31"/>
  <c r="BQ31" s="1"/>
  <c r="BN31"/>
  <c r="BP31" s="1"/>
  <c r="BM31"/>
  <c r="AL31"/>
  <c r="AK31"/>
  <c r="AG31"/>
  <c r="AF31"/>
  <c r="AB31"/>
  <c r="AA31"/>
  <c r="W31"/>
  <c r="V31"/>
  <c r="P31"/>
  <c r="Q31" s="1"/>
  <c r="O31"/>
  <c r="N31"/>
  <c r="K31"/>
  <c r="M31" s="1"/>
  <c r="J31"/>
  <c r="L31" s="1"/>
  <c r="I31"/>
  <c r="F31"/>
  <c r="G31" s="1"/>
  <c r="E31"/>
  <c r="D31"/>
  <c r="ED30"/>
  <c r="EC30"/>
  <c r="EB30"/>
  <c r="DH30"/>
  <c r="DG30"/>
  <c r="DF30"/>
  <c r="BP30"/>
  <c r="BO30"/>
  <c r="BN30"/>
  <c r="BM30"/>
  <c r="AL30"/>
  <c r="AK30"/>
  <c r="AG30"/>
  <c r="AF30"/>
  <c r="AB30"/>
  <c r="AA30"/>
  <c r="P30"/>
  <c r="R30" s="1"/>
  <c r="O30"/>
  <c r="Q30" s="1"/>
  <c r="N30"/>
  <c r="K30"/>
  <c r="L30" s="1"/>
  <c r="J30"/>
  <c r="I30"/>
  <c r="F30"/>
  <c r="H30" s="1"/>
  <c r="E30"/>
  <c r="G30" s="1"/>
  <c r="D30"/>
  <c r="ED29"/>
  <c r="EC29"/>
  <c r="EB29"/>
  <c r="DH29"/>
  <c r="DG29"/>
  <c r="DF29"/>
  <c r="BO29"/>
  <c r="BP29" s="1"/>
  <c r="BN29"/>
  <c r="BM29"/>
  <c r="AL29"/>
  <c r="AK29"/>
  <c r="AG29"/>
  <c r="AF29"/>
  <c r="AB29"/>
  <c r="AA29"/>
  <c r="P29"/>
  <c r="R29" s="1"/>
  <c r="O29"/>
  <c r="Q29" s="1"/>
  <c r="N29"/>
  <c r="K29"/>
  <c r="L29" s="1"/>
  <c r="J29"/>
  <c r="I29"/>
  <c r="F29"/>
  <c r="H29" s="1"/>
  <c r="E29"/>
  <c r="G29" s="1"/>
  <c r="D29"/>
  <c r="ED28"/>
  <c r="EC28"/>
  <c r="EB28"/>
  <c r="DH28"/>
  <c r="DG28"/>
  <c r="DF28"/>
  <c r="BO28"/>
  <c r="BP28" s="1"/>
  <c r="BN28"/>
  <c r="BM28"/>
  <c r="AL28"/>
  <c r="AK28"/>
  <c r="AG28"/>
  <c r="AF28"/>
  <c r="AB28"/>
  <c r="AA28"/>
  <c r="P28"/>
  <c r="R28" s="1"/>
  <c r="O28"/>
  <c r="Q28" s="1"/>
  <c r="N28"/>
  <c r="K28"/>
  <c r="L28" s="1"/>
  <c r="J28"/>
  <c r="I28"/>
  <c r="F28"/>
  <c r="H28" s="1"/>
  <c r="E28"/>
  <c r="G28" s="1"/>
  <c r="D28"/>
  <c r="ED27"/>
  <c r="EC27"/>
  <c r="EB27"/>
  <c r="DH27"/>
  <c r="DG27"/>
  <c r="DF27"/>
  <c r="BO27"/>
  <c r="BP27" s="1"/>
  <c r="BN27"/>
  <c r="BM27"/>
  <c r="AL27"/>
  <c r="AK27"/>
  <c r="AG27"/>
  <c r="AF27"/>
  <c r="AB27"/>
  <c r="AA27"/>
  <c r="W27"/>
  <c r="V27"/>
  <c r="P27"/>
  <c r="R27" s="1"/>
  <c r="O27"/>
  <c r="Q27" s="1"/>
  <c r="N27"/>
  <c r="K27"/>
  <c r="L27" s="1"/>
  <c r="J27"/>
  <c r="I27"/>
  <c r="F27"/>
  <c r="H27" s="1"/>
  <c r="E27"/>
  <c r="G27" s="1"/>
  <c r="D27"/>
  <c r="ED26"/>
  <c r="EC26"/>
  <c r="EB26"/>
  <c r="DH26"/>
  <c r="DG26"/>
  <c r="DF26"/>
  <c r="BO26"/>
  <c r="BP26" s="1"/>
  <c r="BN26"/>
  <c r="BM26"/>
  <c r="AG26"/>
  <c r="AF26"/>
  <c r="AB26"/>
  <c r="AA26"/>
  <c r="P26"/>
  <c r="R26" s="1"/>
  <c r="O26"/>
  <c r="Q26" s="1"/>
  <c r="N26"/>
  <c r="K26"/>
  <c r="L26" s="1"/>
  <c r="J26"/>
  <c r="I26"/>
  <c r="F26"/>
  <c r="H26" s="1"/>
  <c r="E26"/>
  <c r="G26" s="1"/>
  <c r="D26"/>
  <c r="ED25"/>
  <c r="EC25"/>
  <c r="EB25"/>
  <c r="DH25"/>
  <c r="DG25"/>
  <c r="DF25"/>
  <c r="BO25"/>
  <c r="BP25" s="1"/>
  <c r="BN25"/>
  <c r="BM25"/>
  <c r="AL25"/>
  <c r="AK25"/>
  <c r="AG25"/>
  <c r="AF25"/>
  <c r="AB25"/>
  <c r="AA25"/>
  <c r="P25"/>
  <c r="R25" s="1"/>
  <c r="O25"/>
  <c r="Q25" s="1"/>
  <c r="N25"/>
  <c r="K25"/>
  <c r="L25" s="1"/>
  <c r="J25"/>
  <c r="I25"/>
  <c r="F25"/>
  <c r="H25" s="1"/>
  <c r="E25"/>
  <c r="G25" s="1"/>
  <c r="D25"/>
  <c r="ED24"/>
  <c r="EC24"/>
  <c r="EB24"/>
  <c r="DH24"/>
  <c r="DG24"/>
  <c r="DF24"/>
  <c r="BO24"/>
  <c r="BP24" s="1"/>
  <c r="BN24"/>
  <c r="BM24"/>
  <c r="AL24"/>
  <c r="AK24"/>
  <c r="AG24"/>
  <c r="AF24"/>
  <c r="AB24"/>
  <c r="AA24"/>
  <c r="W24"/>
  <c r="V24"/>
  <c r="P24"/>
  <c r="R24" s="1"/>
  <c r="O24"/>
  <c r="Q24" s="1"/>
  <c r="N24"/>
  <c r="K24"/>
  <c r="L24" s="1"/>
  <c r="J24"/>
  <c r="I24"/>
  <c r="F24"/>
  <c r="H24" s="1"/>
  <c r="E24"/>
  <c r="G24" s="1"/>
  <c r="D24"/>
  <c r="ED23"/>
  <c r="EC23"/>
  <c r="EB23"/>
  <c r="DH23"/>
  <c r="DG23"/>
  <c r="DF23"/>
  <c r="BO23"/>
  <c r="BP23" s="1"/>
  <c r="BN23"/>
  <c r="BM23"/>
  <c r="AL23"/>
  <c r="AK23"/>
  <c r="AG23"/>
  <c r="AF23"/>
  <c r="AB23"/>
  <c r="AA23"/>
  <c r="P23"/>
  <c r="R23" s="1"/>
  <c r="O23"/>
  <c r="N23"/>
  <c r="K23"/>
  <c r="L23" s="1"/>
  <c r="J23"/>
  <c r="I23"/>
  <c r="F23"/>
  <c r="H23" s="1"/>
  <c r="E23"/>
  <c r="G23" s="1"/>
  <c r="D23"/>
  <c r="ED22"/>
  <c r="EC22"/>
  <c r="EB22"/>
  <c r="DH22"/>
  <c r="DG22"/>
  <c r="DF22"/>
  <c r="BO22"/>
  <c r="BQ22" s="1"/>
  <c r="BN22"/>
  <c r="BP22" s="1"/>
  <c r="BM22"/>
  <c r="AL22"/>
  <c r="AK22"/>
  <c r="AG22"/>
  <c r="AF22"/>
  <c r="AB22"/>
  <c r="AA22"/>
  <c r="W22"/>
  <c r="V22"/>
  <c r="P22"/>
  <c r="R22" s="1"/>
  <c r="O22"/>
  <c r="N22"/>
  <c r="K22"/>
  <c r="L22" s="1"/>
  <c r="J22"/>
  <c r="I22"/>
  <c r="F22"/>
  <c r="H22" s="1"/>
  <c r="E22"/>
  <c r="G22" s="1"/>
  <c r="D22"/>
  <c r="ED21"/>
  <c r="EC21"/>
  <c r="EB21"/>
  <c r="DH21"/>
  <c r="DG21"/>
  <c r="DF21"/>
  <c r="BO21"/>
  <c r="BP21" s="1"/>
  <c r="BN21"/>
  <c r="BM21"/>
  <c r="AG21"/>
  <c r="AF21"/>
  <c r="AB21"/>
  <c r="AA21"/>
  <c r="W21"/>
  <c r="V21"/>
  <c r="P21"/>
  <c r="R21" s="1"/>
  <c r="O21"/>
  <c r="N21"/>
  <c r="K21"/>
  <c r="L21" s="1"/>
  <c r="J21"/>
  <c r="I21"/>
  <c r="F21"/>
  <c r="H21" s="1"/>
  <c r="E21"/>
  <c r="G21" s="1"/>
  <c r="D21"/>
  <c r="ED20"/>
  <c r="EC20"/>
  <c r="EB20"/>
  <c r="DH20"/>
  <c r="DG20"/>
  <c r="DF20"/>
  <c r="BO20"/>
  <c r="BQ20" s="1"/>
  <c r="BN20"/>
  <c r="BP20" s="1"/>
  <c r="BM20"/>
  <c r="AL20"/>
  <c r="AK20"/>
  <c r="AG20"/>
  <c r="AF20"/>
  <c r="AB20"/>
  <c r="AA20"/>
  <c r="P20"/>
  <c r="R20" s="1"/>
  <c r="O20"/>
  <c r="N20"/>
  <c r="K20"/>
  <c r="L20" s="1"/>
  <c r="J20"/>
  <c r="I20"/>
  <c r="F20"/>
  <c r="H20" s="1"/>
  <c r="E20"/>
  <c r="D20"/>
  <c r="ED19"/>
  <c r="EC19"/>
  <c r="EB19"/>
  <c r="DH19"/>
  <c r="DG19"/>
  <c r="DF19"/>
  <c r="BO19"/>
  <c r="BQ19" s="1"/>
  <c r="BN19"/>
  <c r="BP19" s="1"/>
  <c r="BM19"/>
  <c r="AG19"/>
  <c r="AF19"/>
  <c r="AB19"/>
  <c r="AA19"/>
  <c r="P19"/>
  <c r="R19" s="1"/>
  <c r="O19"/>
  <c r="N19"/>
  <c r="K19"/>
  <c r="L19" s="1"/>
  <c r="J19"/>
  <c r="I19"/>
  <c r="F19"/>
  <c r="H19" s="1"/>
  <c r="E19"/>
  <c r="D19"/>
  <c r="ED18"/>
  <c r="EC18"/>
  <c r="EB18"/>
  <c r="DH18"/>
  <c r="DG18"/>
  <c r="DF18"/>
  <c r="BO18"/>
  <c r="BQ18" s="1"/>
  <c r="BN18"/>
  <c r="BP18" s="1"/>
  <c r="BM18"/>
  <c r="AG18"/>
  <c r="AF18"/>
  <c r="AB18"/>
  <c r="AA18"/>
  <c r="W18"/>
  <c r="V18"/>
  <c r="P18"/>
  <c r="R18" s="1"/>
  <c r="O18"/>
  <c r="N18"/>
  <c r="K18"/>
  <c r="L18" s="1"/>
  <c r="J18"/>
  <c r="I18"/>
  <c r="F18"/>
  <c r="H18" s="1"/>
  <c r="E18"/>
  <c r="D18"/>
  <c r="ED17"/>
  <c r="EC17"/>
  <c r="EB17"/>
  <c r="DH17"/>
  <c r="DG17"/>
  <c r="DF17"/>
  <c r="BO17"/>
  <c r="BQ17" s="1"/>
  <c r="BN17"/>
  <c r="BP17" s="1"/>
  <c r="BM17"/>
  <c r="AL17"/>
  <c r="AK17"/>
  <c r="AG17"/>
  <c r="AF17"/>
  <c r="AB17"/>
  <c r="AA17"/>
  <c r="W17"/>
  <c r="V17"/>
  <c r="P17"/>
  <c r="R17" s="1"/>
  <c r="O17"/>
  <c r="N17"/>
  <c r="K17"/>
  <c r="L17" s="1"/>
  <c r="J17"/>
  <c r="I17"/>
  <c r="F17"/>
  <c r="H17" s="1"/>
  <c r="E17"/>
  <c r="D17"/>
  <c r="ED16"/>
  <c r="EC16"/>
  <c r="EB16"/>
  <c r="DH16"/>
  <c r="DG16"/>
  <c r="DF16"/>
  <c r="BO16"/>
  <c r="BN16"/>
  <c r="BM16"/>
  <c r="AL16"/>
  <c r="AK16"/>
  <c r="AG16"/>
  <c r="AF16"/>
  <c r="AB16"/>
  <c r="AA16"/>
  <c r="P16"/>
  <c r="R16" s="1"/>
  <c r="O16"/>
  <c r="N16"/>
  <c r="K16"/>
  <c r="L16" s="1"/>
  <c r="J16"/>
  <c r="I16"/>
  <c r="F16"/>
  <c r="H16" s="1"/>
  <c r="E16"/>
  <c r="G16" s="1"/>
  <c r="D16"/>
  <c r="ED15"/>
  <c r="EC15"/>
  <c r="EB15"/>
  <c r="DH15"/>
  <c r="DG15"/>
  <c r="DF15"/>
  <c r="BO15"/>
  <c r="BQ15" s="1"/>
  <c r="BN15"/>
  <c r="BP15" s="1"/>
  <c r="BM15"/>
  <c r="AQ15"/>
  <c r="AP15"/>
  <c r="AL15"/>
  <c r="AK15"/>
  <c r="AG15"/>
  <c r="AF15"/>
  <c r="AB15"/>
  <c r="AA15"/>
  <c r="W15"/>
  <c r="V15"/>
  <c r="P15"/>
  <c r="R15" s="1"/>
  <c r="O15"/>
  <c r="N15"/>
  <c r="K15"/>
  <c r="L15" s="1"/>
  <c r="J15"/>
  <c r="I15"/>
  <c r="F15"/>
  <c r="H15" s="1"/>
  <c r="E15"/>
  <c r="G15" s="1"/>
  <c r="D15"/>
  <c r="ED14"/>
  <c r="EC14"/>
  <c r="EB14"/>
  <c r="DH14"/>
  <c r="DG14"/>
  <c r="DF14"/>
  <c r="BO14"/>
  <c r="BQ14" s="1"/>
  <c r="BN14"/>
  <c r="BP14" s="1"/>
  <c r="BM14"/>
  <c r="AL14"/>
  <c r="AK14"/>
  <c r="AG14"/>
  <c r="AF14"/>
  <c r="AB14"/>
  <c r="AA14"/>
  <c r="W14"/>
  <c r="V14"/>
  <c r="P14"/>
  <c r="R14" s="1"/>
  <c r="O14"/>
  <c r="N14"/>
  <c r="K14"/>
  <c r="L14" s="1"/>
  <c r="J14"/>
  <c r="I14"/>
  <c r="F14"/>
  <c r="H14" s="1"/>
  <c r="E14"/>
  <c r="G14" s="1"/>
  <c r="D14"/>
  <c r="ED13"/>
  <c r="EC13"/>
  <c r="EB13"/>
  <c r="DH13"/>
  <c r="DG13"/>
  <c r="DF13"/>
  <c r="BO13"/>
  <c r="BP13" s="1"/>
  <c r="BN13"/>
  <c r="BM13"/>
  <c r="AL13"/>
  <c r="AK13"/>
  <c r="AG13"/>
  <c r="AF13"/>
  <c r="AB13"/>
  <c r="AA13"/>
  <c r="W13"/>
  <c r="V13"/>
  <c r="P13"/>
  <c r="R13" s="1"/>
  <c r="O13"/>
  <c r="Q13" s="1"/>
  <c r="N13"/>
  <c r="K13"/>
  <c r="L13" s="1"/>
  <c r="J13"/>
  <c r="I13"/>
  <c r="F13"/>
  <c r="H13" s="1"/>
  <c r="E13"/>
  <c r="G13" s="1"/>
  <c r="D13"/>
  <c r="ED12"/>
  <c r="EC12"/>
  <c r="EB12"/>
  <c r="DH12"/>
  <c r="DG12"/>
  <c r="DF12"/>
  <c r="BO12"/>
  <c r="BQ12" s="1"/>
  <c r="BN12"/>
  <c r="BP12" s="1"/>
  <c r="BM12"/>
  <c r="AQ12"/>
  <c r="AP12"/>
  <c r="AL12"/>
  <c r="AK12"/>
  <c r="AG12"/>
  <c r="AF12"/>
  <c r="AB12"/>
  <c r="AA12"/>
  <c r="W12"/>
  <c r="V12"/>
  <c r="P12"/>
  <c r="R12" s="1"/>
  <c r="O12"/>
  <c r="N12"/>
  <c r="K12"/>
  <c r="L12" s="1"/>
  <c r="J12"/>
  <c r="I12"/>
  <c r="F12"/>
  <c r="H12" s="1"/>
  <c r="E12"/>
  <c r="D12"/>
  <c r="ED11"/>
  <c r="EC11"/>
  <c r="EB11"/>
  <c r="DH11"/>
  <c r="DG11"/>
  <c r="DF11"/>
  <c r="BO11"/>
  <c r="BQ11" s="1"/>
  <c r="BN11"/>
  <c r="BP11" s="1"/>
  <c r="BM11"/>
  <c r="AQ11"/>
  <c r="AP11"/>
  <c r="AL11"/>
  <c r="AK11"/>
  <c r="AG11"/>
  <c r="AF11"/>
  <c r="AB11"/>
  <c r="AA11"/>
  <c r="W11"/>
  <c r="V11"/>
  <c r="P11"/>
  <c r="R11" s="1"/>
  <c r="O11"/>
  <c r="N11"/>
  <c r="K11"/>
  <c r="L11" s="1"/>
  <c r="J11"/>
  <c r="I11"/>
  <c r="F11"/>
  <c r="H11" s="1"/>
  <c r="E11"/>
  <c r="D11"/>
  <c r="ED10"/>
  <c r="ED34" s="1"/>
  <c r="EC10"/>
  <c r="EC34" s="1"/>
  <c r="EB10"/>
  <c r="EB34" s="1"/>
  <c r="DH10"/>
  <c r="DH34" s="1"/>
  <c r="DG10"/>
  <c r="DG34" s="1"/>
  <c r="DF10"/>
  <c r="DF34" s="1"/>
  <c r="BO10"/>
  <c r="BO34" s="1"/>
  <c r="BN10"/>
  <c r="BP10" s="1"/>
  <c r="BM10"/>
  <c r="BM34" s="1"/>
  <c r="AQ10"/>
  <c r="AP10"/>
  <c r="AL10"/>
  <c r="AK10"/>
  <c r="AG10"/>
  <c r="AF10"/>
  <c r="AB10"/>
  <c r="AA10"/>
  <c r="W10"/>
  <c r="V10"/>
  <c r="P10"/>
  <c r="P34" s="1"/>
  <c r="O10"/>
  <c r="O34" s="1"/>
  <c r="N10"/>
  <c r="N34" s="1"/>
  <c r="K10"/>
  <c r="L10" s="1"/>
  <c r="J10"/>
  <c r="J34" s="1"/>
  <c r="I10"/>
  <c r="I34" s="1"/>
  <c r="F10"/>
  <c r="F34" s="1"/>
  <c r="E10"/>
  <c r="E34" s="1"/>
  <c r="D10"/>
  <c r="D34" s="1"/>
  <c r="BQ34" l="1"/>
  <c r="H34"/>
  <c r="G34"/>
  <c r="R34"/>
  <c r="Q34"/>
  <c r="G10"/>
  <c r="M10"/>
  <c r="Q10"/>
  <c r="BQ10"/>
  <c r="G11"/>
  <c r="M11"/>
  <c r="Q11"/>
  <c r="G12"/>
  <c r="M12"/>
  <c r="Q12"/>
  <c r="M13"/>
  <c r="BQ13"/>
  <c r="M14"/>
  <c r="Q14"/>
  <c r="M15"/>
  <c r="Q15"/>
  <c r="M16"/>
  <c r="Q16"/>
  <c r="G17"/>
  <c r="M17"/>
  <c r="Q17"/>
  <c r="G18"/>
  <c r="M18"/>
  <c r="Q18"/>
  <c r="G19"/>
  <c r="M19"/>
  <c r="Q19"/>
  <c r="G20"/>
  <c r="M20"/>
  <c r="Q20"/>
  <c r="M21"/>
  <c r="Q21"/>
  <c r="BQ21"/>
  <c r="M22"/>
  <c r="Q22"/>
  <c r="M23"/>
  <c r="Q23"/>
  <c r="BQ23"/>
  <c r="M24"/>
  <c r="BQ24"/>
  <c r="M25"/>
  <c r="BQ25"/>
  <c r="M26"/>
  <c r="BQ26"/>
  <c r="M27"/>
  <c r="BQ27"/>
  <c r="M28"/>
  <c r="BQ28"/>
  <c r="M29"/>
  <c r="BQ29"/>
  <c r="M30"/>
  <c r="H31"/>
  <c r="R31"/>
  <c r="H32"/>
  <c r="R32"/>
  <c r="H33"/>
  <c r="R33"/>
  <c r="K34"/>
  <c r="W34"/>
  <c r="AA34"/>
  <c r="AG34"/>
  <c r="AK34"/>
  <c r="AQ34"/>
  <c r="BN34"/>
  <c r="BP34" s="1"/>
  <c r="H10"/>
  <c r="R10"/>
  <c r="L34" l="1"/>
  <c r="M34"/>
</calcChain>
</file>

<file path=xl/sharedStrings.xml><?xml version="1.0" encoding="utf-8"?>
<sst xmlns="http://schemas.openxmlformats.org/spreadsheetml/2006/main" count="245" uniqueCount="91">
  <si>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</si>
  <si>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</si>
  <si>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</si>
  <si>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</si>
  <si>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</si>
  <si>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</si>
  <si>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</si>
  <si>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</si>
  <si>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</si>
  <si>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</si>
  <si>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</si>
  <si>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</si>
  <si>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</si>
  <si>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</si>
  <si>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</si>
  <si>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</si>
  <si>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</si>
  <si>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</si>
  <si>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</si>
  <si>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</si>
  <si>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</si>
  <si>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</si>
  <si>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</si>
  <si>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</si>
  <si>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</si>
  <si>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</si>
  <si>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</si>
  <si>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</si>
  <si>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</si>
  <si>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</si>
  <si>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</si>
  <si>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</si>
  <si>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</si>
  <si>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</si>
  <si>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</si>
  <si>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</si>
  <si>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</si>
  <si>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</si>
  <si>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</si>
  <si>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</si>
  <si>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</si>
  <si>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</si>
  <si>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</si>
  <si>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</si>
  <si>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</si>
  <si>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</si>
  <si>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</si>
  <si>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</si>
  <si>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</si>
  <si>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</si>
  <si>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</si>
  <si>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</si>
  <si>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</si>
  <si>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</si>
  <si>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</si>
  <si>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</si>
  <si>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</si>
  <si>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</si>
  <si>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</si>
  <si>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</si>
  <si>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</si>
  <si>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</si>
  <si>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</si>
  <si>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</si>
  <si>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</si>
  <si>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</si>
  <si>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</si>
  <si>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</si>
  <si>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</si>
  <si>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</si>
  <si>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>կատ. % տարեկան ծրագրի նկատմամբ</t>
  </si>
  <si>
    <t>ծրագիր           (3ամիս)</t>
  </si>
  <si>
    <t xml:space="preserve"> տող 1351 տեղական վճարներ</t>
  </si>
  <si>
    <t xml:space="preserve">փաստ                   (2ամիս )                                                                           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</si>
  <si>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</si>
  <si>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ծրագիր (6 ամիս)</t>
  </si>
  <si>
    <t xml:space="preserve">փաստ                (4ամիս )                                                                    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</si>
  <si>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</si>
  <si>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</si>
  <si>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</si>
  <si>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 xml:space="preserve">տող 1220+1240     </t>
    </r>
    <r>
      <rPr>
        <sz val="9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</si>
  <si>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   </t>
    </r>
    <r>
      <rPr>
        <sz val="9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</si>
  <si>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</si>
  <si>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 xml:space="preserve">տող 1391+1393   </t>
    </r>
    <r>
      <rPr>
        <sz val="9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</si>
  <si>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</si>
  <si>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 ՀՀ ՏԱՎՈւՇԻ ՄԱՐԶԻ ՀԱՄԱՅՆՔՆԵՐԻ ԲՅՈՒՋԵՏԱՅԻՆ ԵԿԱՄՈՒՏՆԵՐԻ ՎԵՐԱԲԵՐՅԱԼ (աճողական) 2020թ.օգոստոսի 1-ի դրությամբ </t>
    </r>
    <r>
      <rPr>
        <b/>
        <sz val="11"/>
        <rFont val="GHEA Grapalat"/>
        <family val="3"/>
      </rPr>
      <t xml:space="preserve">                                           </t>
    </r>
  </si>
  <si>
    <t>ծրագիր  (9ամիս)</t>
  </si>
  <si>
    <t xml:space="preserve">փաստ (7ամիս)                                                        </t>
  </si>
  <si>
    <t>կատ%-ը 9ամսվա նկատմամբ</t>
  </si>
  <si>
    <t>ծրագիր           (9ամիս)</t>
  </si>
  <si>
    <t xml:space="preserve">փաստ                   (7ամիս )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</si>
</sst>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4" fontId="11" fillId="0" borderId="12" xfId="0" applyNumberFormat="1" applyFont="1" applyFill="1" applyBorder="1" applyAlignment="1" applyProtection="1">
      <alignment horizontal="center" vertical="center" wrapText="1"/>
    </xf>
    <xf numFmtId="16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locked="0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164" fontId="8" fillId="6" borderId="12" xfId="0" applyNumberFormat="1" applyFont="1" applyFill="1" applyBorder="1" applyAlignment="1" applyProtection="1">
      <alignment horizontal="center" vertical="center" wrapText="1"/>
    </xf>
    <xf numFmtId="164" fontId="11" fillId="7" borderId="12" xfId="0" applyNumberFormat="1" applyFont="1" applyFill="1" applyBorder="1" applyAlignment="1" applyProtection="1">
      <alignment horizontal="center" vertical="center" wrapText="1"/>
    </xf>
    <xf numFmtId="164" fontId="11" fillId="6" borderId="12" xfId="0" applyNumberFormat="1" applyFont="1" applyFill="1" applyBorder="1" applyAlignment="1" applyProtection="1">
      <alignment horizontal="center" vertical="center" wrapText="1"/>
    </xf>
    <xf numFmtId="164" fontId="11" fillId="6" borderId="6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164" fontId="8" fillId="8" borderId="12" xfId="0" applyNumberFormat="1" applyFont="1" applyFill="1" applyBorder="1" applyAlignment="1" applyProtection="1">
      <alignment horizontal="center" vertical="center" wrapText="1"/>
    </xf>
    <xf numFmtId="164" fontId="11" fillId="8" borderId="12" xfId="0" applyNumberFormat="1" applyFont="1" applyFill="1" applyBorder="1" applyAlignment="1" applyProtection="1">
      <alignment horizontal="center" vertical="center" wrapText="1"/>
    </xf>
    <xf numFmtId="164" fontId="11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9" xfId="0" applyFont="1" applyFill="1" applyBorder="1" applyAlignment="1" applyProtection="1">
      <alignment horizontal="center" vertical="center" textRotation="90" wrapText="1"/>
    </xf>
    <xf numFmtId="0" fontId="8" fillId="0" borderId="15" xfId="0" applyFont="1" applyFill="1" applyBorder="1" applyAlignment="1" applyProtection="1">
      <alignment horizontal="center" vertical="center" textRotation="90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4" fontId="5" fillId="3" borderId="1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 wrapText="1"/>
    </xf>
    <xf numFmtId="4" fontId="4" fillId="3" borderId="13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4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4" fontId="9" fillId="2" borderId="15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4" fontId="9" fillId="0" borderId="5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34"/>
  <sheetViews>
    <sheetView tabSelected="1" workbookViewId="0">
      <selection activeCell="G34" sqref="G34"/>
    </sheetView>
  </sheetViews>
  <sheetFormatPr defaultRowHeight="15"/>
  <cols>
    <col min="1" max="1" width="3.140625" style="1" customWidth="1"/>
    <col min="2" max="2" width="11.5703125" style="1" customWidth="1"/>
    <col min="3" max="3" width="7.42578125" style="21" customWidth="1"/>
    <col min="4" max="6" width="13.5703125" style="1" customWidth="1"/>
    <col min="7" max="8" width="8.85546875" style="1" customWidth="1"/>
    <col min="9" max="9" width="12.140625" style="1" customWidth="1"/>
    <col min="10" max="10" width="8.85546875" style="1" customWidth="1"/>
    <col min="11" max="11" width="8.5703125" style="1" customWidth="1"/>
    <col min="12" max="13" width="8.42578125" style="1" customWidth="1"/>
    <col min="14" max="14" width="11" style="1" customWidth="1"/>
    <col min="15" max="15" width="10" style="1" customWidth="1"/>
    <col min="16" max="16" width="9.140625" style="1" customWidth="1"/>
    <col min="17" max="18" width="8.140625" style="1" customWidth="1"/>
    <col min="19" max="20" width="8.5703125" style="1" customWidth="1"/>
    <col min="21" max="21" width="9.140625" style="1" customWidth="1"/>
    <col min="22" max="27" width="8.5703125" style="1" customWidth="1"/>
    <col min="28" max="28" width="8" style="1" customWidth="1"/>
    <col min="29" max="31" width="8.5703125" style="1" customWidth="1"/>
    <col min="32" max="32" width="8.42578125" style="1" customWidth="1"/>
    <col min="33" max="33" width="8" style="1" customWidth="1"/>
    <col min="34" max="36" width="8.5703125" style="1" customWidth="1"/>
    <col min="37" max="37" width="6.85546875" style="1" customWidth="1"/>
    <col min="38" max="38" width="6.42578125" style="1" customWidth="1"/>
    <col min="39" max="39" width="7.85546875" style="1" customWidth="1"/>
    <col min="40" max="41" width="8.5703125" style="1" customWidth="1"/>
    <col min="42" max="42" width="6.28515625" style="1" customWidth="1"/>
    <col min="43" max="43" width="6" style="1" customWidth="1"/>
    <col min="44" max="49" width="8.5703125" style="1" hidden="1" customWidth="1"/>
    <col min="50" max="50" width="9.28515625" style="1" customWidth="1"/>
    <col min="51" max="51" width="10.85546875" style="1" customWidth="1"/>
    <col min="52" max="55" width="12" style="1" customWidth="1"/>
    <col min="56" max="56" width="8.42578125" style="1" customWidth="1"/>
    <col min="57" max="57" width="8" style="1" customWidth="1"/>
    <col min="58" max="58" width="9.42578125" style="1" customWidth="1"/>
    <col min="59" max="60" width="14.42578125" style="1" hidden="1" customWidth="1"/>
    <col min="61" max="61" width="13" style="1" hidden="1" customWidth="1"/>
    <col min="62" max="64" width="14.42578125" style="1" hidden="1" customWidth="1"/>
    <col min="65" max="65" width="9.140625" style="1" customWidth="1"/>
    <col min="66" max="67" width="8.140625" style="1" customWidth="1"/>
    <col min="68" max="68" width="6" style="1" customWidth="1"/>
    <col min="69" max="69" width="6.85546875" style="1" customWidth="1"/>
    <col min="70" max="71" width="8.5703125" style="1" customWidth="1"/>
    <col min="72" max="72" width="7.5703125" style="1" customWidth="1"/>
    <col min="73" max="73" width="8" style="1" customWidth="1"/>
    <col min="74" max="74" width="6.85546875" style="1" customWidth="1"/>
    <col min="75" max="75" width="6.7109375" style="1" customWidth="1"/>
    <col min="76" max="76" width="7.7109375" style="1" customWidth="1"/>
    <col min="77" max="77" width="7.28515625" style="1" customWidth="1"/>
    <col min="78" max="78" width="6.7109375" style="1" customWidth="1"/>
    <col min="79" max="79" width="7.42578125" style="1" customWidth="1"/>
    <col min="80" max="81" width="7.5703125" style="1" customWidth="1"/>
    <col min="82" max="84" width="8.5703125" style="1" hidden="1" customWidth="1"/>
    <col min="85" max="85" width="9" style="1"/>
    <col min="86" max="87" width="8.5703125" style="1" customWidth="1"/>
    <col min="88" max="88" width="8.42578125" style="1" customWidth="1"/>
    <col min="89" max="89" width="7.42578125" style="1" customWidth="1"/>
    <col min="90" max="90" width="7" style="1" customWidth="1"/>
    <col min="91" max="91" width="9.28515625" style="1" customWidth="1"/>
    <col min="92" max="93" width="8.5703125" style="1" customWidth="1"/>
    <col min="94" max="94" width="9.28515625" style="1" customWidth="1"/>
    <col min="95" max="96" width="8.5703125" style="1" customWidth="1"/>
    <col min="97" max="97" width="9" style="1"/>
    <col min="98" max="100" width="8.5703125" style="1" customWidth="1"/>
    <col min="101" max="101" width="7.5703125" style="1" customWidth="1"/>
    <col min="102" max="102" width="7.42578125" style="1" customWidth="1"/>
    <col min="103" max="103" width="7.85546875" style="1" customWidth="1"/>
    <col min="104" max="104" width="8.5703125" style="1" customWidth="1"/>
    <col min="105" max="105" width="7.28515625" style="1" customWidth="1"/>
    <col min="106" max="106" width="8.42578125" style="1" customWidth="1"/>
    <col min="107" max="107" width="8.5703125" style="1" customWidth="1"/>
    <col min="108" max="108" width="8.42578125" style="1" customWidth="1"/>
    <col min="109" max="109" width="8.5703125" style="1" hidden="1" customWidth="1"/>
    <col min="110" max="110" width="9.7109375" style="1" customWidth="1"/>
    <col min="111" max="111" width="9.5703125" style="1" customWidth="1"/>
    <col min="112" max="112" width="9.28515625" style="1" customWidth="1"/>
    <col min="113" max="116" width="8" style="1" customWidth="1"/>
    <col min="117" max="117" width="8.5703125" style="1" customWidth="1"/>
    <col min="118" max="118" width="8.7109375" style="1" customWidth="1"/>
    <col min="119" max="127" width="6.7109375" style="1" hidden="1" customWidth="1"/>
    <col min="128" max="128" width="9.28515625" style="1" customWidth="1"/>
    <col min="129" max="129" width="8.5703125" style="1" customWidth="1"/>
    <col min="130" max="130" width="7.7109375" style="1" customWidth="1"/>
    <col min="131" max="131" width="8.5703125" style="1" hidden="1" customWidth="1"/>
    <col min="132" max="134" width="8.5703125" style="1" customWidth="1"/>
    <col min="135" max="135" width="1.5703125" customWidth="1"/>
  </cols>
  <sheetData>
    <row r="1" spans="1:134" ht="16.5">
      <c r="C1" s="57" t="s">
        <v>35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2"/>
      <c r="T1" s="2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</row>
    <row r="2" spans="1:134" ht="16.5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"/>
      <c r="R2" s="5"/>
      <c r="S2" s="5"/>
      <c r="T2" s="5"/>
      <c r="U2" s="6"/>
      <c r="V2" s="7"/>
      <c r="W2" s="7"/>
      <c r="X2" s="4"/>
      <c r="Y2" s="4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</row>
    <row r="3" spans="1:134">
      <c r="C3" s="20"/>
      <c r="D3" s="12"/>
      <c r="E3" s="12"/>
      <c r="F3" s="12"/>
      <c r="G3" s="8"/>
      <c r="H3" s="12"/>
      <c r="I3" s="12"/>
      <c r="J3" s="12"/>
      <c r="L3" s="8"/>
      <c r="M3" s="8"/>
      <c r="N3" s="8"/>
      <c r="O3" s="59" t="s">
        <v>0</v>
      </c>
      <c r="P3" s="59"/>
      <c r="U3" s="7"/>
      <c r="V3" s="7"/>
      <c r="W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134">
      <c r="A4" s="60" t="s">
        <v>1</v>
      </c>
      <c r="B4" s="60" t="s">
        <v>36</v>
      </c>
      <c r="C4" s="63" t="s">
        <v>2</v>
      </c>
      <c r="D4" s="66" t="s">
        <v>37</v>
      </c>
      <c r="E4" s="67"/>
      <c r="F4" s="67"/>
      <c r="G4" s="67"/>
      <c r="H4" s="68"/>
      <c r="I4" s="75" t="s">
        <v>74</v>
      </c>
      <c r="J4" s="76"/>
      <c r="K4" s="76"/>
      <c r="L4" s="76"/>
      <c r="M4" s="77"/>
      <c r="N4" s="84" t="s">
        <v>68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34" t="s">
        <v>38</v>
      </c>
      <c r="DF4" s="96" t="s">
        <v>39</v>
      </c>
      <c r="DG4" s="97"/>
      <c r="DH4" s="98"/>
      <c r="DI4" s="105" t="s">
        <v>3</v>
      </c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34" t="s">
        <v>40</v>
      </c>
      <c r="EB4" s="35" t="s">
        <v>41</v>
      </c>
      <c r="EC4" s="36"/>
      <c r="ED4" s="37"/>
    </row>
    <row r="5" spans="1:134">
      <c r="A5" s="61"/>
      <c r="B5" s="61"/>
      <c r="C5" s="64"/>
      <c r="D5" s="69"/>
      <c r="E5" s="70"/>
      <c r="F5" s="70"/>
      <c r="G5" s="70"/>
      <c r="H5" s="71"/>
      <c r="I5" s="78"/>
      <c r="J5" s="79"/>
      <c r="K5" s="79"/>
      <c r="L5" s="79"/>
      <c r="M5" s="80"/>
      <c r="N5" s="44" t="s">
        <v>4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6"/>
      <c r="AU5" s="34" t="s">
        <v>5</v>
      </c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47" t="s">
        <v>6</v>
      </c>
      <c r="BK5" s="48"/>
      <c r="BL5" s="48"/>
      <c r="BM5" s="51" t="s">
        <v>42</v>
      </c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3"/>
      <c r="CD5" s="54" t="s">
        <v>7</v>
      </c>
      <c r="CE5" s="55"/>
      <c r="CF5" s="55"/>
      <c r="CG5" s="55"/>
      <c r="CH5" s="55"/>
      <c r="CI5" s="55"/>
      <c r="CJ5" s="55"/>
      <c r="CK5" s="55"/>
      <c r="CL5" s="56"/>
      <c r="CM5" s="51" t="s">
        <v>8</v>
      </c>
      <c r="CN5" s="52"/>
      <c r="CO5" s="52"/>
      <c r="CP5" s="52"/>
      <c r="CQ5" s="52"/>
      <c r="CR5" s="52"/>
      <c r="CS5" s="52"/>
      <c r="CT5" s="52"/>
      <c r="CU5" s="52"/>
      <c r="CV5" s="34" t="s">
        <v>43</v>
      </c>
      <c r="CW5" s="34"/>
      <c r="CX5" s="34"/>
      <c r="CY5" s="47" t="s">
        <v>44</v>
      </c>
      <c r="CZ5" s="48"/>
      <c r="DA5" s="87"/>
      <c r="DB5" s="47" t="s">
        <v>45</v>
      </c>
      <c r="DC5" s="48"/>
      <c r="DD5" s="87"/>
      <c r="DE5" s="34"/>
      <c r="DF5" s="99"/>
      <c r="DG5" s="100"/>
      <c r="DH5" s="101"/>
      <c r="DI5" s="112"/>
      <c r="DJ5" s="112"/>
      <c r="DK5" s="113"/>
      <c r="DL5" s="113"/>
      <c r="DM5" s="113"/>
      <c r="DN5" s="113"/>
      <c r="DO5" s="47" t="s">
        <v>46</v>
      </c>
      <c r="DP5" s="48"/>
      <c r="DQ5" s="87"/>
      <c r="DR5" s="89"/>
      <c r="DS5" s="90"/>
      <c r="DT5" s="90"/>
      <c r="DU5" s="90"/>
      <c r="DV5" s="90"/>
      <c r="DW5" s="90"/>
      <c r="DX5" s="90"/>
      <c r="DY5" s="90"/>
      <c r="DZ5" s="90"/>
      <c r="EA5" s="34"/>
      <c r="EB5" s="38"/>
      <c r="EC5" s="39"/>
      <c r="ED5" s="40"/>
    </row>
    <row r="6" spans="1:134">
      <c r="A6" s="61"/>
      <c r="B6" s="61"/>
      <c r="C6" s="64"/>
      <c r="D6" s="72"/>
      <c r="E6" s="73"/>
      <c r="F6" s="73"/>
      <c r="G6" s="73"/>
      <c r="H6" s="74"/>
      <c r="I6" s="81"/>
      <c r="J6" s="82"/>
      <c r="K6" s="82"/>
      <c r="L6" s="82"/>
      <c r="M6" s="83"/>
      <c r="N6" s="125" t="s">
        <v>9</v>
      </c>
      <c r="O6" s="126"/>
      <c r="P6" s="126"/>
      <c r="Q6" s="126"/>
      <c r="R6" s="127"/>
      <c r="S6" s="128" t="s">
        <v>47</v>
      </c>
      <c r="T6" s="129"/>
      <c r="U6" s="129"/>
      <c r="V6" s="129"/>
      <c r="W6" s="130"/>
      <c r="X6" s="128" t="s">
        <v>48</v>
      </c>
      <c r="Y6" s="129"/>
      <c r="Z6" s="129"/>
      <c r="AA6" s="129"/>
      <c r="AB6" s="130"/>
      <c r="AC6" s="128" t="s">
        <v>49</v>
      </c>
      <c r="AD6" s="129"/>
      <c r="AE6" s="129"/>
      <c r="AF6" s="129"/>
      <c r="AG6" s="130"/>
      <c r="AH6" s="128" t="s">
        <v>50</v>
      </c>
      <c r="AI6" s="129"/>
      <c r="AJ6" s="129"/>
      <c r="AK6" s="129"/>
      <c r="AL6" s="130"/>
      <c r="AM6" s="128" t="s">
        <v>51</v>
      </c>
      <c r="AN6" s="129"/>
      <c r="AO6" s="129"/>
      <c r="AP6" s="129"/>
      <c r="AQ6" s="130"/>
      <c r="AR6" s="121" t="s">
        <v>52</v>
      </c>
      <c r="AS6" s="121"/>
      <c r="AT6" s="121"/>
      <c r="AU6" s="122" t="s">
        <v>53</v>
      </c>
      <c r="AV6" s="123"/>
      <c r="AW6" s="123"/>
      <c r="AX6" s="122" t="s">
        <v>54</v>
      </c>
      <c r="AY6" s="123"/>
      <c r="AZ6" s="124"/>
      <c r="BA6" s="116" t="s">
        <v>55</v>
      </c>
      <c r="BB6" s="117"/>
      <c r="BC6" s="118"/>
      <c r="BD6" s="116" t="s">
        <v>56</v>
      </c>
      <c r="BE6" s="117"/>
      <c r="BF6" s="117"/>
      <c r="BG6" s="94" t="s">
        <v>57</v>
      </c>
      <c r="BH6" s="95"/>
      <c r="BI6" s="95"/>
      <c r="BJ6" s="49"/>
      <c r="BK6" s="50"/>
      <c r="BL6" s="50"/>
      <c r="BM6" s="109" t="s">
        <v>58</v>
      </c>
      <c r="BN6" s="110"/>
      <c r="BO6" s="110"/>
      <c r="BP6" s="110"/>
      <c r="BQ6" s="111"/>
      <c r="BR6" s="106" t="s">
        <v>59</v>
      </c>
      <c r="BS6" s="106"/>
      <c r="BT6" s="106"/>
      <c r="BU6" s="106" t="s">
        <v>60</v>
      </c>
      <c r="BV6" s="106"/>
      <c r="BW6" s="106"/>
      <c r="BX6" s="106" t="s">
        <v>61</v>
      </c>
      <c r="BY6" s="106"/>
      <c r="BZ6" s="106"/>
      <c r="CA6" s="106" t="s">
        <v>62</v>
      </c>
      <c r="CB6" s="106"/>
      <c r="CC6" s="106"/>
      <c r="CD6" s="106" t="s">
        <v>77</v>
      </c>
      <c r="CE6" s="106"/>
      <c r="CF6" s="106"/>
      <c r="CG6" s="107" t="s">
        <v>78</v>
      </c>
      <c r="CH6" s="108"/>
      <c r="CI6" s="108"/>
      <c r="CJ6" s="106" t="s">
        <v>63</v>
      </c>
      <c r="CK6" s="106"/>
      <c r="CL6" s="106"/>
      <c r="CM6" s="119" t="s">
        <v>72</v>
      </c>
      <c r="CN6" s="120"/>
      <c r="CO6" s="108"/>
      <c r="CP6" s="106" t="s">
        <v>64</v>
      </c>
      <c r="CQ6" s="106"/>
      <c r="CR6" s="106"/>
      <c r="CS6" s="107" t="s">
        <v>79</v>
      </c>
      <c r="CT6" s="108"/>
      <c r="CU6" s="108"/>
      <c r="CV6" s="34"/>
      <c r="CW6" s="34"/>
      <c r="CX6" s="34"/>
      <c r="CY6" s="49"/>
      <c r="CZ6" s="50"/>
      <c r="DA6" s="88"/>
      <c r="DB6" s="49"/>
      <c r="DC6" s="50"/>
      <c r="DD6" s="88"/>
      <c r="DE6" s="34"/>
      <c r="DF6" s="102"/>
      <c r="DG6" s="103"/>
      <c r="DH6" s="104"/>
      <c r="DI6" s="91" t="s">
        <v>80</v>
      </c>
      <c r="DJ6" s="92"/>
      <c r="DK6" s="93"/>
      <c r="DL6" s="91" t="s">
        <v>81</v>
      </c>
      <c r="DM6" s="92"/>
      <c r="DN6" s="93"/>
      <c r="DO6" s="49"/>
      <c r="DP6" s="50"/>
      <c r="DQ6" s="88"/>
      <c r="DR6" s="91" t="s">
        <v>82</v>
      </c>
      <c r="DS6" s="92"/>
      <c r="DT6" s="93"/>
      <c r="DU6" s="91" t="s">
        <v>83</v>
      </c>
      <c r="DV6" s="92"/>
      <c r="DW6" s="93"/>
      <c r="DX6" s="94" t="s">
        <v>84</v>
      </c>
      <c r="DY6" s="95"/>
      <c r="DZ6" s="95"/>
      <c r="EA6" s="34"/>
      <c r="EB6" s="41"/>
      <c r="EC6" s="42"/>
      <c r="ED6" s="43"/>
    </row>
    <row r="7" spans="1:134">
      <c r="A7" s="61"/>
      <c r="B7" s="61"/>
      <c r="C7" s="64"/>
      <c r="D7" s="114" t="s">
        <v>69</v>
      </c>
      <c r="E7" s="116" t="s">
        <v>66</v>
      </c>
      <c r="F7" s="117"/>
      <c r="G7" s="117"/>
      <c r="H7" s="118"/>
      <c r="I7" s="114" t="s">
        <v>69</v>
      </c>
      <c r="J7" s="116" t="s">
        <v>66</v>
      </c>
      <c r="K7" s="117"/>
      <c r="L7" s="117"/>
      <c r="M7" s="118"/>
      <c r="N7" s="114" t="s">
        <v>69</v>
      </c>
      <c r="O7" s="116" t="s">
        <v>66</v>
      </c>
      <c r="P7" s="117"/>
      <c r="Q7" s="117"/>
      <c r="R7" s="118"/>
      <c r="S7" s="131" t="s">
        <v>69</v>
      </c>
      <c r="T7" s="116" t="s">
        <v>66</v>
      </c>
      <c r="U7" s="117"/>
      <c r="V7" s="117"/>
      <c r="W7" s="118"/>
      <c r="X7" s="131" t="s">
        <v>69</v>
      </c>
      <c r="Y7" s="116" t="s">
        <v>66</v>
      </c>
      <c r="Z7" s="117"/>
      <c r="AA7" s="117"/>
      <c r="AB7" s="118"/>
      <c r="AC7" s="131" t="s">
        <v>69</v>
      </c>
      <c r="AD7" s="116" t="s">
        <v>66</v>
      </c>
      <c r="AE7" s="117"/>
      <c r="AF7" s="117"/>
      <c r="AG7" s="118"/>
      <c r="AH7" s="131" t="s">
        <v>69</v>
      </c>
      <c r="AI7" s="116" t="s">
        <v>66</v>
      </c>
      <c r="AJ7" s="117"/>
      <c r="AK7" s="117"/>
      <c r="AL7" s="118"/>
      <c r="AM7" s="131" t="s">
        <v>69</v>
      </c>
      <c r="AN7" s="116" t="s">
        <v>66</v>
      </c>
      <c r="AO7" s="117"/>
      <c r="AP7" s="117"/>
      <c r="AQ7" s="118"/>
      <c r="AR7" s="133" t="s">
        <v>65</v>
      </c>
      <c r="AS7" s="135" t="s">
        <v>66</v>
      </c>
      <c r="AT7" s="136"/>
      <c r="AU7" s="133" t="s">
        <v>65</v>
      </c>
      <c r="AV7" s="135" t="s">
        <v>66</v>
      </c>
      <c r="AW7" s="136"/>
      <c r="AX7" s="131" t="s">
        <v>69</v>
      </c>
      <c r="AY7" s="116" t="s">
        <v>66</v>
      </c>
      <c r="AZ7" s="118"/>
      <c r="BA7" s="133" t="s">
        <v>65</v>
      </c>
      <c r="BB7" s="135" t="s">
        <v>66</v>
      </c>
      <c r="BC7" s="136"/>
      <c r="BD7" s="131" t="s">
        <v>69</v>
      </c>
      <c r="BE7" s="116" t="s">
        <v>66</v>
      </c>
      <c r="BF7" s="118"/>
      <c r="BG7" s="133" t="s">
        <v>65</v>
      </c>
      <c r="BH7" s="135" t="s">
        <v>66</v>
      </c>
      <c r="BI7" s="136"/>
      <c r="BJ7" s="133" t="s">
        <v>65</v>
      </c>
      <c r="BK7" s="135" t="s">
        <v>66</v>
      </c>
      <c r="BL7" s="136"/>
      <c r="BM7" s="114" t="s">
        <v>69</v>
      </c>
      <c r="BN7" s="135" t="s">
        <v>66</v>
      </c>
      <c r="BO7" s="137"/>
      <c r="BP7" s="137"/>
      <c r="BQ7" s="136"/>
      <c r="BR7" s="131" t="s">
        <v>69</v>
      </c>
      <c r="BS7" s="116" t="s">
        <v>66</v>
      </c>
      <c r="BT7" s="118"/>
      <c r="BU7" s="131" t="s">
        <v>69</v>
      </c>
      <c r="BV7" s="116" t="s">
        <v>66</v>
      </c>
      <c r="BW7" s="118"/>
      <c r="BX7" s="131" t="s">
        <v>69</v>
      </c>
      <c r="BY7" s="116" t="s">
        <v>66</v>
      </c>
      <c r="BZ7" s="118"/>
      <c r="CA7" s="131" t="s">
        <v>69</v>
      </c>
      <c r="CB7" s="116" t="s">
        <v>66</v>
      </c>
      <c r="CC7" s="118"/>
      <c r="CD7" s="133" t="s">
        <v>65</v>
      </c>
      <c r="CE7" s="135" t="s">
        <v>66</v>
      </c>
      <c r="CF7" s="136"/>
      <c r="CG7" s="131" t="s">
        <v>69</v>
      </c>
      <c r="CH7" s="116" t="s">
        <v>66</v>
      </c>
      <c r="CI7" s="118"/>
      <c r="CJ7" s="131" t="s">
        <v>69</v>
      </c>
      <c r="CK7" s="116" t="s">
        <v>66</v>
      </c>
      <c r="CL7" s="118"/>
      <c r="CM7" s="131" t="s">
        <v>69</v>
      </c>
      <c r="CN7" s="135" t="s">
        <v>66</v>
      </c>
      <c r="CO7" s="136"/>
      <c r="CP7" s="131" t="s">
        <v>69</v>
      </c>
      <c r="CQ7" s="135" t="s">
        <v>66</v>
      </c>
      <c r="CR7" s="136"/>
      <c r="CS7" s="131" t="s">
        <v>69</v>
      </c>
      <c r="CT7" s="135" t="s">
        <v>66</v>
      </c>
      <c r="CU7" s="136"/>
      <c r="CV7" s="131" t="s">
        <v>69</v>
      </c>
      <c r="CW7" s="135" t="s">
        <v>66</v>
      </c>
      <c r="CX7" s="136"/>
      <c r="CY7" s="131" t="s">
        <v>69</v>
      </c>
      <c r="CZ7" s="135" t="s">
        <v>66</v>
      </c>
      <c r="DA7" s="136"/>
      <c r="DB7" s="131" t="s">
        <v>69</v>
      </c>
      <c r="DC7" s="135" t="s">
        <v>66</v>
      </c>
      <c r="DD7" s="136"/>
      <c r="DE7" s="140" t="s">
        <v>67</v>
      </c>
      <c r="DF7" s="131" t="s">
        <v>69</v>
      </c>
      <c r="DG7" s="135" t="s">
        <v>66</v>
      </c>
      <c r="DH7" s="136"/>
      <c r="DI7" s="131" t="s">
        <v>69</v>
      </c>
      <c r="DJ7" s="135" t="s">
        <v>66</v>
      </c>
      <c r="DK7" s="136"/>
      <c r="DL7" s="131" t="s">
        <v>69</v>
      </c>
      <c r="DM7" s="135" t="s">
        <v>66</v>
      </c>
      <c r="DN7" s="136"/>
      <c r="DO7" s="133" t="s">
        <v>65</v>
      </c>
      <c r="DP7" s="135" t="s">
        <v>66</v>
      </c>
      <c r="DQ7" s="136"/>
      <c r="DR7" s="133" t="s">
        <v>69</v>
      </c>
      <c r="DS7" s="135" t="s">
        <v>66</v>
      </c>
      <c r="DT7" s="136"/>
      <c r="DU7" s="133" t="s">
        <v>65</v>
      </c>
      <c r="DV7" s="135" t="s">
        <v>66</v>
      </c>
      <c r="DW7" s="136"/>
      <c r="DX7" s="131" t="s">
        <v>69</v>
      </c>
      <c r="DY7" s="135" t="s">
        <v>66</v>
      </c>
      <c r="DZ7" s="136"/>
      <c r="EA7" s="34" t="s">
        <v>67</v>
      </c>
      <c r="EB7" s="131" t="s">
        <v>69</v>
      </c>
      <c r="EC7" s="135" t="s">
        <v>66</v>
      </c>
      <c r="ED7" s="136"/>
    </row>
    <row r="8" spans="1:134" ht="54">
      <c r="A8" s="62"/>
      <c r="B8" s="62"/>
      <c r="C8" s="65"/>
      <c r="D8" s="115"/>
      <c r="E8" s="13" t="s">
        <v>86</v>
      </c>
      <c r="F8" s="14" t="s">
        <v>87</v>
      </c>
      <c r="G8" s="15" t="s">
        <v>88</v>
      </c>
      <c r="H8" s="15" t="s">
        <v>70</v>
      </c>
      <c r="I8" s="115"/>
      <c r="J8" s="13" t="s">
        <v>86</v>
      </c>
      <c r="K8" s="14" t="s">
        <v>87</v>
      </c>
      <c r="L8" s="15" t="s">
        <v>88</v>
      </c>
      <c r="M8" s="15" t="s">
        <v>70</v>
      </c>
      <c r="N8" s="115"/>
      <c r="O8" s="13" t="s">
        <v>86</v>
      </c>
      <c r="P8" s="14" t="s">
        <v>87</v>
      </c>
      <c r="Q8" s="15" t="s">
        <v>88</v>
      </c>
      <c r="R8" s="15" t="s">
        <v>70</v>
      </c>
      <c r="S8" s="132"/>
      <c r="T8" s="13" t="s">
        <v>86</v>
      </c>
      <c r="U8" s="14" t="s">
        <v>87</v>
      </c>
      <c r="V8" s="15" t="s">
        <v>88</v>
      </c>
      <c r="W8" s="15" t="s">
        <v>70</v>
      </c>
      <c r="X8" s="132"/>
      <c r="Y8" s="13" t="s">
        <v>86</v>
      </c>
      <c r="Z8" s="14" t="s">
        <v>87</v>
      </c>
      <c r="AA8" s="15" t="s">
        <v>88</v>
      </c>
      <c r="AB8" s="15" t="s">
        <v>70</v>
      </c>
      <c r="AC8" s="132"/>
      <c r="AD8" s="13" t="s">
        <v>86</v>
      </c>
      <c r="AE8" s="14" t="s">
        <v>87</v>
      </c>
      <c r="AF8" s="15" t="s">
        <v>88</v>
      </c>
      <c r="AG8" s="15" t="s">
        <v>70</v>
      </c>
      <c r="AH8" s="132"/>
      <c r="AI8" s="13" t="s">
        <v>86</v>
      </c>
      <c r="AJ8" s="14" t="s">
        <v>87</v>
      </c>
      <c r="AK8" s="15" t="s">
        <v>88</v>
      </c>
      <c r="AL8" s="15" t="s">
        <v>70</v>
      </c>
      <c r="AM8" s="132"/>
      <c r="AN8" s="13" t="s">
        <v>86</v>
      </c>
      <c r="AO8" s="14" t="s">
        <v>87</v>
      </c>
      <c r="AP8" s="15" t="s">
        <v>88</v>
      </c>
      <c r="AQ8" s="15" t="s">
        <v>70</v>
      </c>
      <c r="AR8" s="134"/>
      <c r="AS8" s="13" t="s">
        <v>71</v>
      </c>
      <c r="AT8" s="14" t="s">
        <v>73</v>
      </c>
      <c r="AU8" s="134"/>
      <c r="AV8" s="13" t="s">
        <v>71</v>
      </c>
      <c r="AW8" s="14" t="s">
        <v>73</v>
      </c>
      <c r="AX8" s="132"/>
      <c r="AY8" s="13" t="s">
        <v>86</v>
      </c>
      <c r="AZ8" s="14" t="s">
        <v>87</v>
      </c>
      <c r="BA8" s="134"/>
      <c r="BB8" s="13" t="s">
        <v>89</v>
      </c>
      <c r="BC8" s="14" t="s">
        <v>90</v>
      </c>
      <c r="BD8" s="132"/>
      <c r="BE8" s="13" t="s">
        <v>86</v>
      </c>
      <c r="BF8" s="14" t="s">
        <v>87</v>
      </c>
      <c r="BG8" s="134"/>
      <c r="BH8" s="13" t="s">
        <v>71</v>
      </c>
      <c r="BI8" s="14" t="s">
        <v>73</v>
      </c>
      <c r="BJ8" s="134"/>
      <c r="BK8" s="13" t="s">
        <v>71</v>
      </c>
      <c r="BL8" s="14" t="s">
        <v>73</v>
      </c>
      <c r="BM8" s="115"/>
      <c r="BN8" s="13" t="s">
        <v>86</v>
      </c>
      <c r="BO8" s="14" t="s">
        <v>87</v>
      </c>
      <c r="BP8" s="15" t="s">
        <v>88</v>
      </c>
      <c r="BQ8" s="15" t="s">
        <v>70</v>
      </c>
      <c r="BR8" s="132"/>
      <c r="BS8" s="13" t="s">
        <v>86</v>
      </c>
      <c r="BT8" s="14" t="s">
        <v>87</v>
      </c>
      <c r="BU8" s="132"/>
      <c r="BV8" s="13" t="s">
        <v>86</v>
      </c>
      <c r="BW8" s="14" t="s">
        <v>87</v>
      </c>
      <c r="BX8" s="132"/>
      <c r="BY8" s="13" t="s">
        <v>86</v>
      </c>
      <c r="BZ8" s="14" t="s">
        <v>87</v>
      </c>
      <c r="CA8" s="132"/>
      <c r="CB8" s="13" t="s">
        <v>86</v>
      </c>
      <c r="CC8" s="14" t="s">
        <v>87</v>
      </c>
      <c r="CD8" s="134"/>
      <c r="CE8" s="13" t="s">
        <v>75</v>
      </c>
      <c r="CF8" s="14" t="s">
        <v>76</v>
      </c>
      <c r="CG8" s="132"/>
      <c r="CH8" s="13" t="s">
        <v>86</v>
      </c>
      <c r="CI8" s="14" t="s">
        <v>87</v>
      </c>
      <c r="CJ8" s="132"/>
      <c r="CK8" s="13" t="s">
        <v>86</v>
      </c>
      <c r="CL8" s="14" t="s">
        <v>87</v>
      </c>
      <c r="CM8" s="132"/>
      <c r="CN8" s="13" t="s">
        <v>86</v>
      </c>
      <c r="CO8" s="14" t="s">
        <v>87</v>
      </c>
      <c r="CP8" s="132"/>
      <c r="CQ8" s="13" t="s">
        <v>86</v>
      </c>
      <c r="CR8" s="14" t="s">
        <v>87</v>
      </c>
      <c r="CS8" s="132"/>
      <c r="CT8" s="13" t="s">
        <v>86</v>
      </c>
      <c r="CU8" s="14" t="s">
        <v>87</v>
      </c>
      <c r="CV8" s="132"/>
      <c r="CW8" s="13" t="s">
        <v>86</v>
      </c>
      <c r="CX8" s="14" t="s">
        <v>87</v>
      </c>
      <c r="CY8" s="132"/>
      <c r="CZ8" s="13" t="s">
        <v>86</v>
      </c>
      <c r="DA8" s="14" t="s">
        <v>87</v>
      </c>
      <c r="DB8" s="132"/>
      <c r="DC8" s="13" t="s">
        <v>86</v>
      </c>
      <c r="DD8" s="14" t="s">
        <v>87</v>
      </c>
      <c r="DE8" s="140"/>
      <c r="DF8" s="132"/>
      <c r="DG8" s="13" t="s">
        <v>86</v>
      </c>
      <c r="DH8" s="14" t="s">
        <v>87</v>
      </c>
      <c r="DI8" s="132"/>
      <c r="DJ8" s="13" t="s">
        <v>86</v>
      </c>
      <c r="DK8" s="14" t="s">
        <v>87</v>
      </c>
      <c r="DL8" s="132"/>
      <c r="DM8" s="13" t="s">
        <v>86</v>
      </c>
      <c r="DN8" s="14" t="s">
        <v>87</v>
      </c>
      <c r="DO8" s="134"/>
      <c r="DP8" s="13" t="s">
        <v>71</v>
      </c>
      <c r="DQ8" s="14" t="s">
        <v>73</v>
      </c>
      <c r="DR8" s="134"/>
      <c r="DS8" s="13" t="s">
        <v>75</v>
      </c>
      <c r="DT8" s="14" t="s">
        <v>76</v>
      </c>
      <c r="DU8" s="134"/>
      <c r="DV8" s="13" t="s">
        <v>71</v>
      </c>
      <c r="DW8" s="14" t="s">
        <v>73</v>
      </c>
      <c r="DX8" s="132"/>
      <c r="DY8" s="13" t="s">
        <v>86</v>
      </c>
      <c r="DZ8" s="14" t="s">
        <v>87</v>
      </c>
      <c r="EA8" s="34"/>
      <c r="EB8" s="132"/>
      <c r="EC8" s="13" t="s">
        <v>86</v>
      </c>
      <c r="ED8" s="14" t="s">
        <v>87</v>
      </c>
    </row>
    <row r="9" spans="1:134">
      <c r="A9" s="22"/>
      <c r="B9" s="22">
        <v>1</v>
      </c>
      <c r="C9" s="23">
        <v>2</v>
      </c>
      <c r="D9" s="22">
        <v>3</v>
      </c>
      <c r="E9" s="23">
        <v>4</v>
      </c>
      <c r="F9" s="22">
        <v>5</v>
      </c>
      <c r="G9" s="23">
        <v>6</v>
      </c>
      <c r="H9" s="22">
        <v>7</v>
      </c>
      <c r="I9" s="23">
        <v>8</v>
      </c>
      <c r="J9" s="22">
        <v>9</v>
      </c>
      <c r="K9" s="23">
        <v>10</v>
      </c>
      <c r="L9" s="22">
        <v>11</v>
      </c>
      <c r="M9" s="23">
        <v>12</v>
      </c>
      <c r="N9" s="22">
        <v>13</v>
      </c>
      <c r="O9" s="23">
        <v>14</v>
      </c>
      <c r="P9" s="22">
        <v>15</v>
      </c>
      <c r="Q9" s="23">
        <v>16</v>
      </c>
      <c r="R9" s="22">
        <v>17</v>
      </c>
      <c r="S9" s="23">
        <v>18</v>
      </c>
      <c r="T9" s="22">
        <v>19</v>
      </c>
      <c r="U9" s="23">
        <v>20</v>
      </c>
      <c r="V9" s="22">
        <v>21</v>
      </c>
      <c r="W9" s="23">
        <v>22</v>
      </c>
      <c r="X9" s="22">
        <v>23</v>
      </c>
      <c r="Y9" s="23">
        <v>24</v>
      </c>
      <c r="Z9" s="22">
        <v>25</v>
      </c>
      <c r="AA9" s="23">
        <v>26</v>
      </c>
      <c r="AB9" s="22">
        <v>27</v>
      </c>
      <c r="AC9" s="23">
        <v>28</v>
      </c>
      <c r="AD9" s="22">
        <v>29</v>
      </c>
      <c r="AE9" s="23">
        <v>30</v>
      </c>
      <c r="AF9" s="22">
        <v>31</v>
      </c>
      <c r="AG9" s="23">
        <v>32</v>
      </c>
      <c r="AH9" s="22">
        <v>33</v>
      </c>
      <c r="AI9" s="23">
        <v>34</v>
      </c>
      <c r="AJ9" s="22">
        <v>35</v>
      </c>
      <c r="AK9" s="23">
        <v>36</v>
      </c>
      <c r="AL9" s="22">
        <v>37</v>
      </c>
      <c r="AM9" s="23">
        <v>38</v>
      </c>
      <c r="AN9" s="22">
        <v>39</v>
      </c>
      <c r="AO9" s="23">
        <v>40</v>
      </c>
      <c r="AP9" s="22">
        <v>41</v>
      </c>
      <c r="AQ9" s="23">
        <v>42</v>
      </c>
      <c r="AR9" s="22">
        <v>43</v>
      </c>
      <c r="AS9" s="23">
        <v>44</v>
      </c>
      <c r="AT9" s="22">
        <v>45</v>
      </c>
      <c r="AU9" s="23">
        <v>46</v>
      </c>
      <c r="AV9" s="22">
        <v>47</v>
      </c>
      <c r="AW9" s="23">
        <v>48</v>
      </c>
      <c r="AX9" s="22">
        <v>43</v>
      </c>
      <c r="AY9" s="23">
        <v>44</v>
      </c>
      <c r="AZ9" s="22">
        <v>45</v>
      </c>
      <c r="BA9" s="23">
        <v>46</v>
      </c>
      <c r="BB9" s="22">
        <v>47</v>
      </c>
      <c r="BC9" s="23">
        <v>48</v>
      </c>
      <c r="BD9" s="22">
        <v>46</v>
      </c>
      <c r="BE9" s="23">
        <v>47</v>
      </c>
      <c r="BF9" s="22">
        <v>48</v>
      </c>
      <c r="BG9" s="23">
        <v>52</v>
      </c>
      <c r="BH9" s="22">
        <v>53</v>
      </c>
      <c r="BI9" s="23">
        <v>54</v>
      </c>
      <c r="BJ9" s="24"/>
      <c r="BK9" s="24"/>
      <c r="BL9" s="24"/>
      <c r="BM9" s="23">
        <v>49</v>
      </c>
      <c r="BN9" s="22">
        <v>50</v>
      </c>
      <c r="BO9" s="23">
        <v>51</v>
      </c>
      <c r="BP9" s="22">
        <v>52</v>
      </c>
      <c r="BQ9" s="23">
        <v>53</v>
      </c>
      <c r="BR9" s="22">
        <v>54</v>
      </c>
      <c r="BS9" s="23">
        <v>55</v>
      </c>
      <c r="BT9" s="22">
        <v>56</v>
      </c>
      <c r="BU9" s="23">
        <v>57</v>
      </c>
      <c r="BV9" s="22">
        <v>58</v>
      </c>
      <c r="BW9" s="23">
        <v>59</v>
      </c>
      <c r="BX9" s="22">
        <v>60</v>
      </c>
      <c r="BY9" s="23">
        <v>61</v>
      </c>
      <c r="BZ9" s="22">
        <v>62</v>
      </c>
      <c r="CA9" s="22">
        <v>63</v>
      </c>
      <c r="CB9" s="23">
        <v>64</v>
      </c>
      <c r="CC9" s="22">
        <v>65</v>
      </c>
      <c r="CD9" s="23">
        <v>66</v>
      </c>
      <c r="CE9" s="22">
        <v>67</v>
      </c>
      <c r="CF9" s="23">
        <v>68</v>
      </c>
      <c r="CG9" s="22">
        <v>66</v>
      </c>
      <c r="CH9" s="23">
        <v>67</v>
      </c>
      <c r="CI9" s="22">
        <v>68</v>
      </c>
      <c r="CJ9" s="23">
        <v>69</v>
      </c>
      <c r="CK9" s="22">
        <v>70</v>
      </c>
      <c r="CL9" s="23">
        <v>71</v>
      </c>
      <c r="CM9" s="23">
        <v>72</v>
      </c>
      <c r="CN9" s="22">
        <v>73</v>
      </c>
      <c r="CO9" s="23">
        <v>74</v>
      </c>
      <c r="CP9" s="22">
        <v>75</v>
      </c>
      <c r="CQ9" s="23">
        <v>76</v>
      </c>
      <c r="CR9" s="22">
        <v>77</v>
      </c>
      <c r="CS9" s="23">
        <v>78</v>
      </c>
      <c r="CT9" s="22">
        <v>79</v>
      </c>
      <c r="CU9" s="23">
        <v>80</v>
      </c>
      <c r="CV9" s="22">
        <v>81</v>
      </c>
      <c r="CW9" s="23">
        <v>82</v>
      </c>
      <c r="CX9" s="22">
        <v>83</v>
      </c>
      <c r="CY9" s="23">
        <v>84</v>
      </c>
      <c r="CZ9" s="22">
        <v>85</v>
      </c>
      <c r="DA9" s="23">
        <v>86</v>
      </c>
      <c r="DB9" s="22">
        <v>87</v>
      </c>
      <c r="DC9" s="23">
        <v>88</v>
      </c>
      <c r="DD9" s="23">
        <v>89</v>
      </c>
      <c r="DE9" s="22">
        <v>90</v>
      </c>
      <c r="DF9" s="23">
        <v>90</v>
      </c>
      <c r="DG9" s="22">
        <v>91</v>
      </c>
      <c r="DH9" s="23">
        <v>92</v>
      </c>
      <c r="DI9" s="22">
        <v>94</v>
      </c>
      <c r="DJ9" s="23">
        <v>95</v>
      </c>
      <c r="DK9" s="22">
        <v>96</v>
      </c>
      <c r="DL9" s="23">
        <v>93</v>
      </c>
      <c r="DM9" s="22">
        <v>94</v>
      </c>
      <c r="DN9" s="23">
        <v>95</v>
      </c>
      <c r="DO9" s="22">
        <v>96</v>
      </c>
      <c r="DP9" s="23">
        <v>97</v>
      </c>
      <c r="DQ9" s="22">
        <v>98</v>
      </c>
      <c r="DR9" s="23">
        <v>99</v>
      </c>
      <c r="DS9" s="22">
        <v>100</v>
      </c>
      <c r="DT9" s="23">
        <v>101</v>
      </c>
      <c r="DU9" s="22">
        <v>102</v>
      </c>
      <c r="DV9" s="23">
        <v>103</v>
      </c>
      <c r="DW9" s="22">
        <v>104</v>
      </c>
      <c r="DX9" s="23">
        <v>96</v>
      </c>
      <c r="DY9" s="22">
        <v>97</v>
      </c>
      <c r="DZ9" s="23">
        <v>98</v>
      </c>
      <c r="EA9" s="22">
        <v>108</v>
      </c>
      <c r="EB9" s="23">
        <v>99</v>
      </c>
      <c r="EC9" s="22">
        <v>100</v>
      </c>
      <c r="ED9" s="23">
        <v>101</v>
      </c>
    </row>
    <row r="10" spans="1:134">
      <c r="A10" s="18">
        <v>1</v>
      </c>
      <c r="B10" s="10" t="s">
        <v>10</v>
      </c>
      <c r="C10" s="25">
        <v>101869.05730000001</v>
      </c>
      <c r="D10" s="26">
        <f>DF10+EB10-DX10</f>
        <v>933027.07000000007</v>
      </c>
      <c r="E10" s="27">
        <f>DG10+EC10-DY10</f>
        <v>602774.19999999995</v>
      </c>
      <c r="F10" s="16">
        <f t="shared" ref="F10:F33" si="0">DH10+ED10-DZ10</f>
        <v>473989.46419999987</v>
      </c>
      <c r="G10" s="16">
        <f t="shared" ref="G10:G34" si="1">F10/E10*100</f>
        <v>78.634663560583689</v>
      </c>
      <c r="H10" s="16">
        <f t="shared" ref="H10:H34" si="2">F10/D10*100</f>
        <v>50.801255337639859</v>
      </c>
      <c r="I10" s="26">
        <f t="shared" ref="I10:K33" si="3">S10+X10+AC10+AH10+AM10+AR10+BJ10+BR10+BU10+BX10+CA10+CD10+CJ10+CM10+CS10+CV10+DB10</f>
        <v>337676.3</v>
      </c>
      <c r="J10" s="16">
        <f t="shared" si="3"/>
        <v>253257.2</v>
      </c>
      <c r="K10" s="16">
        <f t="shared" si="3"/>
        <v>129317.79419999999</v>
      </c>
      <c r="L10" s="16">
        <f t="shared" ref="L10:L34" si="4">K10/J10*100</f>
        <v>51.061843138122029</v>
      </c>
      <c r="M10" s="16">
        <f t="shared" ref="M10:M34" si="5">K10/I10*100</f>
        <v>38.296378573207534</v>
      </c>
      <c r="N10" s="26">
        <f>S10+AC10</f>
        <v>113356</v>
      </c>
      <c r="O10" s="16">
        <f t="shared" ref="O10:P25" si="6">T10+AD10</f>
        <v>85017</v>
      </c>
      <c r="P10" s="27">
        <f t="shared" si="6"/>
        <v>47296.425999999999</v>
      </c>
      <c r="Q10" s="16">
        <f t="shared" ref="Q10:Q34" si="7">P10/O10*100</f>
        <v>55.631727772092646</v>
      </c>
      <c r="R10" s="17">
        <f t="shared" ref="R10:R34" si="8">P10/N10*100</f>
        <v>41.723795829069481</v>
      </c>
      <c r="S10" s="27">
        <v>26608.5</v>
      </c>
      <c r="T10" s="27">
        <v>19956.400000000001</v>
      </c>
      <c r="U10" s="27">
        <v>14138.281999999999</v>
      </c>
      <c r="V10" s="27">
        <f t="shared" ref="V10:V15" si="9">U10/T10*100</f>
        <v>70.845853961636365</v>
      </c>
      <c r="W10" s="27">
        <f t="shared" ref="W10:W15" si="10">U10/S10*100</f>
        <v>53.134457034406289</v>
      </c>
      <c r="X10" s="27">
        <v>44185.1</v>
      </c>
      <c r="Y10" s="27">
        <v>33138.800000000003</v>
      </c>
      <c r="Z10" s="27">
        <v>12562.918600000001</v>
      </c>
      <c r="AA10" s="27">
        <f t="shared" ref="AA10:AA34" si="11">Z10/Y10*100</f>
        <v>37.909998551546828</v>
      </c>
      <c r="AB10" s="27">
        <f t="shared" ref="AB10:AB34" si="12">Z10/X10*100</f>
        <v>28.432477464122524</v>
      </c>
      <c r="AC10" s="27">
        <v>86747.5</v>
      </c>
      <c r="AD10" s="27">
        <v>65060.6</v>
      </c>
      <c r="AE10" s="27">
        <v>33158.144</v>
      </c>
      <c r="AF10" s="27">
        <f t="shared" ref="AF10:AF34" si="13">AE10/AD10*100</f>
        <v>50.965014156032993</v>
      </c>
      <c r="AG10" s="27">
        <f t="shared" ref="AG10:AG34" si="14">AE10/AC10*100</f>
        <v>38.223745929277506</v>
      </c>
      <c r="AH10" s="27">
        <v>16282.4</v>
      </c>
      <c r="AI10" s="27">
        <v>12211.8</v>
      </c>
      <c r="AJ10" s="27">
        <v>7638.8450000000003</v>
      </c>
      <c r="AK10" s="27">
        <f t="shared" ref="AK10:AK17" si="15">AJ10/AI10*100</f>
        <v>62.552981542442566</v>
      </c>
      <c r="AL10" s="27">
        <f t="shared" ref="AL10:AL17" si="16">AJ10/AH10*100</f>
        <v>46.914736156831921</v>
      </c>
      <c r="AM10" s="27">
        <v>5000</v>
      </c>
      <c r="AN10" s="27">
        <v>3750</v>
      </c>
      <c r="AO10" s="27">
        <v>3259.1</v>
      </c>
      <c r="AP10" s="27">
        <f>AO10/AN10*100</f>
        <v>86.909333333333322</v>
      </c>
      <c r="AQ10" s="27">
        <f>AO10/AM10*100</f>
        <v>65.182000000000002</v>
      </c>
      <c r="AR10" s="27"/>
      <c r="AS10" s="27"/>
      <c r="AT10" s="27"/>
      <c r="AU10" s="27"/>
      <c r="AV10" s="27"/>
      <c r="AW10" s="27"/>
      <c r="AX10" s="27">
        <v>548370.30000000005</v>
      </c>
      <c r="AY10" s="27">
        <v>314281.59999999998</v>
      </c>
      <c r="AZ10" s="27">
        <v>314281.59999999998</v>
      </c>
      <c r="BA10" s="27">
        <v>31503.29999999993</v>
      </c>
      <c r="BB10" s="27">
        <v>24152.499999999949</v>
      </c>
      <c r="BC10" s="27">
        <v>21545.800000000003</v>
      </c>
      <c r="BD10" s="27">
        <v>10501.9</v>
      </c>
      <c r="BE10" s="27">
        <v>7351.4</v>
      </c>
      <c r="BF10" s="27">
        <v>5601.1</v>
      </c>
      <c r="BG10" s="27"/>
      <c r="BH10" s="27"/>
      <c r="BI10" s="27"/>
      <c r="BJ10" s="28"/>
      <c r="BK10" s="29"/>
      <c r="BL10" s="30"/>
      <c r="BM10" s="27">
        <f t="shared" ref="BM10:BO25" si="17">BR10+BU10+BX10+CA10</f>
        <v>59781.8</v>
      </c>
      <c r="BN10" s="27">
        <f t="shared" si="17"/>
        <v>44836.3</v>
      </c>
      <c r="BO10" s="27">
        <f t="shared" si="17"/>
        <v>21886.260000000002</v>
      </c>
      <c r="BP10" s="27">
        <f t="shared" ref="BP10:BP29" si="18">BO10/BN10*100</f>
        <v>48.813706751003096</v>
      </c>
      <c r="BQ10" s="27">
        <f t="shared" ref="BQ10:BQ29" si="19">BO10/BM10*100</f>
        <v>36.610239236690767</v>
      </c>
      <c r="BR10" s="27">
        <v>22327</v>
      </c>
      <c r="BS10" s="27">
        <v>16745.2</v>
      </c>
      <c r="BT10" s="27">
        <v>7705.0889999999999</v>
      </c>
      <c r="BU10" s="27"/>
      <c r="BV10" s="27"/>
      <c r="BW10" s="27">
        <v>0</v>
      </c>
      <c r="BX10" s="27">
        <v>22912.799999999999</v>
      </c>
      <c r="BY10" s="27">
        <v>17184.599999999999</v>
      </c>
      <c r="BZ10" s="27">
        <v>5861.5339999999997</v>
      </c>
      <c r="CA10" s="27">
        <v>14542</v>
      </c>
      <c r="CB10" s="27">
        <v>10906.5</v>
      </c>
      <c r="CC10" s="27">
        <v>8319.6370000000006</v>
      </c>
      <c r="CD10" s="27"/>
      <c r="CE10" s="27"/>
      <c r="CF10" s="27"/>
      <c r="CG10" s="27">
        <v>4975.2700000000004</v>
      </c>
      <c r="CH10" s="27">
        <v>3731.5</v>
      </c>
      <c r="CI10" s="27">
        <v>3243.17</v>
      </c>
      <c r="CJ10" s="27"/>
      <c r="CK10" s="27"/>
      <c r="CL10" s="27">
        <v>0</v>
      </c>
      <c r="CM10" s="27">
        <v>83071</v>
      </c>
      <c r="CN10" s="27">
        <v>62303.3</v>
      </c>
      <c r="CO10" s="27">
        <v>28680.438600000001</v>
      </c>
      <c r="CP10" s="27">
        <v>33999</v>
      </c>
      <c r="CQ10" s="27">
        <v>25499.3</v>
      </c>
      <c r="CR10" s="27">
        <v>13882.1746</v>
      </c>
      <c r="CS10" s="27">
        <v>13000</v>
      </c>
      <c r="CT10" s="27">
        <v>9750</v>
      </c>
      <c r="CU10" s="27">
        <v>6083.8059999999996</v>
      </c>
      <c r="CV10" s="27">
        <v>3000</v>
      </c>
      <c r="CW10" s="27">
        <v>2250</v>
      </c>
      <c r="CX10" s="27">
        <v>1865</v>
      </c>
      <c r="CY10" s="27"/>
      <c r="CZ10" s="27"/>
      <c r="DA10" s="27">
        <v>0</v>
      </c>
      <c r="DB10" s="27"/>
      <c r="DC10" s="27"/>
      <c r="DD10" s="27">
        <v>45</v>
      </c>
      <c r="DE10" s="27"/>
      <c r="DF10" s="27">
        <f>S10+X10+AC10+AH10+AM10+AR10+AU10+AX10+BA10+BD10+BG10+BJ10+BR10+BU10+BX10+CA10+CD10+CG10+CJ10+CM10+CS10+CV10+CY10+DB10</f>
        <v>933027.07000000007</v>
      </c>
      <c r="DG10" s="27">
        <f>T10+Y10+AD10+AI10+AN10+AS10+AV10+AY10+BB10+BE10+BH10+BK10+BS10+BV10+BY10+CB10+CE10+CH10+CK10+CN10+CT10+CW10+CZ10+DC10</f>
        <v>602774.19999999995</v>
      </c>
      <c r="DH10" s="27">
        <f>U10+Z10+AE10+AJ10+AO10+AT10+AW10+AZ10+BC10+BF10+BI10+BL10+BT10+BW10+BZ10+CC10+CF10+CI10+CL10+CO10+CU10+CX10+DA10+DD10+DE10</f>
        <v>473989.46419999987</v>
      </c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>
        <f t="shared" ref="EB10:EC25" si="20">DI10+DL10+DO10+DR10+DU10+DX10</f>
        <v>0</v>
      </c>
      <c r="EC10" s="27">
        <f t="shared" si="20"/>
        <v>0</v>
      </c>
      <c r="ED10" s="27">
        <f t="shared" ref="ED10:ED33" si="21">DK10+DN10+DQ10+DT10+DW10+DZ10+EA10</f>
        <v>0</v>
      </c>
    </row>
    <row r="11" spans="1:134">
      <c r="A11" s="19">
        <v>2</v>
      </c>
      <c r="B11" s="9" t="s">
        <v>11</v>
      </c>
      <c r="C11" s="25">
        <v>100731.8738</v>
      </c>
      <c r="D11" s="26">
        <f t="shared" ref="D11:E33" si="22">DF11+EB11-DX11</f>
        <v>1297182.7320000001</v>
      </c>
      <c r="E11" s="27">
        <f t="shared" si="22"/>
        <v>668851.47300000011</v>
      </c>
      <c r="F11" s="16">
        <f t="shared" si="0"/>
        <v>819776.04850000003</v>
      </c>
      <c r="G11" s="16">
        <f t="shared" si="1"/>
        <v>122.56473695468708</v>
      </c>
      <c r="H11" s="16">
        <f t="shared" si="2"/>
        <v>63.196651348886448</v>
      </c>
      <c r="I11" s="26">
        <f t="shared" si="3"/>
        <v>216179.9</v>
      </c>
      <c r="J11" s="16">
        <f t="shared" si="3"/>
        <v>162134.9</v>
      </c>
      <c r="K11" s="16">
        <f t="shared" si="3"/>
        <v>102726.29650000001</v>
      </c>
      <c r="L11" s="16">
        <f t="shared" si="4"/>
        <v>63.358534467286198</v>
      </c>
      <c r="M11" s="16">
        <f t="shared" si="5"/>
        <v>47.518893523403435</v>
      </c>
      <c r="N11" s="26">
        <f t="shared" ref="N11:P33" si="23">S11+AC11</f>
        <v>79650</v>
      </c>
      <c r="O11" s="16">
        <f t="shared" si="6"/>
        <v>59737.5</v>
      </c>
      <c r="P11" s="27">
        <f t="shared" si="6"/>
        <v>44207.021500000003</v>
      </c>
      <c r="Q11" s="16">
        <f t="shared" si="7"/>
        <v>74.00212847876125</v>
      </c>
      <c r="R11" s="17">
        <f t="shared" si="8"/>
        <v>55.501596359070938</v>
      </c>
      <c r="S11" s="27">
        <v>4350</v>
      </c>
      <c r="T11" s="27">
        <v>3262.5</v>
      </c>
      <c r="U11" s="27">
        <v>3541.8085000000001</v>
      </c>
      <c r="V11" s="27">
        <f t="shared" si="9"/>
        <v>108.56118007662836</v>
      </c>
      <c r="W11" s="27">
        <f t="shared" si="10"/>
        <v>81.420885057471267</v>
      </c>
      <c r="X11" s="27">
        <v>50350</v>
      </c>
      <c r="Y11" s="27">
        <v>37762.5</v>
      </c>
      <c r="Z11" s="27">
        <v>19954.151999999998</v>
      </c>
      <c r="AA11" s="27">
        <f t="shared" si="11"/>
        <v>52.841183714001986</v>
      </c>
      <c r="AB11" s="27">
        <f t="shared" si="12"/>
        <v>39.630887785501486</v>
      </c>
      <c r="AC11" s="27">
        <v>75300</v>
      </c>
      <c r="AD11" s="27">
        <v>56475</v>
      </c>
      <c r="AE11" s="27">
        <v>40665.213000000003</v>
      </c>
      <c r="AF11" s="27">
        <f t="shared" si="13"/>
        <v>72.005689243027888</v>
      </c>
      <c r="AG11" s="27">
        <f t="shared" si="14"/>
        <v>54.004266932270916</v>
      </c>
      <c r="AH11" s="27">
        <v>4000</v>
      </c>
      <c r="AI11" s="27">
        <v>3000</v>
      </c>
      <c r="AJ11" s="27">
        <v>3191.74</v>
      </c>
      <c r="AK11" s="27">
        <f t="shared" si="15"/>
        <v>106.39133333333332</v>
      </c>
      <c r="AL11" s="27">
        <f t="shared" si="16"/>
        <v>79.793499999999995</v>
      </c>
      <c r="AM11" s="27">
        <v>6300</v>
      </c>
      <c r="AN11" s="27">
        <v>4725</v>
      </c>
      <c r="AO11" s="27">
        <v>1909.6</v>
      </c>
      <c r="AP11" s="27">
        <f>AO11/AN11*100</f>
        <v>40.414814814814818</v>
      </c>
      <c r="AQ11" s="27">
        <f>AO11/AM11*100</f>
        <v>30.31111111111111</v>
      </c>
      <c r="AR11" s="27"/>
      <c r="AS11" s="27"/>
      <c r="AT11" s="27"/>
      <c r="AU11" s="27"/>
      <c r="AV11" s="27"/>
      <c r="AW11" s="27"/>
      <c r="AX11" s="27">
        <v>770504.79999999993</v>
      </c>
      <c r="AY11" s="27">
        <v>447594.10000000003</v>
      </c>
      <c r="AZ11" s="27">
        <v>447594.10000000003</v>
      </c>
      <c r="BA11" s="27">
        <v>69498.900000000023</v>
      </c>
      <c r="BB11" s="27">
        <v>52299.125000000022</v>
      </c>
      <c r="BC11" s="27">
        <v>38414.799999999996</v>
      </c>
      <c r="BD11" s="27">
        <v>3500.6</v>
      </c>
      <c r="BE11" s="27">
        <v>2450.5</v>
      </c>
      <c r="BF11" s="27">
        <v>1867</v>
      </c>
      <c r="BG11" s="27"/>
      <c r="BH11" s="27"/>
      <c r="BI11" s="27"/>
      <c r="BJ11" s="28"/>
      <c r="BK11" s="29"/>
      <c r="BL11" s="30"/>
      <c r="BM11" s="27">
        <f t="shared" si="17"/>
        <v>15500</v>
      </c>
      <c r="BN11" s="27">
        <f t="shared" si="17"/>
        <v>11625</v>
      </c>
      <c r="BO11" s="27">
        <f t="shared" si="17"/>
        <v>8406.9529999999995</v>
      </c>
      <c r="BP11" s="27">
        <f t="shared" si="18"/>
        <v>72.317875268817204</v>
      </c>
      <c r="BQ11" s="27">
        <f t="shared" si="19"/>
        <v>54.238406451612896</v>
      </c>
      <c r="BR11" s="27">
        <v>8000</v>
      </c>
      <c r="BS11" s="27">
        <v>6000</v>
      </c>
      <c r="BT11" s="27">
        <v>5362.4049999999997</v>
      </c>
      <c r="BU11" s="27"/>
      <c r="BV11" s="27"/>
      <c r="BW11" s="27">
        <v>0</v>
      </c>
      <c r="BX11" s="27"/>
      <c r="BY11" s="27"/>
      <c r="BZ11" s="27"/>
      <c r="CA11" s="27">
        <v>7500</v>
      </c>
      <c r="CB11" s="27">
        <v>5625</v>
      </c>
      <c r="CC11" s="27">
        <v>3044.5479999999998</v>
      </c>
      <c r="CD11" s="27"/>
      <c r="CE11" s="27"/>
      <c r="CF11" s="27"/>
      <c r="CG11" s="27">
        <v>5474.3</v>
      </c>
      <c r="CH11" s="27">
        <v>4105.7</v>
      </c>
      <c r="CI11" s="27">
        <v>2919.62</v>
      </c>
      <c r="CJ11" s="27"/>
      <c r="CK11" s="27"/>
      <c r="CL11" s="27">
        <v>0</v>
      </c>
      <c r="CM11" s="27">
        <v>55000</v>
      </c>
      <c r="CN11" s="27">
        <v>41250</v>
      </c>
      <c r="CO11" s="27">
        <v>15898.33</v>
      </c>
      <c r="CP11" s="27">
        <v>18000</v>
      </c>
      <c r="CQ11" s="27">
        <v>13500</v>
      </c>
      <c r="CR11" s="27">
        <v>8067</v>
      </c>
      <c r="CS11" s="27"/>
      <c r="CT11" s="27"/>
      <c r="CU11" s="27"/>
      <c r="CV11" s="27">
        <v>0</v>
      </c>
      <c r="CW11" s="27">
        <v>0</v>
      </c>
      <c r="CX11" s="27">
        <v>220</v>
      </c>
      <c r="CY11" s="27">
        <v>267.14800000000002</v>
      </c>
      <c r="CZ11" s="27">
        <v>267.14800000000002</v>
      </c>
      <c r="DA11" s="27">
        <v>267.14800000000002</v>
      </c>
      <c r="DB11" s="27">
        <v>5379.9</v>
      </c>
      <c r="DC11" s="27">
        <v>4034.9</v>
      </c>
      <c r="DD11" s="27">
        <v>8938.5</v>
      </c>
      <c r="DE11" s="27"/>
      <c r="DF11" s="27">
        <f>S11+X11+AC11+AH11+AM11+AR11+AU11+AX11+BA11+BD11+BG11+BJ12+BR11+BU11+BX11+CA11+CD11+CG11+CJ11+CM11+CS11+CV11+CY11+DB11</f>
        <v>1065425.648</v>
      </c>
      <c r="DG11" s="27">
        <f t="shared" ref="DG11:DG33" si="24">T11+Y11+AD11+AI11+AN11+AS11+AV11+AY11+BB11+BE11+BH11+BK11+BS11+BV11+BY11+CB11+CE11+CH11+CK11+CN11+CT11+CW11+CZ11+DC11</f>
        <v>668851.47300000011</v>
      </c>
      <c r="DH11" s="27">
        <f>U11+Z11+AE11+AJ11+AO11+AT11+AW11+AZ11+BC11+BF11+BI11+BL12+BT11+BW11+BZ11+CC11+CF11+CI11+CL11+CO11+CU11+CX11+DA11+DD11+DE11</f>
        <v>593788.9645</v>
      </c>
      <c r="DI11" s="27"/>
      <c r="DJ11" s="27"/>
      <c r="DK11" s="27"/>
      <c r="DL11" s="27">
        <v>231757.084</v>
      </c>
      <c r="DM11" s="27"/>
      <c r="DN11" s="27">
        <v>225987.084</v>
      </c>
      <c r="DO11" s="27"/>
      <c r="DP11" s="27"/>
      <c r="DQ11" s="27"/>
      <c r="DR11" s="27"/>
      <c r="DS11" s="27"/>
      <c r="DT11" s="27"/>
      <c r="DU11" s="27"/>
      <c r="DV11" s="27"/>
      <c r="DW11" s="27"/>
      <c r="DX11" s="27">
        <v>69100</v>
      </c>
      <c r="DY11" s="27"/>
      <c r="DZ11" s="27">
        <v>69100</v>
      </c>
      <c r="EA11" s="27"/>
      <c r="EB11" s="27">
        <f t="shared" si="20"/>
        <v>300857.08400000003</v>
      </c>
      <c r="EC11" s="27">
        <f t="shared" si="20"/>
        <v>0</v>
      </c>
      <c r="ED11" s="27">
        <f t="shared" si="21"/>
        <v>295087.08400000003</v>
      </c>
    </row>
    <row r="12" spans="1:134">
      <c r="A12" s="18">
        <v>3</v>
      </c>
      <c r="B12" s="10" t="s">
        <v>12</v>
      </c>
      <c r="C12" s="25">
        <v>28131.594000000001</v>
      </c>
      <c r="D12" s="26">
        <f t="shared" si="22"/>
        <v>569437.99800000002</v>
      </c>
      <c r="E12" s="27">
        <f t="shared" si="22"/>
        <v>362150.57500000007</v>
      </c>
      <c r="F12" s="16">
        <f t="shared" si="0"/>
        <v>300442.34019999998</v>
      </c>
      <c r="G12" s="16">
        <f t="shared" si="1"/>
        <v>82.960613882775107</v>
      </c>
      <c r="H12" s="16">
        <f t="shared" si="2"/>
        <v>52.761203371609213</v>
      </c>
      <c r="I12" s="26">
        <f t="shared" si="3"/>
        <v>152618.29800000001</v>
      </c>
      <c r="J12" s="16">
        <f t="shared" si="3"/>
        <v>114463.69999999998</v>
      </c>
      <c r="K12" s="16">
        <f t="shared" si="3"/>
        <v>60872.917200000004</v>
      </c>
      <c r="L12" s="16">
        <f t="shared" si="4"/>
        <v>53.180979821550423</v>
      </c>
      <c r="M12" s="16">
        <f t="shared" si="5"/>
        <v>39.885726677413217</v>
      </c>
      <c r="N12" s="26">
        <f t="shared" si="23"/>
        <v>72124.888999999996</v>
      </c>
      <c r="O12" s="16">
        <f t="shared" si="6"/>
        <v>54093.599999999999</v>
      </c>
      <c r="P12" s="27">
        <f t="shared" si="6"/>
        <v>24943.934699999998</v>
      </c>
      <c r="Q12" s="16">
        <f t="shared" si="7"/>
        <v>46.112543258352183</v>
      </c>
      <c r="R12" s="17">
        <f t="shared" si="8"/>
        <v>34.584364767618567</v>
      </c>
      <c r="S12" s="27">
        <v>1320</v>
      </c>
      <c r="T12" s="27">
        <v>990</v>
      </c>
      <c r="U12" s="27">
        <v>768.54859999999996</v>
      </c>
      <c r="V12" s="27">
        <f t="shared" si="9"/>
        <v>77.631171717171711</v>
      </c>
      <c r="W12" s="27">
        <f t="shared" si="10"/>
        <v>58.223378787878787</v>
      </c>
      <c r="X12" s="27">
        <v>17786.109</v>
      </c>
      <c r="Y12" s="27">
        <v>13339.6</v>
      </c>
      <c r="Z12" s="27">
        <v>8969.866</v>
      </c>
      <c r="AA12" s="27">
        <f t="shared" si="11"/>
        <v>67.242391076194181</v>
      </c>
      <c r="AB12" s="27">
        <f t="shared" si="12"/>
        <v>50.43186230332897</v>
      </c>
      <c r="AC12" s="27">
        <v>70804.888999999996</v>
      </c>
      <c r="AD12" s="27">
        <v>53103.6</v>
      </c>
      <c r="AE12" s="27">
        <v>24175.3861</v>
      </c>
      <c r="AF12" s="27">
        <f t="shared" si="13"/>
        <v>45.524947649500227</v>
      </c>
      <c r="AG12" s="27">
        <f t="shared" si="14"/>
        <v>34.143667819322474</v>
      </c>
      <c r="AH12" s="27">
        <v>4506</v>
      </c>
      <c r="AI12" s="27">
        <v>3379.5</v>
      </c>
      <c r="AJ12" s="27">
        <v>2370.25</v>
      </c>
      <c r="AK12" s="27">
        <f t="shared" si="15"/>
        <v>70.136114809883125</v>
      </c>
      <c r="AL12" s="27">
        <f t="shared" si="16"/>
        <v>52.60208610741234</v>
      </c>
      <c r="AM12" s="27">
        <v>6000</v>
      </c>
      <c r="AN12" s="27">
        <v>4500</v>
      </c>
      <c r="AO12" s="27">
        <v>2652.8</v>
      </c>
      <c r="AP12" s="27">
        <f>AO12/AN12*100</f>
        <v>58.951111111111111</v>
      </c>
      <c r="AQ12" s="27">
        <f>AO12/AM12*100</f>
        <v>44.213333333333338</v>
      </c>
      <c r="AR12" s="27"/>
      <c r="AS12" s="27"/>
      <c r="AT12" s="27"/>
      <c r="AU12" s="27"/>
      <c r="AV12" s="27"/>
      <c r="AW12" s="27"/>
      <c r="AX12" s="27">
        <v>364922.5</v>
      </c>
      <c r="AY12" s="27">
        <v>208764</v>
      </c>
      <c r="AZ12" s="27">
        <v>208764</v>
      </c>
      <c r="BA12" s="27">
        <v>38721.599999999977</v>
      </c>
      <c r="BB12" s="27">
        <v>29426.07499999999</v>
      </c>
      <c r="BC12" s="27">
        <v>23778.3</v>
      </c>
      <c r="BD12" s="27">
        <v>7701.3</v>
      </c>
      <c r="BE12" s="27">
        <v>5391.1</v>
      </c>
      <c r="BF12" s="27">
        <v>4107.5</v>
      </c>
      <c r="BG12" s="27"/>
      <c r="BH12" s="27"/>
      <c r="BI12" s="27"/>
      <c r="BJ12" s="28"/>
      <c r="BK12" s="29"/>
      <c r="BL12" s="30"/>
      <c r="BM12" s="27">
        <f t="shared" si="17"/>
        <v>11430.8</v>
      </c>
      <c r="BN12" s="27">
        <f t="shared" si="17"/>
        <v>8573.0999999999985</v>
      </c>
      <c r="BO12" s="27">
        <f t="shared" si="17"/>
        <v>7086.0841</v>
      </c>
      <c r="BP12" s="27">
        <f t="shared" si="18"/>
        <v>82.654863468290358</v>
      </c>
      <c r="BQ12" s="27">
        <f t="shared" si="19"/>
        <v>61.991147601217769</v>
      </c>
      <c r="BR12" s="27">
        <v>3468.6</v>
      </c>
      <c r="BS12" s="27">
        <v>2601.4</v>
      </c>
      <c r="BT12" s="27">
        <v>747.96640000000002</v>
      </c>
      <c r="BU12" s="27">
        <v>2800</v>
      </c>
      <c r="BV12" s="27">
        <v>2100</v>
      </c>
      <c r="BW12" s="27">
        <v>3000.1377000000002</v>
      </c>
      <c r="BX12" s="27"/>
      <c r="BY12" s="27"/>
      <c r="BZ12" s="27"/>
      <c r="CA12" s="27">
        <v>5162.2</v>
      </c>
      <c r="CB12" s="27">
        <v>3871.7</v>
      </c>
      <c r="CC12" s="27">
        <v>3337.98</v>
      </c>
      <c r="CD12" s="27"/>
      <c r="CE12" s="27"/>
      <c r="CF12" s="27"/>
      <c r="CG12" s="27">
        <v>5474.3</v>
      </c>
      <c r="CH12" s="27">
        <v>4105.7</v>
      </c>
      <c r="CI12" s="27">
        <v>2919.623</v>
      </c>
      <c r="CJ12" s="27"/>
      <c r="CK12" s="27"/>
      <c r="CL12" s="27">
        <v>349.71</v>
      </c>
      <c r="CM12" s="27">
        <v>35035.300000000003</v>
      </c>
      <c r="CN12" s="27">
        <v>26276.5</v>
      </c>
      <c r="CO12" s="27">
        <v>9383.9053999999996</v>
      </c>
      <c r="CP12" s="27">
        <v>6500</v>
      </c>
      <c r="CQ12" s="27">
        <v>4875</v>
      </c>
      <c r="CR12" s="27">
        <v>2997.8678</v>
      </c>
      <c r="CS12" s="27">
        <v>1010</v>
      </c>
      <c r="CT12" s="27">
        <v>757.5</v>
      </c>
      <c r="CU12" s="27">
        <v>1108.48</v>
      </c>
      <c r="CV12" s="27">
        <v>700</v>
      </c>
      <c r="CW12" s="27">
        <v>525</v>
      </c>
      <c r="CX12" s="27">
        <v>900</v>
      </c>
      <c r="CY12" s="27"/>
      <c r="CZ12" s="27"/>
      <c r="DA12" s="27"/>
      <c r="DB12" s="27">
        <v>4025.2</v>
      </c>
      <c r="DC12" s="27">
        <v>3018.8999999999996</v>
      </c>
      <c r="DD12" s="27">
        <v>3107.8870000000002</v>
      </c>
      <c r="DE12" s="27"/>
      <c r="DF12" s="27">
        <f>S12+X12+AC12+AH12+AM12+AR12+AU12+AX12+BA12+BD12+BG12+BJ13+BR12+BU12+BX12+CA12+CD12+CG12+CJ12+CM12+CS12+CV12+CY12+DB12</f>
        <v>569437.99800000002</v>
      </c>
      <c r="DG12" s="27">
        <f t="shared" si="24"/>
        <v>362150.57500000007</v>
      </c>
      <c r="DH12" s="27">
        <f>U12+Z12+AE12+AJ12+AO12+AT12+AW12+AZ12+BC12+BF12+BI12+BL13+BT12+BW12+BZ12+CC12+CF12+CI12+CL12+CO12+CU12+CX12+DA12+DD12+DE12</f>
        <v>300442.34019999998</v>
      </c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>
        <v>9500</v>
      </c>
      <c r="DY12" s="27">
        <v>7125</v>
      </c>
      <c r="DZ12" s="27"/>
      <c r="EA12" s="27"/>
      <c r="EB12" s="27">
        <f t="shared" si="20"/>
        <v>9500</v>
      </c>
      <c r="EC12" s="27">
        <f t="shared" si="20"/>
        <v>7125</v>
      </c>
      <c r="ED12" s="27">
        <f t="shared" si="21"/>
        <v>0</v>
      </c>
    </row>
    <row r="13" spans="1:134">
      <c r="A13" s="18">
        <v>4</v>
      </c>
      <c r="B13" s="10" t="s">
        <v>13</v>
      </c>
      <c r="C13" s="25">
        <v>111722.63709999999</v>
      </c>
      <c r="D13" s="26">
        <f t="shared" si="22"/>
        <v>321412.10000000003</v>
      </c>
      <c r="E13" s="27">
        <f t="shared" si="22"/>
        <v>206906.52499999999</v>
      </c>
      <c r="F13" s="16">
        <f t="shared" si="0"/>
        <v>163683.27410000001</v>
      </c>
      <c r="G13" s="16">
        <f t="shared" si="1"/>
        <v>79.109769061173878</v>
      </c>
      <c r="H13" s="16">
        <f t="shared" si="2"/>
        <v>50.926294965248665</v>
      </c>
      <c r="I13" s="26">
        <f t="shared" si="3"/>
        <v>120098.7</v>
      </c>
      <c r="J13" s="16">
        <f t="shared" si="3"/>
        <v>90074.1</v>
      </c>
      <c r="K13" s="16">
        <f t="shared" si="3"/>
        <v>47108.874100000001</v>
      </c>
      <c r="L13" s="16">
        <f t="shared" si="4"/>
        <v>52.300133001606454</v>
      </c>
      <c r="M13" s="16">
        <f t="shared" si="5"/>
        <v>39.225132411924527</v>
      </c>
      <c r="N13" s="26">
        <f t="shared" si="23"/>
        <v>48418.8</v>
      </c>
      <c r="O13" s="16">
        <f t="shared" si="6"/>
        <v>36314.200000000004</v>
      </c>
      <c r="P13" s="27">
        <f t="shared" si="6"/>
        <v>18436.5645</v>
      </c>
      <c r="Q13" s="16">
        <f t="shared" si="7"/>
        <v>50.769573610323228</v>
      </c>
      <c r="R13" s="17">
        <f t="shared" si="8"/>
        <v>38.077285062826832</v>
      </c>
      <c r="S13" s="27">
        <v>1545.8</v>
      </c>
      <c r="T13" s="27">
        <v>1159.4000000000001</v>
      </c>
      <c r="U13" s="27">
        <v>518.47649999999999</v>
      </c>
      <c r="V13" s="27">
        <f t="shared" si="9"/>
        <v>44.71938071416249</v>
      </c>
      <c r="W13" s="27">
        <f t="shared" si="10"/>
        <v>33.540982015784707</v>
      </c>
      <c r="X13" s="27">
        <v>32593</v>
      </c>
      <c r="Y13" s="27">
        <v>24444.799999999999</v>
      </c>
      <c r="Z13" s="27">
        <v>16435.757799999999</v>
      </c>
      <c r="AA13" s="27">
        <f t="shared" si="11"/>
        <v>67.236213018719724</v>
      </c>
      <c r="AB13" s="27">
        <f t="shared" si="12"/>
        <v>50.427262909213631</v>
      </c>
      <c r="AC13" s="27">
        <v>46873</v>
      </c>
      <c r="AD13" s="27">
        <v>35154.800000000003</v>
      </c>
      <c r="AE13" s="27">
        <v>17918.088</v>
      </c>
      <c r="AF13" s="27">
        <f t="shared" si="13"/>
        <v>50.969108059212395</v>
      </c>
      <c r="AG13" s="27">
        <f t="shared" si="14"/>
        <v>38.226885413777659</v>
      </c>
      <c r="AH13" s="27">
        <v>4923.2</v>
      </c>
      <c r="AI13" s="27">
        <v>3692.3999999999996</v>
      </c>
      <c r="AJ13" s="27">
        <v>1355.58</v>
      </c>
      <c r="AK13" s="27">
        <f t="shared" si="15"/>
        <v>36.712707182320443</v>
      </c>
      <c r="AL13" s="27">
        <f t="shared" si="16"/>
        <v>27.534530386740329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>
        <v>189613.5</v>
      </c>
      <c r="AY13" s="27">
        <v>108057.5</v>
      </c>
      <c r="AZ13" s="27">
        <v>108057.5</v>
      </c>
      <c r="BA13" s="27">
        <v>8199.2000000000007</v>
      </c>
      <c r="BB13" s="27">
        <v>6324.4249999999993</v>
      </c>
      <c r="BC13" s="27">
        <v>6649.9</v>
      </c>
      <c r="BD13" s="27">
        <v>3500.7</v>
      </c>
      <c r="BE13" s="27">
        <v>2450.5</v>
      </c>
      <c r="BF13" s="27">
        <v>1867</v>
      </c>
      <c r="BG13" s="27"/>
      <c r="BH13" s="27"/>
      <c r="BI13" s="27"/>
      <c r="BJ13" s="28"/>
      <c r="BK13" s="29"/>
      <c r="BL13" s="30"/>
      <c r="BM13" s="27">
        <f t="shared" si="17"/>
        <v>13560.2</v>
      </c>
      <c r="BN13" s="27">
        <f t="shared" si="17"/>
        <v>10170.1</v>
      </c>
      <c r="BO13" s="27">
        <f t="shared" si="17"/>
        <v>4155.4737999999998</v>
      </c>
      <c r="BP13" s="27">
        <f t="shared" si="18"/>
        <v>40.859714260430081</v>
      </c>
      <c r="BQ13" s="27">
        <f t="shared" si="19"/>
        <v>30.644635034881489</v>
      </c>
      <c r="BR13" s="27">
        <v>1131</v>
      </c>
      <c r="BS13" s="27">
        <v>848.2</v>
      </c>
      <c r="BT13" s="27">
        <v>487.02480000000003</v>
      </c>
      <c r="BU13" s="27">
        <v>10177.200000000001</v>
      </c>
      <c r="BV13" s="27">
        <v>7632.9000000000005</v>
      </c>
      <c r="BW13" s="27">
        <v>2516.8890000000001</v>
      </c>
      <c r="BX13" s="27"/>
      <c r="BY13" s="27"/>
      <c r="BZ13" s="27"/>
      <c r="CA13" s="27">
        <v>2252</v>
      </c>
      <c r="CB13" s="27">
        <v>1689</v>
      </c>
      <c r="CC13" s="27">
        <v>1151.56</v>
      </c>
      <c r="CD13" s="27"/>
      <c r="CE13" s="27"/>
      <c r="CF13" s="27"/>
      <c r="CG13" s="27"/>
      <c r="CH13" s="27"/>
      <c r="CI13" s="27"/>
      <c r="CJ13" s="27"/>
      <c r="CK13" s="27"/>
      <c r="CL13" s="27">
        <v>0</v>
      </c>
      <c r="CM13" s="27">
        <v>18103.5</v>
      </c>
      <c r="CN13" s="27">
        <v>13577.6</v>
      </c>
      <c r="CO13" s="27">
        <v>3170.498</v>
      </c>
      <c r="CP13" s="27">
        <v>3336</v>
      </c>
      <c r="CQ13" s="27">
        <v>2502</v>
      </c>
      <c r="CR13" s="27">
        <v>1301.748</v>
      </c>
      <c r="CS13" s="27"/>
      <c r="CT13" s="27"/>
      <c r="CU13" s="27"/>
      <c r="CV13" s="27">
        <v>1000</v>
      </c>
      <c r="CW13" s="27">
        <v>750</v>
      </c>
      <c r="CX13" s="27">
        <v>1550</v>
      </c>
      <c r="CY13" s="27"/>
      <c r="CZ13" s="27"/>
      <c r="DA13" s="27"/>
      <c r="DB13" s="27">
        <v>1500</v>
      </c>
      <c r="DC13" s="27">
        <v>1125</v>
      </c>
      <c r="DD13" s="27">
        <v>2005</v>
      </c>
      <c r="DE13" s="27"/>
      <c r="DF13" s="27">
        <f t="shared" ref="DF13:DF33" si="25">S13+X13+AC13+AH13+AM13+AR13+AU13+AX13+BA13+BD13+BG13+BJ13+BR13+BU13+BX13+CA13+CD13+CG13+CJ13+CM13+CS13+CV13+CY13+DB13</f>
        <v>321412.10000000003</v>
      </c>
      <c r="DG13" s="27">
        <f t="shared" si="24"/>
        <v>206906.52499999999</v>
      </c>
      <c r="DH13" s="27">
        <f t="shared" ref="DH13:DH33" si="26">U13+Z13+AE13+AJ13+AO13+AT13+AW13+AZ13+BC13+BF13+BI13+BL13+BT13+BW13+BZ13+CC13+CF13+CI13+CL13+CO13+CU13+CX13+DA13+DD13+DE13</f>
        <v>163683.27410000001</v>
      </c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>
        <f t="shared" si="20"/>
        <v>0</v>
      </c>
      <c r="EC13" s="27">
        <f t="shared" si="20"/>
        <v>0</v>
      </c>
      <c r="ED13" s="27">
        <f t="shared" si="21"/>
        <v>0</v>
      </c>
    </row>
    <row r="14" spans="1:134">
      <c r="A14" s="18">
        <v>5</v>
      </c>
      <c r="B14" s="10" t="s">
        <v>14</v>
      </c>
      <c r="C14" s="25">
        <v>9103.8202999999994</v>
      </c>
      <c r="D14" s="26">
        <f t="shared" si="22"/>
        <v>192038.3</v>
      </c>
      <c r="E14" s="27">
        <f t="shared" si="22"/>
        <v>121714.87499999999</v>
      </c>
      <c r="F14" s="16">
        <f t="shared" si="0"/>
        <v>97115.198699999994</v>
      </c>
      <c r="G14" s="16">
        <f t="shared" si="1"/>
        <v>79.789096197157505</v>
      </c>
      <c r="H14" s="16">
        <f t="shared" si="2"/>
        <v>50.570744846210367</v>
      </c>
      <c r="I14" s="26">
        <f t="shared" si="3"/>
        <v>55586</v>
      </c>
      <c r="J14" s="16">
        <f t="shared" si="3"/>
        <v>41689.5</v>
      </c>
      <c r="K14" s="16">
        <f t="shared" si="3"/>
        <v>18727.4987</v>
      </c>
      <c r="L14" s="16">
        <f t="shared" si="4"/>
        <v>44.921379963779849</v>
      </c>
      <c r="M14" s="16">
        <f t="shared" si="5"/>
        <v>33.691034972834885</v>
      </c>
      <c r="N14" s="26">
        <f t="shared" si="23"/>
        <v>26674</v>
      </c>
      <c r="O14" s="16">
        <f t="shared" si="6"/>
        <v>20005.5</v>
      </c>
      <c r="P14" s="27">
        <f t="shared" si="6"/>
        <v>6647.3146999999999</v>
      </c>
      <c r="Q14" s="16">
        <f t="shared" si="7"/>
        <v>33.227435955112341</v>
      </c>
      <c r="R14" s="17">
        <f t="shared" si="8"/>
        <v>24.920576966334256</v>
      </c>
      <c r="S14" s="27">
        <v>855</v>
      </c>
      <c r="T14" s="27">
        <v>641.29999999999995</v>
      </c>
      <c r="U14" s="27">
        <v>612.92269999999996</v>
      </c>
      <c r="V14" s="27">
        <f t="shared" si="9"/>
        <v>95.575035084983625</v>
      </c>
      <c r="W14" s="27">
        <f t="shared" si="10"/>
        <v>71.686865497076028</v>
      </c>
      <c r="X14" s="27">
        <v>8492</v>
      </c>
      <c r="Y14" s="27">
        <v>6369</v>
      </c>
      <c r="Z14" s="27">
        <v>2827.1840000000002</v>
      </c>
      <c r="AA14" s="27">
        <f t="shared" si="11"/>
        <v>44.389762914115252</v>
      </c>
      <c r="AB14" s="27">
        <f t="shared" si="12"/>
        <v>33.292322185586436</v>
      </c>
      <c r="AC14" s="27">
        <v>25819</v>
      </c>
      <c r="AD14" s="27">
        <v>19364.2</v>
      </c>
      <c r="AE14" s="27">
        <v>6034.3919999999998</v>
      </c>
      <c r="AF14" s="27">
        <f t="shared" si="13"/>
        <v>31.162619679614956</v>
      </c>
      <c r="AG14" s="27">
        <f t="shared" si="14"/>
        <v>23.371904411479917</v>
      </c>
      <c r="AH14" s="27">
        <v>580</v>
      </c>
      <c r="AI14" s="27">
        <v>435</v>
      </c>
      <c r="AJ14" s="27">
        <v>232</v>
      </c>
      <c r="AK14" s="27">
        <f t="shared" si="15"/>
        <v>53.333333333333336</v>
      </c>
      <c r="AL14" s="27">
        <f t="shared" si="16"/>
        <v>40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>
        <v>118947.8</v>
      </c>
      <c r="AY14" s="27">
        <v>66897</v>
      </c>
      <c r="AZ14" s="27">
        <v>66897</v>
      </c>
      <c r="BA14" s="27">
        <v>12836.999999999985</v>
      </c>
      <c r="BB14" s="27">
        <v>9861.0749999999898</v>
      </c>
      <c r="BC14" s="27">
        <v>9001.4000000000015</v>
      </c>
      <c r="BD14" s="27">
        <v>4667.5</v>
      </c>
      <c r="BE14" s="27">
        <v>3267.3</v>
      </c>
      <c r="BF14" s="27">
        <v>2489.3000000000002</v>
      </c>
      <c r="BG14" s="27"/>
      <c r="BH14" s="27"/>
      <c r="BI14" s="27"/>
      <c r="BJ14" s="28"/>
      <c r="BK14" s="29"/>
      <c r="BL14" s="30"/>
      <c r="BM14" s="27">
        <f t="shared" si="17"/>
        <v>4020</v>
      </c>
      <c r="BN14" s="27">
        <f t="shared" si="17"/>
        <v>3015</v>
      </c>
      <c r="BO14" s="27">
        <f t="shared" si="17"/>
        <v>916.96</v>
      </c>
      <c r="BP14" s="27">
        <f t="shared" si="18"/>
        <v>30.413266998341626</v>
      </c>
      <c r="BQ14" s="27">
        <f t="shared" si="19"/>
        <v>22.80995024875622</v>
      </c>
      <c r="BR14" s="27">
        <v>2600</v>
      </c>
      <c r="BS14" s="27">
        <v>1950</v>
      </c>
      <c r="BT14" s="27">
        <v>835.86</v>
      </c>
      <c r="BU14" s="27">
        <v>600</v>
      </c>
      <c r="BV14" s="27">
        <v>450</v>
      </c>
      <c r="BW14" s="27">
        <v>81.099999999999994</v>
      </c>
      <c r="BX14" s="27"/>
      <c r="BY14" s="27"/>
      <c r="BZ14" s="27"/>
      <c r="CA14" s="27">
        <v>820</v>
      </c>
      <c r="CB14" s="27">
        <v>615</v>
      </c>
      <c r="CC14" s="27">
        <v>0</v>
      </c>
      <c r="CD14" s="27"/>
      <c r="CE14" s="27"/>
      <c r="CF14" s="27"/>
      <c r="CG14" s="27"/>
      <c r="CH14" s="27"/>
      <c r="CI14" s="27"/>
      <c r="CJ14" s="27"/>
      <c r="CK14" s="27"/>
      <c r="CL14" s="27">
        <v>0</v>
      </c>
      <c r="CM14" s="27">
        <v>13500</v>
      </c>
      <c r="CN14" s="27">
        <v>10125</v>
      </c>
      <c r="CO14" s="27">
        <v>5804.04</v>
      </c>
      <c r="CP14" s="27">
        <v>2000</v>
      </c>
      <c r="CQ14" s="27">
        <v>1500</v>
      </c>
      <c r="CR14" s="27">
        <v>389.78</v>
      </c>
      <c r="CS14" s="27"/>
      <c r="CT14" s="27"/>
      <c r="CU14" s="27"/>
      <c r="CV14" s="27">
        <v>20</v>
      </c>
      <c r="CW14" s="27">
        <v>15</v>
      </c>
      <c r="CX14" s="27">
        <v>0</v>
      </c>
      <c r="CY14" s="27"/>
      <c r="CZ14" s="27"/>
      <c r="DA14" s="27"/>
      <c r="DB14" s="27">
        <v>2300</v>
      </c>
      <c r="DC14" s="27">
        <v>1725</v>
      </c>
      <c r="DD14" s="27">
        <v>2300</v>
      </c>
      <c r="DE14" s="27"/>
      <c r="DF14" s="27">
        <f t="shared" si="25"/>
        <v>192038.3</v>
      </c>
      <c r="DG14" s="27">
        <f t="shared" si="24"/>
        <v>121714.87499999999</v>
      </c>
      <c r="DH14" s="27">
        <f t="shared" si="26"/>
        <v>97115.198699999994</v>
      </c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>
        <f t="shared" si="20"/>
        <v>0</v>
      </c>
      <c r="EC14" s="27">
        <f t="shared" si="20"/>
        <v>0</v>
      </c>
      <c r="ED14" s="27">
        <f t="shared" si="21"/>
        <v>0</v>
      </c>
    </row>
    <row r="15" spans="1:134">
      <c r="A15" s="18">
        <v>6</v>
      </c>
      <c r="B15" s="10" t="s">
        <v>15</v>
      </c>
      <c r="C15" s="25">
        <v>71637.921900000001</v>
      </c>
      <c r="D15" s="26">
        <f t="shared" si="22"/>
        <v>742329.12</v>
      </c>
      <c r="E15" s="27">
        <f t="shared" si="22"/>
        <v>461914.25</v>
      </c>
      <c r="F15" s="16">
        <f t="shared" si="0"/>
        <v>386372.6703</v>
      </c>
      <c r="G15" s="16">
        <f t="shared" si="1"/>
        <v>83.645973316475946</v>
      </c>
      <c r="H15" s="16">
        <f t="shared" si="2"/>
        <v>52.048701834571709</v>
      </c>
      <c r="I15" s="26">
        <f t="shared" si="3"/>
        <v>225230</v>
      </c>
      <c r="J15" s="16">
        <f t="shared" si="3"/>
        <v>168922.5</v>
      </c>
      <c r="K15" s="16">
        <f t="shared" si="3"/>
        <v>79927.800300000003</v>
      </c>
      <c r="L15" s="16">
        <f t="shared" si="4"/>
        <v>47.316254673000934</v>
      </c>
      <c r="M15" s="16">
        <f t="shared" si="5"/>
        <v>35.487191004750699</v>
      </c>
      <c r="N15" s="26">
        <f t="shared" si="23"/>
        <v>98873</v>
      </c>
      <c r="O15" s="16">
        <f t="shared" si="6"/>
        <v>74154.8</v>
      </c>
      <c r="P15" s="27">
        <f t="shared" si="6"/>
        <v>37017.146500000003</v>
      </c>
      <c r="Q15" s="16">
        <f t="shared" si="7"/>
        <v>49.918746325254737</v>
      </c>
      <c r="R15" s="17">
        <f t="shared" si="8"/>
        <v>37.439084987812649</v>
      </c>
      <c r="S15" s="27">
        <v>6600</v>
      </c>
      <c r="T15" s="27">
        <v>4950</v>
      </c>
      <c r="U15" s="27">
        <v>6423.4075000000003</v>
      </c>
      <c r="V15" s="27">
        <f t="shared" si="9"/>
        <v>129.76580808080809</v>
      </c>
      <c r="W15" s="27">
        <f t="shared" si="10"/>
        <v>97.324356060606064</v>
      </c>
      <c r="X15" s="27">
        <v>3500</v>
      </c>
      <c r="Y15" s="27">
        <v>2625</v>
      </c>
      <c r="Z15" s="27">
        <v>1395.748</v>
      </c>
      <c r="AA15" s="27">
        <f t="shared" si="11"/>
        <v>53.171352380952385</v>
      </c>
      <c r="AB15" s="27">
        <f t="shared" si="12"/>
        <v>39.878514285714289</v>
      </c>
      <c r="AC15" s="27">
        <v>92273</v>
      </c>
      <c r="AD15" s="27">
        <v>69204.800000000003</v>
      </c>
      <c r="AE15" s="27">
        <v>30593.739000000001</v>
      </c>
      <c r="AF15" s="27">
        <f t="shared" si="13"/>
        <v>44.20753907243428</v>
      </c>
      <c r="AG15" s="27">
        <f t="shared" si="14"/>
        <v>33.155678259079039</v>
      </c>
      <c r="AH15" s="27">
        <v>13039</v>
      </c>
      <c r="AI15" s="27">
        <v>9779.2000000000007</v>
      </c>
      <c r="AJ15" s="27">
        <v>3193.74</v>
      </c>
      <c r="AK15" s="27">
        <f t="shared" si="15"/>
        <v>32.658499672774866</v>
      </c>
      <c r="AL15" s="27">
        <f t="shared" si="16"/>
        <v>24.493749520668761</v>
      </c>
      <c r="AM15" s="27">
        <v>10500</v>
      </c>
      <c r="AN15" s="27">
        <v>7875</v>
      </c>
      <c r="AO15" s="27">
        <v>4447.6000000000004</v>
      </c>
      <c r="AP15" s="27">
        <f>AO15/AN15*100</f>
        <v>56.477460317460327</v>
      </c>
      <c r="AQ15" s="27">
        <f>AO15/AM15*100</f>
        <v>42.358095238095238</v>
      </c>
      <c r="AR15" s="27"/>
      <c r="AS15" s="27"/>
      <c r="AT15" s="27"/>
      <c r="AU15" s="27"/>
      <c r="AV15" s="27"/>
      <c r="AW15" s="27"/>
      <c r="AX15" s="27">
        <v>433055</v>
      </c>
      <c r="AY15" s="27">
        <v>245272</v>
      </c>
      <c r="AZ15" s="27">
        <v>245272</v>
      </c>
      <c r="BA15" s="27">
        <v>40883.799999999988</v>
      </c>
      <c r="BB15" s="27">
        <v>31351.449999999986</v>
      </c>
      <c r="BC15" s="27">
        <v>27925.800000000003</v>
      </c>
      <c r="BD15" s="27">
        <v>13769.2</v>
      </c>
      <c r="BE15" s="27">
        <v>9638.2999999999993</v>
      </c>
      <c r="BF15" s="27">
        <v>7343.5</v>
      </c>
      <c r="BG15" s="27"/>
      <c r="BH15" s="27"/>
      <c r="BI15" s="27"/>
      <c r="BJ15" s="28"/>
      <c r="BK15" s="29"/>
      <c r="BL15" s="30"/>
      <c r="BM15" s="27">
        <f t="shared" si="17"/>
        <v>5000</v>
      </c>
      <c r="BN15" s="27">
        <f t="shared" si="17"/>
        <v>3750</v>
      </c>
      <c r="BO15" s="27">
        <f t="shared" si="17"/>
        <v>1135.3969999999999</v>
      </c>
      <c r="BP15" s="27">
        <f t="shared" si="18"/>
        <v>30.277253333333331</v>
      </c>
      <c r="BQ15" s="27">
        <f t="shared" si="19"/>
        <v>22.707939999999997</v>
      </c>
      <c r="BR15" s="27">
        <v>5000</v>
      </c>
      <c r="BS15" s="27">
        <v>3750</v>
      </c>
      <c r="BT15" s="27">
        <v>1085.3969999999999</v>
      </c>
      <c r="BU15" s="27"/>
      <c r="BV15" s="27"/>
      <c r="BW15" s="27"/>
      <c r="BX15" s="27"/>
      <c r="BY15" s="27"/>
      <c r="BZ15" s="27"/>
      <c r="CA15" s="27"/>
      <c r="CB15" s="27"/>
      <c r="CC15" s="27">
        <v>50</v>
      </c>
      <c r="CD15" s="27"/>
      <c r="CE15" s="27"/>
      <c r="CF15" s="27"/>
      <c r="CG15" s="27">
        <v>8973.32</v>
      </c>
      <c r="CH15" s="27">
        <v>6730</v>
      </c>
      <c r="CI15" s="27">
        <v>5485.77</v>
      </c>
      <c r="CJ15" s="27"/>
      <c r="CK15" s="27"/>
      <c r="CL15" s="27">
        <v>0</v>
      </c>
      <c r="CM15" s="27">
        <v>93718</v>
      </c>
      <c r="CN15" s="27">
        <v>70288.5</v>
      </c>
      <c r="CO15" s="27">
        <v>31955.168799999999</v>
      </c>
      <c r="CP15" s="27">
        <v>33000</v>
      </c>
      <c r="CQ15" s="27">
        <v>24750</v>
      </c>
      <c r="CR15" s="27">
        <v>14066.0978</v>
      </c>
      <c r="CS15" s="27"/>
      <c r="CT15" s="27"/>
      <c r="CU15" s="27"/>
      <c r="CV15" s="27">
        <v>600</v>
      </c>
      <c r="CW15" s="27">
        <v>450</v>
      </c>
      <c r="CX15" s="27">
        <v>600</v>
      </c>
      <c r="CY15" s="27"/>
      <c r="CZ15" s="27"/>
      <c r="DA15" s="27"/>
      <c r="DB15" s="27"/>
      <c r="DC15" s="27"/>
      <c r="DD15" s="27">
        <v>183</v>
      </c>
      <c r="DE15" s="27"/>
      <c r="DF15" s="27">
        <f t="shared" si="25"/>
        <v>721911.32</v>
      </c>
      <c r="DG15" s="27">
        <f t="shared" si="24"/>
        <v>461914.25</v>
      </c>
      <c r="DH15" s="27">
        <f t="shared" si="26"/>
        <v>365954.87030000001</v>
      </c>
      <c r="DI15" s="27"/>
      <c r="DJ15" s="27"/>
      <c r="DK15" s="27"/>
      <c r="DL15" s="27">
        <v>20417.8</v>
      </c>
      <c r="DM15" s="27"/>
      <c r="DN15" s="27">
        <v>20417.8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>
        <f t="shared" si="20"/>
        <v>20417.8</v>
      </c>
      <c r="EC15" s="27">
        <f t="shared" si="20"/>
        <v>0</v>
      </c>
      <c r="ED15" s="27">
        <f t="shared" si="21"/>
        <v>20417.8</v>
      </c>
    </row>
    <row r="16" spans="1:134">
      <c r="A16" s="18">
        <v>7</v>
      </c>
      <c r="B16" s="10" t="s">
        <v>16</v>
      </c>
      <c r="C16" s="25">
        <v>416.8888</v>
      </c>
      <c r="D16" s="26">
        <f t="shared" si="22"/>
        <v>93839.5</v>
      </c>
      <c r="E16" s="27">
        <f t="shared" si="22"/>
        <v>58222.7</v>
      </c>
      <c r="F16" s="16">
        <f t="shared" si="0"/>
        <v>49943.809499999988</v>
      </c>
      <c r="G16" s="16">
        <f t="shared" si="1"/>
        <v>85.780648269489376</v>
      </c>
      <c r="H16" s="16">
        <f t="shared" si="2"/>
        <v>53.222586970305677</v>
      </c>
      <c r="I16" s="26">
        <f t="shared" si="3"/>
        <v>15754.5</v>
      </c>
      <c r="J16" s="16">
        <f t="shared" si="3"/>
        <v>11815.8</v>
      </c>
      <c r="K16" s="16">
        <f t="shared" si="3"/>
        <v>5421.9094999999998</v>
      </c>
      <c r="L16" s="16">
        <f t="shared" si="4"/>
        <v>45.88694375327951</v>
      </c>
      <c r="M16" s="16">
        <f t="shared" si="5"/>
        <v>34.414989368117041</v>
      </c>
      <c r="N16" s="26">
        <f t="shared" si="23"/>
        <v>6252.5</v>
      </c>
      <c r="O16" s="16">
        <f t="shared" si="6"/>
        <v>4689.3</v>
      </c>
      <c r="P16" s="27">
        <f t="shared" si="6"/>
        <v>2887.0695000000001</v>
      </c>
      <c r="Q16" s="16">
        <f t="shared" si="7"/>
        <v>61.567174205105232</v>
      </c>
      <c r="R16" s="17">
        <f t="shared" si="8"/>
        <v>46.174642143142741</v>
      </c>
      <c r="S16" s="27">
        <v>0</v>
      </c>
      <c r="T16" s="27">
        <v>0</v>
      </c>
      <c r="U16" s="27">
        <v>297.76949999999999</v>
      </c>
      <c r="V16" s="27"/>
      <c r="W16" s="27"/>
      <c r="X16" s="27">
        <v>16</v>
      </c>
      <c r="Y16" s="27">
        <v>12</v>
      </c>
      <c r="Z16" s="27">
        <v>5.9420000000000002</v>
      </c>
      <c r="AA16" s="27">
        <f t="shared" si="11"/>
        <v>49.516666666666673</v>
      </c>
      <c r="AB16" s="27">
        <f t="shared" si="12"/>
        <v>37.137500000000003</v>
      </c>
      <c r="AC16" s="27">
        <v>6252.5</v>
      </c>
      <c r="AD16" s="27">
        <v>4689.3</v>
      </c>
      <c r="AE16" s="27">
        <v>2589.3000000000002</v>
      </c>
      <c r="AF16" s="27">
        <f t="shared" si="13"/>
        <v>55.217196596506945</v>
      </c>
      <c r="AG16" s="27">
        <f t="shared" si="14"/>
        <v>41.41223510595762</v>
      </c>
      <c r="AH16" s="27">
        <v>532</v>
      </c>
      <c r="AI16" s="27">
        <v>399</v>
      </c>
      <c r="AJ16" s="27">
        <v>221</v>
      </c>
      <c r="AK16" s="27">
        <f t="shared" si="15"/>
        <v>55.388471177944865</v>
      </c>
      <c r="AL16" s="27">
        <f t="shared" si="16"/>
        <v>41.541353383458649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>
        <v>64726.600000000006</v>
      </c>
      <c r="AY16" s="27">
        <v>36388.1</v>
      </c>
      <c r="AZ16" s="27">
        <v>36388.1</v>
      </c>
      <c r="BA16" s="27">
        <v>10791.299999999988</v>
      </c>
      <c r="BB16" s="27">
        <v>8221.799999999992</v>
      </c>
      <c r="BC16" s="27">
        <v>6764.7000000000007</v>
      </c>
      <c r="BD16" s="27">
        <v>2567.1</v>
      </c>
      <c r="BE16" s="27">
        <v>1797</v>
      </c>
      <c r="BF16" s="27">
        <v>1369.1</v>
      </c>
      <c r="BG16" s="27"/>
      <c r="BH16" s="27"/>
      <c r="BI16" s="27"/>
      <c r="BJ16" s="28"/>
      <c r="BK16" s="29"/>
      <c r="BL16" s="30"/>
      <c r="BM16" s="27">
        <f t="shared" si="17"/>
        <v>0</v>
      </c>
      <c r="BN16" s="27">
        <f t="shared" si="17"/>
        <v>0</v>
      </c>
      <c r="BO16" s="27">
        <f t="shared" si="17"/>
        <v>30.75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>
        <v>30.75</v>
      </c>
      <c r="CD16" s="27"/>
      <c r="CE16" s="27"/>
      <c r="CF16" s="27"/>
      <c r="CG16" s="27"/>
      <c r="CH16" s="27"/>
      <c r="CI16" s="27"/>
      <c r="CJ16" s="27"/>
      <c r="CK16" s="27"/>
      <c r="CL16" s="27">
        <v>43.878</v>
      </c>
      <c r="CM16" s="27">
        <v>8724</v>
      </c>
      <c r="CN16" s="27">
        <v>6543</v>
      </c>
      <c r="CO16" s="27">
        <v>2003.27</v>
      </c>
      <c r="CP16" s="27">
        <v>2635</v>
      </c>
      <c r="CQ16" s="27">
        <v>1976.3</v>
      </c>
      <c r="CR16" s="27">
        <v>1144.27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>
        <v>230</v>
      </c>
      <c r="DC16" s="27">
        <v>172.5</v>
      </c>
      <c r="DD16" s="27">
        <v>230</v>
      </c>
      <c r="DE16" s="27"/>
      <c r="DF16" s="27">
        <f t="shared" si="25"/>
        <v>93839.5</v>
      </c>
      <c r="DG16" s="27">
        <f t="shared" si="24"/>
        <v>58222.7</v>
      </c>
      <c r="DH16" s="27">
        <f t="shared" si="26"/>
        <v>49943.809499999988</v>
      </c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>
        <f t="shared" si="20"/>
        <v>0</v>
      </c>
      <c r="EC16" s="27">
        <f t="shared" si="20"/>
        <v>0</v>
      </c>
      <c r="ED16" s="27">
        <f t="shared" si="21"/>
        <v>0</v>
      </c>
    </row>
    <row r="17" spans="1:134">
      <c r="A17" s="18">
        <v>8</v>
      </c>
      <c r="B17" s="10" t="s">
        <v>17</v>
      </c>
      <c r="C17" s="25">
        <v>105.0346</v>
      </c>
      <c r="D17" s="26">
        <f t="shared" si="22"/>
        <v>14354.2</v>
      </c>
      <c r="E17" s="27">
        <f t="shared" si="22"/>
        <v>9280.4750000000004</v>
      </c>
      <c r="F17" s="16">
        <f t="shared" si="0"/>
        <v>9603.1324999999997</v>
      </c>
      <c r="G17" s="16">
        <f t="shared" si="1"/>
        <v>103.47673475764978</v>
      </c>
      <c r="H17" s="16">
        <f t="shared" si="2"/>
        <v>66.901203132184307</v>
      </c>
      <c r="I17" s="26">
        <f t="shared" si="3"/>
        <v>3837.2</v>
      </c>
      <c r="J17" s="16">
        <f t="shared" si="3"/>
        <v>2877.9</v>
      </c>
      <c r="K17" s="16">
        <f t="shared" si="3"/>
        <v>2851.8325</v>
      </c>
      <c r="L17" s="16">
        <f t="shared" si="4"/>
        <v>99.094218006185059</v>
      </c>
      <c r="M17" s="16">
        <f t="shared" si="5"/>
        <v>74.320663504638802</v>
      </c>
      <c r="N17" s="26">
        <f t="shared" si="23"/>
        <v>1329.5</v>
      </c>
      <c r="O17" s="16">
        <f t="shared" si="6"/>
        <v>997.10000000000014</v>
      </c>
      <c r="P17" s="27">
        <f t="shared" si="6"/>
        <v>868.84349999999995</v>
      </c>
      <c r="Q17" s="16">
        <f t="shared" si="7"/>
        <v>87.137047437568938</v>
      </c>
      <c r="R17" s="17">
        <f t="shared" si="8"/>
        <v>65.351147047762311</v>
      </c>
      <c r="S17" s="27">
        <v>0.3</v>
      </c>
      <c r="T17" s="27">
        <v>0.2</v>
      </c>
      <c r="U17" s="27">
        <v>0.29349999999999998</v>
      </c>
      <c r="V17" s="27">
        <f>U17/T17*100</f>
        <v>146.74999999999997</v>
      </c>
      <c r="W17" s="27">
        <f>U17/S17*100</f>
        <v>97.833333333333329</v>
      </c>
      <c r="X17" s="27">
        <v>2094.1999999999998</v>
      </c>
      <c r="Y17" s="27">
        <v>1570.7</v>
      </c>
      <c r="Z17" s="27">
        <v>1567.4690000000001</v>
      </c>
      <c r="AA17" s="27">
        <f t="shared" si="11"/>
        <v>99.794295537021711</v>
      </c>
      <c r="AB17" s="27">
        <f t="shared" si="12"/>
        <v>74.848104288033625</v>
      </c>
      <c r="AC17" s="27">
        <v>1329.2</v>
      </c>
      <c r="AD17" s="27">
        <v>996.90000000000009</v>
      </c>
      <c r="AE17" s="27">
        <v>868.55</v>
      </c>
      <c r="AF17" s="27">
        <f t="shared" si="13"/>
        <v>87.12508777209348</v>
      </c>
      <c r="AG17" s="27">
        <f t="shared" si="14"/>
        <v>65.34381582907011</v>
      </c>
      <c r="AH17" s="27">
        <v>4</v>
      </c>
      <c r="AI17" s="27">
        <v>3</v>
      </c>
      <c r="AJ17" s="27">
        <v>2</v>
      </c>
      <c r="AK17" s="27">
        <f t="shared" si="15"/>
        <v>66.666666666666657</v>
      </c>
      <c r="AL17" s="27">
        <f t="shared" si="16"/>
        <v>50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>
        <v>8911.2999999999993</v>
      </c>
      <c r="AY17" s="27">
        <v>5198.3</v>
      </c>
      <c r="AZ17" s="27">
        <v>5198.3</v>
      </c>
      <c r="BA17" s="27">
        <v>1605.7000000000007</v>
      </c>
      <c r="BB17" s="27">
        <v>1204.2750000000005</v>
      </c>
      <c r="BC17" s="27">
        <v>1553</v>
      </c>
      <c r="BD17" s="27"/>
      <c r="BE17" s="27"/>
      <c r="BF17" s="27"/>
      <c r="BG17" s="27"/>
      <c r="BH17" s="27"/>
      <c r="BI17" s="27"/>
      <c r="BJ17" s="28"/>
      <c r="BK17" s="29"/>
      <c r="BL17" s="30"/>
      <c r="BM17" s="27">
        <f t="shared" si="17"/>
        <v>409.5</v>
      </c>
      <c r="BN17" s="27">
        <f t="shared" si="17"/>
        <v>307.10000000000002</v>
      </c>
      <c r="BO17" s="27">
        <f t="shared" si="17"/>
        <v>285.52</v>
      </c>
      <c r="BP17" s="27">
        <f t="shared" si="18"/>
        <v>92.972972972972954</v>
      </c>
      <c r="BQ17" s="27">
        <f t="shared" si="19"/>
        <v>69.724053724053732</v>
      </c>
      <c r="BR17" s="27">
        <v>409.5</v>
      </c>
      <c r="BS17" s="27">
        <v>307.10000000000002</v>
      </c>
      <c r="BT17" s="27">
        <v>285.52</v>
      </c>
      <c r="BU17" s="27"/>
      <c r="BV17" s="27"/>
      <c r="BW17" s="27"/>
      <c r="BX17" s="27"/>
      <c r="BY17" s="27"/>
      <c r="BZ17" s="27"/>
      <c r="CA17" s="27"/>
      <c r="CB17" s="27"/>
      <c r="CC17" s="27">
        <v>0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>
        <v>44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>
        <v>84</v>
      </c>
      <c r="DE17" s="27"/>
      <c r="DF17" s="27">
        <f t="shared" si="25"/>
        <v>14354.2</v>
      </c>
      <c r="DG17" s="27">
        <f t="shared" si="24"/>
        <v>9280.4750000000004</v>
      </c>
      <c r="DH17" s="27">
        <f t="shared" si="26"/>
        <v>9603.1324999999997</v>
      </c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>
        <f t="shared" si="20"/>
        <v>0</v>
      </c>
      <c r="EC17" s="27">
        <f t="shared" si="20"/>
        <v>0</v>
      </c>
      <c r="ED17" s="27">
        <f t="shared" si="21"/>
        <v>0</v>
      </c>
    </row>
    <row r="18" spans="1:134">
      <c r="A18" s="18">
        <v>9</v>
      </c>
      <c r="B18" s="10" t="s">
        <v>18</v>
      </c>
      <c r="C18" s="25">
        <v>1267.652</v>
      </c>
      <c r="D18" s="26">
        <f t="shared" si="22"/>
        <v>5629.3</v>
      </c>
      <c r="E18" s="27">
        <f t="shared" si="22"/>
        <v>3529.1750000000002</v>
      </c>
      <c r="F18" s="16">
        <f t="shared" si="0"/>
        <v>3067.5709999999999</v>
      </c>
      <c r="G18" s="16">
        <f t="shared" si="1"/>
        <v>86.920342572980928</v>
      </c>
      <c r="H18" s="16">
        <f t="shared" si="2"/>
        <v>54.492938731280972</v>
      </c>
      <c r="I18" s="26">
        <f t="shared" si="3"/>
        <v>1035.0999999999999</v>
      </c>
      <c r="J18" s="16">
        <f t="shared" si="3"/>
        <v>776.30000000000007</v>
      </c>
      <c r="K18" s="16">
        <f t="shared" si="3"/>
        <v>424.07100000000003</v>
      </c>
      <c r="L18" s="16">
        <f t="shared" si="4"/>
        <v>54.627205977070716</v>
      </c>
      <c r="M18" s="16">
        <f t="shared" si="5"/>
        <v>40.969085112549521</v>
      </c>
      <c r="N18" s="26">
        <f t="shared" si="23"/>
        <v>845.1</v>
      </c>
      <c r="O18" s="16">
        <f t="shared" si="6"/>
        <v>633.80000000000007</v>
      </c>
      <c r="P18" s="27">
        <f t="shared" si="6"/>
        <v>396.07100000000003</v>
      </c>
      <c r="Q18" s="16">
        <f t="shared" si="7"/>
        <v>62.49147996213317</v>
      </c>
      <c r="R18" s="17">
        <f t="shared" si="8"/>
        <v>46.866761330020118</v>
      </c>
      <c r="S18" s="27">
        <v>38.1</v>
      </c>
      <c r="T18" s="27">
        <v>28.6</v>
      </c>
      <c r="U18" s="27">
        <v>38.17</v>
      </c>
      <c r="V18" s="27">
        <f>U18/T18*100</f>
        <v>133.46153846153845</v>
      </c>
      <c r="W18" s="27">
        <f>U18/S18*100</f>
        <v>100.18372703412072</v>
      </c>
      <c r="X18" s="27">
        <v>100</v>
      </c>
      <c r="Y18" s="27">
        <v>75</v>
      </c>
      <c r="Z18" s="27">
        <v>28</v>
      </c>
      <c r="AA18" s="27">
        <f t="shared" si="11"/>
        <v>37.333333333333336</v>
      </c>
      <c r="AB18" s="27">
        <f t="shared" si="12"/>
        <v>28.000000000000004</v>
      </c>
      <c r="AC18" s="27">
        <v>807</v>
      </c>
      <c r="AD18" s="27">
        <v>605.20000000000005</v>
      </c>
      <c r="AE18" s="27">
        <v>357.90100000000001</v>
      </c>
      <c r="AF18" s="27">
        <f t="shared" si="13"/>
        <v>59.137640449438202</v>
      </c>
      <c r="AG18" s="27">
        <f t="shared" si="14"/>
        <v>44.349566294919455</v>
      </c>
      <c r="AH18" s="27">
        <v>0</v>
      </c>
      <c r="AI18" s="27">
        <v>0</v>
      </c>
      <c r="AJ18" s="27">
        <v>0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>
        <v>4156.8999999999996</v>
      </c>
      <c r="AY18" s="27">
        <v>2424.9</v>
      </c>
      <c r="AZ18" s="27">
        <v>2424.9</v>
      </c>
      <c r="BA18" s="27">
        <v>437.30000000000018</v>
      </c>
      <c r="BB18" s="27">
        <v>327.97500000000014</v>
      </c>
      <c r="BC18" s="27">
        <v>218.6</v>
      </c>
      <c r="BD18" s="27"/>
      <c r="BE18" s="27"/>
      <c r="BF18" s="27"/>
      <c r="BG18" s="27"/>
      <c r="BH18" s="27"/>
      <c r="BI18" s="27"/>
      <c r="BJ18" s="28"/>
      <c r="BK18" s="29"/>
      <c r="BL18" s="30"/>
      <c r="BM18" s="27">
        <f t="shared" si="17"/>
        <v>90</v>
      </c>
      <c r="BN18" s="27">
        <f t="shared" si="17"/>
        <v>67.5</v>
      </c>
      <c r="BO18" s="27">
        <f t="shared" si="17"/>
        <v>0</v>
      </c>
      <c r="BP18" s="27">
        <f t="shared" si="18"/>
        <v>0</v>
      </c>
      <c r="BQ18" s="27">
        <f t="shared" si="19"/>
        <v>0</v>
      </c>
      <c r="BR18" s="27">
        <v>90</v>
      </c>
      <c r="BS18" s="27">
        <v>67.5</v>
      </c>
      <c r="BT18" s="27">
        <v>0</v>
      </c>
      <c r="BU18" s="27"/>
      <c r="BV18" s="27"/>
      <c r="BW18" s="27"/>
      <c r="BX18" s="27"/>
      <c r="BY18" s="27"/>
      <c r="BZ18" s="27"/>
      <c r="CA18" s="27"/>
      <c r="CB18" s="27"/>
      <c r="CC18" s="27">
        <v>0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>
        <f t="shared" si="25"/>
        <v>5629.3</v>
      </c>
      <c r="DG18" s="27">
        <f t="shared" si="24"/>
        <v>3529.1750000000002</v>
      </c>
      <c r="DH18" s="27">
        <f t="shared" si="26"/>
        <v>3067.5709999999999</v>
      </c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>
        <f t="shared" si="20"/>
        <v>0</v>
      </c>
      <c r="EC18" s="27">
        <f t="shared" si="20"/>
        <v>0</v>
      </c>
      <c r="ED18" s="27">
        <f t="shared" si="21"/>
        <v>0</v>
      </c>
    </row>
    <row r="19" spans="1:134">
      <c r="A19" s="18">
        <v>10</v>
      </c>
      <c r="B19" s="10" t="s">
        <v>19</v>
      </c>
      <c r="C19" s="25">
        <v>18956.451300000001</v>
      </c>
      <c r="D19" s="26">
        <f t="shared" si="22"/>
        <v>107059.1</v>
      </c>
      <c r="E19" s="27">
        <f t="shared" si="22"/>
        <v>65252.1</v>
      </c>
      <c r="F19" s="16">
        <f t="shared" si="0"/>
        <v>58749.660100000001</v>
      </c>
      <c r="G19" s="16">
        <f t="shared" si="1"/>
        <v>90.034895581904649</v>
      </c>
      <c r="H19" s="16">
        <f t="shared" si="2"/>
        <v>54.875914424836367</v>
      </c>
      <c r="I19" s="26">
        <f t="shared" si="3"/>
        <v>12795.6</v>
      </c>
      <c r="J19" s="16">
        <f t="shared" si="3"/>
        <v>9596.7000000000007</v>
      </c>
      <c r="K19" s="16">
        <f t="shared" si="3"/>
        <v>4096.6601000000001</v>
      </c>
      <c r="L19" s="16">
        <f t="shared" si="4"/>
        <v>42.688216782852436</v>
      </c>
      <c r="M19" s="16">
        <f t="shared" si="5"/>
        <v>32.016162587139327</v>
      </c>
      <c r="N19" s="26">
        <f t="shared" si="23"/>
        <v>6873.6</v>
      </c>
      <c r="O19" s="16">
        <f t="shared" si="6"/>
        <v>5155.2000000000007</v>
      </c>
      <c r="P19" s="27">
        <f t="shared" si="6"/>
        <v>1685.5160999999998</v>
      </c>
      <c r="Q19" s="16">
        <f t="shared" si="7"/>
        <v>32.695455074487889</v>
      </c>
      <c r="R19" s="17">
        <f t="shared" si="8"/>
        <v>24.521591305865918</v>
      </c>
      <c r="S19" s="27">
        <v>0</v>
      </c>
      <c r="T19" s="27">
        <v>0</v>
      </c>
      <c r="U19" s="27">
        <v>0.53110000000000002</v>
      </c>
      <c r="V19" s="27"/>
      <c r="W19" s="27"/>
      <c r="X19" s="27">
        <v>4372</v>
      </c>
      <c r="Y19" s="27">
        <v>3279</v>
      </c>
      <c r="Z19" s="27">
        <v>2186.2440000000001</v>
      </c>
      <c r="AA19" s="27">
        <f t="shared" si="11"/>
        <v>66.674107959743836</v>
      </c>
      <c r="AB19" s="27">
        <f t="shared" si="12"/>
        <v>50.005580969807873</v>
      </c>
      <c r="AC19" s="27">
        <v>6873.6</v>
      </c>
      <c r="AD19" s="27">
        <v>5155.2000000000007</v>
      </c>
      <c r="AE19" s="27">
        <v>1684.9849999999999</v>
      </c>
      <c r="AF19" s="27">
        <f t="shared" si="13"/>
        <v>32.685152855369331</v>
      </c>
      <c r="AG19" s="27">
        <f t="shared" si="14"/>
        <v>24.513864641527</v>
      </c>
      <c r="AH19" s="27">
        <v>100</v>
      </c>
      <c r="AI19" s="27">
        <v>75</v>
      </c>
      <c r="AJ19" s="27">
        <v>0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>
        <v>90253.9</v>
      </c>
      <c r="AY19" s="27">
        <v>52648.2</v>
      </c>
      <c r="AZ19" s="27">
        <v>52648.2</v>
      </c>
      <c r="BA19" s="27">
        <v>4009.6000000000058</v>
      </c>
      <c r="BB19" s="27">
        <v>3007.2000000000044</v>
      </c>
      <c r="BC19" s="27">
        <v>2004.8</v>
      </c>
      <c r="BD19" s="27"/>
      <c r="BE19" s="27"/>
      <c r="BF19" s="27"/>
      <c r="BG19" s="27"/>
      <c r="BH19" s="27"/>
      <c r="BI19" s="27"/>
      <c r="BJ19" s="28"/>
      <c r="BK19" s="29"/>
      <c r="BL19" s="30"/>
      <c r="BM19" s="27">
        <f t="shared" si="17"/>
        <v>1080</v>
      </c>
      <c r="BN19" s="27">
        <f t="shared" si="17"/>
        <v>810</v>
      </c>
      <c r="BO19" s="27">
        <f t="shared" si="17"/>
        <v>205</v>
      </c>
      <c r="BP19" s="27">
        <f t="shared" si="18"/>
        <v>25.308641975308642</v>
      </c>
      <c r="BQ19" s="27">
        <f t="shared" si="19"/>
        <v>18.981481481481481</v>
      </c>
      <c r="BR19" s="27">
        <v>500</v>
      </c>
      <c r="BS19" s="27">
        <v>375</v>
      </c>
      <c r="BT19" s="27">
        <v>165</v>
      </c>
      <c r="BU19" s="27"/>
      <c r="BV19" s="27"/>
      <c r="BW19" s="27"/>
      <c r="BX19" s="27"/>
      <c r="BY19" s="27"/>
      <c r="BZ19" s="27"/>
      <c r="CA19" s="27">
        <v>580</v>
      </c>
      <c r="CB19" s="27">
        <v>435</v>
      </c>
      <c r="CC19" s="27">
        <v>40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>
        <v>370</v>
      </c>
      <c r="CN19" s="27">
        <v>277.5</v>
      </c>
      <c r="CO19" s="27">
        <v>19.899999999999999</v>
      </c>
      <c r="CP19" s="27">
        <v>370</v>
      </c>
      <c r="CQ19" s="27">
        <v>277.5</v>
      </c>
      <c r="CR19" s="27">
        <v>18.899999999999999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>
        <f t="shared" si="25"/>
        <v>107059.1</v>
      </c>
      <c r="DG19" s="27">
        <f t="shared" si="24"/>
        <v>65252.1</v>
      </c>
      <c r="DH19" s="27">
        <f t="shared" si="26"/>
        <v>58749.660100000001</v>
      </c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>
        <f t="shared" si="20"/>
        <v>0</v>
      </c>
      <c r="EC19" s="27">
        <f t="shared" si="20"/>
        <v>0</v>
      </c>
      <c r="ED19" s="27">
        <f t="shared" si="21"/>
        <v>0</v>
      </c>
    </row>
    <row r="20" spans="1:134">
      <c r="A20" s="18">
        <v>11</v>
      </c>
      <c r="B20" s="10" t="s">
        <v>20</v>
      </c>
      <c r="C20" s="25">
        <v>2345.3652999999999</v>
      </c>
      <c r="D20" s="26">
        <f t="shared" si="22"/>
        <v>139657.30000000002</v>
      </c>
      <c r="E20" s="27">
        <f t="shared" si="22"/>
        <v>87923.1</v>
      </c>
      <c r="F20" s="16">
        <f t="shared" si="0"/>
        <v>73609.162200000006</v>
      </c>
      <c r="G20" s="16">
        <f t="shared" si="1"/>
        <v>83.719935034137777</v>
      </c>
      <c r="H20" s="16">
        <f t="shared" si="2"/>
        <v>52.706992187304202</v>
      </c>
      <c r="I20" s="26">
        <f t="shared" si="3"/>
        <v>32900</v>
      </c>
      <c r="J20" s="16">
        <f t="shared" si="3"/>
        <v>24675</v>
      </c>
      <c r="K20" s="16">
        <f t="shared" si="3"/>
        <v>12306.5622</v>
      </c>
      <c r="L20" s="16">
        <f t="shared" si="4"/>
        <v>49.874618844984802</v>
      </c>
      <c r="M20" s="16">
        <f t="shared" si="5"/>
        <v>37.4059641337386</v>
      </c>
      <c r="N20" s="26">
        <f t="shared" si="23"/>
        <v>13000</v>
      </c>
      <c r="O20" s="16">
        <f t="shared" si="6"/>
        <v>9750</v>
      </c>
      <c r="P20" s="27">
        <f t="shared" si="6"/>
        <v>5396.8951999999999</v>
      </c>
      <c r="Q20" s="16">
        <f t="shared" si="7"/>
        <v>55.352771282051286</v>
      </c>
      <c r="R20" s="17">
        <f t="shared" si="8"/>
        <v>41.514578461538463</v>
      </c>
      <c r="S20" s="27">
        <v>0</v>
      </c>
      <c r="T20" s="27">
        <v>0</v>
      </c>
      <c r="U20" s="27">
        <v>27.386199999999999</v>
      </c>
      <c r="V20" s="27"/>
      <c r="W20" s="27"/>
      <c r="X20" s="27">
        <v>11300</v>
      </c>
      <c r="Y20" s="27">
        <v>8475</v>
      </c>
      <c r="Z20" s="27">
        <v>1398.36</v>
      </c>
      <c r="AA20" s="27">
        <f t="shared" si="11"/>
        <v>16.499823008849557</v>
      </c>
      <c r="AB20" s="27">
        <f t="shared" si="12"/>
        <v>12.374867256637167</v>
      </c>
      <c r="AC20" s="27">
        <v>13000</v>
      </c>
      <c r="AD20" s="27">
        <v>9750</v>
      </c>
      <c r="AE20" s="27">
        <v>5369.509</v>
      </c>
      <c r="AF20" s="27">
        <f t="shared" si="13"/>
        <v>55.071887179487177</v>
      </c>
      <c r="AG20" s="27">
        <f t="shared" si="14"/>
        <v>41.303915384615387</v>
      </c>
      <c r="AH20" s="27">
        <v>1550</v>
      </c>
      <c r="AI20" s="27">
        <v>1162.5</v>
      </c>
      <c r="AJ20" s="27">
        <v>37.898000000000003</v>
      </c>
      <c r="AK20" s="27">
        <f>AJ20/AI20*100</f>
        <v>3.2600430107526881</v>
      </c>
      <c r="AL20" s="27">
        <f>AJ20/AH20*100</f>
        <v>2.4450322580645163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>
        <v>93452.1</v>
      </c>
      <c r="AY20" s="27">
        <v>53269.2</v>
      </c>
      <c r="AZ20" s="27">
        <v>53269.2</v>
      </c>
      <c r="BA20" s="27">
        <v>10971.5</v>
      </c>
      <c r="BB20" s="27">
        <v>8345.4000000000015</v>
      </c>
      <c r="BC20" s="27">
        <v>6788.7999999999993</v>
      </c>
      <c r="BD20" s="27">
        <v>2333.6999999999998</v>
      </c>
      <c r="BE20" s="27">
        <v>1633.5</v>
      </c>
      <c r="BF20" s="27">
        <v>1244.5999999999999</v>
      </c>
      <c r="BG20" s="27"/>
      <c r="BH20" s="27"/>
      <c r="BI20" s="27"/>
      <c r="BJ20" s="28"/>
      <c r="BK20" s="29"/>
      <c r="BL20" s="30"/>
      <c r="BM20" s="27">
        <f t="shared" si="17"/>
        <v>1500</v>
      </c>
      <c r="BN20" s="27">
        <f t="shared" si="17"/>
        <v>1125</v>
      </c>
      <c r="BO20" s="27">
        <f t="shared" si="17"/>
        <v>266.37799999999999</v>
      </c>
      <c r="BP20" s="27">
        <f t="shared" si="18"/>
        <v>23.678044444444442</v>
      </c>
      <c r="BQ20" s="27">
        <f t="shared" si="19"/>
        <v>17.758533333333332</v>
      </c>
      <c r="BR20" s="27">
        <v>1475</v>
      </c>
      <c r="BS20" s="27">
        <v>1106.2</v>
      </c>
      <c r="BT20" s="27">
        <v>266.37799999999999</v>
      </c>
      <c r="BU20" s="27"/>
      <c r="BV20" s="27"/>
      <c r="BW20" s="27"/>
      <c r="BX20" s="27"/>
      <c r="BY20" s="27"/>
      <c r="BZ20" s="27"/>
      <c r="CA20" s="27">
        <v>25</v>
      </c>
      <c r="CB20" s="27">
        <v>18.8</v>
      </c>
      <c r="CC20" s="27">
        <v>0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>
        <v>5550</v>
      </c>
      <c r="CN20" s="27">
        <v>4162.5</v>
      </c>
      <c r="CO20" s="27">
        <v>5207.0309999999999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>
        <f t="shared" si="25"/>
        <v>139657.30000000002</v>
      </c>
      <c r="DG20" s="27">
        <f t="shared" si="24"/>
        <v>87923.1</v>
      </c>
      <c r="DH20" s="27">
        <f t="shared" si="26"/>
        <v>73609.162200000006</v>
      </c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>
        <f t="shared" si="20"/>
        <v>0</v>
      </c>
      <c r="EC20" s="27">
        <f t="shared" si="20"/>
        <v>0</v>
      </c>
      <c r="ED20" s="27">
        <f t="shared" si="21"/>
        <v>0</v>
      </c>
    </row>
    <row r="21" spans="1:134">
      <c r="A21" s="18">
        <v>12</v>
      </c>
      <c r="B21" s="10" t="s">
        <v>21</v>
      </c>
      <c r="C21" s="25">
        <v>250.81370000000001</v>
      </c>
      <c r="D21" s="26">
        <f t="shared" si="22"/>
        <v>16365</v>
      </c>
      <c r="E21" s="27">
        <f t="shared" si="22"/>
        <v>10437.449999999999</v>
      </c>
      <c r="F21" s="16">
        <f t="shared" si="0"/>
        <v>7673.3128999999999</v>
      </c>
      <c r="G21" s="16">
        <f t="shared" si="1"/>
        <v>73.517122477233428</v>
      </c>
      <c r="H21" s="16">
        <f t="shared" si="2"/>
        <v>46.888560342193706</v>
      </c>
      <c r="I21" s="26">
        <f t="shared" si="3"/>
        <v>4430</v>
      </c>
      <c r="J21" s="16">
        <f t="shared" si="3"/>
        <v>3322.5</v>
      </c>
      <c r="K21" s="16">
        <f t="shared" si="3"/>
        <v>787.61290000000008</v>
      </c>
      <c r="L21" s="16">
        <f t="shared" si="4"/>
        <v>23.705429646350641</v>
      </c>
      <c r="M21" s="16">
        <f t="shared" si="5"/>
        <v>17.779072234762982</v>
      </c>
      <c r="N21" s="26">
        <f t="shared" si="23"/>
        <v>2860</v>
      </c>
      <c r="O21" s="16">
        <f t="shared" si="6"/>
        <v>2145</v>
      </c>
      <c r="P21" s="27">
        <f t="shared" si="6"/>
        <v>491.02640000000002</v>
      </c>
      <c r="Q21" s="16">
        <f t="shared" si="7"/>
        <v>22.891673659673661</v>
      </c>
      <c r="R21" s="17">
        <f t="shared" si="8"/>
        <v>17.168755244755246</v>
      </c>
      <c r="S21" s="27">
        <v>60</v>
      </c>
      <c r="T21" s="27">
        <v>45</v>
      </c>
      <c r="U21" s="27">
        <v>37.176400000000001</v>
      </c>
      <c r="V21" s="27">
        <f>U21/T21*100</f>
        <v>82.614222222222224</v>
      </c>
      <c r="W21" s="27">
        <f>U21/S21*100</f>
        <v>61.960666666666661</v>
      </c>
      <c r="X21" s="27">
        <v>1500</v>
      </c>
      <c r="Y21" s="27">
        <v>1125</v>
      </c>
      <c r="Z21" s="27">
        <v>280.5865</v>
      </c>
      <c r="AA21" s="27">
        <f t="shared" si="11"/>
        <v>24.941022222222223</v>
      </c>
      <c r="AB21" s="27">
        <f t="shared" si="12"/>
        <v>18.705766666666669</v>
      </c>
      <c r="AC21" s="27">
        <v>2800</v>
      </c>
      <c r="AD21" s="27">
        <v>2100</v>
      </c>
      <c r="AE21" s="27">
        <v>453.85</v>
      </c>
      <c r="AF21" s="27">
        <f t="shared" si="13"/>
        <v>21.611904761904764</v>
      </c>
      <c r="AG21" s="27">
        <f t="shared" si="14"/>
        <v>16.208928571428572</v>
      </c>
      <c r="AH21" s="27">
        <v>0</v>
      </c>
      <c r="AI21" s="27">
        <v>0</v>
      </c>
      <c r="AJ21" s="27">
        <v>0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>
        <v>11018.000000000002</v>
      </c>
      <c r="AY21" s="27">
        <v>6427.2</v>
      </c>
      <c r="AZ21" s="27">
        <v>6427.2</v>
      </c>
      <c r="BA21" s="27">
        <v>916.99999999999818</v>
      </c>
      <c r="BB21" s="27">
        <v>687.74999999999864</v>
      </c>
      <c r="BC21" s="27">
        <v>458.5</v>
      </c>
      <c r="BD21" s="27"/>
      <c r="BE21" s="27"/>
      <c r="BF21" s="27"/>
      <c r="BG21" s="27"/>
      <c r="BH21" s="27"/>
      <c r="BI21" s="27"/>
      <c r="BJ21" s="28"/>
      <c r="BK21" s="29"/>
      <c r="BL21" s="30"/>
      <c r="BM21" s="27">
        <f t="shared" si="17"/>
        <v>70</v>
      </c>
      <c r="BN21" s="27">
        <f t="shared" si="17"/>
        <v>52.5</v>
      </c>
      <c r="BO21" s="27">
        <f t="shared" si="17"/>
        <v>16</v>
      </c>
      <c r="BP21" s="27">
        <f t="shared" si="18"/>
        <v>30.476190476190478</v>
      </c>
      <c r="BQ21" s="27">
        <f t="shared" si="19"/>
        <v>22.857142857142858</v>
      </c>
      <c r="BR21" s="27"/>
      <c r="BS21" s="27"/>
      <c r="BT21" s="27">
        <v>0</v>
      </c>
      <c r="BU21" s="27">
        <v>70</v>
      </c>
      <c r="BV21" s="27">
        <v>52.5</v>
      </c>
      <c r="BW21" s="27">
        <v>16</v>
      </c>
      <c r="BX21" s="27"/>
      <c r="BY21" s="27"/>
      <c r="BZ21" s="27"/>
      <c r="CA21" s="27"/>
      <c r="CB21" s="27"/>
      <c r="CC21" s="27">
        <v>0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>
        <v>0</v>
      </c>
      <c r="CN21" s="27">
        <v>0</v>
      </c>
      <c r="CO21" s="27">
        <v>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>
        <f t="shared" si="25"/>
        <v>16365</v>
      </c>
      <c r="DG21" s="27">
        <f t="shared" si="24"/>
        <v>10437.449999999999</v>
      </c>
      <c r="DH21" s="27">
        <f t="shared" si="26"/>
        <v>7673.3128999999999</v>
      </c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>
        <f t="shared" si="20"/>
        <v>0</v>
      </c>
      <c r="EC21" s="27">
        <f t="shared" si="20"/>
        <v>0</v>
      </c>
      <c r="ED21" s="27">
        <f t="shared" si="21"/>
        <v>0</v>
      </c>
    </row>
    <row r="22" spans="1:134">
      <c r="A22" s="18">
        <v>13</v>
      </c>
      <c r="B22" s="10" t="s">
        <v>22</v>
      </c>
      <c r="C22" s="25">
        <v>8235.0583000000006</v>
      </c>
      <c r="D22" s="26">
        <f t="shared" si="22"/>
        <v>99500</v>
      </c>
      <c r="E22" s="27">
        <f t="shared" si="22"/>
        <v>61362.099999999991</v>
      </c>
      <c r="F22" s="16">
        <f t="shared" si="0"/>
        <v>55225.308300000004</v>
      </c>
      <c r="G22" s="16">
        <f t="shared" si="1"/>
        <v>89.999052020709868</v>
      </c>
      <c r="H22" s="16">
        <f t="shared" si="2"/>
        <v>55.502822412060304</v>
      </c>
      <c r="I22" s="26">
        <f t="shared" si="3"/>
        <v>19827.8</v>
      </c>
      <c r="J22" s="16">
        <f t="shared" si="3"/>
        <v>14871</v>
      </c>
      <c r="K22" s="16">
        <f t="shared" si="3"/>
        <v>6487.5083000000004</v>
      </c>
      <c r="L22" s="16">
        <f t="shared" si="4"/>
        <v>43.625232331383238</v>
      </c>
      <c r="M22" s="16">
        <f t="shared" si="5"/>
        <v>32.719254279345165</v>
      </c>
      <c r="N22" s="26">
        <f t="shared" si="23"/>
        <v>9582.8000000000011</v>
      </c>
      <c r="O22" s="16">
        <f t="shared" si="6"/>
        <v>7187.2</v>
      </c>
      <c r="P22" s="27">
        <f t="shared" si="6"/>
        <v>4168.4192999999996</v>
      </c>
      <c r="Q22" s="16">
        <f t="shared" si="7"/>
        <v>57.99781973508459</v>
      </c>
      <c r="R22" s="17">
        <f t="shared" si="8"/>
        <v>43.498970029636425</v>
      </c>
      <c r="S22" s="27">
        <v>4.2</v>
      </c>
      <c r="T22" s="27">
        <v>3.2</v>
      </c>
      <c r="U22" s="27">
        <v>3.8673000000000002</v>
      </c>
      <c r="V22" s="27">
        <f>U22/T22*100</f>
        <v>120.85312500000001</v>
      </c>
      <c r="W22" s="27">
        <f>U22/S22*100</f>
        <v>92.078571428571436</v>
      </c>
      <c r="X22" s="27">
        <v>5515</v>
      </c>
      <c r="Y22" s="27">
        <v>4136.3</v>
      </c>
      <c r="Z22" s="27">
        <v>991.61699999999996</v>
      </c>
      <c r="AA22" s="27">
        <f t="shared" si="11"/>
        <v>23.973527065251552</v>
      </c>
      <c r="AB22" s="27">
        <f t="shared" si="12"/>
        <v>17.980362647325478</v>
      </c>
      <c r="AC22" s="27">
        <v>9578.6</v>
      </c>
      <c r="AD22" s="27">
        <v>7184</v>
      </c>
      <c r="AE22" s="27">
        <v>4164.5519999999997</v>
      </c>
      <c r="AF22" s="27">
        <f t="shared" si="13"/>
        <v>57.969821826280622</v>
      </c>
      <c r="AG22" s="27">
        <f t="shared" si="14"/>
        <v>43.477668970413205</v>
      </c>
      <c r="AH22" s="27">
        <v>580</v>
      </c>
      <c r="AI22" s="27">
        <v>435</v>
      </c>
      <c r="AJ22" s="27">
        <v>155.5</v>
      </c>
      <c r="AK22" s="27">
        <f>AJ22/AI22*100</f>
        <v>35.747126436781606</v>
      </c>
      <c r="AL22" s="27">
        <f>AJ22/AH22*100</f>
        <v>26.810344827586206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>
        <v>79578.600000000006</v>
      </c>
      <c r="AY22" s="27">
        <v>46420.9</v>
      </c>
      <c r="AZ22" s="27">
        <v>46420.9</v>
      </c>
      <c r="BA22" s="27">
        <v>93.599999999991269</v>
      </c>
      <c r="BB22" s="27">
        <v>70.199999999993452</v>
      </c>
      <c r="BC22" s="27">
        <v>2316.9</v>
      </c>
      <c r="BD22" s="27"/>
      <c r="BE22" s="27"/>
      <c r="BF22" s="27"/>
      <c r="BG22" s="27"/>
      <c r="BH22" s="27"/>
      <c r="BI22" s="27"/>
      <c r="BJ22" s="28"/>
      <c r="BK22" s="29"/>
      <c r="BL22" s="30"/>
      <c r="BM22" s="27">
        <f t="shared" si="17"/>
        <v>950</v>
      </c>
      <c r="BN22" s="27">
        <f t="shared" si="17"/>
        <v>712.5</v>
      </c>
      <c r="BO22" s="27">
        <f t="shared" si="17"/>
        <v>653.87199999999996</v>
      </c>
      <c r="BP22" s="27">
        <f t="shared" si="18"/>
        <v>91.771508771929817</v>
      </c>
      <c r="BQ22" s="27">
        <f t="shared" si="19"/>
        <v>68.828631578947366</v>
      </c>
      <c r="BR22" s="27"/>
      <c r="BS22" s="27"/>
      <c r="BT22" s="27">
        <v>0</v>
      </c>
      <c r="BU22" s="27">
        <v>750</v>
      </c>
      <c r="BV22" s="27">
        <v>562.5</v>
      </c>
      <c r="BW22" s="27">
        <v>653.87199999999996</v>
      </c>
      <c r="BX22" s="27"/>
      <c r="BY22" s="27"/>
      <c r="BZ22" s="27"/>
      <c r="CA22" s="27">
        <v>200</v>
      </c>
      <c r="CB22" s="27">
        <v>150</v>
      </c>
      <c r="CC22" s="27">
        <v>0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>
        <v>3200</v>
      </c>
      <c r="CN22" s="27">
        <v>2400</v>
      </c>
      <c r="CO22" s="27">
        <v>518.1</v>
      </c>
      <c r="CP22" s="27">
        <v>600</v>
      </c>
      <c r="CQ22" s="27">
        <v>450</v>
      </c>
      <c r="CR22" s="27">
        <v>99.4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>
        <f t="shared" si="25"/>
        <v>99500</v>
      </c>
      <c r="DG22" s="27">
        <f t="shared" si="24"/>
        <v>61362.099999999991</v>
      </c>
      <c r="DH22" s="27">
        <f t="shared" si="26"/>
        <v>55225.308300000004</v>
      </c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>
        <f t="shared" si="20"/>
        <v>0</v>
      </c>
      <c r="EC22" s="27">
        <f t="shared" si="20"/>
        <v>0</v>
      </c>
      <c r="ED22" s="27">
        <f t="shared" si="21"/>
        <v>0</v>
      </c>
    </row>
    <row r="23" spans="1:134">
      <c r="A23" s="18">
        <v>14</v>
      </c>
      <c r="B23" s="10" t="s">
        <v>23</v>
      </c>
      <c r="C23" s="25">
        <v>868.96379999999999</v>
      </c>
      <c r="D23" s="26">
        <f t="shared" si="22"/>
        <v>60115.4</v>
      </c>
      <c r="E23" s="27">
        <f t="shared" si="22"/>
        <v>38447.274999999994</v>
      </c>
      <c r="F23" s="16">
        <f t="shared" si="0"/>
        <v>28868.2785</v>
      </c>
      <c r="G23" s="16">
        <f t="shared" si="1"/>
        <v>75.085369509282529</v>
      </c>
      <c r="H23" s="16">
        <f t="shared" si="2"/>
        <v>48.021436270905625</v>
      </c>
      <c r="I23" s="26">
        <f t="shared" si="3"/>
        <v>10241.9</v>
      </c>
      <c r="J23" s="16">
        <f t="shared" si="3"/>
        <v>7681.3</v>
      </c>
      <c r="K23" s="16">
        <f t="shared" si="3"/>
        <v>3111.7784999999999</v>
      </c>
      <c r="L23" s="16">
        <f t="shared" si="4"/>
        <v>40.5110918724695</v>
      </c>
      <c r="M23" s="16">
        <f t="shared" si="5"/>
        <v>30.382824475927318</v>
      </c>
      <c r="N23" s="26">
        <f t="shared" si="23"/>
        <v>4518.5</v>
      </c>
      <c r="O23" s="16">
        <f t="shared" si="6"/>
        <v>3388.8</v>
      </c>
      <c r="P23" s="27">
        <f t="shared" si="6"/>
        <v>1283.1065000000001</v>
      </c>
      <c r="Q23" s="16">
        <f t="shared" si="7"/>
        <v>37.863152148253072</v>
      </c>
      <c r="R23" s="17">
        <f t="shared" si="8"/>
        <v>28.396735642359193</v>
      </c>
      <c r="S23" s="27">
        <v>0</v>
      </c>
      <c r="T23" s="27">
        <v>0</v>
      </c>
      <c r="U23" s="27">
        <v>8.5244999999999997</v>
      </c>
      <c r="V23" s="27"/>
      <c r="W23" s="27"/>
      <c r="X23" s="27">
        <v>2901.4</v>
      </c>
      <c r="Y23" s="27">
        <v>2176</v>
      </c>
      <c r="Z23" s="27">
        <v>794.57</v>
      </c>
      <c r="AA23" s="27">
        <f t="shared" si="11"/>
        <v>36.515165441176471</v>
      </c>
      <c r="AB23" s="27">
        <f t="shared" si="12"/>
        <v>27.385744812848973</v>
      </c>
      <c r="AC23" s="27">
        <v>4518.5</v>
      </c>
      <c r="AD23" s="27">
        <v>3388.8</v>
      </c>
      <c r="AE23" s="27">
        <v>1274.5820000000001</v>
      </c>
      <c r="AF23" s="27">
        <f t="shared" si="13"/>
        <v>37.611602927289901</v>
      </c>
      <c r="AG23" s="27">
        <f t="shared" si="14"/>
        <v>28.208077901958617</v>
      </c>
      <c r="AH23" s="27">
        <v>760</v>
      </c>
      <c r="AI23" s="27">
        <v>570</v>
      </c>
      <c r="AJ23" s="27">
        <v>436.9</v>
      </c>
      <c r="AK23" s="27">
        <f>AJ23/AI23*100</f>
        <v>76.649122807017548</v>
      </c>
      <c r="AL23" s="27">
        <f>AJ23/AH23*100</f>
        <v>57.486842105263158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>
        <v>39835.800000000003</v>
      </c>
      <c r="AY23" s="27">
        <v>23237.7</v>
      </c>
      <c r="AZ23" s="27">
        <v>23237.7</v>
      </c>
      <c r="BA23" s="27">
        <v>4037.6999999999971</v>
      </c>
      <c r="BB23" s="27">
        <v>3028.2749999999978</v>
      </c>
      <c r="BC23" s="27">
        <v>2018.8</v>
      </c>
      <c r="BD23" s="27"/>
      <c r="BE23" s="27"/>
      <c r="BF23" s="27"/>
      <c r="BG23" s="27"/>
      <c r="BH23" s="27"/>
      <c r="BI23" s="27"/>
      <c r="BJ23" s="29"/>
      <c r="BK23" s="29"/>
      <c r="BL23" s="30"/>
      <c r="BM23" s="27">
        <f t="shared" si="17"/>
        <v>672</v>
      </c>
      <c r="BN23" s="27">
        <f t="shared" si="17"/>
        <v>504</v>
      </c>
      <c r="BO23" s="27">
        <f t="shared" si="17"/>
        <v>407.50200000000001</v>
      </c>
      <c r="BP23" s="27">
        <f t="shared" si="18"/>
        <v>80.853571428571442</v>
      </c>
      <c r="BQ23" s="27">
        <f t="shared" si="19"/>
        <v>60.640178571428571</v>
      </c>
      <c r="BR23" s="27"/>
      <c r="BS23" s="27"/>
      <c r="BT23" s="27">
        <v>0</v>
      </c>
      <c r="BU23" s="27">
        <v>390</v>
      </c>
      <c r="BV23" s="27">
        <v>292.5</v>
      </c>
      <c r="BW23" s="27">
        <v>296.50200000000001</v>
      </c>
      <c r="BX23" s="27"/>
      <c r="BY23" s="27"/>
      <c r="BZ23" s="27"/>
      <c r="CA23" s="27">
        <v>282</v>
      </c>
      <c r="CB23" s="27">
        <v>211.5</v>
      </c>
      <c r="CC23" s="27">
        <v>111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>
        <v>1390</v>
      </c>
      <c r="CN23" s="27">
        <v>1042.5</v>
      </c>
      <c r="CO23" s="27">
        <v>189.7</v>
      </c>
      <c r="CP23" s="27">
        <v>290</v>
      </c>
      <c r="CQ23" s="27">
        <v>217.5</v>
      </c>
      <c r="CR23" s="27">
        <v>19.7</v>
      </c>
      <c r="CS23" s="27"/>
      <c r="CT23" s="27"/>
      <c r="CU23" s="27"/>
      <c r="CV23" s="27"/>
      <c r="CW23" s="27"/>
      <c r="CX23" s="27"/>
      <c r="CY23" s="27">
        <v>6000</v>
      </c>
      <c r="CZ23" s="27">
        <v>4500</v>
      </c>
      <c r="DA23" s="27">
        <v>500</v>
      </c>
      <c r="DB23" s="27"/>
      <c r="DC23" s="27"/>
      <c r="DD23" s="27"/>
      <c r="DE23" s="27"/>
      <c r="DF23" s="27">
        <f t="shared" si="25"/>
        <v>60115.4</v>
      </c>
      <c r="DG23" s="27">
        <f t="shared" si="24"/>
        <v>38447.274999999994</v>
      </c>
      <c r="DH23" s="27">
        <f t="shared" si="26"/>
        <v>28868.2785</v>
      </c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>
        <f t="shared" si="20"/>
        <v>0</v>
      </c>
      <c r="EC23" s="27">
        <f t="shared" si="20"/>
        <v>0</v>
      </c>
      <c r="ED23" s="27">
        <f t="shared" si="21"/>
        <v>0</v>
      </c>
    </row>
    <row r="24" spans="1:134">
      <c r="A24" s="18">
        <v>15</v>
      </c>
      <c r="B24" s="10" t="s">
        <v>24</v>
      </c>
      <c r="C24" s="25">
        <v>18.094200000000001</v>
      </c>
      <c r="D24" s="26">
        <f t="shared" si="22"/>
        <v>14049.4</v>
      </c>
      <c r="E24" s="27">
        <f t="shared" si="22"/>
        <v>9868.0249999999996</v>
      </c>
      <c r="F24" s="16">
        <f t="shared" si="0"/>
        <v>6391.9871000000003</v>
      </c>
      <c r="G24" s="16">
        <f t="shared" si="1"/>
        <v>64.774735572720985</v>
      </c>
      <c r="H24" s="16">
        <f t="shared" si="2"/>
        <v>45.496513018349546</v>
      </c>
      <c r="I24" s="26">
        <f t="shared" si="3"/>
        <v>7991.7</v>
      </c>
      <c r="J24" s="16">
        <f t="shared" si="3"/>
        <v>5993.8</v>
      </c>
      <c r="K24" s="16">
        <f t="shared" si="3"/>
        <v>2278.5871000000002</v>
      </c>
      <c r="L24" s="16">
        <f t="shared" si="4"/>
        <v>38.015734592412159</v>
      </c>
      <c r="M24" s="16">
        <f t="shared" si="5"/>
        <v>28.511919866861874</v>
      </c>
      <c r="N24" s="26">
        <f t="shared" si="23"/>
        <v>2475.6999999999998</v>
      </c>
      <c r="O24" s="16">
        <f t="shared" si="6"/>
        <v>1856.8</v>
      </c>
      <c r="P24" s="27">
        <f t="shared" si="6"/>
        <v>1195.9301</v>
      </c>
      <c r="Q24" s="16">
        <f t="shared" si="7"/>
        <v>64.40812688496338</v>
      </c>
      <c r="R24" s="17">
        <f t="shared" si="8"/>
        <v>48.306745566910372</v>
      </c>
      <c r="S24" s="27">
        <v>375.7</v>
      </c>
      <c r="T24" s="27">
        <v>281.8</v>
      </c>
      <c r="U24" s="27">
        <v>317.7201</v>
      </c>
      <c r="V24" s="27">
        <f>U24/T24*100</f>
        <v>112.74666430092265</v>
      </c>
      <c r="W24" s="27">
        <f>U24/S24*100</f>
        <v>84.567500665424546</v>
      </c>
      <c r="X24" s="27">
        <v>1600</v>
      </c>
      <c r="Y24" s="27">
        <v>1200</v>
      </c>
      <c r="Z24" s="27">
        <v>607.15700000000004</v>
      </c>
      <c r="AA24" s="27">
        <f t="shared" si="11"/>
        <v>50.596416666666663</v>
      </c>
      <c r="AB24" s="27">
        <f t="shared" si="12"/>
        <v>37.947312500000002</v>
      </c>
      <c r="AC24" s="27">
        <v>2100</v>
      </c>
      <c r="AD24" s="27">
        <v>1575</v>
      </c>
      <c r="AE24" s="27">
        <v>878.21</v>
      </c>
      <c r="AF24" s="27">
        <f t="shared" si="13"/>
        <v>55.759365079365089</v>
      </c>
      <c r="AG24" s="27">
        <f t="shared" si="14"/>
        <v>41.819523809523815</v>
      </c>
      <c r="AH24" s="27">
        <v>36</v>
      </c>
      <c r="AI24" s="27">
        <v>27</v>
      </c>
      <c r="AJ24" s="27">
        <v>25</v>
      </c>
      <c r="AK24" s="27">
        <f>AJ24/AI24*100</f>
        <v>92.592592592592595</v>
      </c>
      <c r="AL24" s="27">
        <f>AJ24/AH24*100</f>
        <v>69.444444444444443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4014.6</v>
      </c>
      <c r="AY24" s="27">
        <v>2341.8999999999996</v>
      </c>
      <c r="AZ24" s="27">
        <v>2341.8999999999996</v>
      </c>
      <c r="BA24" s="27">
        <v>2043.1</v>
      </c>
      <c r="BB24" s="27">
        <v>1532.3249999999998</v>
      </c>
      <c r="BC24" s="27">
        <v>1771.5</v>
      </c>
      <c r="BD24" s="27"/>
      <c r="BE24" s="27"/>
      <c r="BF24" s="27"/>
      <c r="BG24" s="27"/>
      <c r="BH24" s="27"/>
      <c r="BI24" s="27"/>
      <c r="BJ24" s="29"/>
      <c r="BK24" s="29"/>
      <c r="BL24" s="30"/>
      <c r="BM24" s="27">
        <f t="shared" si="17"/>
        <v>580</v>
      </c>
      <c r="BN24" s="27">
        <f t="shared" si="17"/>
        <v>435</v>
      </c>
      <c r="BO24" s="27">
        <f t="shared" si="17"/>
        <v>450.5</v>
      </c>
      <c r="BP24" s="27">
        <f t="shared" si="18"/>
        <v>103.56321839080461</v>
      </c>
      <c r="BQ24" s="27">
        <f t="shared" si="19"/>
        <v>77.672413793103445</v>
      </c>
      <c r="BR24" s="27">
        <v>580</v>
      </c>
      <c r="BS24" s="27">
        <v>435</v>
      </c>
      <c r="BT24" s="27">
        <v>450.5</v>
      </c>
      <c r="BU24" s="27"/>
      <c r="BV24" s="27"/>
      <c r="BW24" s="27"/>
      <c r="BX24" s="27"/>
      <c r="BY24" s="27"/>
      <c r="BZ24" s="27"/>
      <c r="CA24" s="27"/>
      <c r="CB24" s="27"/>
      <c r="CC24" s="27">
        <v>0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>
        <v>100</v>
      </c>
      <c r="CN24" s="27">
        <v>75</v>
      </c>
      <c r="CO24" s="27">
        <v>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>
        <v>3200</v>
      </c>
      <c r="DC24" s="27">
        <v>2400</v>
      </c>
      <c r="DD24" s="27"/>
      <c r="DE24" s="27"/>
      <c r="DF24" s="27">
        <f t="shared" si="25"/>
        <v>14049.4</v>
      </c>
      <c r="DG24" s="27">
        <f t="shared" si="24"/>
        <v>9868.0249999999996</v>
      </c>
      <c r="DH24" s="27">
        <f t="shared" si="26"/>
        <v>6391.9871000000003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>
        <f t="shared" si="20"/>
        <v>0</v>
      </c>
      <c r="EC24" s="27">
        <f t="shared" si="20"/>
        <v>0</v>
      </c>
      <c r="ED24" s="27">
        <f t="shared" si="21"/>
        <v>0</v>
      </c>
    </row>
    <row r="25" spans="1:134">
      <c r="A25" s="18">
        <v>16</v>
      </c>
      <c r="B25" s="10" t="s">
        <v>25</v>
      </c>
      <c r="C25" s="25">
        <v>9422.86</v>
      </c>
      <c r="D25" s="26">
        <f t="shared" si="22"/>
        <v>13662.1</v>
      </c>
      <c r="E25" s="27">
        <f t="shared" si="22"/>
        <v>8919.5999999999985</v>
      </c>
      <c r="F25" s="16">
        <f t="shared" si="0"/>
        <v>7445.567</v>
      </c>
      <c r="G25" s="16">
        <f t="shared" si="1"/>
        <v>83.474225301583047</v>
      </c>
      <c r="H25" s="16">
        <f t="shared" si="2"/>
        <v>54.497968833488265</v>
      </c>
      <c r="I25" s="26">
        <f t="shared" si="3"/>
        <v>5700</v>
      </c>
      <c r="J25" s="16">
        <f t="shared" si="3"/>
        <v>4275</v>
      </c>
      <c r="K25" s="16">
        <f t="shared" si="3"/>
        <v>2579.8669999999997</v>
      </c>
      <c r="L25" s="16">
        <f t="shared" si="4"/>
        <v>60.347766081871335</v>
      </c>
      <c r="M25" s="16">
        <f t="shared" si="5"/>
        <v>45.26082456140351</v>
      </c>
      <c r="N25" s="26">
        <f t="shared" si="23"/>
        <v>1200</v>
      </c>
      <c r="O25" s="16">
        <f t="shared" si="6"/>
        <v>900</v>
      </c>
      <c r="P25" s="27">
        <f t="shared" si="6"/>
        <v>651.62699999999995</v>
      </c>
      <c r="Q25" s="16">
        <f t="shared" si="7"/>
        <v>72.402999999999992</v>
      </c>
      <c r="R25" s="17">
        <f t="shared" si="8"/>
        <v>54.302249999999994</v>
      </c>
      <c r="S25" s="27">
        <v>0</v>
      </c>
      <c r="T25" s="27">
        <v>0</v>
      </c>
      <c r="U25" s="27">
        <v>5.2130000000000001</v>
      </c>
      <c r="V25" s="27"/>
      <c r="W25" s="27"/>
      <c r="X25" s="27">
        <v>3000</v>
      </c>
      <c r="Y25" s="27">
        <v>2250</v>
      </c>
      <c r="Z25" s="27">
        <v>1168.3499999999999</v>
      </c>
      <c r="AA25" s="27">
        <f t="shared" si="11"/>
        <v>51.926666666666662</v>
      </c>
      <c r="AB25" s="27">
        <f t="shared" si="12"/>
        <v>38.944999999999993</v>
      </c>
      <c r="AC25" s="27">
        <v>1200</v>
      </c>
      <c r="AD25" s="27">
        <v>900</v>
      </c>
      <c r="AE25" s="27">
        <v>646.41399999999999</v>
      </c>
      <c r="AF25" s="27">
        <f t="shared" si="13"/>
        <v>71.823777777777778</v>
      </c>
      <c r="AG25" s="27">
        <f t="shared" si="14"/>
        <v>53.867833333333337</v>
      </c>
      <c r="AH25" s="27">
        <v>200</v>
      </c>
      <c r="AI25" s="27">
        <v>150</v>
      </c>
      <c r="AJ25" s="27">
        <v>113.6</v>
      </c>
      <c r="AK25" s="27">
        <f>AJ25/AI25*100</f>
        <v>75.733333333333334</v>
      </c>
      <c r="AL25" s="27">
        <f>AJ25/AH25*100</f>
        <v>56.8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>
        <v>7962.1</v>
      </c>
      <c r="AY25" s="27">
        <v>4644.5999999999995</v>
      </c>
      <c r="AZ25" s="27">
        <v>4644.5999999999995</v>
      </c>
      <c r="BA25" s="27">
        <v>0</v>
      </c>
      <c r="BB25" s="27">
        <v>0</v>
      </c>
      <c r="BC25" s="27">
        <v>221.1</v>
      </c>
      <c r="BD25" s="27"/>
      <c r="BE25" s="27"/>
      <c r="BF25" s="27"/>
      <c r="BG25" s="27"/>
      <c r="BH25" s="27"/>
      <c r="BI25" s="27"/>
      <c r="BJ25" s="29"/>
      <c r="BK25" s="29"/>
      <c r="BL25" s="30"/>
      <c r="BM25" s="27">
        <f t="shared" si="17"/>
        <v>1100</v>
      </c>
      <c r="BN25" s="27">
        <f t="shared" si="17"/>
        <v>825</v>
      </c>
      <c r="BO25" s="27">
        <f t="shared" si="17"/>
        <v>542.98</v>
      </c>
      <c r="BP25" s="27">
        <f t="shared" si="18"/>
        <v>65.815757575757587</v>
      </c>
      <c r="BQ25" s="27">
        <f t="shared" si="19"/>
        <v>49.361818181818187</v>
      </c>
      <c r="BR25" s="27">
        <v>1100</v>
      </c>
      <c r="BS25" s="27">
        <v>825</v>
      </c>
      <c r="BT25" s="27">
        <v>542.98</v>
      </c>
      <c r="BU25" s="27"/>
      <c r="BV25" s="27"/>
      <c r="BW25" s="27"/>
      <c r="BX25" s="27"/>
      <c r="BY25" s="27"/>
      <c r="BZ25" s="27"/>
      <c r="CA25" s="27"/>
      <c r="CB25" s="27"/>
      <c r="CC25" s="27"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>
        <v>200</v>
      </c>
      <c r="CN25" s="27">
        <v>150</v>
      </c>
      <c r="CO25" s="27">
        <v>103.31</v>
      </c>
      <c r="CP25" s="27">
        <v>200</v>
      </c>
      <c r="CQ25" s="27">
        <v>150</v>
      </c>
      <c r="CR25" s="27">
        <v>103.31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>
        <f t="shared" si="25"/>
        <v>13662.1</v>
      </c>
      <c r="DG25" s="27">
        <f t="shared" si="24"/>
        <v>8919.5999999999985</v>
      </c>
      <c r="DH25" s="27">
        <f t="shared" si="26"/>
        <v>7445.567</v>
      </c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>
        <f t="shared" si="20"/>
        <v>0</v>
      </c>
      <c r="EC25" s="27">
        <f t="shared" si="20"/>
        <v>0</v>
      </c>
      <c r="ED25" s="27">
        <f t="shared" si="21"/>
        <v>0</v>
      </c>
    </row>
    <row r="26" spans="1:134">
      <c r="A26" s="18">
        <v>17</v>
      </c>
      <c r="B26" s="10" t="s">
        <v>26</v>
      </c>
      <c r="C26" s="25">
        <v>6.0258000000000003</v>
      </c>
      <c r="D26" s="26">
        <f t="shared" si="22"/>
        <v>8594.2000000000007</v>
      </c>
      <c r="E26" s="27">
        <f t="shared" si="22"/>
        <v>5311.25</v>
      </c>
      <c r="F26" s="16">
        <f t="shared" si="0"/>
        <v>4719.6760000000004</v>
      </c>
      <c r="G26" s="16">
        <f t="shared" si="1"/>
        <v>88.861868674982361</v>
      </c>
      <c r="H26" s="16">
        <f t="shared" si="2"/>
        <v>54.916990528495958</v>
      </c>
      <c r="I26" s="26">
        <f t="shared" si="3"/>
        <v>1297.7</v>
      </c>
      <c r="J26" s="16">
        <f t="shared" si="3"/>
        <v>973.2</v>
      </c>
      <c r="K26" s="16">
        <f t="shared" si="3"/>
        <v>504.27600000000001</v>
      </c>
      <c r="L26" s="16">
        <f t="shared" si="4"/>
        <v>51.816276202219477</v>
      </c>
      <c r="M26" s="16">
        <f t="shared" si="5"/>
        <v>38.85921245280111</v>
      </c>
      <c r="N26" s="26">
        <f t="shared" si="23"/>
        <v>496</v>
      </c>
      <c r="O26" s="16">
        <f t="shared" si="23"/>
        <v>372</v>
      </c>
      <c r="P26" s="27">
        <f t="shared" si="23"/>
        <v>196</v>
      </c>
      <c r="Q26" s="16">
        <f t="shared" si="7"/>
        <v>52.688172043010752</v>
      </c>
      <c r="R26" s="17">
        <f t="shared" si="8"/>
        <v>39.516129032258064</v>
      </c>
      <c r="S26" s="27">
        <v>0</v>
      </c>
      <c r="T26" s="27">
        <v>0</v>
      </c>
      <c r="U26" s="27">
        <v>0</v>
      </c>
      <c r="V26" s="27"/>
      <c r="W26" s="27"/>
      <c r="X26" s="27">
        <v>596.70000000000005</v>
      </c>
      <c r="Y26" s="27">
        <v>447.5</v>
      </c>
      <c r="Z26" s="27">
        <v>150.1</v>
      </c>
      <c r="AA26" s="27">
        <f t="shared" si="11"/>
        <v>33.541899441340782</v>
      </c>
      <c r="AB26" s="27">
        <f t="shared" si="12"/>
        <v>25.15501927266633</v>
      </c>
      <c r="AC26" s="27">
        <v>496</v>
      </c>
      <c r="AD26" s="27">
        <v>372</v>
      </c>
      <c r="AE26" s="27">
        <v>196</v>
      </c>
      <c r="AF26" s="27">
        <f t="shared" si="13"/>
        <v>52.688172043010752</v>
      </c>
      <c r="AG26" s="27">
        <f t="shared" si="14"/>
        <v>39.516129032258064</v>
      </c>
      <c r="AH26" s="27">
        <v>0</v>
      </c>
      <c r="AI26" s="27">
        <v>0</v>
      </c>
      <c r="AJ26" s="27">
        <v>0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>
        <v>6806.2999999999993</v>
      </c>
      <c r="AY26" s="27">
        <v>3970.3999999999996</v>
      </c>
      <c r="AZ26" s="27">
        <v>3970.3999999999996</v>
      </c>
      <c r="BA26" s="27">
        <v>490.20000000000073</v>
      </c>
      <c r="BB26" s="27">
        <v>367.65000000000055</v>
      </c>
      <c r="BC26" s="27">
        <v>245</v>
      </c>
      <c r="BD26" s="27"/>
      <c r="BE26" s="27"/>
      <c r="BF26" s="27"/>
      <c r="BG26" s="27"/>
      <c r="BH26" s="27"/>
      <c r="BI26" s="27"/>
      <c r="BJ26" s="29"/>
      <c r="BK26" s="29"/>
      <c r="BL26" s="30"/>
      <c r="BM26" s="27">
        <f t="shared" ref="BM26:BP33" si="27">BR26+BU26+BX26+CA26</f>
        <v>205</v>
      </c>
      <c r="BN26" s="27">
        <f t="shared" si="27"/>
        <v>153.69999999999999</v>
      </c>
      <c r="BO26" s="27">
        <f t="shared" si="27"/>
        <v>158.17599999999999</v>
      </c>
      <c r="BP26" s="27">
        <f t="shared" si="18"/>
        <v>102.91216655823033</v>
      </c>
      <c r="BQ26" s="27">
        <f t="shared" si="19"/>
        <v>77.159024390243886</v>
      </c>
      <c r="BR26" s="27">
        <v>205</v>
      </c>
      <c r="BS26" s="27">
        <v>153.69999999999999</v>
      </c>
      <c r="BT26" s="27">
        <v>158.17599999999999</v>
      </c>
      <c r="BU26" s="27"/>
      <c r="BV26" s="27"/>
      <c r="BW26" s="27"/>
      <c r="BX26" s="27"/>
      <c r="BY26" s="27"/>
      <c r="BZ26" s="27"/>
      <c r="CA26" s="27"/>
      <c r="CB26" s="27"/>
      <c r="CC26" s="27">
        <v>0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>
        <f t="shared" si="25"/>
        <v>8594.2000000000007</v>
      </c>
      <c r="DG26" s="27">
        <f t="shared" si="24"/>
        <v>5311.25</v>
      </c>
      <c r="DH26" s="27">
        <f t="shared" si="26"/>
        <v>4719.6760000000004</v>
      </c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>
        <f t="shared" ref="EB26:EC33" si="28">DI26+DL26+DO26+DR26+DU26+DX26</f>
        <v>0</v>
      </c>
      <c r="EC26" s="27">
        <f t="shared" si="28"/>
        <v>0</v>
      </c>
      <c r="ED26" s="27">
        <f t="shared" si="21"/>
        <v>0</v>
      </c>
    </row>
    <row r="27" spans="1:134">
      <c r="A27" s="18">
        <v>18</v>
      </c>
      <c r="B27" s="10" t="s">
        <v>27</v>
      </c>
      <c r="C27" s="25">
        <v>10611.527099999999</v>
      </c>
      <c r="D27" s="26">
        <f t="shared" si="22"/>
        <v>18587.099999999999</v>
      </c>
      <c r="E27" s="27">
        <f t="shared" si="22"/>
        <v>11652.099999999999</v>
      </c>
      <c r="F27" s="16">
        <f t="shared" si="0"/>
        <v>9478.8742999999995</v>
      </c>
      <c r="G27" s="16">
        <f t="shared" si="1"/>
        <v>81.34906411719777</v>
      </c>
      <c r="H27" s="16">
        <f t="shared" si="2"/>
        <v>50.997058712763156</v>
      </c>
      <c r="I27" s="26">
        <f t="shared" si="3"/>
        <v>4857</v>
      </c>
      <c r="J27" s="16">
        <f t="shared" si="3"/>
        <v>3642.8</v>
      </c>
      <c r="K27" s="16">
        <f t="shared" si="3"/>
        <v>1116.0743</v>
      </c>
      <c r="L27" s="16">
        <f t="shared" si="4"/>
        <v>30.637814318655977</v>
      </c>
      <c r="M27" s="16">
        <f t="shared" si="5"/>
        <v>22.978676137533459</v>
      </c>
      <c r="N27" s="26">
        <f t="shared" si="23"/>
        <v>1358.6</v>
      </c>
      <c r="O27" s="16">
        <f t="shared" si="23"/>
        <v>1019</v>
      </c>
      <c r="P27" s="27">
        <f t="shared" si="23"/>
        <v>504.34129999999999</v>
      </c>
      <c r="Q27" s="16">
        <f t="shared" si="7"/>
        <v>49.493748773307161</v>
      </c>
      <c r="R27" s="17">
        <f t="shared" si="8"/>
        <v>37.122133078168709</v>
      </c>
      <c r="S27" s="27">
        <v>44.6</v>
      </c>
      <c r="T27" s="27">
        <v>33.5</v>
      </c>
      <c r="U27" s="27">
        <v>46.441299999999998</v>
      </c>
      <c r="V27" s="27">
        <f>U27/T27*100</f>
        <v>138.63074626865671</v>
      </c>
      <c r="W27" s="27">
        <f>U27/S27*100</f>
        <v>104.12847533632285</v>
      </c>
      <c r="X27" s="27">
        <v>1952.4</v>
      </c>
      <c r="Y27" s="27">
        <v>1464.3000000000002</v>
      </c>
      <c r="Z27" s="27">
        <v>531.53300000000002</v>
      </c>
      <c r="AA27" s="27">
        <f t="shared" si="11"/>
        <v>36.299460493068359</v>
      </c>
      <c r="AB27" s="27">
        <f t="shared" si="12"/>
        <v>27.224595369801268</v>
      </c>
      <c r="AC27" s="27">
        <v>1314</v>
      </c>
      <c r="AD27" s="27">
        <v>985.5</v>
      </c>
      <c r="AE27" s="27">
        <v>457.9</v>
      </c>
      <c r="AF27" s="27">
        <f t="shared" si="13"/>
        <v>46.463723997970568</v>
      </c>
      <c r="AG27" s="27">
        <f t="shared" si="14"/>
        <v>34.847792998477928</v>
      </c>
      <c r="AH27" s="27">
        <v>120</v>
      </c>
      <c r="AI27" s="27">
        <v>90</v>
      </c>
      <c r="AJ27" s="27">
        <v>4</v>
      </c>
      <c r="AK27" s="27">
        <f t="shared" ref="AK27:AK34" si="29">AJ27/AI27*100</f>
        <v>4.4444444444444446</v>
      </c>
      <c r="AL27" s="27">
        <f t="shared" ref="AL27:AL34" si="30">AJ27/AH27*100</f>
        <v>3.3333333333333335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>
        <v>13730.099999999999</v>
      </c>
      <c r="AY27" s="27">
        <v>8009.2999999999993</v>
      </c>
      <c r="AZ27" s="27">
        <v>8009.2999999999993</v>
      </c>
      <c r="BA27" s="27">
        <v>0</v>
      </c>
      <c r="BB27" s="27">
        <v>0</v>
      </c>
      <c r="BC27" s="27">
        <v>353.5</v>
      </c>
      <c r="BD27" s="27"/>
      <c r="BE27" s="27"/>
      <c r="BF27" s="27"/>
      <c r="BG27" s="27"/>
      <c r="BH27" s="27"/>
      <c r="BI27" s="27"/>
      <c r="BJ27" s="29"/>
      <c r="BK27" s="29"/>
      <c r="BL27" s="30"/>
      <c r="BM27" s="27">
        <f t="shared" si="27"/>
        <v>1226</v>
      </c>
      <c r="BN27" s="27">
        <f t="shared" si="27"/>
        <v>919.5</v>
      </c>
      <c r="BO27" s="27">
        <f t="shared" si="27"/>
        <v>36.200000000000003</v>
      </c>
      <c r="BP27" s="27">
        <f t="shared" si="18"/>
        <v>3.9369222403480153</v>
      </c>
      <c r="BQ27" s="27">
        <f t="shared" si="19"/>
        <v>2.9526916802610117</v>
      </c>
      <c r="BR27" s="27">
        <v>1226</v>
      </c>
      <c r="BS27" s="27">
        <v>919.5</v>
      </c>
      <c r="BT27" s="27">
        <v>36.200000000000003</v>
      </c>
      <c r="BU27" s="27"/>
      <c r="BV27" s="27"/>
      <c r="BW27" s="27"/>
      <c r="BX27" s="27"/>
      <c r="BY27" s="27"/>
      <c r="BZ27" s="27"/>
      <c r="CA27" s="27"/>
      <c r="CB27" s="27"/>
      <c r="CC27" s="27">
        <v>0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>
        <v>200</v>
      </c>
      <c r="CN27" s="27">
        <v>150</v>
      </c>
      <c r="CO27" s="27">
        <v>40</v>
      </c>
      <c r="CP27" s="27">
        <v>108</v>
      </c>
      <c r="CQ27" s="27">
        <v>81</v>
      </c>
      <c r="CR27" s="27">
        <v>0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>
        <f t="shared" si="25"/>
        <v>18587.099999999999</v>
      </c>
      <c r="DG27" s="27">
        <f t="shared" si="24"/>
        <v>11652.099999999999</v>
      </c>
      <c r="DH27" s="27">
        <f t="shared" si="26"/>
        <v>9478.8742999999995</v>
      </c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>
        <f t="shared" si="28"/>
        <v>0</v>
      </c>
      <c r="EC27" s="27">
        <f t="shared" si="28"/>
        <v>0</v>
      </c>
      <c r="ED27" s="27">
        <f t="shared" si="21"/>
        <v>0</v>
      </c>
    </row>
    <row r="28" spans="1:134">
      <c r="A28" s="18">
        <v>19</v>
      </c>
      <c r="B28" s="10" t="s">
        <v>28</v>
      </c>
      <c r="C28" s="25">
        <v>3.4</v>
      </c>
      <c r="D28" s="26">
        <f t="shared" si="22"/>
        <v>52812.7</v>
      </c>
      <c r="E28" s="27">
        <f t="shared" si="22"/>
        <v>33393.85</v>
      </c>
      <c r="F28" s="16">
        <f t="shared" si="0"/>
        <v>26084.9568</v>
      </c>
      <c r="G28" s="16">
        <f t="shared" si="1"/>
        <v>78.113056146565924</v>
      </c>
      <c r="H28" s="16">
        <f t="shared" si="2"/>
        <v>49.391447132981277</v>
      </c>
      <c r="I28" s="26">
        <f t="shared" si="3"/>
        <v>12017.800000000001</v>
      </c>
      <c r="J28" s="16">
        <f t="shared" si="3"/>
        <v>9013.2999999999993</v>
      </c>
      <c r="K28" s="16">
        <f t="shared" si="3"/>
        <v>2579.7568000000001</v>
      </c>
      <c r="L28" s="16">
        <f t="shared" si="4"/>
        <v>28.62166797954135</v>
      </c>
      <c r="M28" s="16">
        <f t="shared" si="5"/>
        <v>21.466131904341893</v>
      </c>
      <c r="N28" s="26">
        <f t="shared" si="23"/>
        <v>5141.7</v>
      </c>
      <c r="O28" s="16">
        <f t="shared" si="23"/>
        <v>3856.2</v>
      </c>
      <c r="P28" s="27">
        <f t="shared" si="23"/>
        <v>1220.2547999999999</v>
      </c>
      <c r="Q28" s="16">
        <f t="shared" si="7"/>
        <v>31.643970748405163</v>
      </c>
      <c r="R28" s="17">
        <f t="shared" si="8"/>
        <v>23.732516482875312</v>
      </c>
      <c r="S28" s="27">
        <v>0</v>
      </c>
      <c r="T28" s="27">
        <v>0</v>
      </c>
      <c r="U28" s="27">
        <v>0.23480000000000001</v>
      </c>
      <c r="V28" s="27"/>
      <c r="W28" s="27"/>
      <c r="X28" s="27">
        <v>2590</v>
      </c>
      <c r="Y28" s="27">
        <v>1942.5</v>
      </c>
      <c r="Z28" s="27">
        <v>657.44399999999996</v>
      </c>
      <c r="AA28" s="27">
        <f t="shared" si="11"/>
        <v>33.845250965250962</v>
      </c>
      <c r="AB28" s="27">
        <f t="shared" si="12"/>
        <v>25.383938223938223</v>
      </c>
      <c r="AC28" s="27">
        <v>5141.7</v>
      </c>
      <c r="AD28" s="27">
        <v>3856.2</v>
      </c>
      <c r="AE28" s="27">
        <v>1220.02</v>
      </c>
      <c r="AF28" s="27">
        <f t="shared" si="13"/>
        <v>31.637881852601009</v>
      </c>
      <c r="AG28" s="27">
        <f t="shared" si="14"/>
        <v>23.727949899838574</v>
      </c>
      <c r="AH28" s="27">
        <v>40</v>
      </c>
      <c r="AI28" s="27">
        <v>30</v>
      </c>
      <c r="AJ28" s="27">
        <v>15</v>
      </c>
      <c r="AK28" s="27">
        <f t="shared" si="29"/>
        <v>50</v>
      </c>
      <c r="AL28" s="27">
        <f t="shared" si="30"/>
        <v>37.5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>
        <v>37293.9</v>
      </c>
      <c r="AY28" s="27">
        <v>21754.799999999999</v>
      </c>
      <c r="AZ28" s="27">
        <v>21754.799999999999</v>
      </c>
      <c r="BA28" s="27">
        <v>3501</v>
      </c>
      <c r="BB28" s="27">
        <v>2625.75</v>
      </c>
      <c r="BC28" s="27">
        <v>1750.4</v>
      </c>
      <c r="BD28" s="27"/>
      <c r="BE28" s="27"/>
      <c r="BF28" s="27"/>
      <c r="BG28" s="27"/>
      <c r="BH28" s="27"/>
      <c r="BI28" s="27"/>
      <c r="BJ28" s="29"/>
      <c r="BK28" s="29"/>
      <c r="BL28" s="30"/>
      <c r="BM28" s="27">
        <f t="shared" si="27"/>
        <v>886.1</v>
      </c>
      <c r="BN28" s="27">
        <f t="shared" si="27"/>
        <v>664.6</v>
      </c>
      <c r="BO28" s="27">
        <f t="shared" si="27"/>
        <v>481</v>
      </c>
      <c r="BP28" s="27">
        <f t="shared" si="18"/>
        <v>72.374360517604572</v>
      </c>
      <c r="BQ28" s="27">
        <f t="shared" si="19"/>
        <v>54.282812323665496</v>
      </c>
      <c r="BR28" s="27">
        <v>616</v>
      </c>
      <c r="BS28" s="27">
        <v>462</v>
      </c>
      <c r="BT28" s="27">
        <v>451</v>
      </c>
      <c r="BU28" s="27"/>
      <c r="BV28" s="27"/>
      <c r="BW28" s="27"/>
      <c r="BX28" s="27"/>
      <c r="BY28" s="27"/>
      <c r="BZ28" s="27"/>
      <c r="CA28" s="27">
        <v>270.10000000000002</v>
      </c>
      <c r="CB28" s="27">
        <v>202.6</v>
      </c>
      <c r="CC28" s="27">
        <v>30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>
        <v>3360</v>
      </c>
      <c r="CN28" s="27">
        <v>2520</v>
      </c>
      <c r="CO28" s="27">
        <v>206.05799999999999</v>
      </c>
      <c r="CP28" s="27">
        <v>960</v>
      </c>
      <c r="CQ28" s="27">
        <v>720</v>
      </c>
      <c r="CR28" s="27">
        <v>196.05799999999999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>
        <f t="shared" si="25"/>
        <v>52812.7</v>
      </c>
      <c r="DG28" s="27">
        <f t="shared" si="24"/>
        <v>33393.85</v>
      </c>
      <c r="DH28" s="27">
        <f t="shared" si="26"/>
        <v>26084.9568</v>
      </c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>
        <f t="shared" si="28"/>
        <v>0</v>
      </c>
      <c r="EC28" s="27">
        <f t="shared" si="28"/>
        <v>0</v>
      </c>
      <c r="ED28" s="27">
        <f t="shared" si="21"/>
        <v>0</v>
      </c>
    </row>
    <row r="29" spans="1:134">
      <c r="A29" s="18">
        <v>20</v>
      </c>
      <c r="B29" s="10" t="s">
        <v>29</v>
      </c>
      <c r="C29" s="25">
        <v>555.81619999999998</v>
      </c>
      <c r="D29" s="26">
        <f t="shared" si="22"/>
        <v>17516</v>
      </c>
      <c r="E29" s="27">
        <f t="shared" si="22"/>
        <v>11738.6</v>
      </c>
      <c r="F29" s="16">
        <f t="shared" si="0"/>
        <v>9659.0391</v>
      </c>
      <c r="G29" s="16">
        <f t="shared" si="1"/>
        <v>82.284421481266932</v>
      </c>
      <c r="H29" s="16">
        <f t="shared" si="2"/>
        <v>55.144091687599904</v>
      </c>
      <c r="I29" s="26">
        <f t="shared" si="3"/>
        <v>4455.6000000000004</v>
      </c>
      <c r="J29" s="16">
        <f t="shared" si="3"/>
        <v>3341.6000000000004</v>
      </c>
      <c r="K29" s="16">
        <f t="shared" si="3"/>
        <v>1367.0391</v>
      </c>
      <c r="L29" s="16">
        <f t="shared" si="4"/>
        <v>40.909716902082828</v>
      </c>
      <c r="M29" s="16">
        <f t="shared" si="5"/>
        <v>30.681369512523567</v>
      </c>
      <c r="N29" s="26">
        <f t="shared" si="23"/>
        <v>1502</v>
      </c>
      <c r="O29" s="16">
        <f t="shared" si="23"/>
        <v>1126.5</v>
      </c>
      <c r="P29" s="27">
        <f t="shared" si="23"/>
        <v>332.83910000000003</v>
      </c>
      <c r="Q29" s="16">
        <f t="shared" si="7"/>
        <v>29.546302707501109</v>
      </c>
      <c r="R29" s="17">
        <f t="shared" si="8"/>
        <v>22.159727030625834</v>
      </c>
      <c r="S29" s="27">
        <v>0</v>
      </c>
      <c r="T29" s="27">
        <v>0</v>
      </c>
      <c r="U29" s="27">
        <v>0.23910000000000001</v>
      </c>
      <c r="V29" s="27"/>
      <c r="W29" s="27"/>
      <c r="X29" s="27">
        <v>1586.5</v>
      </c>
      <c r="Y29" s="27">
        <v>1189.8</v>
      </c>
      <c r="Z29" s="27">
        <v>781.7</v>
      </c>
      <c r="AA29" s="27">
        <f t="shared" si="11"/>
        <v>65.700117666834771</v>
      </c>
      <c r="AB29" s="27">
        <f t="shared" si="12"/>
        <v>49.271982351087303</v>
      </c>
      <c r="AC29" s="27">
        <v>1502</v>
      </c>
      <c r="AD29" s="27">
        <v>1126.5</v>
      </c>
      <c r="AE29" s="27">
        <v>332.6</v>
      </c>
      <c r="AF29" s="27">
        <f t="shared" si="13"/>
        <v>29.525077674212163</v>
      </c>
      <c r="AG29" s="27">
        <f t="shared" si="14"/>
        <v>22.143808255659124</v>
      </c>
      <c r="AH29" s="27">
        <v>68.8</v>
      </c>
      <c r="AI29" s="27">
        <v>51.599999999999994</v>
      </c>
      <c r="AJ29" s="27">
        <v>36.9</v>
      </c>
      <c r="AK29" s="27">
        <f t="shared" si="29"/>
        <v>71.511627906976756</v>
      </c>
      <c r="AL29" s="27">
        <f t="shared" si="30"/>
        <v>53.633720930232556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>
        <v>10940.4</v>
      </c>
      <c r="AY29" s="27">
        <v>6382</v>
      </c>
      <c r="AZ29" s="27">
        <v>6382</v>
      </c>
      <c r="BA29" s="27">
        <v>420</v>
      </c>
      <c r="BB29" s="27">
        <v>315</v>
      </c>
      <c r="BC29" s="27">
        <v>210</v>
      </c>
      <c r="BD29" s="27"/>
      <c r="BE29" s="27"/>
      <c r="BF29" s="27"/>
      <c r="BG29" s="27"/>
      <c r="BH29" s="27"/>
      <c r="BI29" s="27"/>
      <c r="BJ29" s="29"/>
      <c r="BK29" s="29"/>
      <c r="BL29" s="30"/>
      <c r="BM29" s="27">
        <f t="shared" si="27"/>
        <v>1298.3</v>
      </c>
      <c r="BN29" s="27">
        <f t="shared" si="27"/>
        <v>973.7</v>
      </c>
      <c r="BO29" s="27">
        <f t="shared" si="27"/>
        <v>215.6</v>
      </c>
      <c r="BP29" s="27">
        <f t="shared" si="18"/>
        <v>22.142343637670738</v>
      </c>
      <c r="BQ29" s="27">
        <f t="shared" si="19"/>
        <v>16.606331356389127</v>
      </c>
      <c r="BR29" s="27">
        <v>1298.3</v>
      </c>
      <c r="BS29" s="27">
        <v>973.7</v>
      </c>
      <c r="BT29" s="27">
        <v>215.6</v>
      </c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>
        <v>1700</v>
      </c>
      <c r="CZ29" s="27">
        <v>1700</v>
      </c>
      <c r="DA29" s="27">
        <v>1700</v>
      </c>
      <c r="DB29" s="27"/>
      <c r="DC29" s="27"/>
      <c r="DD29" s="27"/>
      <c r="DE29" s="27"/>
      <c r="DF29" s="27">
        <f t="shared" si="25"/>
        <v>17516</v>
      </c>
      <c r="DG29" s="27">
        <f t="shared" si="24"/>
        <v>11738.6</v>
      </c>
      <c r="DH29" s="27">
        <f t="shared" si="26"/>
        <v>9659.0391</v>
      </c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>
        <f t="shared" si="28"/>
        <v>0</v>
      </c>
      <c r="EC29" s="27">
        <f t="shared" si="28"/>
        <v>0</v>
      </c>
      <c r="ED29" s="27">
        <f t="shared" si="21"/>
        <v>0</v>
      </c>
    </row>
    <row r="30" spans="1:134">
      <c r="A30" s="18">
        <v>21</v>
      </c>
      <c r="B30" s="10" t="s">
        <v>30</v>
      </c>
      <c r="C30" s="25">
        <v>1652.5031999999999</v>
      </c>
      <c r="D30" s="26">
        <f t="shared" si="22"/>
        <v>8970.8000000000011</v>
      </c>
      <c r="E30" s="27">
        <f t="shared" si="22"/>
        <v>5478.5</v>
      </c>
      <c r="F30" s="16">
        <f t="shared" si="0"/>
        <v>5471.6680000000006</v>
      </c>
      <c r="G30" s="16">
        <f t="shared" si="1"/>
        <v>99.875294332390268</v>
      </c>
      <c r="H30" s="16">
        <f t="shared" si="2"/>
        <v>60.994203415525931</v>
      </c>
      <c r="I30" s="26">
        <f t="shared" si="3"/>
        <v>1472.6</v>
      </c>
      <c r="J30" s="16">
        <f t="shared" si="3"/>
        <v>1104.5</v>
      </c>
      <c r="K30" s="16">
        <f t="shared" si="3"/>
        <v>829.56799999999998</v>
      </c>
      <c r="L30" s="16">
        <f t="shared" si="4"/>
        <v>75.108012675418749</v>
      </c>
      <c r="M30" s="16">
        <f t="shared" si="5"/>
        <v>56.333559690343613</v>
      </c>
      <c r="N30" s="26">
        <f t="shared" si="23"/>
        <v>1028</v>
      </c>
      <c r="O30" s="16">
        <f t="shared" si="23"/>
        <v>771</v>
      </c>
      <c r="P30" s="27">
        <f t="shared" si="23"/>
        <v>630.26</v>
      </c>
      <c r="Q30" s="16">
        <f t="shared" si="7"/>
        <v>81.745784695201039</v>
      </c>
      <c r="R30" s="17">
        <f t="shared" si="8"/>
        <v>61.309338521400782</v>
      </c>
      <c r="S30" s="27">
        <v>0</v>
      </c>
      <c r="T30" s="27">
        <v>0</v>
      </c>
      <c r="U30" s="27">
        <v>0</v>
      </c>
      <c r="V30" s="27"/>
      <c r="W30" s="27"/>
      <c r="X30" s="27">
        <v>374.6</v>
      </c>
      <c r="Y30" s="27">
        <v>281</v>
      </c>
      <c r="Z30" s="27">
        <v>163.30799999999999</v>
      </c>
      <c r="AA30" s="27">
        <f t="shared" si="11"/>
        <v>58.116725978647686</v>
      </c>
      <c r="AB30" s="27">
        <f t="shared" si="12"/>
        <v>43.595301655098766</v>
      </c>
      <c r="AC30" s="27">
        <v>1028</v>
      </c>
      <c r="AD30" s="27">
        <v>771</v>
      </c>
      <c r="AE30" s="27">
        <v>630.26</v>
      </c>
      <c r="AF30" s="27">
        <f t="shared" si="13"/>
        <v>81.745784695201039</v>
      </c>
      <c r="AG30" s="27">
        <f t="shared" si="14"/>
        <v>61.309338521400782</v>
      </c>
      <c r="AH30" s="27">
        <v>70</v>
      </c>
      <c r="AI30" s="27">
        <v>52.5</v>
      </c>
      <c r="AJ30" s="27">
        <v>36</v>
      </c>
      <c r="AK30" s="27">
        <f t="shared" si="29"/>
        <v>68.571428571428569</v>
      </c>
      <c r="AL30" s="27">
        <f t="shared" si="30"/>
        <v>51.428571428571423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>
        <v>7498.2000000000007</v>
      </c>
      <c r="AY30" s="27">
        <v>4374</v>
      </c>
      <c r="AZ30" s="27">
        <v>4374</v>
      </c>
      <c r="BA30" s="27">
        <v>0</v>
      </c>
      <c r="BB30" s="27">
        <v>0</v>
      </c>
      <c r="BC30" s="27">
        <v>268.10000000000002</v>
      </c>
      <c r="BD30" s="27"/>
      <c r="BE30" s="27"/>
      <c r="BF30" s="27"/>
      <c r="BG30" s="27"/>
      <c r="BH30" s="27"/>
      <c r="BI30" s="27"/>
      <c r="BJ30" s="29"/>
      <c r="BK30" s="29"/>
      <c r="BL30" s="30"/>
      <c r="BM30" s="27">
        <f t="shared" si="27"/>
        <v>0</v>
      </c>
      <c r="BN30" s="27">
        <f t="shared" si="27"/>
        <v>0</v>
      </c>
      <c r="BO30" s="27">
        <f t="shared" si="27"/>
        <v>0</v>
      </c>
      <c r="BP30" s="27">
        <f t="shared" si="27"/>
        <v>0</v>
      </c>
      <c r="BQ30" s="27">
        <v>0</v>
      </c>
      <c r="BR30" s="27">
        <v>0</v>
      </c>
      <c r="BS30" s="27">
        <v>0</v>
      </c>
      <c r="BT30" s="27">
        <v>0</v>
      </c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>
        <f t="shared" si="25"/>
        <v>8970.8000000000011</v>
      </c>
      <c r="DG30" s="27">
        <f t="shared" si="24"/>
        <v>5478.5</v>
      </c>
      <c r="DH30" s="27">
        <f t="shared" si="26"/>
        <v>5471.6680000000006</v>
      </c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>
        <f t="shared" si="28"/>
        <v>0</v>
      </c>
      <c r="EC30" s="27">
        <f t="shared" si="28"/>
        <v>0</v>
      </c>
      <c r="ED30" s="27">
        <f t="shared" si="21"/>
        <v>0</v>
      </c>
    </row>
    <row r="31" spans="1:134">
      <c r="A31" s="18">
        <v>22</v>
      </c>
      <c r="B31" s="10" t="s">
        <v>31</v>
      </c>
      <c r="C31" s="25">
        <v>1789.7029000000002</v>
      </c>
      <c r="D31" s="26">
        <f t="shared" si="22"/>
        <v>39280.199999999997</v>
      </c>
      <c r="E31" s="27">
        <f t="shared" si="22"/>
        <v>25015.375000000004</v>
      </c>
      <c r="F31" s="16">
        <f t="shared" si="0"/>
        <v>20580.885500000004</v>
      </c>
      <c r="G31" s="16">
        <f t="shared" si="1"/>
        <v>82.272944139354294</v>
      </c>
      <c r="H31" s="16">
        <f t="shared" si="2"/>
        <v>52.395062907011692</v>
      </c>
      <c r="I31" s="26">
        <f t="shared" si="3"/>
        <v>9970</v>
      </c>
      <c r="J31" s="16">
        <f t="shared" si="3"/>
        <v>7477.4</v>
      </c>
      <c r="K31" s="16">
        <f t="shared" si="3"/>
        <v>3665.4854999999998</v>
      </c>
      <c r="L31" s="16">
        <f t="shared" si="4"/>
        <v>49.020856179955594</v>
      </c>
      <c r="M31" s="16">
        <f t="shared" si="5"/>
        <v>36.76515045135406</v>
      </c>
      <c r="N31" s="26">
        <f t="shared" si="23"/>
        <v>2865</v>
      </c>
      <c r="O31" s="16">
        <f t="shared" si="23"/>
        <v>2148.6999999999998</v>
      </c>
      <c r="P31" s="27">
        <f t="shared" si="23"/>
        <v>1124.3150999999998</v>
      </c>
      <c r="Q31" s="16">
        <f t="shared" si="7"/>
        <v>52.32536417368641</v>
      </c>
      <c r="R31" s="17">
        <f t="shared" si="8"/>
        <v>39.243109947643973</v>
      </c>
      <c r="S31" s="27">
        <v>10</v>
      </c>
      <c r="T31" s="27">
        <v>7.5</v>
      </c>
      <c r="U31" s="27">
        <v>23.7151</v>
      </c>
      <c r="V31" s="27">
        <f>U31/T31*100</f>
        <v>316.20133333333331</v>
      </c>
      <c r="W31" s="27">
        <f>U31/S31*100</f>
        <v>237.15099999999998</v>
      </c>
      <c r="X31" s="27">
        <v>2355</v>
      </c>
      <c r="Y31" s="27">
        <v>1766.2</v>
      </c>
      <c r="Z31" s="27">
        <v>1103.0530000000001</v>
      </c>
      <c r="AA31" s="27">
        <f t="shared" si="11"/>
        <v>62.453459404370967</v>
      </c>
      <c r="AB31" s="27">
        <f t="shared" si="12"/>
        <v>46.838768577494697</v>
      </c>
      <c r="AC31" s="27">
        <v>2855</v>
      </c>
      <c r="AD31" s="27">
        <v>2141.1999999999998</v>
      </c>
      <c r="AE31" s="27">
        <v>1100.5999999999999</v>
      </c>
      <c r="AF31" s="27">
        <f t="shared" si="13"/>
        <v>51.401083504576874</v>
      </c>
      <c r="AG31" s="27">
        <f t="shared" si="14"/>
        <v>38.549912434325741</v>
      </c>
      <c r="AH31" s="27">
        <v>350</v>
      </c>
      <c r="AI31" s="27">
        <v>262.5</v>
      </c>
      <c r="AJ31" s="27">
        <v>193</v>
      </c>
      <c r="AK31" s="27">
        <f t="shared" si="29"/>
        <v>73.523809523809518</v>
      </c>
      <c r="AL31" s="27">
        <f t="shared" si="30"/>
        <v>55.142857142857139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>
        <v>26668.1</v>
      </c>
      <c r="AY31" s="27">
        <v>15556.400000000001</v>
      </c>
      <c r="AZ31" s="27">
        <v>15556.400000000001</v>
      </c>
      <c r="BA31" s="27">
        <v>2642.1000000000022</v>
      </c>
      <c r="BB31" s="27">
        <v>1981.5750000000016</v>
      </c>
      <c r="BC31" s="27">
        <v>1321</v>
      </c>
      <c r="BD31" s="27"/>
      <c r="BE31" s="27"/>
      <c r="BF31" s="27"/>
      <c r="BG31" s="27"/>
      <c r="BH31" s="27"/>
      <c r="BI31" s="27"/>
      <c r="BJ31" s="29"/>
      <c r="BK31" s="29"/>
      <c r="BL31" s="30"/>
      <c r="BM31" s="27">
        <f t="shared" si="27"/>
        <v>1900</v>
      </c>
      <c r="BN31" s="27">
        <f t="shared" si="27"/>
        <v>1425</v>
      </c>
      <c r="BO31" s="27">
        <f t="shared" si="27"/>
        <v>716.48540000000003</v>
      </c>
      <c r="BP31" s="27">
        <f>BO31/BN31*100</f>
        <v>50.279677192982454</v>
      </c>
      <c r="BQ31" s="27">
        <f>BO31/BM31*100</f>
        <v>37.709757894736846</v>
      </c>
      <c r="BR31" s="27">
        <v>1900</v>
      </c>
      <c r="BS31" s="27">
        <v>1425</v>
      </c>
      <c r="BT31" s="27">
        <v>716.48540000000003</v>
      </c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>
        <v>2500</v>
      </c>
      <c r="CN31" s="27">
        <v>1875</v>
      </c>
      <c r="CO31" s="27">
        <v>528.63199999999995</v>
      </c>
      <c r="CP31" s="27">
        <v>1500</v>
      </c>
      <c r="CQ31" s="27">
        <v>1125</v>
      </c>
      <c r="CR31" s="27">
        <v>516.63199999999995</v>
      </c>
      <c r="CS31" s="27"/>
      <c r="CT31" s="27"/>
      <c r="CU31" s="27"/>
      <c r="CV31" s="27"/>
      <c r="CW31" s="27"/>
      <c r="CX31" s="27"/>
      <c r="CY31" s="27"/>
      <c r="CZ31" s="27"/>
      <c r="DA31" s="27">
        <v>38</v>
      </c>
      <c r="DB31" s="27"/>
      <c r="DC31" s="27"/>
      <c r="DD31" s="27"/>
      <c r="DE31" s="27"/>
      <c r="DF31" s="27">
        <f t="shared" si="25"/>
        <v>39280.199999999997</v>
      </c>
      <c r="DG31" s="27">
        <f t="shared" si="24"/>
        <v>25015.375000000004</v>
      </c>
      <c r="DH31" s="27">
        <f t="shared" si="26"/>
        <v>20580.885500000004</v>
      </c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>
        <f t="shared" si="28"/>
        <v>0</v>
      </c>
      <c r="EC31" s="27">
        <f t="shared" si="28"/>
        <v>0</v>
      </c>
      <c r="ED31" s="27">
        <f t="shared" si="21"/>
        <v>0</v>
      </c>
    </row>
    <row r="32" spans="1:134">
      <c r="A32" s="18">
        <v>23</v>
      </c>
      <c r="B32" s="10" t="s">
        <v>32</v>
      </c>
      <c r="C32" s="25">
        <v>10786.705699999999</v>
      </c>
      <c r="D32" s="26">
        <f t="shared" si="22"/>
        <v>57419.1</v>
      </c>
      <c r="E32" s="27">
        <f t="shared" si="22"/>
        <v>36326.400000000009</v>
      </c>
      <c r="F32" s="16">
        <f t="shared" si="0"/>
        <v>31174.658000000003</v>
      </c>
      <c r="G32" s="16">
        <f t="shared" si="1"/>
        <v>85.818187323819586</v>
      </c>
      <c r="H32" s="16">
        <f t="shared" si="2"/>
        <v>54.293184671999398</v>
      </c>
      <c r="I32" s="26">
        <f t="shared" si="3"/>
        <v>15636</v>
      </c>
      <c r="J32" s="16">
        <f t="shared" si="3"/>
        <v>11727</v>
      </c>
      <c r="K32" s="16">
        <f t="shared" si="3"/>
        <v>6914.2579999999998</v>
      </c>
      <c r="L32" s="16">
        <f t="shared" si="4"/>
        <v>58.960160313805744</v>
      </c>
      <c r="M32" s="16">
        <f t="shared" si="5"/>
        <v>44.220120235354308</v>
      </c>
      <c r="N32" s="26">
        <f t="shared" si="23"/>
        <v>7330</v>
      </c>
      <c r="O32" s="16">
        <f t="shared" si="23"/>
        <v>5497.5</v>
      </c>
      <c r="P32" s="27">
        <f t="shared" si="23"/>
        <v>3653.8049999999998</v>
      </c>
      <c r="Q32" s="16">
        <f t="shared" si="7"/>
        <v>66.463028649386075</v>
      </c>
      <c r="R32" s="17">
        <f t="shared" si="8"/>
        <v>49.847271487039563</v>
      </c>
      <c r="S32" s="27">
        <v>80</v>
      </c>
      <c r="T32" s="27">
        <v>60</v>
      </c>
      <c r="U32" s="27">
        <v>23.305</v>
      </c>
      <c r="V32" s="27">
        <f>U32/T32*100</f>
        <v>38.841666666666669</v>
      </c>
      <c r="W32" s="27">
        <f>U32/S32*100</f>
        <v>29.131249999999998</v>
      </c>
      <c r="X32" s="27">
        <v>4551</v>
      </c>
      <c r="Y32" s="27">
        <v>3413.2</v>
      </c>
      <c r="Z32" s="27">
        <v>2327.9180000000001</v>
      </c>
      <c r="AA32" s="27">
        <f t="shared" si="11"/>
        <v>68.203386851048876</v>
      </c>
      <c r="AB32" s="27">
        <f t="shared" si="12"/>
        <v>51.151790815205459</v>
      </c>
      <c r="AC32" s="27">
        <v>7250</v>
      </c>
      <c r="AD32" s="27">
        <v>5437.5</v>
      </c>
      <c r="AE32" s="27">
        <v>3630.5</v>
      </c>
      <c r="AF32" s="27">
        <f t="shared" si="13"/>
        <v>66.767816091954018</v>
      </c>
      <c r="AG32" s="27">
        <f t="shared" si="14"/>
        <v>50.075862068965513</v>
      </c>
      <c r="AH32" s="27">
        <v>360</v>
      </c>
      <c r="AI32" s="27">
        <v>270</v>
      </c>
      <c r="AJ32" s="27">
        <v>79</v>
      </c>
      <c r="AK32" s="27">
        <f t="shared" si="29"/>
        <v>29.259259259259256</v>
      </c>
      <c r="AL32" s="27">
        <f t="shared" si="30"/>
        <v>21.944444444444443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>
        <v>40427.499999999993</v>
      </c>
      <c r="AY32" s="27">
        <v>23582.7</v>
      </c>
      <c r="AZ32" s="27">
        <v>23582.7</v>
      </c>
      <c r="BA32" s="27">
        <v>1355.6000000000058</v>
      </c>
      <c r="BB32" s="27">
        <v>1016.7000000000044</v>
      </c>
      <c r="BC32" s="27">
        <v>677.7</v>
      </c>
      <c r="BD32" s="27"/>
      <c r="BE32" s="27"/>
      <c r="BF32" s="27"/>
      <c r="BG32" s="27"/>
      <c r="BH32" s="27"/>
      <c r="BI32" s="27"/>
      <c r="BJ32" s="29"/>
      <c r="BK32" s="29"/>
      <c r="BL32" s="30"/>
      <c r="BM32" s="27">
        <f t="shared" si="27"/>
        <v>910</v>
      </c>
      <c r="BN32" s="27">
        <f t="shared" si="27"/>
        <v>682.5</v>
      </c>
      <c r="BO32" s="27">
        <f t="shared" si="27"/>
        <v>253.35</v>
      </c>
      <c r="BP32" s="27">
        <f>BO32/BN32*100</f>
        <v>37.120879120879117</v>
      </c>
      <c r="BQ32" s="27">
        <f>BO32/BM32*100</f>
        <v>27.840659340659339</v>
      </c>
      <c r="BR32" s="27">
        <v>910</v>
      </c>
      <c r="BS32" s="27">
        <v>682.5</v>
      </c>
      <c r="BT32" s="27">
        <v>253.35</v>
      </c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>
        <v>2485</v>
      </c>
      <c r="CN32" s="27">
        <v>1863.8</v>
      </c>
      <c r="CO32" s="27">
        <v>353.5</v>
      </c>
      <c r="CP32" s="27">
        <v>300</v>
      </c>
      <c r="CQ32" s="27">
        <v>225</v>
      </c>
      <c r="CR32" s="27">
        <v>0</v>
      </c>
      <c r="CS32" s="27"/>
      <c r="CT32" s="27"/>
      <c r="CU32" s="27">
        <v>216.98500000000001</v>
      </c>
      <c r="CV32" s="27"/>
      <c r="CW32" s="27"/>
      <c r="CX32" s="27"/>
      <c r="CY32" s="27"/>
      <c r="CZ32" s="27"/>
      <c r="DA32" s="27"/>
      <c r="DB32" s="27"/>
      <c r="DC32" s="27"/>
      <c r="DD32" s="27">
        <v>29.7</v>
      </c>
      <c r="DE32" s="27"/>
      <c r="DF32" s="27">
        <f t="shared" si="25"/>
        <v>57419.1</v>
      </c>
      <c r="DG32" s="27">
        <f t="shared" si="24"/>
        <v>36326.400000000009</v>
      </c>
      <c r="DH32" s="27">
        <f t="shared" si="26"/>
        <v>31174.658000000003</v>
      </c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>
        <f t="shared" si="28"/>
        <v>0</v>
      </c>
      <c r="EC32" s="27">
        <f t="shared" si="28"/>
        <v>0</v>
      </c>
      <c r="ED32" s="27">
        <f t="shared" si="21"/>
        <v>0</v>
      </c>
    </row>
    <row r="33" spans="1:134">
      <c r="A33" s="18">
        <v>24</v>
      </c>
      <c r="B33" s="10" t="s">
        <v>33</v>
      </c>
      <c r="C33" s="25">
        <v>416.80419999999998</v>
      </c>
      <c r="D33" s="26">
        <f t="shared" si="22"/>
        <v>21319.699999999997</v>
      </c>
      <c r="E33" s="27">
        <f t="shared" si="22"/>
        <v>12860.300000000001</v>
      </c>
      <c r="F33" s="16">
        <f t="shared" si="0"/>
        <v>12455.653900000001</v>
      </c>
      <c r="G33" s="16">
        <f t="shared" si="1"/>
        <v>96.853525189925577</v>
      </c>
      <c r="H33" s="16">
        <f t="shared" si="2"/>
        <v>58.423213741281558</v>
      </c>
      <c r="I33" s="26">
        <f t="shared" si="3"/>
        <v>2542.3000000000002</v>
      </c>
      <c r="J33" s="16">
        <f t="shared" si="3"/>
        <v>1906.7</v>
      </c>
      <c r="K33" s="16">
        <f t="shared" si="3"/>
        <v>673.45389999999998</v>
      </c>
      <c r="L33" s="16">
        <f t="shared" si="4"/>
        <v>35.320391251901192</v>
      </c>
      <c r="M33" s="16">
        <f t="shared" si="5"/>
        <v>26.489946111788537</v>
      </c>
      <c r="N33" s="26">
        <f t="shared" si="23"/>
        <v>700.7</v>
      </c>
      <c r="O33" s="16">
        <f t="shared" si="23"/>
        <v>525.5</v>
      </c>
      <c r="P33" s="27">
        <f t="shared" si="23"/>
        <v>36.629899999999999</v>
      </c>
      <c r="Q33" s="16">
        <f t="shared" si="7"/>
        <v>6.9704852521408176</v>
      </c>
      <c r="R33" s="17">
        <f t="shared" si="8"/>
        <v>5.2276152419009554</v>
      </c>
      <c r="S33" s="27">
        <v>100.7</v>
      </c>
      <c r="T33" s="27">
        <v>75.5</v>
      </c>
      <c r="U33" s="27">
        <v>6.3899999999999998E-2</v>
      </c>
      <c r="V33" s="27">
        <f>U33/T33*100</f>
        <v>8.4635761589403974E-2</v>
      </c>
      <c r="W33" s="27">
        <f>U33/S33*100</f>
        <v>6.3455809334657401E-2</v>
      </c>
      <c r="X33" s="27">
        <v>1474.6</v>
      </c>
      <c r="Y33" s="27">
        <v>1106</v>
      </c>
      <c r="Z33" s="27">
        <v>516.82399999999996</v>
      </c>
      <c r="AA33" s="27">
        <f t="shared" si="11"/>
        <v>46.72911392405063</v>
      </c>
      <c r="AB33" s="27">
        <f t="shared" si="12"/>
        <v>35.048419910484199</v>
      </c>
      <c r="AC33" s="27">
        <v>600</v>
      </c>
      <c r="AD33" s="27">
        <v>450</v>
      </c>
      <c r="AE33" s="27">
        <v>36.566000000000003</v>
      </c>
      <c r="AF33" s="27">
        <f t="shared" si="13"/>
        <v>8.1257777777777793</v>
      </c>
      <c r="AG33" s="27">
        <f t="shared" si="14"/>
        <v>6.0943333333333332</v>
      </c>
      <c r="AH33" s="27">
        <v>6</v>
      </c>
      <c r="AI33" s="27">
        <v>4.5</v>
      </c>
      <c r="AJ33" s="27">
        <v>0</v>
      </c>
      <c r="AK33" s="27">
        <f t="shared" si="29"/>
        <v>0</v>
      </c>
      <c r="AL33" s="27">
        <f t="shared" si="30"/>
        <v>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>
        <v>18777.399999999998</v>
      </c>
      <c r="AY33" s="27">
        <v>10953.6</v>
      </c>
      <c r="AZ33" s="27">
        <v>10953.6</v>
      </c>
      <c r="BA33" s="27">
        <v>0</v>
      </c>
      <c r="BB33" s="27">
        <v>0</v>
      </c>
      <c r="BC33" s="27">
        <v>828.6</v>
      </c>
      <c r="BD33" s="27"/>
      <c r="BE33" s="27"/>
      <c r="BF33" s="27"/>
      <c r="BG33" s="27"/>
      <c r="BH33" s="27"/>
      <c r="BI33" s="27"/>
      <c r="BJ33" s="29"/>
      <c r="BK33" s="29"/>
      <c r="BL33" s="30"/>
      <c r="BM33" s="27">
        <f t="shared" si="27"/>
        <v>361</v>
      </c>
      <c r="BN33" s="27">
        <f t="shared" si="27"/>
        <v>270.7</v>
      </c>
      <c r="BO33" s="27">
        <f t="shared" si="27"/>
        <v>120</v>
      </c>
      <c r="BP33" s="27">
        <f>BO33/BN33*100</f>
        <v>44.329516069449575</v>
      </c>
      <c r="BQ33" s="27">
        <f>BO33/BM33*100</f>
        <v>33.2409972299169</v>
      </c>
      <c r="BR33" s="27">
        <v>361</v>
      </c>
      <c r="BS33" s="27">
        <v>270.7</v>
      </c>
      <c r="BT33" s="27">
        <v>120</v>
      </c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>
        <f t="shared" si="25"/>
        <v>21319.699999999997</v>
      </c>
      <c r="DG33" s="27">
        <f t="shared" si="24"/>
        <v>12860.300000000001</v>
      </c>
      <c r="DH33" s="27">
        <f t="shared" si="26"/>
        <v>12455.653900000001</v>
      </c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>
        <f t="shared" si="28"/>
        <v>0</v>
      </c>
      <c r="EC33" s="27">
        <f t="shared" si="28"/>
        <v>0</v>
      </c>
      <c r="ED33" s="27">
        <f t="shared" si="21"/>
        <v>0</v>
      </c>
    </row>
    <row r="34" spans="1:134">
      <c r="A34" s="138" t="s">
        <v>34</v>
      </c>
      <c r="B34" s="139"/>
      <c r="C34" s="31">
        <f>SUM(C10:C33)</f>
        <v>490906.57150000008</v>
      </c>
      <c r="D34" s="32">
        <f>SUM(D10:D33)</f>
        <v>4844158.42</v>
      </c>
      <c r="E34" s="32">
        <f>SUM(E10:E33)</f>
        <v>2919330.2730000005</v>
      </c>
      <c r="F34" s="32">
        <f>SUM(F10:F33)</f>
        <v>2661582.1966999988</v>
      </c>
      <c r="G34" s="32">
        <f t="shared" si="1"/>
        <v>91.170986075681967</v>
      </c>
      <c r="H34" s="32">
        <f t="shared" si="2"/>
        <v>54.944160903391733</v>
      </c>
      <c r="I34" s="32">
        <f>SUM(I10:I33)</f>
        <v>1274151.9980000001</v>
      </c>
      <c r="J34" s="32">
        <f>SUM(J10:J33)</f>
        <v>955613.70000000007</v>
      </c>
      <c r="K34" s="32">
        <f>SUM(K10:K33)</f>
        <v>496677.48170000006</v>
      </c>
      <c r="L34" s="32">
        <f t="shared" si="4"/>
        <v>51.974713390986338</v>
      </c>
      <c r="M34" s="32">
        <f t="shared" si="5"/>
        <v>38.981022866943697</v>
      </c>
      <c r="N34" s="32">
        <f>SUM(N10:N33)</f>
        <v>508456.38899999991</v>
      </c>
      <c r="O34" s="32">
        <f>SUM(O10:O33)</f>
        <v>381342.2</v>
      </c>
      <c r="P34" s="32">
        <f>SUM(P10:P33)</f>
        <v>205271.35770000002</v>
      </c>
      <c r="Q34" s="32">
        <f t="shared" si="7"/>
        <v>53.828649884539402</v>
      </c>
      <c r="R34" s="33">
        <f t="shared" si="8"/>
        <v>40.371477700125837</v>
      </c>
      <c r="S34" s="32">
        <f>SUM(S10:S33)</f>
        <v>41992.899999999994</v>
      </c>
      <c r="T34" s="32">
        <f>SUM(T10:T33)</f>
        <v>31494.9</v>
      </c>
      <c r="U34" s="32">
        <f>SUM(U10:U33)</f>
        <v>26834.096599999993</v>
      </c>
      <c r="V34" s="32">
        <f>U34/T34*100</f>
        <v>85.201402766797145</v>
      </c>
      <c r="W34" s="33">
        <f>U34/S34*100</f>
        <v>63.901508588356592</v>
      </c>
      <c r="X34" s="32">
        <f>SUM(X10:X33)</f>
        <v>204785.60900000003</v>
      </c>
      <c r="Y34" s="32">
        <f>SUM(Y10:Y33)</f>
        <v>153589.20000000001</v>
      </c>
      <c r="Z34" s="32">
        <f>SUM(Z10:Z33)</f>
        <v>77405.801900000035</v>
      </c>
      <c r="AA34" s="32">
        <f t="shared" si="11"/>
        <v>50.397945884215837</v>
      </c>
      <c r="AB34" s="33">
        <f t="shared" si="12"/>
        <v>37.798457751980038</v>
      </c>
      <c r="AC34" s="32">
        <f>SUM(AC10:AC33)</f>
        <v>466463.48899999994</v>
      </c>
      <c r="AD34" s="32">
        <f>SUM(AD10:AD33)</f>
        <v>349847.30000000005</v>
      </c>
      <c r="AE34" s="32">
        <f>SUM(AE10:AE33)</f>
        <v>178437.26109999995</v>
      </c>
      <c r="AF34" s="32">
        <f t="shared" si="13"/>
        <v>51.004327059262685</v>
      </c>
      <c r="AG34" s="33">
        <f t="shared" si="14"/>
        <v>38.25321066018094</v>
      </c>
      <c r="AH34" s="32">
        <f>SUM(AH10:AH33)</f>
        <v>48107.400000000009</v>
      </c>
      <c r="AI34" s="32">
        <f>SUM(AI10:AI33)</f>
        <v>36080.499999999993</v>
      </c>
      <c r="AJ34" s="32">
        <f>SUM(AJ10:AJ33)</f>
        <v>19337.953000000001</v>
      </c>
      <c r="AK34" s="32">
        <f t="shared" si="29"/>
        <v>53.596687961641344</v>
      </c>
      <c r="AL34" s="33">
        <f t="shared" si="30"/>
        <v>40.197460265988184</v>
      </c>
      <c r="AM34" s="32">
        <f>SUM(AM10:AM33)</f>
        <v>27800</v>
      </c>
      <c r="AN34" s="32">
        <f>SUM(AN10:AN33)</f>
        <v>20850</v>
      </c>
      <c r="AO34" s="32">
        <f>SUM(AO10:AO33)</f>
        <v>12269.1</v>
      </c>
      <c r="AP34" s="32">
        <f>AO34/AN34*100</f>
        <v>58.844604316546764</v>
      </c>
      <c r="AQ34" s="33">
        <f>AO34/AM34*100</f>
        <v>44.133453237410073</v>
      </c>
      <c r="AR34" s="32">
        <f t="shared" ref="AR34:BO34" si="31">SUM(AR10:AR33)</f>
        <v>0</v>
      </c>
      <c r="AS34" s="32">
        <f t="shared" si="31"/>
        <v>0</v>
      </c>
      <c r="AT34" s="32">
        <f t="shared" si="31"/>
        <v>0</v>
      </c>
      <c r="AU34" s="32">
        <f t="shared" si="31"/>
        <v>0</v>
      </c>
      <c r="AV34" s="32">
        <f t="shared" si="31"/>
        <v>0</v>
      </c>
      <c r="AW34" s="32">
        <f t="shared" si="31"/>
        <v>0</v>
      </c>
      <c r="AX34" s="32">
        <f t="shared" si="31"/>
        <v>2991465.7</v>
      </c>
      <c r="AY34" s="32">
        <f t="shared" si="31"/>
        <v>1718450.3999999997</v>
      </c>
      <c r="AZ34" s="32">
        <f t="shared" si="31"/>
        <v>1718450.3999999997</v>
      </c>
      <c r="BA34" s="32">
        <f t="shared" si="31"/>
        <v>244959.49999999997</v>
      </c>
      <c r="BB34" s="32">
        <f t="shared" si="31"/>
        <v>186146.52499999994</v>
      </c>
      <c r="BC34" s="32">
        <f t="shared" si="31"/>
        <v>157086.99999999997</v>
      </c>
      <c r="BD34" s="32">
        <f t="shared" si="31"/>
        <v>48541.999999999993</v>
      </c>
      <c r="BE34" s="32">
        <f t="shared" si="31"/>
        <v>33979.599999999999</v>
      </c>
      <c r="BF34" s="32">
        <f t="shared" si="31"/>
        <v>25889.1</v>
      </c>
      <c r="BG34" s="32">
        <f t="shared" si="31"/>
        <v>0</v>
      </c>
      <c r="BH34" s="32">
        <f t="shared" si="31"/>
        <v>0</v>
      </c>
      <c r="BI34" s="32">
        <f t="shared" si="31"/>
        <v>0</v>
      </c>
      <c r="BJ34" s="32">
        <f t="shared" si="31"/>
        <v>0</v>
      </c>
      <c r="BK34" s="32"/>
      <c r="BL34" s="32">
        <f t="shared" si="31"/>
        <v>0</v>
      </c>
      <c r="BM34" s="32">
        <f t="shared" si="31"/>
        <v>122530.70000000001</v>
      </c>
      <c r="BN34" s="32">
        <f t="shared" si="31"/>
        <v>91897.8</v>
      </c>
      <c r="BO34" s="32">
        <f t="shared" si="31"/>
        <v>48426.441299999991</v>
      </c>
      <c r="BP34" s="32">
        <f>BO34/BN34*100</f>
        <v>52.695974549989209</v>
      </c>
      <c r="BQ34" s="33">
        <f>BO34/BM34*100</f>
        <v>39.521884148217538</v>
      </c>
      <c r="BR34" s="32">
        <f t="shared" ref="BR34:EC34" si="32">SUM(BR10:BR33)</f>
        <v>53197.4</v>
      </c>
      <c r="BS34" s="32">
        <f t="shared" si="32"/>
        <v>39897.69999999999</v>
      </c>
      <c r="BT34" s="32">
        <f t="shared" si="32"/>
        <v>19884.931599999996</v>
      </c>
      <c r="BU34" s="32">
        <f t="shared" si="32"/>
        <v>14787.2</v>
      </c>
      <c r="BV34" s="32">
        <f t="shared" si="32"/>
        <v>11090.400000000001</v>
      </c>
      <c r="BW34" s="32">
        <f t="shared" si="32"/>
        <v>6564.5007000000014</v>
      </c>
      <c r="BX34" s="32">
        <f t="shared" si="32"/>
        <v>22912.799999999999</v>
      </c>
      <c r="BY34" s="32">
        <f t="shared" si="32"/>
        <v>17184.599999999999</v>
      </c>
      <c r="BZ34" s="32">
        <f t="shared" si="32"/>
        <v>5861.5339999999997</v>
      </c>
      <c r="CA34" s="32">
        <f t="shared" si="32"/>
        <v>31633.3</v>
      </c>
      <c r="CB34" s="32">
        <f t="shared" si="32"/>
        <v>23725.1</v>
      </c>
      <c r="CC34" s="32">
        <f t="shared" si="32"/>
        <v>16115.475</v>
      </c>
      <c r="CD34" s="32">
        <f t="shared" si="32"/>
        <v>0</v>
      </c>
      <c r="CE34" s="32">
        <f t="shared" si="32"/>
        <v>0</v>
      </c>
      <c r="CF34" s="32">
        <f t="shared" si="32"/>
        <v>0</v>
      </c>
      <c r="CG34" s="32">
        <f t="shared" si="32"/>
        <v>24897.19</v>
      </c>
      <c r="CH34" s="32">
        <f t="shared" si="32"/>
        <v>18672.900000000001</v>
      </c>
      <c r="CI34" s="32">
        <f t="shared" si="32"/>
        <v>14568.183000000001</v>
      </c>
      <c r="CJ34" s="32">
        <f t="shared" si="32"/>
        <v>0</v>
      </c>
      <c r="CK34" s="32">
        <f t="shared" si="32"/>
        <v>0</v>
      </c>
      <c r="CL34" s="32">
        <f t="shared" si="32"/>
        <v>393.58799999999997</v>
      </c>
      <c r="CM34" s="32">
        <f t="shared" si="32"/>
        <v>326506.8</v>
      </c>
      <c r="CN34" s="32">
        <f t="shared" si="32"/>
        <v>244880.19999999998</v>
      </c>
      <c r="CO34" s="32">
        <f t="shared" si="32"/>
        <v>104105.8818</v>
      </c>
      <c r="CP34" s="32">
        <f t="shared" si="32"/>
        <v>103798</v>
      </c>
      <c r="CQ34" s="32">
        <f t="shared" si="32"/>
        <v>77848.600000000006</v>
      </c>
      <c r="CR34" s="32">
        <f t="shared" si="32"/>
        <v>42802.93819999999</v>
      </c>
      <c r="CS34" s="32">
        <f t="shared" si="32"/>
        <v>14010</v>
      </c>
      <c r="CT34" s="32">
        <f t="shared" si="32"/>
        <v>10507.5</v>
      </c>
      <c r="CU34" s="32">
        <f t="shared" si="32"/>
        <v>7409.2709999999997</v>
      </c>
      <c r="CV34" s="32">
        <f t="shared" si="32"/>
        <v>5320</v>
      </c>
      <c r="CW34" s="32">
        <f t="shared" si="32"/>
        <v>3990</v>
      </c>
      <c r="CX34" s="32">
        <f t="shared" si="32"/>
        <v>5135</v>
      </c>
      <c r="CY34" s="32">
        <f t="shared" si="32"/>
        <v>7967.1480000000001</v>
      </c>
      <c r="CZ34" s="32">
        <f t="shared" si="32"/>
        <v>6467.1480000000001</v>
      </c>
      <c r="DA34" s="32">
        <f t="shared" si="32"/>
        <v>2505.1480000000001</v>
      </c>
      <c r="DB34" s="32">
        <f t="shared" si="32"/>
        <v>16635.099999999999</v>
      </c>
      <c r="DC34" s="32">
        <f t="shared" si="32"/>
        <v>12476.3</v>
      </c>
      <c r="DD34" s="32">
        <f t="shared" si="32"/>
        <v>16923.087000000003</v>
      </c>
      <c r="DE34" s="32">
        <f t="shared" si="32"/>
        <v>0</v>
      </c>
      <c r="DF34" s="32">
        <f t="shared" si="32"/>
        <v>4591983.5359999994</v>
      </c>
      <c r="DG34" s="32">
        <f t="shared" si="32"/>
        <v>2919330.2730000005</v>
      </c>
      <c r="DH34" s="32">
        <f t="shared" si="32"/>
        <v>2415177.3126999992</v>
      </c>
      <c r="DI34" s="32">
        <f t="shared" si="32"/>
        <v>0</v>
      </c>
      <c r="DJ34" s="32">
        <f t="shared" si="32"/>
        <v>0</v>
      </c>
      <c r="DK34" s="32">
        <f t="shared" si="32"/>
        <v>0</v>
      </c>
      <c r="DL34" s="32">
        <f t="shared" si="32"/>
        <v>252174.88399999999</v>
      </c>
      <c r="DM34" s="32">
        <f t="shared" si="32"/>
        <v>0</v>
      </c>
      <c r="DN34" s="32">
        <f t="shared" si="32"/>
        <v>246404.88399999999</v>
      </c>
      <c r="DO34" s="32">
        <f t="shared" si="32"/>
        <v>0</v>
      </c>
      <c r="DP34" s="32">
        <f t="shared" si="32"/>
        <v>0</v>
      </c>
      <c r="DQ34" s="32">
        <f t="shared" si="32"/>
        <v>0</v>
      </c>
      <c r="DR34" s="32">
        <f t="shared" si="32"/>
        <v>0</v>
      </c>
      <c r="DS34" s="32">
        <f t="shared" si="32"/>
        <v>0</v>
      </c>
      <c r="DT34" s="32">
        <f t="shared" si="32"/>
        <v>0</v>
      </c>
      <c r="DU34" s="32">
        <f t="shared" si="32"/>
        <v>0</v>
      </c>
      <c r="DV34" s="32">
        <f t="shared" si="32"/>
        <v>0</v>
      </c>
      <c r="DW34" s="32">
        <f t="shared" si="32"/>
        <v>0</v>
      </c>
      <c r="DX34" s="32">
        <f t="shared" si="32"/>
        <v>78600</v>
      </c>
      <c r="DY34" s="32">
        <f t="shared" si="32"/>
        <v>7125</v>
      </c>
      <c r="DZ34" s="32">
        <f t="shared" si="32"/>
        <v>69100</v>
      </c>
      <c r="EA34" s="32">
        <f t="shared" si="32"/>
        <v>0</v>
      </c>
      <c r="EB34" s="32">
        <f t="shared" si="32"/>
        <v>330774.88400000002</v>
      </c>
      <c r="EC34" s="32">
        <f t="shared" si="32"/>
        <v>7125</v>
      </c>
      <c r="ED34" s="32">
        <f>SUM(ED10:ED33)</f>
        <v>315504.88400000002</v>
      </c>
    </row>
  </sheetData>
  <mergeCells count="131">
    <mergeCell ref="DY7:DZ7"/>
    <mergeCell ref="EA7:EA8"/>
    <mergeCell ref="EB7:EB8"/>
    <mergeCell ref="EC7:ED7"/>
    <mergeCell ref="A34:B34"/>
    <mergeCell ref="DP7:DQ7"/>
    <mergeCell ref="DR7:DR8"/>
    <mergeCell ref="DS7:DT7"/>
    <mergeCell ref="DU7:DU8"/>
    <mergeCell ref="DV7:DW7"/>
    <mergeCell ref="DX7:DX8"/>
    <mergeCell ref="DG7:DH7"/>
    <mergeCell ref="DI7:DI8"/>
    <mergeCell ref="DJ7:DK7"/>
    <mergeCell ref="DL7:DL8"/>
    <mergeCell ref="DM7:DN7"/>
    <mergeCell ref="DO7:DO8"/>
    <mergeCell ref="CY7:CY8"/>
    <mergeCell ref="CZ7:DA7"/>
    <mergeCell ref="DB7:DB8"/>
    <mergeCell ref="DC7:DD7"/>
    <mergeCell ref="DE7:DE8"/>
    <mergeCell ref="DF7:DF8"/>
    <mergeCell ref="CP7:CP8"/>
    <mergeCell ref="CQ7:CR7"/>
    <mergeCell ref="CS7:CS8"/>
    <mergeCell ref="CT7:CU7"/>
    <mergeCell ref="CV7:CV8"/>
    <mergeCell ref="CW7:CX7"/>
    <mergeCell ref="CG7:CG8"/>
    <mergeCell ref="CH7:CI7"/>
    <mergeCell ref="CJ7:CJ8"/>
    <mergeCell ref="CK7:CL7"/>
    <mergeCell ref="CM7:CM8"/>
    <mergeCell ref="CN7:CO7"/>
    <mergeCell ref="BX7:BX8"/>
    <mergeCell ref="BY7:BZ7"/>
    <mergeCell ref="CA7:CA8"/>
    <mergeCell ref="CB7:CC7"/>
    <mergeCell ref="CD7:CD8"/>
    <mergeCell ref="CE7:CF7"/>
    <mergeCell ref="BM7:BM8"/>
    <mergeCell ref="BN7:BQ7"/>
    <mergeCell ref="BR7:BR8"/>
    <mergeCell ref="BS7:BT7"/>
    <mergeCell ref="BU7:BU8"/>
    <mergeCell ref="BV7:BW7"/>
    <mergeCell ref="BD7:BD8"/>
    <mergeCell ref="BE7:BF7"/>
    <mergeCell ref="BG7:BG8"/>
    <mergeCell ref="BH7:BI7"/>
    <mergeCell ref="BJ7:BJ8"/>
    <mergeCell ref="BK7:BL7"/>
    <mergeCell ref="AU7:AU8"/>
    <mergeCell ref="AV7:AW7"/>
    <mergeCell ref="AX7:AX8"/>
    <mergeCell ref="AY7:AZ7"/>
    <mergeCell ref="BA7:BA8"/>
    <mergeCell ref="BB7:BC7"/>
    <mergeCell ref="AN7:AQ7"/>
    <mergeCell ref="AR7:AR8"/>
    <mergeCell ref="AS7:AT7"/>
    <mergeCell ref="S7:S8"/>
    <mergeCell ref="T7:W7"/>
    <mergeCell ref="X7:X8"/>
    <mergeCell ref="Y7:AB7"/>
    <mergeCell ref="AC7:AC8"/>
    <mergeCell ref="AD7:AG7"/>
    <mergeCell ref="D7:D8"/>
    <mergeCell ref="E7:H7"/>
    <mergeCell ref="I7:I8"/>
    <mergeCell ref="J7:M7"/>
    <mergeCell ref="N7:N8"/>
    <mergeCell ref="O7:R7"/>
    <mergeCell ref="CG6:CI6"/>
    <mergeCell ref="CJ6:CL6"/>
    <mergeCell ref="CM6:CO6"/>
    <mergeCell ref="AR6:AT6"/>
    <mergeCell ref="AU6:AW6"/>
    <mergeCell ref="AX6:AZ6"/>
    <mergeCell ref="BA6:BC6"/>
    <mergeCell ref="BD6:BF6"/>
    <mergeCell ref="BG6:BI6"/>
    <mergeCell ref="N6:R6"/>
    <mergeCell ref="S6:W6"/>
    <mergeCell ref="X6:AB6"/>
    <mergeCell ref="AC6:AG6"/>
    <mergeCell ref="AH6:AL6"/>
    <mergeCell ref="AM6:AQ6"/>
    <mergeCell ref="AH7:AH8"/>
    <mergeCell ref="AI7:AL7"/>
    <mergeCell ref="AM7:AM8"/>
    <mergeCell ref="DF4:DH6"/>
    <mergeCell ref="DI4:DZ4"/>
    <mergeCell ref="CP6:CR6"/>
    <mergeCell ref="CS6:CU6"/>
    <mergeCell ref="DI6:DK6"/>
    <mergeCell ref="BM6:BQ6"/>
    <mergeCell ref="BR6:BT6"/>
    <mergeCell ref="BU6:BW6"/>
    <mergeCell ref="BX6:BZ6"/>
    <mergeCell ref="CA6:CC6"/>
    <mergeCell ref="CD6:CF6"/>
    <mergeCell ref="CV5:CX6"/>
    <mergeCell ref="CY5:DA6"/>
    <mergeCell ref="DB5:DD6"/>
    <mergeCell ref="DI5:DN5"/>
    <mergeCell ref="EA4:EA6"/>
    <mergeCell ref="EB4:ED6"/>
    <mergeCell ref="N5:AT5"/>
    <mergeCell ref="AU5:BI5"/>
    <mergeCell ref="BJ5:BL6"/>
    <mergeCell ref="BM5:CC5"/>
    <mergeCell ref="CD5:CL5"/>
    <mergeCell ref="C1:P1"/>
    <mergeCell ref="A2:P2"/>
    <mergeCell ref="O3:P3"/>
    <mergeCell ref="A4:A8"/>
    <mergeCell ref="B4:B8"/>
    <mergeCell ref="C4:C8"/>
    <mergeCell ref="D4:H6"/>
    <mergeCell ref="I4:M6"/>
    <mergeCell ref="N4:DD4"/>
    <mergeCell ref="CM5:CU5"/>
    <mergeCell ref="DO5:DQ6"/>
    <mergeCell ref="DR5:DZ5"/>
    <mergeCell ref="DL6:DN6"/>
    <mergeCell ref="DR6:DT6"/>
    <mergeCell ref="DU6:DW6"/>
    <mergeCell ref="DX6:DZ6"/>
    <mergeCell ref="DE4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2020-08-05T05:14:07Z</dcterms:modified>
</cp:coreProperties>
</file>