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325"/>
  </bookViews>
  <sheets>
    <sheet name="ekamut" sheetId="13" r:id="rId1"/>
  </sheets>
  <externalReferences>
    <externalReference r:id="rId2"/>
  </externalReferences>
  <definedNames>
    <definedName name="_xlnm.Print_Titles" localSheetId="0">ekamut!$A:$B,ekamut!$1:$9</definedName>
  </definedNames>
  <calcPr calcId="144525"/>
</workbook>
</file>

<file path=xl/calcChain.xml><?xml version="1.0" encoding="utf-8"?>
<calcChain xmlns="http://schemas.openxmlformats.org/spreadsheetml/2006/main">
  <c r="EA34" i="13" l="1"/>
  <c r="DZ34" i="13"/>
  <c r="DY34" i="13"/>
  <c r="DX34" i="13"/>
  <c r="DW34" i="13"/>
  <c r="DV34" i="13"/>
  <c r="DU34" i="13"/>
  <c r="DT34" i="13"/>
  <c r="DS34" i="13"/>
  <c r="DR34" i="13"/>
  <c r="DQ34" i="13"/>
  <c r="DP34" i="13"/>
  <c r="DO34" i="13"/>
  <c r="DN34" i="13"/>
  <c r="DM34" i="13"/>
  <c r="DL34" i="13"/>
  <c r="DK34" i="13"/>
  <c r="DJ34" i="13"/>
  <c r="DI34" i="13"/>
  <c r="DE34" i="13"/>
  <c r="DD34" i="13"/>
  <c r="DC34" i="13"/>
  <c r="DB34" i="13"/>
  <c r="DA34" i="13"/>
  <c r="CZ34" i="13"/>
  <c r="CY34" i="13"/>
  <c r="CX34" i="13"/>
  <c r="CV34" i="13"/>
  <c r="CU34" i="13"/>
  <c r="CT34" i="13"/>
  <c r="CS34" i="13"/>
  <c r="CR34" i="13"/>
  <c r="CP34" i="13"/>
  <c r="CO34" i="13"/>
  <c r="CN34" i="13"/>
  <c r="CM34" i="13"/>
  <c r="CL34" i="13"/>
  <c r="CK34" i="13"/>
  <c r="CJ34" i="13"/>
  <c r="CI34" i="13"/>
  <c r="CH34" i="13"/>
  <c r="CG34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L34" i="13"/>
  <c r="BJ34" i="13"/>
  <c r="BI34" i="13"/>
  <c r="BH34" i="13"/>
  <c r="BG34" i="13"/>
  <c r="BF34" i="13"/>
  <c r="BE34" i="13"/>
  <c r="BD34" i="13"/>
  <c r="BC34" i="13"/>
  <c r="BB34" i="13"/>
  <c r="BA34" i="13"/>
  <c r="AZ34" i="13"/>
  <c r="AY34" i="13"/>
  <c r="AX34" i="13"/>
  <c r="AW34" i="13"/>
  <c r="AV34" i="13"/>
  <c r="AU34" i="13"/>
  <c r="AT34" i="13"/>
  <c r="AS34" i="13"/>
  <c r="AR34" i="13"/>
  <c r="AO34" i="13"/>
  <c r="AN34" i="13"/>
  <c r="AM34" i="13"/>
  <c r="AJ34" i="13"/>
  <c r="AI34" i="13"/>
  <c r="AH34" i="13"/>
  <c r="AE34" i="13"/>
  <c r="AD34" i="13"/>
  <c r="AC34" i="13"/>
  <c r="Z34" i="13"/>
  <c r="AA34" i="13" s="1"/>
  <c r="Y34" i="13"/>
  <c r="X34" i="13"/>
  <c r="U34" i="13"/>
  <c r="W34" i="13" s="1"/>
  <c r="T34" i="13"/>
  <c r="S34" i="13"/>
  <c r="C34" i="13"/>
  <c r="ED33" i="13"/>
  <c r="F33" i="13" s="1"/>
  <c r="EC33" i="13"/>
  <c r="E33" i="13" s="1"/>
  <c r="G33" i="13" s="1"/>
  <c r="EB33" i="13"/>
  <c r="DH33" i="13"/>
  <c r="DG33" i="13"/>
  <c r="DF33" i="13"/>
  <c r="BO33" i="13"/>
  <c r="BN33" i="13"/>
  <c r="BM33" i="13"/>
  <c r="BQ33" i="13" s="1"/>
  <c r="AL33" i="13"/>
  <c r="AK33" i="13"/>
  <c r="AG33" i="13"/>
  <c r="AF33" i="13"/>
  <c r="AB33" i="13"/>
  <c r="AA33" i="13"/>
  <c r="W33" i="13"/>
  <c r="V33" i="13"/>
  <c r="P33" i="13"/>
  <c r="O33" i="13"/>
  <c r="N33" i="13"/>
  <c r="K33" i="13"/>
  <c r="J33" i="13"/>
  <c r="I33" i="13"/>
  <c r="ED32" i="13"/>
  <c r="EC32" i="13"/>
  <c r="EB32" i="13"/>
  <c r="DH32" i="13"/>
  <c r="DG32" i="13"/>
  <c r="DF32" i="13"/>
  <c r="BO32" i="13"/>
  <c r="BN32" i="13"/>
  <c r="BM32" i="13"/>
  <c r="AL32" i="13"/>
  <c r="AK32" i="13"/>
  <c r="AG32" i="13"/>
  <c r="AF32" i="13"/>
  <c r="AB32" i="13"/>
  <c r="AA32" i="13"/>
  <c r="W32" i="13"/>
  <c r="V32" i="13"/>
  <c r="P32" i="13"/>
  <c r="O32" i="13"/>
  <c r="Q32" i="13" s="1"/>
  <c r="N32" i="13"/>
  <c r="K32" i="13"/>
  <c r="J32" i="13"/>
  <c r="I32" i="13"/>
  <c r="M32" i="13" s="1"/>
  <c r="F32" i="13"/>
  <c r="ED31" i="13"/>
  <c r="EC31" i="13"/>
  <c r="E31" i="13" s="1"/>
  <c r="EB31" i="13"/>
  <c r="DH31" i="13"/>
  <c r="DG31" i="13"/>
  <c r="DF31" i="13"/>
  <c r="BO31" i="13"/>
  <c r="BP31" i="13" s="1"/>
  <c r="BN31" i="13"/>
  <c r="BM31" i="13"/>
  <c r="AL31" i="13"/>
  <c r="AK31" i="13"/>
  <c r="AG31" i="13"/>
  <c r="AF31" i="13"/>
  <c r="AB31" i="13"/>
  <c r="AA31" i="13"/>
  <c r="W31" i="13"/>
  <c r="V31" i="13"/>
  <c r="P31" i="13"/>
  <c r="O31" i="13"/>
  <c r="N31" i="13"/>
  <c r="K31" i="13"/>
  <c r="J31" i="13"/>
  <c r="I31" i="13"/>
  <c r="ED30" i="13"/>
  <c r="EC30" i="13"/>
  <c r="EB30" i="13"/>
  <c r="DH30" i="13"/>
  <c r="DG30" i="13"/>
  <c r="DF30" i="13"/>
  <c r="BP30" i="13"/>
  <c r="BO30" i="13"/>
  <c r="BN30" i="13"/>
  <c r="BM30" i="13"/>
  <c r="AL30" i="13"/>
  <c r="AK30" i="13"/>
  <c r="AG30" i="13"/>
  <c r="AF30" i="13"/>
  <c r="AB30" i="13"/>
  <c r="AA30" i="13"/>
  <c r="P30" i="13"/>
  <c r="O30" i="13"/>
  <c r="N30" i="13"/>
  <c r="K30" i="13"/>
  <c r="J30" i="13"/>
  <c r="I30" i="13"/>
  <c r="ED29" i="13"/>
  <c r="EC29" i="13"/>
  <c r="EB29" i="13"/>
  <c r="DH29" i="13"/>
  <c r="DG29" i="13"/>
  <c r="DF29" i="13"/>
  <c r="BO29" i="13"/>
  <c r="BN29" i="13"/>
  <c r="BM29" i="13"/>
  <c r="AL29" i="13"/>
  <c r="AK29" i="13"/>
  <c r="AG29" i="13"/>
  <c r="AF29" i="13"/>
  <c r="AB29" i="13"/>
  <c r="AA29" i="13"/>
  <c r="P29" i="13"/>
  <c r="O29" i="13"/>
  <c r="N29" i="13"/>
  <c r="R29" i="13" s="1"/>
  <c r="K29" i="13"/>
  <c r="J29" i="13"/>
  <c r="I29" i="13"/>
  <c r="F29" i="13"/>
  <c r="ED28" i="13"/>
  <c r="EC28" i="13"/>
  <c r="EB28" i="13"/>
  <c r="DH28" i="13"/>
  <c r="F28" i="13" s="1"/>
  <c r="DG28" i="13"/>
  <c r="DF28" i="13"/>
  <c r="BO28" i="13"/>
  <c r="BN28" i="13"/>
  <c r="BM28" i="13"/>
  <c r="AL28" i="13"/>
  <c r="AK28" i="13"/>
  <c r="AG28" i="13"/>
  <c r="AF28" i="13"/>
  <c r="AB28" i="13"/>
  <c r="AA28" i="13"/>
  <c r="R28" i="13"/>
  <c r="P28" i="13"/>
  <c r="O28" i="13"/>
  <c r="N28" i="13"/>
  <c r="K28" i="13"/>
  <c r="J28" i="13"/>
  <c r="I28" i="13"/>
  <c r="ED27" i="13"/>
  <c r="F27" i="13" s="1"/>
  <c r="EC27" i="13"/>
  <c r="EB27" i="13"/>
  <c r="DH27" i="13"/>
  <c r="DG27" i="13"/>
  <c r="DF27" i="13"/>
  <c r="D27" i="13" s="1"/>
  <c r="BO27" i="13"/>
  <c r="BN27" i="13"/>
  <c r="BM27" i="13"/>
  <c r="AL27" i="13"/>
  <c r="AK27" i="13"/>
  <c r="AG27" i="13"/>
  <c r="AF27" i="13"/>
  <c r="AB27" i="13"/>
  <c r="AA27" i="13"/>
  <c r="W27" i="13"/>
  <c r="V27" i="13"/>
  <c r="P27" i="13"/>
  <c r="O27" i="13"/>
  <c r="N27" i="13"/>
  <c r="K27" i="13"/>
  <c r="J27" i="13"/>
  <c r="L27" i="13" s="1"/>
  <c r="I27" i="13"/>
  <c r="ED26" i="13"/>
  <c r="EC26" i="13"/>
  <c r="EB26" i="13"/>
  <c r="D26" i="13" s="1"/>
  <c r="DH26" i="13"/>
  <c r="DG26" i="13"/>
  <c r="DF26" i="13"/>
  <c r="BO26" i="13"/>
  <c r="BP26" i="13" s="1"/>
  <c r="BN26" i="13"/>
  <c r="BM26" i="13"/>
  <c r="AG26" i="13"/>
  <c r="AF26" i="13"/>
  <c r="AB26" i="13"/>
  <c r="AA26" i="13"/>
  <c r="P26" i="13"/>
  <c r="O26" i="13"/>
  <c r="N26" i="13"/>
  <c r="K26" i="13"/>
  <c r="J26" i="13"/>
  <c r="I26" i="13"/>
  <c r="ED25" i="13"/>
  <c r="EC25" i="13"/>
  <c r="EB25" i="13"/>
  <c r="DH25" i="13"/>
  <c r="DG25" i="13"/>
  <c r="DF25" i="13"/>
  <c r="BO25" i="13"/>
  <c r="BN25" i="13"/>
  <c r="BM25" i="13"/>
  <c r="AL25" i="13"/>
  <c r="AK25" i="13"/>
  <c r="AG25" i="13"/>
  <c r="AF25" i="13"/>
  <c r="AB25" i="13"/>
  <c r="AA25" i="13"/>
  <c r="P25" i="13"/>
  <c r="O25" i="13"/>
  <c r="N25" i="13"/>
  <c r="K25" i="13"/>
  <c r="J25" i="13"/>
  <c r="I25" i="13"/>
  <c r="ED24" i="13"/>
  <c r="F24" i="13" s="1"/>
  <c r="EC24" i="13"/>
  <c r="EB24" i="13"/>
  <c r="DH24" i="13"/>
  <c r="DG24" i="13"/>
  <c r="DF24" i="13"/>
  <c r="D24" i="13" s="1"/>
  <c r="BO24" i="13"/>
  <c r="BN24" i="13"/>
  <c r="BM24" i="13"/>
  <c r="AL24" i="13"/>
  <c r="AK24" i="13"/>
  <c r="AG24" i="13"/>
  <c r="AF24" i="13"/>
  <c r="AB24" i="13"/>
  <c r="AA24" i="13"/>
  <c r="W24" i="13"/>
  <c r="V24" i="13"/>
  <c r="P24" i="13"/>
  <c r="O24" i="13"/>
  <c r="N24" i="13"/>
  <c r="K24" i="13"/>
  <c r="L24" i="13" s="1"/>
  <c r="J24" i="13"/>
  <c r="I24" i="13"/>
  <c r="ED23" i="13"/>
  <c r="EC23" i="13"/>
  <c r="EB23" i="13"/>
  <c r="DH23" i="13"/>
  <c r="DG23" i="13"/>
  <c r="DF23" i="13"/>
  <c r="BO23" i="13"/>
  <c r="BN23" i="13"/>
  <c r="BM23" i="13"/>
  <c r="AL23" i="13"/>
  <c r="AK23" i="13"/>
  <c r="AG23" i="13"/>
  <c r="AF23" i="13"/>
  <c r="AB23" i="13"/>
  <c r="AA23" i="13"/>
  <c r="P23" i="13"/>
  <c r="O23" i="13"/>
  <c r="Q23" i="13" s="1"/>
  <c r="N23" i="13"/>
  <c r="K23" i="13"/>
  <c r="J23" i="13"/>
  <c r="L23" i="13" s="1"/>
  <c r="I23" i="13"/>
  <c r="M23" i="13" s="1"/>
  <c r="E23" i="13"/>
  <c r="ED22" i="13"/>
  <c r="EC22" i="13"/>
  <c r="E22" i="13" s="1"/>
  <c r="EB22" i="13"/>
  <c r="D22" i="13" s="1"/>
  <c r="DH22" i="13"/>
  <c r="F22" i="13" s="1"/>
  <c r="G22" i="13" s="1"/>
  <c r="DG22" i="13"/>
  <c r="DF22" i="13"/>
  <c r="BO22" i="13"/>
  <c r="BP22" i="13" s="1"/>
  <c r="BN22" i="13"/>
  <c r="BM22" i="13"/>
  <c r="AL22" i="13"/>
  <c r="AK22" i="13"/>
  <c r="AG22" i="13"/>
  <c r="AF22" i="13"/>
  <c r="AB22" i="13"/>
  <c r="AA22" i="13"/>
  <c r="W22" i="13"/>
  <c r="V22" i="13"/>
  <c r="P22" i="13"/>
  <c r="O22" i="13"/>
  <c r="N22" i="13"/>
  <c r="K22" i="13"/>
  <c r="J22" i="13"/>
  <c r="I22" i="13"/>
  <c r="ED21" i="13"/>
  <c r="F21" i="13" s="1"/>
  <c r="EC21" i="13"/>
  <c r="EB21" i="13"/>
  <c r="DH21" i="13"/>
  <c r="DG21" i="13"/>
  <c r="DF21" i="13"/>
  <c r="BO21" i="13"/>
  <c r="BN21" i="13"/>
  <c r="BM21" i="13"/>
  <c r="AG21" i="13"/>
  <c r="AF21" i="13"/>
  <c r="AB21" i="13"/>
  <c r="AA21" i="13"/>
  <c r="W21" i="13"/>
  <c r="V21" i="13"/>
  <c r="P21" i="13"/>
  <c r="O21" i="13"/>
  <c r="N21" i="13"/>
  <c r="K21" i="13"/>
  <c r="J21" i="13"/>
  <c r="I21" i="13"/>
  <c r="ED20" i="13"/>
  <c r="EC20" i="13"/>
  <c r="EB20" i="13"/>
  <c r="DH20" i="13"/>
  <c r="DG20" i="13"/>
  <c r="E20" i="13" s="1"/>
  <c r="DF20" i="13"/>
  <c r="BO20" i="13"/>
  <c r="BN20" i="13"/>
  <c r="BM20" i="13"/>
  <c r="AL20" i="13"/>
  <c r="AK20" i="13"/>
  <c r="AG20" i="13"/>
  <c r="AF20" i="13"/>
  <c r="AB20" i="13"/>
  <c r="AA20" i="13"/>
  <c r="P20" i="13"/>
  <c r="O20" i="13"/>
  <c r="N20" i="13"/>
  <c r="K20" i="13"/>
  <c r="J20" i="13"/>
  <c r="I20" i="13"/>
  <c r="ED19" i="13"/>
  <c r="EC19" i="13"/>
  <c r="EB19" i="13"/>
  <c r="D19" i="13" s="1"/>
  <c r="DH19" i="13"/>
  <c r="DG19" i="13"/>
  <c r="DF19" i="13"/>
  <c r="BO19" i="13"/>
  <c r="BN19" i="13"/>
  <c r="BM19" i="13"/>
  <c r="AG19" i="13"/>
  <c r="AF19" i="13"/>
  <c r="AB19" i="13"/>
  <c r="AA19" i="13"/>
  <c r="P19" i="13"/>
  <c r="O19" i="13"/>
  <c r="N19" i="13"/>
  <c r="K19" i="13"/>
  <c r="L19" i="13" s="1"/>
  <c r="J19" i="13"/>
  <c r="I19" i="13"/>
  <c r="ED18" i="13"/>
  <c r="EC18" i="13"/>
  <c r="EB18" i="13"/>
  <c r="DH18" i="13"/>
  <c r="DG18" i="13"/>
  <c r="E18" i="13" s="1"/>
  <c r="DF18" i="13"/>
  <c r="D18" i="13" s="1"/>
  <c r="BO18" i="13"/>
  <c r="BN18" i="13"/>
  <c r="BM18" i="13"/>
  <c r="AG18" i="13"/>
  <c r="AF18" i="13"/>
  <c r="AB18" i="13"/>
  <c r="AA18" i="13"/>
  <c r="W18" i="13"/>
  <c r="V18" i="13"/>
  <c r="P18" i="13"/>
  <c r="Q18" i="13" s="1"/>
  <c r="O18" i="13"/>
  <c r="N18" i="13"/>
  <c r="K18" i="13"/>
  <c r="L18" i="13" s="1"/>
  <c r="J18" i="13"/>
  <c r="I18" i="13"/>
  <c r="ED17" i="13"/>
  <c r="EC17" i="13"/>
  <c r="EB17" i="13"/>
  <c r="D17" i="13" s="1"/>
  <c r="DH17" i="13"/>
  <c r="DG17" i="13"/>
  <c r="DF17" i="13"/>
  <c r="BO17" i="13"/>
  <c r="BP17" i="13" s="1"/>
  <c r="BN17" i="13"/>
  <c r="BM17" i="13"/>
  <c r="AL17" i="13"/>
  <c r="AK17" i="13"/>
  <c r="AG17" i="13"/>
  <c r="AF17" i="13"/>
  <c r="AB17" i="13"/>
  <c r="AA17" i="13"/>
  <c r="W17" i="13"/>
  <c r="V17" i="13"/>
  <c r="P17" i="13"/>
  <c r="O17" i="13"/>
  <c r="N17" i="13"/>
  <c r="K17" i="13"/>
  <c r="J17" i="13"/>
  <c r="I17" i="13"/>
  <c r="F17" i="13"/>
  <c r="ED16" i="13"/>
  <c r="EC16" i="13"/>
  <c r="EB16" i="13"/>
  <c r="DH16" i="13"/>
  <c r="DG16" i="13"/>
  <c r="DF16" i="13"/>
  <c r="D16" i="13" s="1"/>
  <c r="BO16" i="13"/>
  <c r="BN16" i="13"/>
  <c r="BM16" i="13"/>
  <c r="AL16" i="13"/>
  <c r="AK16" i="13"/>
  <c r="AG16" i="13"/>
  <c r="AF16" i="13"/>
  <c r="AB16" i="13"/>
  <c r="AA16" i="13"/>
  <c r="P16" i="13"/>
  <c r="R16" i="13" s="1"/>
  <c r="O16" i="13"/>
  <c r="N16" i="13"/>
  <c r="K16" i="13"/>
  <c r="J16" i="13"/>
  <c r="I16" i="13"/>
  <c r="ED15" i="13"/>
  <c r="EC15" i="13"/>
  <c r="EB15" i="13"/>
  <c r="DH15" i="13"/>
  <c r="DG15" i="13"/>
  <c r="DF15" i="13"/>
  <c r="D15" i="13" s="1"/>
  <c r="BO15" i="13"/>
  <c r="BN15" i="13"/>
  <c r="BM15" i="13"/>
  <c r="AQ15" i="13"/>
  <c r="AP15" i="13"/>
  <c r="AL15" i="13"/>
  <c r="AK15" i="13"/>
  <c r="AG15" i="13"/>
  <c r="AF15" i="13"/>
  <c r="AB15" i="13"/>
  <c r="AA15" i="13"/>
  <c r="W15" i="13"/>
  <c r="V15" i="13"/>
  <c r="P15" i="13"/>
  <c r="Q15" i="13" s="1"/>
  <c r="O15" i="13"/>
  <c r="N15" i="13"/>
  <c r="K15" i="13"/>
  <c r="L15" i="13" s="1"/>
  <c r="J15" i="13"/>
  <c r="I15" i="13"/>
  <c r="ED14" i="13"/>
  <c r="EC14" i="13"/>
  <c r="E14" i="13" s="1"/>
  <c r="EB14" i="13"/>
  <c r="DH14" i="13"/>
  <c r="DG14" i="13"/>
  <c r="DF14" i="13"/>
  <c r="BO14" i="13"/>
  <c r="BP14" i="13" s="1"/>
  <c r="BN14" i="13"/>
  <c r="BM14" i="13"/>
  <c r="BQ14" i="13" s="1"/>
  <c r="AL14" i="13"/>
  <c r="AK14" i="13"/>
  <c r="AG14" i="13"/>
  <c r="AF14" i="13"/>
  <c r="AB14" i="13"/>
  <c r="AA14" i="13"/>
  <c r="W14" i="13"/>
  <c r="V14" i="13"/>
  <c r="P14" i="13"/>
  <c r="O14" i="13"/>
  <c r="N14" i="13"/>
  <c r="K14" i="13"/>
  <c r="J14" i="13"/>
  <c r="I14" i="13"/>
  <c r="F14" i="13"/>
  <c r="ED13" i="13"/>
  <c r="EC13" i="13"/>
  <c r="EB13" i="13"/>
  <c r="DH13" i="13"/>
  <c r="DG13" i="13"/>
  <c r="E13" i="13" s="1"/>
  <c r="DF13" i="13"/>
  <c r="BO13" i="13"/>
  <c r="BN13" i="13"/>
  <c r="BM13" i="13"/>
  <c r="AL13" i="13"/>
  <c r="AK13" i="13"/>
  <c r="AG13" i="13"/>
  <c r="AF13" i="13"/>
  <c r="AB13" i="13"/>
  <c r="AA13" i="13"/>
  <c r="W13" i="13"/>
  <c r="V13" i="13"/>
  <c r="P13" i="13"/>
  <c r="O13" i="13"/>
  <c r="N13" i="13"/>
  <c r="L13" i="13"/>
  <c r="K13" i="13"/>
  <c r="J13" i="13"/>
  <c r="I13" i="13"/>
  <c r="M13" i="13" s="1"/>
  <c r="D13" i="13"/>
  <c r="ED12" i="13"/>
  <c r="EC12" i="13"/>
  <c r="EB12" i="13"/>
  <c r="D12" i="13" s="1"/>
  <c r="DH12" i="13"/>
  <c r="F12" i="13" s="1"/>
  <c r="G12" i="13" s="1"/>
  <c r="DG12" i="13"/>
  <c r="DF12" i="13"/>
  <c r="BO12" i="13"/>
  <c r="BN12" i="13"/>
  <c r="BM12" i="13"/>
  <c r="AQ12" i="13"/>
  <c r="AP12" i="13"/>
  <c r="AL12" i="13"/>
  <c r="AK12" i="13"/>
  <c r="AG12" i="13"/>
  <c r="AF12" i="13"/>
  <c r="AB12" i="13"/>
  <c r="AA12" i="13"/>
  <c r="W12" i="13"/>
  <c r="V12" i="13"/>
  <c r="P12" i="13"/>
  <c r="O12" i="13"/>
  <c r="N12" i="13"/>
  <c r="K12" i="13"/>
  <c r="J12" i="13"/>
  <c r="L12" i="13" s="1"/>
  <c r="I12" i="13"/>
  <c r="E12" i="13"/>
  <c r="ED11" i="13"/>
  <c r="EC11" i="13"/>
  <c r="E11" i="13" s="1"/>
  <c r="EB11" i="13"/>
  <c r="DH11" i="13"/>
  <c r="DG11" i="13"/>
  <c r="DF11" i="13"/>
  <c r="BO11" i="13"/>
  <c r="BP11" i="13" s="1"/>
  <c r="BN11" i="13"/>
  <c r="BM11" i="13"/>
  <c r="AQ11" i="13"/>
  <c r="AP11" i="13"/>
  <c r="AL11" i="13"/>
  <c r="AK11" i="13"/>
  <c r="AG11" i="13"/>
  <c r="AF11" i="13"/>
  <c r="AB11" i="13"/>
  <c r="AA11" i="13"/>
  <c r="W11" i="13"/>
  <c r="V11" i="13"/>
  <c r="P11" i="13"/>
  <c r="O11" i="13"/>
  <c r="N11" i="13"/>
  <c r="K11" i="13"/>
  <c r="J11" i="13"/>
  <c r="L11" i="13" s="1"/>
  <c r="I11" i="13"/>
  <c r="ED10" i="13"/>
  <c r="EC10" i="13"/>
  <c r="EB10" i="13"/>
  <c r="DH10" i="13"/>
  <c r="F10" i="13" s="1"/>
  <c r="DF10" i="13"/>
  <c r="CW10" i="13"/>
  <c r="DG10" i="13" s="1"/>
  <c r="CQ10" i="13"/>
  <c r="CQ34" i="13" s="1"/>
  <c r="BO10" i="13"/>
  <c r="BN10" i="13"/>
  <c r="BM10" i="13"/>
  <c r="AQ10" i="13"/>
  <c r="AP10" i="13"/>
  <c r="AL10" i="13"/>
  <c r="AK10" i="13"/>
  <c r="AG10" i="13"/>
  <c r="AF10" i="13"/>
  <c r="AB10" i="13"/>
  <c r="AA10" i="13"/>
  <c r="W10" i="13"/>
  <c r="V10" i="13"/>
  <c r="P10" i="13"/>
  <c r="O10" i="13"/>
  <c r="N10" i="13"/>
  <c r="R10" i="13" s="1"/>
  <c r="K10" i="13"/>
  <c r="I10" i="13"/>
  <c r="BP12" i="13" l="1"/>
  <c r="G14" i="13"/>
  <c r="E15" i="13"/>
  <c r="L16" i="13"/>
  <c r="D21" i="13"/>
  <c r="Q22" i="13"/>
  <c r="D31" i="13"/>
  <c r="F11" i="13"/>
  <c r="Q17" i="13"/>
  <c r="D11" i="13"/>
  <c r="H11" i="13" s="1"/>
  <c r="M12" i="13"/>
  <c r="Q12" i="13"/>
  <c r="Q14" i="13"/>
  <c r="D14" i="13"/>
  <c r="H14" i="13" s="1"/>
  <c r="M15" i="13"/>
  <c r="BP15" i="13"/>
  <c r="E16" i="13"/>
  <c r="F16" i="13"/>
  <c r="H16" i="13" s="1"/>
  <c r="BQ17" i="13"/>
  <c r="E17" i="13"/>
  <c r="G17" i="13" s="1"/>
  <c r="M18" i="13"/>
  <c r="BP18" i="13"/>
  <c r="R19" i="13"/>
  <c r="BP23" i="13"/>
  <c r="D23" i="13"/>
  <c r="H23" i="13" s="1"/>
  <c r="M24" i="13"/>
  <c r="F25" i="13"/>
  <c r="F26" i="13"/>
  <c r="M27" i="13"/>
  <c r="Q27" i="13"/>
  <c r="R32" i="13"/>
  <c r="AF34" i="13"/>
  <c r="Q20" i="13"/>
  <c r="E21" i="13"/>
  <c r="BQ22" i="13"/>
  <c r="F23" i="13"/>
  <c r="G23" i="13" s="1"/>
  <c r="E24" i="13"/>
  <c r="R25" i="13"/>
  <c r="D25" i="13"/>
  <c r="D30" i="13"/>
  <c r="M31" i="13"/>
  <c r="L32" i="13"/>
  <c r="E32" i="13"/>
  <c r="BM34" i="13"/>
  <c r="F15" i="13"/>
  <c r="H15" i="13" s="1"/>
  <c r="Q21" i="13"/>
  <c r="D29" i="13"/>
  <c r="Q30" i="13"/>
  <c r="E30" i="13"/>
  <c r="AB34" i="13"/>
  <c r="J10" i="13"/>
  <c r="J34" i="13" s="1"/>
  <c r="Q10" i="13"/>
  <c r="BN34" i="13"/>
  <c r="R11" i="13"/>
  <c r="R12" i="13"/>
  <c r="BQ12" i="13"/>
  <c r="R14" i="13"/>
  <c r="R17" i="13"/>
  <c r="E19" i="13"/>
  <c r="F19" i="13"/>
  <c r="H19" i="13" s="1"/>
  <c r="R20" i="13"/>
  <c r="D20" i="13"/>
  <c r="H20" i="13" s="1"/>
  <c r="R22" i="13"/>
  <c r="R23" i="13"/>
  <c r="BQ23" i="13"/>
  <c r="Q25" i="13"/>
  <c r="BQ26" i="13"/>
  <c r="E26" i="13"/>
  <c r="G26" i="13" s="1"/>
  <c r="R27" i="13"/>
  <c r="D28" i="13"/>
  <c r="F30" i="13"/>
  <c r="L31" i="13"/>
  <c r="BQ31" i="13"/>
  <c r="F31" i="13"/>
  <c r="H31" i="13" s="1"/>
  <c r="D32" i="13"/>
  <c r="H32" i="13" s="1"/>
  <c r="BP33" i="13"/>
  <c r="AG34" i="13"/>
  <c r="F18" i="13"/>
  <c r="E25" i="13"/>
  <c r="Q26" i="13"/>
  <c r="R13" i="13"/>
  <c r="EC34" i="13"/>
  <c r="R15" i="13"/>
  <c r="BQ15" i="13"/>
  <c r="M16" i="13"/>
  <c r="R18" i="13"/>
  <c r="BQ18" i="13"/>
  <c r="M19" i="13"/>
  <c r="F20" i="13"/>
  <c r="R21" i="13"/>
  <c r="R24" i="13"/>
  <c r="R26" i="13"/>
  <c r="E27" i="13"/>
  <c r="G27" i="13" s="1"/>
  <c r="R30" i="13"/>
  <c r="R33" i="13"/>
  <c r="D33" i="13"/>
  <c r="H33" i="13" s="1"/>
  <c r="AQ34" i="13"/>
  <c r="H25" i="13"/>
  <c r="G25" i="13"/>
  <c r="H30" i="13"/>
  <c r="G20" i="13"/>
  <c r="H21" i="13"/>
  <c r="G21" i="13"/>
  <c r="F13" i="13"/>
  <c r="ED34" i="13"/>
  <c r="K34" i="13"/>
  <c r="M10" i="13"/>
  <c r="I34" i="13"/>
  <c r="M11" i="13"/>
  <c r="Q11" i="13"/>
  <c r="H12" i="13"/>
  <c r="M14" i="13"/>
  <c r="L14" i="13"/>
  <c r="Q16" i="13"/>
  <c r="H17" i="13"/>
  <c r="M17" i="13"/>
  <c r="L17" i="13"/>
  <c r="Q19" i="13"/>
  <c r="M25" i="13"/>
  <c r="L25" i="13"/>
  <c r="H26" i="13"/>
  <c r="M26" i="13"/>
  <c r="L26" i="13"/>
  <c r="Q28" i="13"/>
  <c r="E28" i="13"/>
  <c r="G28" i="13" s="1"/>
  <c r="Q29" i="13"/>
  <c r="E29" i="13"/>
  <c r="G29" i="13" s="1"/>
  <c r="R31" i="13"/>
  <c r="Q31" i="13"/>
  <c r="G32" i="13"/>
  <c r="BQ32" i="13"/>
  <c r="BP32" i="13"/>
  <c r="P34" i="13"/>
  <c r="E10" i="13"/>
  <c r="DG34" i="13"/>
  <c r="BQ11" i="13"/>
  <c r="BQ19" i="13"/>
  <c r="BP19" i="13"/>
  <c r="BQ20" i="13"/>
  <c r="BP20" i="13"/>
  <c r="BQ21" i="13"/>
  <c r="BP21" i="13"/>
  <c r="G24" i="13"/>
  <c r="N34" i="13"/>
  <c r="BQ10" i="13"/>
  <c r="BO34" i="13"/>
  <c r="BP10" i="13"/>
  <c r="DH34" i="13"/>
  <c r="BQ13" i="13"/>
  <c r="BP13" i="13"/>
  <c r="G15" i="13"/>
  <c r="G18" i="13"/>
  <c r="H24" i="13"/>
  <c r="BQ24" i="13"/>
  <c r="BP24" i="13"/>
  <c r="BQ25" i="13"/>
  <c r="BP25" i="13"/>
  <c r="H28" i="13"/>
  <c r="M28" i="13"/>
  <c r="L28" i="13"/>
  <c r="H29" i="13"/>
  <c r="M29" i="13"/>
  <c r="L29" i="13"/>
  <c r="O34" i="13"/>
  <c r="EB34" i="13"/>
  <c r="D10" i="13"/>
  <c r="G11" i="13"/>
  <c r="Q13" i="13"/>
  <c r="DF34" i="13"/>
  <c r="H18" i="13"/>
  <c r="M20" i="13"/>
  <c r="L20" i="13"/>
  <c r="M21" i="13"/>
  <c r="L21" i="13"/>
  <c r="H22" i="13"/>
  <c r="M22" i="13"/>
  <c r="L22" i="13"/>
  <c r="Q24" i="13"/>
  <c r="H27" i="13"/>
  <c r="BQ27" i="13"/>
  <c r="BP27" i="13"/>
  <c r="BQ28" i="13"/>
  <c r="BP28" i="13"/>
  <c r="BQ29" i="13"/>
  <c r="BP29" i="13"/>
  <c r="M30" i="13"/>
  <c r="L30" i="13"/>
  <c r="M33" i="13"/>
  <c r="L33" i="13"/>
  <c r="AK34" i="13"/>
  <c r="AL34" i="13"/>
  <c r="CW34" i="13"/>
  <c r="Q33" i="13"/>
  <c r="V34" i="13"/>
  <c r="AP34" i="13"/>
  <c r="D34" i="13" l="1"/>
  <c r="G16" i="13"/>
  <c r="L10" i="13"/>
  <c r="G31" i="13"/>
  <c r="G30" i="13"/>
  <c r="G19" i="13"/>
  <c r="E34" i="13"/>
  <c r="H10" i="13"/>
  <c r="BP34" i="13"/>
  <c r="BQ34" i="13"/>
  <c r="G13" i="13"/>
  <c r="H13" i="13"/>
  <c r="G10" i="13"/>
  <c r="Q34" i="13"/>
  <c r="R34" i="13"/>
  <c r="M34" i="13"/>
  <c r="L34" i="13"/>
  <c r="F34" i="13"/>
  <c r="G34" i="13" l="1"/>
  <c r="H34" i="13"/>
</calcChain>
</file>

<file path=xl/sharedStrings.xml><?xml version="1.0" encoding="utf-8"?>
<sst xmlns="http://schemas.openxmlformats.org/spreadsheetml/2006/main" count="245" uniqueCount="89">
  <si>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</si>
  <si>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</si>
  <si>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</si>
  <si>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</si>
  <si>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</si>
  <si>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</si>
  <si>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</si>
  <si>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</si>
  <si>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</si>
  <si>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</si>
  <si>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</si>
  <si>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</si>
  <si>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</si>
  <si>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</si>
  <si>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</si>
  <si>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</si>
  <si>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</si>
  <si>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</si>
  <si>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</si>
  <si>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</si>
  <si>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</si>
  <si>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</si>
  <si>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</si>
  <si>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</si>
  <si>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</si>
  <si>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</si>
  <si>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</si>
  <si>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</si>
  <si>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</si>
  <si>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</si>
  <si>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</si>
  <si>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</si>
  <si>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</si>
  <si>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</si>
  <si>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</si>
  <si>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</si>
  <si>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</si>
  <si>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</si>
  <si>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</si>
  <si>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</si>
  <si>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</si>
  <si>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</si>
  <si>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</si>
  <si>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</si>
  <si>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</si>
  <si>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</si>
  <si>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</si>
  <si>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</si>
  <si>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</si>
  <si>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</si>
  <si>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</si>
  <si>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</si>
  <si>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</si>
  <si>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</si>
  <si>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</si>
  <si>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</si>
  <si>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</si>
  <si>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</si>
  <si>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</si>
  <si>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</si>
  <si>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</si>
  <si>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</si>
  <si>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</si>
  <si>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</si>
  <si>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</si>
  <si>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</si>
  <si>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</si>
  <si>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</si>
  <si>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</si>
  <si>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</si>
  <si>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>կատ. % տարեկան ծրագրի նկատմամբ</t>
  </si>
  <si>
    <t>ծրագիր           (3ամիս)</t>
  </si>
  <si>
    <t xml:space="preserve"> տող 1351 տեղական վճարներ</t>
  </si>
  <si>
    <t xml:space="preserve">փաստ                   (2ամիս )                                                                           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</si>
  <si>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</si>
  <si>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ծրագիր (6 ամիս)</t>
  </si>
  <si>
    <t>կատ%-ը 6ամսվա նկատմամբ</t>
  </si>
  <si>
    <t xml:space="preserve">փաստ                (4ամիս )                                                                    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</si>
  <si>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</si>
  <si>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</si>
  <si>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</si>
  <si>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 xml:space="preserve">տող 1220+1240     </t>
    </r>
    <r>
      <rPr>
        <sz val="9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</si>
  <si>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   </t>
    </r>
    <r>
      <rPr>
        <sz val="9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</si>
  <si>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</si>
  <si>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 xml:space="preserve">տող 1391+1393   </t>
    </r>
    <r>
      <rPr>
        <sz val="9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</si>
  <si>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</si>
  <si>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 ՀՀ ՏԱՎՈւՇԻ ՄԱՐԶԻ ՀԱՄԱՅՆՔՆԵՐԻ ԲՅՈՒՋԵՏԱՅԻՆ ԵԿԱՄՈՒՏՆԵՐԻ ՎԵՐԱԲԵՐՅԱԼ (աճողական) 2020թ.հուլիսի 1-ի դրությամբ </t>
    </r>
    <r>
      <rPr>
        <b/>
        <sz val="11"/>
        <rFont val="GHEA Grapalat"/>
        <family val="3"/>
      </rPr>
      <t xml:space="preserve">                                           </t>
    </r>
  </si>
  <si>
    <t>ծրագիր  (6ամիս)</t>
  </si>
  <si>
    <t xml:space="preserve">փաստ (6ամիս)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</si>
</sst>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.0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8" fillId="0" borderId="2" xfId="0" applyNumberFormat="1" applyFont="1" applyFill="1" applyBorder="1" applyAlignment="1" applyProtection="1">
      <alignment horizontal="center" vertical="center" wrapText="1"/>
    </xf>
    <xf numFmtId="165" fontId="12" fillId="7" borderId="12" xfId="0" applyNumberFormat="1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165" fontId="12" fillId="3" borderId="12" xfId="0" applyNumberFormat="1" applyFont="1" applyFill="1" applyBorder="1" applyAlignment="1" applyProtection="1">
      <alignment horizontal="center" vertical="center" wrapText="1"/>
    </xf>
    <xf numFmtId="165" fontId="12" fillId="0" borderId="12" xfId="0" applyNumberFormat="1" applyFont="1" applyFill="1" applyBorder="1" applyAlignment="1" applyProtection="1">
      <alignment horizontal="center" vertical="center" wrapText="1"/>
    </xf>
    <xf numFmtId="165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Alignment="1" applyProtection="1">
      <alignment horizontal="center" vertical="center" wrapText="1"/>
      <protection locked="0"/>
    </xf>
    <xf numFmtId="164" fontId="12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5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5" fontId="8" fillId="7" borderId="12" xfId="0" applyNumberFormat="1" applyFont="1" applyFill="1" applyBorder="1" applyAlignment="1" applyProtection="1">
      <alignment horizontal="center" vertical="center" wrapText="1"/>
    </xf>
    <xf numFmtId="165" fontId="8" fillId="2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Protection="1">
      <protection locked="0"/>
    </xf>
    <xf numFmtId="0" fontId="9" fillId="0" borderId="0" xfId="0" applyFont="1" applyFill="1" applyBorder="1" applyProtection="1"/>
    <xf numFmtId="0" fontId="9" fillId="0" borderId="0" xfId="0" applyFont="1" applyFill="1" applyProtection="1"/>
    <xf numFmtId="0" fontId="12" fillId="0" borderId="1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166" fontId="12" fillId="0" borderId="12" xfId="3" applyNumberFormat="1" applyFont="1" applyFill="1" applyBorder="1" applyAlignment="1">
      <alignment horizontal="center"/>
    </xf>
    <xf numFmtId="165" fontId="12" fillId="7" borderId="6" xfId="0" applyNumberFormat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7" xfId="0" applyNumberFormat="1" applyFont="1" applyFill="1" applyBorder="1" applyAlignment="1" applyProtection="1">
      <alignment horizontal="center" vertical="center" wrapText="1"/>
    </xf>
    <xf numFmtId="4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textRotation="90" wrapText="1"/>
    </xf>
    <xf numFmtId="0" fontId="8" fillId="0" borderId="9" xfId="0" applyFont="1" applyFill="1" applyBorder="1" applyAlignment="1" applyProtection="1">
      <alignment horizontal="center" vertical="center" textRotation="90" wrapText="1"/>
    </xf>
    <xf numFmtId="0" fontId="8" fillId="0" borderId="15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10" fillId="4" borderId="6" xfId="0" applyNumberFormat="1" applyFont="1" applyFill="1" applyBorder="1" applyAlignment="1" applyProtection="1">
      <alignment horizontal="center" vertical="center" wrapText="1"/>
    </xf>
    <xf numFmtId="0" fontId="10" fillId="4" borderId="7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15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</xf>
    <xf numFmtId="4" fontId="9" fillId="0" borderId="5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4" fontId="9" fillId="3" borderId="2" xfId="0" applyNumberFormat="1" applyFont="1" applyFill="1" applyBorder="1" applyAlignment="1" applyProtection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</cellXfs>
  <cellStyles count="4">
    <cellStyle name="Normal 4" xfId="1"/>
    <cellStyle name="Normal_Sheet2" xfId="2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2019&#1378;&#1397;&#1400;&#1410;&#1403;&#1381;\2019&#1378;&#1397;&#1400;&#1410;&#1403;&#1381;\2019%20qaxvac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եկամուտ17 (2)"/>
    </sheetNames>
    <sheetDataSet>
      <sheetData sheetId="0" refreshError="1">
        <row r="53">
          <cell r="D53">
            <v>850</v>
          </cell>
        </row>
        <row r="77">
          <cell r="G77">
            <v>10000</v>
          </cell>
        </row>
        <row r="85">
          <cell r="G8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65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9" sqref="K9"/>
    </sheetView>
  </sheetViews>
  <sheetFormatPr defaultColWidth="9" defaultRowHeight="14.25" customHeight="1" x14ac:dyDescent="0.25"/>
  <cols>
    <col min="1" max="1" width="3.140625" style="1" customWidth="1"/>
    <col min="2" max="2" width="11.5703125" style="1" customWidth="1"/>
    <col min="3" max="3" width="7.42578125" style="33" customWidth="1"/>
    <col min="4" max="4" width="10.140625" style="1" customWidth="1"/>
    <col min="5" max="6" width="9.42578125" style="1" customWidth="1"/>
    <col min="7" max="7" width="5.7109375" style="1" customWidth="1"/>
    <col min="8" max="8" width="6.42578125" style="1" customWidth="1"/>
    <col min="9" max="9" width="10" style="1" customWidth="1"/>
    <col min="10" max="10" width="8.85546875" style="1" customWidth="1"/>
    <col min="11" max="11" width="8.5703125" style="1" customWidth="1"/>
    <col min="12" max="12" width="6" style="1" customWidth="1"/>
    <col min="13" max="13" width="6.5703125" style="1" customWidth="1"/>
    <col min="14" max="14" width="9.7109375" style="1" customWidth="1"/>
    <col min="15" max="15" width="9" style="1" customWidth="1"/>
    <col min="16" max="16" width="9.140625" style="1" customWidth="1"/>
    <col min="17" max="17" width="6.140625" style="1" customWidth="1"/>
    <col min="18" max="18" width="6.42578125" style="1" customWidth="1"/>
    <col min="19" max="27" width="8.5703125" style="1" customWidth="1"/>
    <col min="28" max="28" width="8" style="1" customWidth="1"/>
    <col min="29" max="31" width="8.5703125" style="1" customWidth="1"/>
    <col min="32" max="32" width="8.42578125" style="1" customWidth="1"/>
    <col min="33" max="33" width="8" style="1" customWidth="1"/>
    <col min="34" max="36" width="8.5703125" style="1" customWidth="1"/>
    <col min="37" max="37" width="6.85546875" style="1" customWidth="1"/>
    <col min="38" max="38" width="6.42578125" style="1" customWidth="1"/>
    <col min="39" max="39" width="7.85546875" style="1" customWidth="1"/>
    <col min="40" max="41" width="8.5703125" style="1" customWidth="1"/>
    <col min="42" max="42" width="6.28515625" style="1" customWidth="1"/>
    <col min="43" max="43" width="6" style="1" customWidth="1"/>
    <col min="44" max="49" width="8.5703125" style="1" hidden="1" customWidth="1"/>
    <col min="50" max="50" width="9.28515625" style="1" customWidth="1"/>
    <col min="51" max="51" width="8.85546875" style="1" customWidth="1"/>
    <col min="52" max="52" width="9" style="1" customWidth="1"/>
    <col min="53" max="54" width="8.5703125" style="1" hidden="1" customWidth="1"/>
    <col min="55" max="55" width="8.7109375" style="1" hidden="1" customWidth="1"/>
    <col min="56" max="56" width="8.5703125" style="1" customWidth="1"/>
    <col min="57" max="57" width="8" style="1" customWidth="1"/>
    <col min="58" max="58" width="8.7109375" style="1" customWidth="1"/>
    <col min="59" max="64" width="8.7109375" style="1" hidden="1" customWidth="1"/>
    <col min="65" max="65" width="8.7109375" style="1" customWidth="1"/>
    <col min="66" max="67" width="8.140625" style="1" customWidth="1"/>
    <col min="68" max="68" width="6" style="1" customWidth="1"/>
    <col min="69" max="69" width="6.85546875" style="1" customWidth="1"/>
    <col min="70" max="71" width="8.5703125" style="1" customWidth="1"/>
    <col min="72" max="72" width="7.5703125" style="1" customWidth="1"/>
    <col min="73" max="73" width="8" style="1" customWidth="1"/>
    <col min="74" max="74" width="6.85546875" style="1" customWidth="1"/>
    <col min="75" max="75" width="6.7109375" style="1" customWidth="1"/>
    <col min="76" max="76" width="7.7109375" style="1" customWidth="1"/>
    <col min="77" max="77" width="7.28515625" style="1" customWidth="1"/>
    <col min="78" max="78" width="6.7109375" style="1" customWidth="1"/>
    <col min="79" max="79" width="7.42578125" style="1" customWidth="1"/>
    <col min="80" max="81" width="7.5703125" style="1" customWidth="1"/>
    <col min="82" max="84" width="8.5703125" style="1" hidden="1" customWidth="1"/>
    <col min="85" max="85" width="9" style="1" customWidth="1"/>
    <col min="86" max="87" width="8.5703125" style="1" customWidth="1"/>
    <col min="88" max="88" width="8.42578125" style="1" customWidth="1"/>
    <col min="89" max="89" width="7.42578125" style="1" customWidth="1"/>
    <col min="90" max="90" width="7" style="1" customWidth="1"/>
    <col min="91" max="91" width="9.28515625" style="1" customWidth="1"/>
    <col min="92" max="93" width="8.5703125" style="1" customWidth="1"/>
    <col min="94" max="94" width="9.28515625" style="1" customWidth="1"/>
    <col min="95" max="96" width="8.5703125" style="1" customWidth="1"/>
    <col min="97" max="97" width="9" style="1" customWidth="1"/>
    <col min="98" max="100" width="8.5703125" style="1" customWidth="1"/>
    <col min="101" max="101" width="7.5703125" style="1" customWidth="1"/>
    <col min="102" max="102" width="7.42578125" style="1" customWidth="1"/>
    <col min="103" max="103" width="7.85546875" style="1" customWidth="1"/>
    <col min="104" max="104" width="8.5703125" style="1" customWidth="1"/>
    <col min="105" max="105" width="7.28515625" style="1" customWidth="1"/>
    <col min="106" max="106" width="7.7109375" style="1" customWidth="1"/>
    <col min="107" max="107" width="8.5703125" style="1" customWidth="1"/>
    <col min="108" max="108" width="8.42578125" style="1" customWidth="1"/>
    <col min="109" max="109" width="8.5703125" style="1" hidden="1" customWidth="1"/>
    <col min="110" max="110" width="9.7109375" style="1" customWidth="1"/>
    <col min="111" max="111" width="9.5703125" style="1" customWidth="1"/>
    <col min="112" max="112" width="9.28515625" style="1" customWidth="1"/>
    <col min="113" max="116" width="8" style="1" customWidth="1"/>
    <col min="117" max="117" width="8.5703125" style="1" customWidth="1"/>
    <col min="118" max="118" width="6.85546875" style="1" customWidth="1"/>
    <col min="119" max="127" width="6.7109375" style="1" hidden="1" customWidth="1"/>
    <col min="128" max="128" width="6.7109375" style="1" customWidth="1"/>
    <col min="129" max="129" width="8.5703125" style="1" customWidth="1"/>
    <col min="130" max="130" width="7.7109375" style="1" customWidth="1"/>
    <col min="131" max="131" width="8.5703125" style="1" hidden="1" customWidth="1"/>
    <col min="132" max="134" width="8.5703125" style="1" customWidth="1"/>
    <col min="135" max="16384" width="9" style="1"/>
  </cols>
  <sheetData>
    <row r="1" spans="1:134" ht="21.75" customHeight="1" x14ac:dyDescent="0.25">
      <c r="C1" s="43" t="s">
        <v>35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R1" s="2"/>
      <c r="S1" s="2"/>
      <c r="T1" s="2"/>
      <c r="U1" s="2"/>
      <c r="V1" s="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</row>
    <row r="2" spans="1:134" s="4" customFormat="1" ht="28.5" customHeight="1" x14ac:dyDescent="0.25">
      <c r="A2" s="146" t="s">
        <v>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5"/>
      <c r="T2" s="5"/>
      <c r="U2" s="6"/>
      <c r="V2" s="7"/>
      <c r="W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134" ht="13.5" customHeight="1" x14ac:dyDescent="0.25">
      <c r="C3" s="30"/>
      <c r="D3" s="14"/>
      <c r="E3" s="14"/>
      <c r="F3" s="14"/>
      <c r="G3" s="8"/>
      <c r="H3" s="14"/>
      <c r="I3" s="14"/>
      <c r="J3" s="14"/>
      <c r="L3" s="8"/>
      <c r="M3" s="8"/>
      <c r="N3" s="8"/>
      <c r="O3" s="44" t="s">
        <v>0</v>
      </c>
      <c r="P3" s="44"/>
      <c r="U3" s="7"/>
      <c r="V3" s="7"/>
      <c r="W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134" s="9" customFormat="1" ht="13.5" customHeight="1" x14ac:dyDescent="0.25">
      <c r="A4" s="89" t="s">
        <v>1</v>
      </c>
      <c r="B4" s="89" t="s">
        <v>36</v>
      </c>
      <c r="C4" s="92" t="s">
        <v>2</v>
      </c>
      <c r="D4" s="95" t="s">
        <v>37</v>
      </c>
      <c r="E4" s="96"/>
      <c r="F4" s="96"/>
      <c r="G4" s="96"/>
      <c r="H4" s="97"/>
      <c r="I4" s="104" t="s">
        <v>74</v>
      </c>
      <c r="J4" s="105"/>
      <c r="K4" s="105"/>
      <c r="L4" s="105"/>
      <c r="M4" s="106"/>
      <c r="N4" s="113" t="s">
        <v>68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5"/>
      <c r="DE4" s="45" t="s">
        <v>38</v>
      </c>
      <c r="DF4" s="46" t="s">
        <v>39</v>
      </c>
      <c r="DG4" s="47"/>
      <c r="DH4" s="48"/>
      <c r="DI4" s="55" t="s">
        <v>3</v>
      </c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45" t="s">
        <v>40</v>
      </c>
      <c r="EB4" s="56" t="s">
        <v>41</v>
      </c>
      <c r="EC4" s="57"/>
      <c r="ED4" s="58"/>
    </row>
    <row r="5" spans="1:134" s="9" customFormat="1" ht="19.5" customHeight="1" x14ac:dyDescent="0.25">
      <c r="A5" s="90"/>
      <c r="B5" s="90"/>
      <c r="C5" s="93"/>
      <c r="D5" s="98"/>
      <c r="E5" s="99"/>
      <c r="F5" s="99"/>
      <c r="G5" s="99"/>
      <c r="H5" s="100"/>
      <c r="I5" s="107"/>
      <c r="J5" s="108"/>
      <c r="K5" s="108"/>
      <c r="L5" s="108"/>
      <c r="M5" s="109"/>
      <c r="N5" s="129" t="s">
        <v>4</v>
      </c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45" t="s">
        <v>5</v>
      </c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67" t="s">
        <v>6</v>
      </c>
      <c r="BK5" s="68"/>
      <c r="BL5" s="68"/>
      <c r="BM5" s="80" t="s">
        <v>42</v>
      </c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2"/>
      <c r="CD5" s="83" t="s">
        <v>7</v>
      </c>
      <c r="CE5" s="84"/>
      <c r="CF5" s="84"/>
      <c r="CG5" s="84"/>
      <c r="CH5" s="84"/>
      <c r="CI5" s="84"/>
      <c r="CJ5" s="84"/>
      <c r="CK5" s="84"/>
      <c r="CL5" s="85"/>
      <c r="CM5" s="80" t="s">
        <v>8</v>
      </c>
      <c r="CN5" s="81"/>
      <c r="CO5" s="81"/>
      <c r="CP5" s="81"/>
      <c r="CQ5" s="81"/>
      <c r="CR5" s="81"/>
      <c r="CS5" s="81"/>
      <c r="CT5" s="81"/>
      <c r="CU5" s="81"/>
      <c r="CV5" s="45" t="s">
        <v>43</v>
      </c>
      <c r="CW5" s="45"/>
      <c r="CX5" s="45"/>
      <c r="CY5" s="67" t="s">
        <v>44</v>
      </c>
      <c r="CZ5" s="68"/>
      <c r="DA5" s="69"/>
      <c r="DB5" s="67" t="s">
        <v>45</v>
      </c>
      <c r="DC5" s="68"/>
      <c r="DD5" s="69"/>
      <c r="DE5" s="45"/>
      <c r="DF5" s="49"/>
      <c r="DG5" s="50"/>
      <c r="DH5" s="51"/>
      <c r="DI5" s="65"/>
      <c r="DJ5" s="65"/>
      <c r="DK5" s="66"/>
      <c r="DL5" s="66"/>
      <c r="DM5" s="66"/>
      <c r="DN5" s="66"/>
      <c r="DO5" s="67" t="s">
        <v>46</v>
      </c>
      <c r="DP5" s="68"/>
      <c r="DQ5" s="69"/>
      <c r="DR5" s="73"/>
      <c r="DS5" s="74"/>
      <c r="DT5" s="74"/>
      <c r="DU5" s="74"/>
      <c r="DV5" s="74"/>
      <c r="DW5" s="74"/>
      <c r="DX5" s="74"/>
      <c r="DY5" s="74"/>
      <c r="DZ5" s="74"/>
      <c r="EA5" s="45"/>
      <c r="EB5" s="59"/>
      <c r="EC5" s="60"/>
      <c r="ED5" s="61"/>
    </row>
    <row r="6" spans="1:134" s="34" customFormat="1" ht="55.5" customHeight="1" x14ac:dyDescent="0.25">
      <c r="A6" s="90"/>
      <c r="B6" s="90"/>
      <c r="C6" s="93"/>
      <c r="D6" s="101"/>
      <c r="E6" s="102"/>
      <c r="F6" s="102"/>
      <c r="G6" s="102"/>
      <c r="H6" s="103"/>
      <c r="I6" s="110"/>
      <c r="J6" s="111"/>
      <c r="K6" s="111"/>
      <c r="L6" s="111"/>
      <c r="M6" s="112"/>
      <c r="N6" s="116" t="s">
        <v>9</v>
      </c>
      <c r="O6" s="117"/>
      <c r="P6" s="117"/>
      <c r="Q6" s="117"/>
      <c r="R6" s="118"/>
      <c r="S6" s="119" t="s">
        <v>47</v>
      </c>
      <c r="T6" s="120"/>
      <c r="U6" s="120"/>
      <c r="V6" s="120"/>
      <c r="W6" s="121"/>
      <c r="X6" s="119" t="s">
        <v>48</v>
      </c>
      <c r="Y6" s="120"/>
      <c r="Z6" s="120"/>
      <c r="AA6" s="120"/>
      <c r="AB6" s="121"/>
      <c r="AC6" s="119" t="s">
        <v>49</v>
      </c>
      <c r="AD6" s="120"/>
      <c r="AE6" s="120"/>
      <c r="AF6" s="120"/>
      <c r="AG6" s="121"/>
      <c r="AH6" s="119" t="s">
        <v>50</v>
      </c>
      <c r="AI6" s="120"/>
      <c r="AJ6" s="120"/>
      <c r="AK6" s="120"/>
      <c r="AL6" s="121"/>
      <c r="AM6" s="119" t="s">
        <v>51</v>
      </c>
      <c r="AN6" s="120"/>
      <c r="AO6" s="120"/>
      <c r="AP6" s="120"/>
      <c r="AQ6" s="121"/>
      <c r="AR6" s="122" t="s">
        <v>52</v>
      </c>
      <c r="AS6" s="122"/>
      <c r="AT6" s="122"/>
      <c r="AU6" s="143" t="s">
        <v>53</v>
      </c>
      <c r="AV6" s="144"/>
      <c r="AW6" s="144"/>
      <c r="AX6" s="143" t="s">
        <v>54</v>
      </c>
      <c r="AY6" s="144"/>
      <c r="AZ6" s="145"/>
      <c r="BA6" s="86" t="s">
        <v>55</v>
      </c>
      <c r="BB6" s="87"/>
      <c r="BC6" s="88"/>
      <c r="BD6" s="86" t="s">
        <v>56</v>
      </c>
      <c r="BE6" s="87"/>
      <c r="BF6" s="87"/>
      <c r="BG6" s="78" t="s">
        <v>57</v>
      </c>
      <c r="BH6" s="79"/>
      <c r="BI6" s="79"/>
      <c r="BJ6" s="70"/>
      <c r="BK6" s="71"/>
      <c r="BL6" s="71"/>
      <c r="BM6" s="132" t="s">
        <v>58</v>
      </c>
      <c r="BN6" s="133"/>
      <c r="BO6" s="133"/>
      <c r="BP6" s="133"/>
      <c r="BQ6" s="134"/>
      <c r="BR6" s="138" t="s">
        <v>59</v>
      </c>
      <c r="BS6" s="138"/>
      <c r="BT6" s="138"/>
      <c r="BU6" s="138" t="s">
        <v>60</v>
      </c>
      <c r="BV6" s="138"/>
      <c r="BW6" s="138"/>
      <c r="BX6" s="138" t="s">
        <v>61</v>
      </c>
      <c r="BY6" s="138"/>
      <c r="BZ6" s="138"/>
      <c r="CA6" s="138" t="s">
        <v>62</v>
      </c>
      <c r="CB6" s="138"/>
      <c r="CC6" s="138"/>
      <c r="CD6" s="138" t="s">
        <v>78</v>
      </c>
      <c r="CE6" s="138"/>
      <c r="CF6" s="138"/>
      <c r="CG6" s="142" t="s">
        <v>79</v>
      </c>
      <c r="CH6" s="137"/>
      <c r="CI6" s="137"/>
      <c r="CJ6" s="138" t="s">
        <v>63</v>
      </c>
      <c r="CK6" s="138"/>
      <c r="CL6" s="138"/>
      <c r="CM6" s="135" t="s">
        <v>72</v>
      </c>
      <c r="CN6" s="136"/>
      <c r="CO6" s="137"/>
      <c r="CP6" s="138" t="s">
        <v>64</v>
      </c>
      <c r="CQ6" s="138"/>
      <c r="CR6" s="138"/>
      <c r="CS6" s="142" t="s">
        <v>80</v>
      </c>
      <c r="CT6" s="137"/>
      <c r="CU6" s="137"/>
      <c r="CV6" s="45"/>
      <c r="CW6" s="45"/>
      <c r="CX6" s="45"/>
      <c r="CY6" s="70"/>
      <c r="CZ6" s="71"/>
      <c r="DA6" s="72"/>
      <c r="DB6" s="70"/>
      <c r="DC6" s="71"/>
      <c r="DD6" s="72"/>
      <c r="DE6" s="45"/>
      <c r="DF6" s="52"/>
      <c r="DG6" s="53"/>
      <c r="DH6" s="54"/>
      <c r="DI6" s="75" t="s">
        <v>81</v>
      </c>
      <c r="DJ6" s="76"/>
      <c r="DK6" s="77"/>
      <c r="DL6" s="75" t="s">
        <v>82</v>
      </c>
      <c r="DM6" s="76"/>
      <c r="DN6" s="77"/>
      <c r="DO6" s="70"/>
      <c r="DP6" s="71"/>
      <c r="DQ6" s="72"/>
      <c r="DR6" s="75" t="s">
        <v>83</v>
      </c>
      <c r="DS6" s="76"/>
      <c r="DT6" s="77"/>
      <c r="DU6" s="75" t="s">
        <v>84</v>
      </c>
      <c r="DV6" s="76"/>
      <c r="DW6" s="77"/>
      <c r="DX6" s="78" t="s">
        <v>85</v>
      </c>
      <c r="DY6" s="79"/>
      <c r="DZ6" s="79"/>
      <c r="EA6" s="45"/>
      <c r="EB6" s="62"/>
      <c r="EC6" s="63"/>
      <c r="ED6" s="64"/>
    </row>
    <row r="7" spans="1:134" s="35" customFormat="1" ht="22.5" customHeight="1" x14ac:dyDescent="0.25">
      <c r="A7" s="90"/>
      <c r="B7" s="90"/>
      <c r="C7" s="93"/>
      <c r="D7" s="139" t="s">
        <v>69</v>
      </c>
      <c r="E7" s="86" t="s">
        <v>66</v>
      </c>
      <c r="F7" s="87"/>
      <c r="G7" s="87"/>
      <c r="H7" s="88"/>
      <c r="I7" s="139" t="s">
        <v>69</v>
      </c>
      <c r="J7" s="86" t="s">
        <v>66</v>
      </c>
      <c r="K7" s="87"/>
      <c r="L7" s="87"/>
      <c r="M7" s="88"/>
      <c r="N7" s="139" t="s">
        <v>69</v>
      </c>
      <c r="O7" s="86" t="s">
        <v>66</v>
      </c>
      <c r="P7" s="87"/>
      <c r="Q7" s="87"/>
      <c r="R7" s="88"/>
      <c r="S7" s="123" t="s">
        <v>69</v>
      </c>
      <c r="T7" s="86" t="s">
        <v>66</v>
      </c>
      <c r="U7" s="87"/>
      <c r="V7" s="87"/>
      <c r="W7" s="88"/>
      <c r="X7" s="123" t="s">
        <v>69</v>
      </c>
      <c r="Y7" s="86" t="s">
        <v>66</v>
      </c>
      <c r="Z7" s="87"/>
      <c r="AA7" s="87"/>
      <c r="AB7" s="88"/>
      <c r="AC7" s="123" t="s">
        <v>69</v>
      </c>
      <c r="AD7" s="86" t="s">
        <v>66</v>
      </c>
      <c r="AE7" s="87"/>
      <c r="AF7" s="87"/>
      <c r="AG7" s="88"/>
      <c r="AH7" s="123" t="s">
        <v>69</v>
      </c>
      <c r="AI7" s="86" t="s">
        <v>66</v>
      </c>
      <c r="AJ7" s="87"/>
      <c r="AK7" s="87"/>
      <c r="AL7" s="88"/>
      <c r="AM7" s="123" t="s">
        <v>69</v>
      </c>
      <c r="AN7" s="86" t="s">
        <v>66</v>
      </c>
      <c r="AO7" s="87"/>
      <c r="AP7" s="87"/>
      <c r="AQ7" s="88"/>
      <c r="AR7" s="125" t="s">
        <v>65</v>
      </c>
      <c r="AS7" s="127" t="s">
        <v>66</v>
      </c>
      <c r="AT7" s="128"/>
      <c r="AU7" s="125" t="s">
        <v>65</v>
      </c>
      <c r="AV7" s="127" t="s">
        <v>66</v>
      </c>
      <c r="AW7" s="128"/>
      <c r="AX7" s="123" t="s">
        <v>69</v>
      </c>
      <c r="AY7" s="86" t="s">
        <v>66</v>
      </c>
      <c r="AZ7" s="88"/>
      <c r="BA7" s="125" t="s">
        <v>65</v>
      </c>
      <c r="BB7" s="127" t="s">
        <v>66</v>
      </c>
      <c r="BC7" s="128"/>
      <c r="BD7" s="123" t="s">
        <v>69</v>
      </c>
      <c r="BE7" s="86" t="s">
        <v>66</v>
      </c>
      <c r="BF7" s="88"/>
      <c r="BG7" s="125" t="s">
        <v>65</v>
      </c>
      <c r="BH7" s="127" t="s">
        <v>66</v>
      </c>
      <c r="BI7" s="128"/>
      <c r="BJ7" s="125" t="s">
        <v>65</v>
      </c>
      <c r="BK7" s="127" t="s">
        <v>66</v>
      </c>
      <c r="BL7" s="128"/>
      <c r="BM7" s="139" t="s">
        <v>69</v>
      </c>
      <c r="BN7" s="127" t="s">
        <v>66</v>
      </c>
      <c r="BO7" s="141"/>
      <c r="BP7" s="141"/>
      <c r="BQ7" s="128"/>
      <c r="BR7" s="123" t="s">
        <v>69</v>
      </c>
      <c r="BS7" s="86" t="s">
        <v>66</v>
      </c>
      <c r="BT7" s="88"/>
      <c r="BU7" s="123" t="s">
        <v>69</v>
      </c>
      <c r="BV7" s="86" t="s">
        <v>66</v>
      </c>
      <c r="BW7" s="88"/>
      <c r="BX7" s="123" t="s">
        <v>69</v>
      </c>
      <c r="BY7" s="86" t="s">
        <v>66</v>
      </c>
      <c r="BZ7" s="88"/>
      <c r="CA7" s="123" t="s">
        <v>69</v>
      </c>
      <c r="CB7" s="86" t="s">
        <v>66</v>
      </c>
      <c r="CC7" s="88"/>
      <c r="CD7" s="125" t="s">
        <v>65</v>
      </c>
      <c r="CE7" s="127" t="s">
        <v>66</v>
      </c>
      <c r="CF7" s="128"/>
      <c r="CG7" s="123" t="s">
        <v>69</v>
      </c>
      <c r="CH7" s="86" t="s">
        <v>66</v>
      </c>
      <c r="CI7" s="88"/>
      <c r="CJ7" s="123" t="s">
        <v>69</v>
      </c>
      <c r="CK7" s="86" t="s">
        <v>66</v>
      </c>
      <c r="CL7" s="88"/>
      <c r="CM7" s="123" t="s">
        <v>69</v>
      </c>
      <c r="CN7" s="127" t="s">
        <v>66</v>
      </c>
      <c r="CO7" s="128"/>
      <c r="CP7" s="123" t="s">
        <v>69</v>
      </c>
      <c r="CQ7" s="127" t="s">
        <v>66</v>
      </c>
      <c r="CR7" s="128"/>
      <c r="CS7" s="123" t="s">
        <v>69</v>
      </c>
      <c r="CT7" s="127" t="s">
        <v>66</v>
      </c>
      <c r="CU7" s="128"/>
      <c r="CV7" s="123" t="s">
        <v>69</v>
      </c>
      <c r="CW7" s="127" t="s">
        <v>66</v>
      </c>
      <c r="CX7" s="128"/>
      <c r="CY7" s="123" t="s">
        <v>69</v>
      </c>
      <c r="CZ7" s="127" t="s">
        <v>66</v>
      </c>
      <c r="DA7" s="128"/>
      <c r="DB7" s="123" t="s">
        <v>69</v>
      </c>
      <c r="DC7" s="127" t="s">
        <v>66</v>
      </c>
      <c r="DD7" s="128"/>
      <c r="DE7" s="149" t="s">
        <v>67</v>
      </c>
      <c r="DF7" s="123" t="s">
        <v>69</v>
      </c>
      <c r="DG7" s="127" t="s">
        <v>66</v>
      </c>
      <c r="DH7" s="128"/>
      <c r="DI7" s="123" t="s">
        <v>69</v>
      </c>
      <c r="DJ7" s="127" t="s">
        <v>66</v>
      </c>
      <c r="DK7" s="128"/>
      <c r="DL7" s="123" t="s">
        <v>69</v>
      </c>
      <c r="DM7" s="127" t="s">
        <v>66</v>
      </c>
      <c r="DN7" s="128"/>
      <c r="DO7" s="125" t="s">
        <v>65</v>
      </c>
      <c r="DP7" s="127" t="s">
        <v>66</v>
      </c>
      <c r="DQ7" s="128"/>
      <c r="DR7" s="125" t="s">
        <v>69</v>
      </c>
      <c r="DS7" s="127" t="s">
        <v>66</v>
      </c>
      <c r="DT7" s="128"/>
      <c r="DU7" s="125" t="s">
        <v>65</v>
      </c>
      <c r="DV7" s="127" t="s">
        <v>66</v>
      </c>
      <c r="DW7" s="128"/>
      <c r="DX7" s="123" t="s">
        <v>69</v>
      </c>
      <c r="DY7" s="127" t="s">
        <v>66</v>
      </c>
      <c r="DZ7" s="128"/>
      <c r="EA7" s="45" t="s">
        <v>67</v>
      </c>
      <c r="EB7" s="123" t="s">
        <v>69</v>
      </c>
      <c r="EC7" s="127" t="s">
        <v>66</v>
      </c>
      <c r="ED7" s="128"/>
    </row>
    <row r="8" spans="1:134" s="17" customFormat="1" ht="42" customHeight="1" x14ac:dyDescent="0.25">
      <c r="A8" s="91"/>
      <c r="B8" s="91"/>
      <c r="C8" s="94"/>
      <c r="D8" s="140"/>
      <c r="E8" s="15" t="s">
        <v>87</v>
      </c>
      <c r="F8" s="16" t="s">
        <v>88</v>
      </c>
      <c r="G8" s="18" t="s">
        <v>76</v>
      </c>
      <c r="H8" s="18" t="s">
        <v>70</v>
      </c>
      <c r="I8" s="140"/>
      <c r="J8" s="15" t="s">
        <v>87</v>
      </c>
      <c r="K8" s="16" t="s">
        <v>88</v>
      </c>
      <c r="L8" s="18" t="s">
        <v>76</v>
      </c>
      <c r="M8" s="18" t="s">
        <v>70</v>
      </c>
      <c r="N8" s="140"/>
      <c r="O8" s="15" t="s">
        <v>87</v>
      </c>
      <c r="P8" s="16" t="s">
        <v>88</v>
      </c>
      <c r="Q8" s="18" t="s">
        <v>76</v>
      </c>
      <c r="R8" s="18" t="s">
        <v>70</v>
      </c>
      <c r="S8" s="124"/>
      <c r="T8" s="15" t="s">
        <v>87</v>
      </c>
      <c r="U8" s="16" t="s">
        <v>88</v>
      </c>
      <c r="V8" s="18" t="s">
        <v>76</v>
      </c>
      <c r="W8" s="18" t="s">
        <v>70</v>
      </c>
      <c r="X8" s="124"/>
      <c r="Y8" s="15" t="s">
        <v>87</v>
      </c>
      <c r="Z8" s="16" t="s">
        <v>88</v>
      </c>
      <c r="AA8" s="18" t="s">
        <v>76</v>
      </c>
      <c r="AB8" s="18" t="s">
        <v>70</v>
      </c>
      <c r="AC8" s="124"/>
      <c r="AD8" s="15" t="s">
        <v>87</v>
      </c>
      <c r="AE8" s="16" t="s">
        <v>88</v>
      </c>
      <c r="AF8" s="18" t="s">
        <v>76</v>
      </c>
      <c r="AG8" s="18" t="s">
        <v>70</v>
      </c>
      <c r="AH8" s="124"/>
      <c r="AI8" s="15" t="s">
        <v>87</v>
      </c>
      <c r="AJ8" s="16" t="s">
        <v>88</v>
      </c>
      <c r="AK8" s="18" t="s">
        <v>76</v>
      </c>
      <c r="AL8" s="18" t="s">
        <v>70</v>
      </c>
      <c r="AM8" s="124"/>
      <c r="AN8" s="15" t="s">
        <v>87</v>
      </c>
      <c r="AO8" s="16" t="s">
        <v>88</v>
      </c>
      <c r="AP8" s="18" t="s">
        <v>76</v>
      </c>
      <c r="AQ8" s="18" t="s">
        <v>70</v>
      </c>
      <c r="AR8" s="126"/>
      <c r="AS8" s="15" t="s">
        <v>71</v>
      </c>
      <c r="AT8" s="16" t="s">
        <v>73</v>
      </c>
      <c r="AU8" s="126"/>
      <c r="AV8" s="15" t="s">
        <v>71</v>
      </c>
      <c r="AW8" s="16" t="s">
        <v>73</v>
      </c>
      <c r="AX8" s="124"/>
      <c r="AY8" s="15" t="s">
        <v>87</v>
      </c>
      <c r="AZ8" s="16" t="s">
        <v>88</v>
      </c>
      <c r="BA8" s="126"/>
      <c r="BB8" s="15" t="s">
        <v>71</v>
      </c>
      <c r="BC8" s="16" t="s">
        <v>73</v>
      </c>
      <c r="BD8" s="124"/>
      <c r="BE8" s="15" t="s">
        <v>87</v>
      </c>
      <c r="BF8" s="16" t="s">
        <v>88</v>
      </c>
      <c r="BG8" s="126"/>
      <c r="BH8" s="15" t="s">
        <v>71</v>
      </c>
      <c r="BI8" s="16" t="s">
        <v>73</v>
      </c>
      <c r="BJ8" s="126"/>
      <c r="BK8" s="15" t="s">
        <v>71</v>
      </c>
      <c r="BL8" s="16" t="s">
        <v>73</v>
      </c>
      <c r="BM8" s="140"/>
      <c r="BN8" s="15" t="s">
        <v>87</v>
      </c>
      <c r="BO8" s="16" t="s">
        <v>88</v>
      </c>
      <c r="BP8" s="18" t="s">
        <v>76</v>
      </c>
      <c r="BQ8" s="18" t="s">
        <v>70</v>
      </c>
      <c r="BR8" s="124"/>
      <c r="BS8" s="15" t="s">
        <v>87</v>
      </c>
      <c r="BT8" s="16" t="s">
        <v>88</v>
      </c>
      <c r="BU8" s="124"/>
      <c r="BV8" s="15" t="s">
        <v>87</v>
      </c>
      <c r="BW8" s="16" t="s">
        <v>88</v>
      </c>
      <c r="BX8" s="124"/>
      <c r="BY8" s="15" t="s">
        <v>87</v>
      </c>
      <c r="BZ8" s="16" t="s">
        <v>88</v>
      </c>
      <c r="CA8" s="124"/>
      <c r="CB8" s="15" t="s">
        <v>87</v>
      </c>
      <c r="CC8" s="16" t="s">
        <v>88</v>
      </c>
      <c r="CD8" s="126"/>
      <c r="CE8" s="15" t="s">
        <v>75</v>
      </c>
      <c r="CF8" s="16" t="s">
        <v>77</v>
      </c>
      <c r="CG8" s="124"/>
      <c r="CH8" s="15" t="s">
        <v>87</v>
      </c>
      <c r="CI8" s="16" t="s">
        <v>88</v>
      </c>
      <c r="CJ8" s="124"/>
      <c r="CK8" s="15" t="s">
        <v>87</v>
      </c>
      <c r="CL8" s="16" t="s">
        <v>88</v>
      </c>
      <c r="CM8" s="124"/>
      <c r="CN8" s="15" t="s">
        <v>87</v>
      </c>
      <c r="CO8" s="16" t="s">
        <v>88</v>
      </c>
      <c r="CP8" s="124"/>
      <c r="CQ8" s="15" t="s">
        <v>87</v>
      </c>
      <c r="CR8" s="16" t="s">
        <v>88</v>
      </c>
      <c r="CS8" s="124"/>
      <c r="CT8" s="15" t="s">
        <v>87</v>
      </c>
      <c r="CU8" s="16" t="s">
        <v>88</v>
      </c>
      <c r="CV8" s="124"/>
      <c r="CW8" s="15" t="s">
        <v>87</v>
      </c>
      <c r="CX8" s="16" t="s">
        <v>88</v>
      </c>
      <c r="CY8" s="124"/>
      <c r="CZ8" s="15" t="s">
        <v>87</v>
      </c>
      <c r="DA8" s="16" t="s">
        <v>88</v>
      </c>
      <c r="DB8" s="124"/>
      <c r="DC8" s="15" t="s">
        <v>87</v>
      </c>
      <c r="DD8" s="16" t="s">
        <v>88</v>
      </c>
      <c r="DE8" s="149"/>
      <c r="DF8" s="124"/>
      <c r="DG8" s="15" t="s">
        <v>87</v>
      </c>
      <c r="DH8" s="16" t="s">
        <v>88</v>
      </c>
      <c r="DI8" s="124"/>
      <c r="DJ8" s="15" t="s">
        <v>87</v>
      </c>
      <c r="DK8" s="16" t="s">
        <v>88</v>
      </c>
      <c r="DL8" s="124"/>
      <c r="DM8" s="15" t="s">
        <v>87</v>
      </c>
      <c r="DN8" s="16" t="s">
        <v>88</v>
      </c>
      <c r="DO8" s="126"/>
      <c r="DP8" s="15" t="s">
        <v>71</v>
      </c>
      <c r="DQ8" s="16" t="s">
        <v>73</v>
      </c>
      <c r="DR8" s="126"/>
      <c r="DS8" s="15" t="s">
        <v>75</v>
      </c>
      <c r="DT8" s="16" t="s">
        <v>77</v>
      </c>
      <c r="DU8" s="126"/>
      <c r="DV8" s="15" t="s">
        <v>71</v>
      </c>
      <c r="DW8" s="16" t="s">
        <v>73</v>
      </c>
      <c r="DX8" s="124"/>
      <c r="DY8" s="15" t="s">
        <v>87</v>
      </c>
      <c r="DZ8" s="16" t="s">
        <v>88</v>
      </c>
      <c r="EA8" s="45"/>
      <c r="EB8" s="124"/>
      <c r="EC8" s="15" t="s">
        <v>87</v>
      </c>
      <c r="ED8" s="16" t="s">
        <v>88</v>
      </c>
    </row>
    <row r="9" spans="1:134" s="10" customFormat="1" ht="11.25" customHeight="1" x14ac:dyDescent="0.25">
      <c r="A9" s="36"/>
      <c r="B9" s="36">
        <v>1</v>
      </c>
      <c r="C9" s="37">
        <v>2</v>
      </c>
      <c r="D9" s="36">
        <v>3</v>
      </c>
      <c r="E9" s="37">
        <v>4</v>
      </c>
      <c r="F9" s="36">
        <v>5</v>
      </c>
      <c r="G9" s="37">
        <v>6</v>
      </c>
      <c r="H9" s="36">
        <v>7</v>
      </c>
      <c r="I9" s="37">
        <v>8</v>
      </c>
      <c r="J9" s="36">
        <v>9</v>
      </c>
      <c r="K9" s="37">
        <v>10</v>
      </c>
      <c r="L9" s="36">
        <v>11</v>
      </c>
      <c r="M9" s="37">
        <v>12</v>
      </c>
      <c r="N9" s="36">
        <v>13</v>
      </c>
      <c r="O9" s="37">
        <v>14</v>
      </c>
      <c r="P9" s="36">
        <v>15</v>
      </c>
      <c r="Q9" s="37">
        <v>16</v>
      </c>
      <c r="R9" s="36">
        <v>17</v>
      </c>
      <c r="S9" s="37">
        <v>18</v>
      </c>
      <c r="T9" s="36">
        <v>19</v>
      </c>
      <c r="U9" s="37">
        <v>20</v>
      </c>
      <c r="V9" s="36">
        <v>21</v>
      </c>
      <c r="W9" s="37">
        <v>22</v>
      </c>
      <c r="X9" s="36">
        <v>23</v>
      </c>
      <c r="Y9" s="37">
        <v>24</v>
      </c>
      <c r="Z9" s="36">
        <v>25</v>
      </c>
      <c r="AA9" s="37">
        <v>26</v>
      </c>
      <c r="AB9" s="36">
        <v>27</v>
      </c>
      <c r="AC9" s="37">
        <v>28</v>
      </c>
      <c r="AD9" s="36">
        <v>29</v>
      </c>
      <c r="AE9" s="37">
        <v>30</v>
      </c>
      <c r="AF9" s="36">
        <v>31</v>
      </c>
      <c r="AG9" s="37">
        <v>32</v>
      </c>
      <c r="AH9" s="36">
        <v>33</v>
      </c>
      <c r="AI9" s="37">
        <v>34</v>
      </c>
      <c r="AJ9" s="36">
        <v>35</v>
      </c>
      <c r="AK9" s="37">
        <v>36</v>
      </c>
      <c r="AL9" s="36">
        <v>37</v>
      </c>
      <c r="AM9" s="37">
        <v>38</v>
      </c>
      <c r="AN9" s="36">
        <v>39</v>
      </c>
      <c r="AO9" s="37">
        <v>40</v>
      </c>
      <c r="AP9" s="36">
        <v>41</v>
      </c>
      <c r="AQ9" s="37">
        <v>42</v>
      </c>
      <c r="AR9" s="36">
        <v>43</v>
      </c>
      <c r="AS9" s="37">
        <v>44</v>
      </c>
      <c r="AT9" s="36">
        <v>45</v>
      </c>
      <c r="AU9" s="37">
        <v>46</v>
      </c>
      <c r="AV9" s="36">
        <v>47</v>
      </c>
      <c r="AW9" s="37">
        <v>48</v>
      </c>
      <c r="AX9" s="36">
        <v>43</v>
      </c>
      <c r="AY9" s="37">
        <v>44</v>
      </c>
      <c r="AZ9" s="36">
        <v>45</v>
      </c>
      <c r="BA9" s="37">
        <v>46</v>
      </c>
      <c r="BB9" s="36">
        <v>47</v>
      </c>
      <c r="BC9" s="37">
        <v>48</v>
      </c>
      <c r="BD9" s="36">
        <v>46</v>
      </c>
      <c r="BE9" s="37">
        <v>47</v>
      </c>
      <c r="BF9" s="36">
        <v>48</v>
      </c>
      <c r="BG9" s="37">
        <v>52</v>
      </c>
      <c r="BH9" s="36">
        <v>53</v>
      </c>
      <c r="BI9" s="37">
        <v>54</v>
      </c>
      <c r="BJ9" s="38"/>
      <c r="BK9" s="38"/>
      <c r="BL9" s="38"/>
      <c r="BM9" s="37">
        <v>49</v>
      </c>
      <c r="BN9" s="36">
        <v>50</v>
      </c>
      <c r="BO9" s="37">
        <v>51</v>
      </c>
      <c r="BP9" s="36">
        <v>52</v>
      </c>
      <c r="BQ9" s="37">
        <v>53</v>
      </c>
      <c r="BR9" s="36">
        <v>54</v>
      </c>
      <c r="BS9" s="37">
        <v>55</v>
      </c>
      <c r="BT9" s="36">
        <v>56</v>
      </c>
      <c r="BU9" s="37">
        <v>57</v>
      </c>
      <c r="BV9" s="36">
        <v>58</v>
      </c>
      <c r="BW9" s="37">
        <v>59</v>
      </c>
      <c r="BX9" s="36">
        <v>60</v>
      </c>
      <c r="BY9" s="37">
        <v>61</v>
      </c>
      <c r="BZ9" s="36">
        <v>62</v>
      </c>
      <c r="CA9" s="36">
        <v>63</v>
      </c>
      <c r="CB9" s="37">
        <v>64</v>
      </c>
      <c r="CC9" s="36">
        <v>65</v>
      </c>
      <c r="CD9" s="37">
        <v>66</v>
      </c>
      <c r="CE9" s="36">
        <v>67</v>
      </c>
      <c r="CF9" s="37">
        <v>68</v>
      </c>
      <c r="CG9" s="36">
        <v>66</v>
      </c>
      <c r="CH9" s="37">
        <v>67</v>
      </c>
      <c r="CI9" s="36">
        <v>68</v>
      </c>
      <c r="CJ9" s="37">
        <v>69</v>
      </c>
      <c r="CK9" s="36">
        <v>70</v>
      </c>
      <c r="CL9" s="37">
        <v>71</v>
      </c>
      <c r="CM9" s="37">
        <v>72</v>
      </c>
      <c r="CN9" s="36">
        <v>73</v>
      </c>
      <c r="CO9" s="37">
        <v>74</v>
      </c>
      <c r="CP9" s="36">
        <v>75</v>
      </c>
      <c r="CQ9" s="37">
        <v>76</v>
      </c>
      <c r="CR9" s="36">
        <v>77</v>
      </c>
      <c r="CS9" s="37">
        <v>78</v>
      </c>
      <c r="CT9" s="36">
        <v>79</v>
      </c>
      <c r="CU9" s="37">
        <v>80</v>
      </c>
      <c r="CV9" s="36">
        <v>81</v>
      </c>
      <c r="CW9" s="37">
        <v>82</v>
      </c>
      <c r="CX9" s="36">
        <v>83</v>
      </c>
      <c r="CY9" s="37">
        <v>84</v>
      </c>
      <c r="CZ9" s="36">
        <v>85</v>
      </c>
      <c r="DA9" s="37">
        <v>86</v>
      </c>
      <c r="DB9" s="36">
        <v>87</v>
      </c>
      <c r="DC9" s="37">
        <v>88</v>
      </c>
      <c r="DD9" s="37">
        <v>89</v>
      </c>
      <c r="DE9" s="36">
        <v>90</v>
      </c>
      <c r="DF9" s="37">
        <v>90</v>
      </c>
      <c r="DG9" s="36">
        <v>91</v>
      </c>
      <c r="DH9" s="37">
        <v>92</v>
      </c>
      <c r="DI9" s="36">
        <v>94</v>
      </c>
      <c r="DJ9" s="37">
        <v>95</v>
      </c>
      <c r="DK9" s="36">
        <v>96</v>
      </c>
      <c r="DL9" s="37">
        <v>93</v>
      </c>
      <c r="DM9" s="36">
        <v>94</v>
      </c>
      <c r="DN9" s="37">
        <v>95</v>
      </c>
      <c r="DO9" s="36">
        <v>96</v>
      </c>
      <c r="DP9" s="37">
        <v>97</v>
      </c>
      <c r="DQ9" s="36">
        <v>98</v>
      </c>
      <c r="DR9" s="37">
        <v>99</v>
      </c>
      <c r="DS9" s="36">
        <v>100</v>
      </c>
      <c r="DT9" s="37">
        <v>101</v>
      </c>
      <c r="DU9" s="36">
        <v>102</v>
      </c>
      <c r="DV9" s="37">
        <v>103</v>
      </c>
      <c r="DW9" s="36">
        <v>104</v>
      </c>
      <c r="DX9" s="37">
        <v>96</v>
      </c>
      <c r="DY9" s="36">
        <v>97</v>
      </c>
      <c r="DZ9" s="37">
        <v>98</v>
      </c>
      <c r="EA9" s="36">
        <v>108</v>
      </c>
      <c r="EB9" s="37">
        <v>99</v>
      </c>
      <c r="EC9" s="36">
        <v>100</v>
      </c>
      <c r="ED9" s="37">
        <v>101</v>
      </c>
    </row>
    <row r="10" spans="1:134" s="24" customFormat="1" ht="15" customHeight="1" x14ac:dyDescent="0.25">
      <c r="A10" s="26">
        <v>1</v>
      </c>
      <c r="B10" s="12" t="s">
        <v>10</v>
      </c>
      <c r="C10" s="31">
        <v>101869.05730000001</v>
      </c>
      <c r="D10" s="21">
        <f>DF10+EB10-DX10</f>
        <v>933027.07000000007</v>
      </c>
      <c r="E10" s="19">
        <f>DG10+EC10-DY10</f>
        <v>435356.98500000004</v>
      </c>
      <c r="F10" s="22">
        <f t="shared" ref="F10:F33" si="0">DH10+ED10-DZ10</f>
        <v>398706.13079999993</v>
      </c>
      <c r="G10" s="22">
        <f t="shared" ref="G10:G34" si="1">F10/E10*100</f>
        <v>91.581425022961298</v>
      </c>
      <c r="H10" s="22">
        <f t="shared" ref="H10:H34" si="2">F10/D10*100</f>
        <v>42.732536238203664</v>
      </c>
      <c r="I10" s="21">
        <f t="shared" ref="I10:I33" si="3">S10+X10+AC10+AH10+AM10+AR10+BJ10+BR10+BU10+BX10+CA10+CD10+CJ10+CM10+CS10+CV10+DB10</f>
        <v>337676.3</v>
      </c>
      <c r="J10" s="22">
        <f t="shared" ref="J10:J33" si="4">T10+Y10+AD10+AI10+AN10+AS10+BK10+BS10+BV10+BY10+CB10+CE10+CK10+CN10+CT10+CW10+DC10</f>
        <v>140831.59999999998</v>
      </c>
      <c r="K10" s="22">
        <f t="shared" ref="K10:K33" si="5">U10+Z10+AE10+AJ10+AO10+AT10+BL10+BT10+BW10+BZ10+CC10+CF10+CL10+CO10+CU10+CX10+DD10</f>
        <v>104174.7108</v>
      </c>
      <c r="L10" s="22">
        <f t="shared" ref="L10:L34" si="6">K10/J10*100</f>
        <v>73.971119265846596</v>
      </c>
      <c r="M10" s="22">
        <f t="shared" ref="M10:M34" si="7">K10/I10*100</f>
        <v>30.850465608631701</v>
      </c>
      <c r="N10" s="21">
        <f>S10+AC10</f>
        <v>113356</v>
      </c>
      <c r="O10" s="22">
        <f t="shared" ref="O10:P25" si="8">T10+AD10</f>
        <v>39030.699999999997</v>
      </c>
      <c r="P10" s="19">
        <f t="shared" si="8"/>
        <v>37102.744399999996</v>
      </c>
      <c r="Q10" s="22">
        <f t="shared" ref="Q10:Q34" si="9">P10/O10*100</f>
        <v>95.060412444562871</v>
      </c>
      <c r="R10" s="23">
        <f t="shared" ref="R10:R34" si="10">P10/N10*100</f>
        <v>32.73116941317619</v>
      </c>
      <c r="S10" s="19">
        <v>26608.5</v>
      </c>
      <c r="T10" s="19">
        <v>10367.700000000001</v>
      </c>
      <c r="U10" s="19">
        <v>9314.8574000000008</v>
      </c>
      <c r="V10" s="19">
        <f t="shared" ref="V10:V15" si="11">U10/T10*100</f>
        <v>89.844974295166722</v>
      </c>
      <c r="W10" s="19">
        <f t="shared" ref="W10:W15" si="12">U10/S10*100</f>
        <v>35.007074431102851</v>
      </c>
      <c r="X10" s="19">
        <v>44185.1</v>
      </c>
      <c r="Y10" s="19">
        <v>9195</v>
      </c>
      <c r="Z10" s="19">
        <v>9127.0036</v>
      </c>
      <c r="AA10" s="19">
        <f t="shared" ref="AA10:AA34" si="13">Z10/Y10*100</f>
        <v>99.260506797172383</v>
      </c>
      <c r="AB10" s="19">
        <f t="shared" ref="AB10:AB34" si="14">Z10/X10*100</f>
        <v>20.656292732165369</v>
      </c>
      <c r="AC10" s="19">
        <v>86747.5</v>
      </c>
      <c r="AD10" s="19">
        <v>28663</v>
      </c>
      <c r="AE10" s="19">
        <v>27787.886999999999</v>
      </c>
      <c r="AF10" s="19">
        <f t="shared" ref="AF10:AF34" si="15">AE10/AD10*100</f>
        <v>96.946889718452354</v>
      </c>
      <c r="AG10" s="19">
        <f t="shared" ref="AG10:AG34" si="16">AE10/AC10*100</f>
        <v>32.033069540908961</v>
      </c>
      <c r="AH10" s="19">
        <v>16282.4</v>
      </c>
      <c r="AI10" s="19">
        <v>9465</v>
      </c>
      <c r="AJ10" s="19">
        <v>6280.67</v>
      </c>
      <c r="AK10" s="19">
        <f t="shared" ref="AK10:AK17" si="17">AJ10/AI10*100</f>
        <v>66.356788166930798</v>
      </c>
      <c r="AL10" s="19">
        <f t="shared" ref="AL10:AL17" si="18">AJ10/AH10*100</f>
        <v>38.573367562521497</v>
      </c>
      <c r="AM10" s="19">
        <v>5000</v>
      </c>
      <c r="AN10" s="19">
        <v>2500</v>
      </c>
      <c r="AO10" s="19">
        <v>3081.2</v>
      </c>
      <c r="AP10" s="19">
        <f>AO10/AN10*100</f>
        <v>123.248</v>
      </c>
      <c r="AQ10" s="19">
        <f>AO10/AM10*100</f>
        <v>61.624000000000002</v>
      </c>
      <c r="AR10" s="19"/>
      <c r="AS10" s="19"/>
      <c r="AT10" s="19"/>
      <c r="AU10" s="19"/>
      <c r="AV10" s="19"/>
      <c r="AW10" s="19"/>
      <c r="AX10" s="39">
        <v>548370.30000000005</v>
      </c>
      <c r="AY10" s="39">
        <v>274185.2</v>
      </c>
      <c r="AZ10" s="39">
        <v>274185.2</v>
      </c>
      <c r="BA10" s="19"/>
      <c r="BB10" s="19"/>
      <c r="BC10" s="19"/>
      <c r="BD10" s="19">
        <v>42005.2</v>
      </c>
      <c r="BE10" s="19">
        <v>18602.55</v>
      </c>
      <c r="BF10" s="19">
        <v>18077.5</v>
      </c>
      <c r="BG10" s="19"/>
      <c r="BH10" s="19"/>
      <c r="BI10" s="19"/>
      <c r="BJ10" s="40"/>
      <c r="BK10" s="41"/>
      <c r="BL10" s="42"/>
      <c r="BM10" s="19">
        <f t="shared" ref="BM10:BO25" si="19">BR10+BU10+BX10+CA10</f>
        <v>59781.8</v>
      </c>
      <c r="BN10" s="19">
        <f t="shared" si="19"/>
        <v>29890.9</v>
      </c>
      <c r="BO10" s="19">
        <f t="shared" si="19"/>
        <v>17332.552</v>
      </c>
      <c r="BP10" s="19">
        <f t="shared" ref="BP10:BP29" si="20">BO10/BN10*100</f>
        <v>57.986049265830061</v>
      </c>
      <c r="BQ10" s="19">
        <f t="shared" ref="BQ10:BQ29" si="21">BO10/BM10*100</f>
        <v>28.993024632915031</v>
      </c>
      <c r="BR10" s="19">
        <v>22327</v>
      </c>
      <c r="BS10" s="19">
        <v>11163.5</v>
      </c>
      <c r="BT10" s="19">
        <v>5310.6379999999999</v>
      </c>
      <c r="BU10" s="19"/>
      <c r="BV10" s="19"/>
      <c r="BW10" s="19"/>
      <c r="BX10" s="19">
        <v>22912.799999999999</v>
      </c>
      <c r="BY10" s="19">
        <v>11456.4</v>
      </c>
      <c r="BZ10" s="19">
        <v>5153.5339999999997</v>
      </c>
      <c r="CA10" s="19">
        <v>14542</v>
      </c>
      <c r="CB10" s="19">
        <v>7271</v>
      </c>
      <c r="CC10" s="19">
        <v>6868.38</v>
      </c>
      <c r="CD10" s="19"/>
      <c r="CE10" s="19"/>
      <c r="CF10" s="19"/>
      <c r="CG10" s="19">
        <v>4975.2700000000004</v>
      </c>
      <c r="CH10" s="19">
        <v>1737.635</v>
      </c>
      <c r="CI10" s="19">
        <v>2268.7199999999998</v>
      </c>
      <c r="CJ10" s="19"/>
      <c r="CK10" s="19"/>
      <c r="CL10" s="19"/>
      <c r="CM10" s="19">
        <v>83071</v>
      </c>
      <c r="CN10" s="19">
        <v>43750</v>
      </c>
      <c r="CO10" s="19">
        <v>24748.554800000002</v>
      </c>
      <c r="CP10" s="19">
        <v>33999</v>
      </c>
      <c r="CQ10" s="19">
        <f>'[1]եկամուտ17 (2)'!$G$77</f>
        <v>10000</v>
      </c>
      <c r="CR10" s="19">
        <v>11177.6158</v>
      </c>
      <c r="CS10" s="19">
        <v>13000</v>
      </c>
      <c r="CT10" s="19">
        <v>6500</v>
      </c>
      <c r="CU10" s="19">
        <v>5191.9859999999999</v>
      </c>
      <c r="CV10" s="19">
        <v>3000</v>
      </c>
      <c r="CW10" s="19">
        <f>'[1]եկամուտ17 (2)'!$G$85</f>
        <v>500</v>
      </c>
      <c r="CX10" s="19">
        <v>1265</v>
      </c>
      <c r="CY10" s="19"/>
      <c r="CZ10" s="19"/>
      <c r="DA10" s="19"/>
      <c r="DB10" s="19"/>
      <c r="DC10" s="19"/>
      <c r="DD10" s="19">
        <v>45</v>
      </c>
      <c r="DE10" s="19"/>
      <c r="DF10" s="19">
        <f>S10+X10+AC10+AH10+AM10+AR10+AU10+AX10+BA10+BD10+BG10+BJ10+BR10+BU10+BX10+CA10+CD10+CG10+CJ10+CM10+CS10+CV10+CY10+DB10</f>
        <v>933027.07000000007</v>
      </c>
      <c r="DG10" s="19">
        <f>T10+Y10+AD10+AI10+AN10+AS10+AV10+AY10+BB10+BE10+BH10+BK10+BS10+BV10+BY10+CB10+CE10+CH10+CK10+CN10+CT10+CW10+CZ10+DC10</f>
        <v>435356.98500000004</v>
      </c>
      <c r="DH10" s="19">
        <f>U10+Z10+AE10+AJ10+AO10+AT10+AW10+AZ10+BC10+BF10+BI10+BL10+BT10+BW10+BZ10+CC10+CF10+CI10+CL10+CO10+CU10+CX10+DA10+DD10+DE10</f>
        <v>398706.13079999993</v>
      </c>
      <c r="DI10" s="19"/>
      <c r="DJ10" s="19"/>
      <c r="DK10" s="19"/>
      <c r="DL10" s="19"/>
      <c r="DM10" s="19"/>
      <c r="DN10" s="19">
        <v>0</v>
      </c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>
        <f t="shared" ref="EB10:EC25" si="22">DI10+DL10+DO10+DR10+DU10+DX10</f>
        <v>0</v>
      </c>
      <c r="EC10" s="19">
        <f t="shared" si="22"/>
        <v>0</v>
      </c>
      <c r="ED10" s="19">
        <f t="shared" ref="ED10:ED33" si="23">DK10+DN10+DQ10+DT10+DW10+DZ10+EA10</f>
        <v>0</v>
      </c>
    </row>
    <row r="11" spans="1:134" s="24" customFormat="1" ht="15" customHeight="1" x14ac:dyDescent="0.25">
      <c r="A11" s="27">
        <v>2</v>
      </c>
      <c r="B11" s="11" t="s">
        <v>11</v>
      </c>
      <c r="C11" s="31">
        <v>100731.8738</v>
      </c>
      <c r="D11" s="21">
        <f t="shared" ref="D11:E33" si="24">DF11+EB11-DX11</f>
        <v>1062158.5</v>
      </c>
      <c r="E11" s="19">
        <f t="shared" si="24"/>
        <v>523047.79999999993</v>
      </c>
      <c r="F11" s="22">
        <f t="shared" si="0"/>
        <v>502461.14329999988</v>
      </c>
      <c r="G11" s="22">
        <f t="shared" si="1"/>
        <v>96.06409649366654</v>
      </c>
      <c r="H11" s="22">
        <f t="shared" si="2"/>
        <v>47.305665143196599</v>
      </c>
      <c r="I11" s="21">
        <f t="shared" si="3"/>
        <v>216179.9</v>
      </c>
      <c r="J11" s="22">
        <f t="shared" si="4"/>
        <v>105252</v>
      </c>
      <c r="K11" s="22">
        <f t="shared" si="5"/>
        <v>90616.865300000005</v>
      </c>
      <c r="L11" s="22">
        <f t="shared" si="6"/>
        <v>86.095148120700799</v>
      </c>
      <c r="M11" s="22">
        <f t="shared" si="7"/>
        <v>41.917340742594483</v>
      </c>
      <c r="N11" s="21">
        <f t="shared" ref="N11:P33" si="25">S11+AC11</f>
        <v>79650</v>
      </c>
      <c r="O11" s="22">
        <f t="shared" si="8"/>
        <v>42837</v>
      </c>
      <c r="P11" s="19">
        <f t="shared" si="8"/>
        <v>37470.558300000004</v>
      </c>
      <c r="Q11" s="22">
        <f t="shared" si="9"/>
        <v>87.472414734925437</v>
      </c>
      <c r="R11" s="23">
        <f t="shared" si="10"/>
        <v>47.044015442561211</v>
      </c>
      <c r="S11" s="19">
        <v>4350</v>
      </c>
      <c r="T11" s="19">
        <v>2175</v>
      </c>
      <c r="U11" s="19">
        <v>2468.0463</v>
      </c>
      <c r="V11" s="19">
        <f t="shared" si="11"/>
        <v>113.47339310344829</v>
      </c>
      <c r="W11" s="19">
        <f t="shared" si="12"/>
        <v>56.736696551724144</v>
      </c>
      <c r="X11" s="19">
        <v>50350</v>
      </c>
      <c r="Y11" s="19">
        <v>22657.5</v>
      </c>
      <c r="Z11" s="19">
        <v>18950.847000000002</v>
      </c>
      <c r="AA11" s="19">
        <f t="shared" si="13"/>
        <v>83.640503144654105</v>
      </c>
      <c r="AB11" s="19">
        <f t="shared" si="14"/>
        <v>37.638226415094344</v>
      </c>
      <c r="AC11" s="19">
        <v>75300</v>
      </c>
      <c r="AD11" s="19">
        <v>40662</v>
      </c>
      <c r="AE11" s="19">
        <v>35002.512000000002</v>
      </c>
      <c r="AF11" s="19">
        <f t="shared" si="15"/>
        <v>86.081629039397967</v>
      </c>
      <c r="AG11" s="19">
        <f t="shared" si="16"/>
        <v>46.484079681274906</v>
      </c>
      <c r="AH11" s="19">
        <v>4000</v>
      </c>
      <c r="AI11" s="19">
        <v>2400</v>
      </c>
      <c r="AJ11" s="19">
        <v>2722</v>
      </c>
      <c r="AK11" s="19">
        <f t="shared" si="17"/>
        <v>113.41666666666667</v>
      </c>
      <c r="AL11" s="19">
        <f t="shared" si="18"/>
        <v>68.05</v>
      </c>
      <c r="AM11" s="19">
        <v>6300</v>
      </c>
      <c r="AN11" s="19">
        <v>3465</v>
      </c>
      <c r="AO11" s="19">
        <v>1614.4</v>
      </c>
      <c r="AP11" s="19">
        <f>AO11/AN11*100</f>
        <v>46.591630591630597</v>
      </c>
      <c r="AQ11" s="19">
        <f>AO11/AM11*100</f>
        <v>25.62539682539683</v>
      </c>
      <c r="AR11" s="19"/>
      <c r="AS11" s="19"/>
      <c r="AT11" s="19"/>
      <c r="AU11" s="19"/>
      <c r="AV11" s="19"/>
      <c r="AW11" s="19"/>
      <c r="AX11" s="39">
        <v>770504.79999999993</v>
      </c>
      <c r="AY11" s="39">
        <v>385252.39999999997</v>
      </c>
      <c r="AZ11" s="39">
        <v>385252.39999999997</v>
      </c>
      <c r="BA11" s="19"/>
      <c r="BB11" s="19"/>
      <c r="BC11" s="19"/>
      <c r="BD11" s="19">
        <v>69999.5</v>
      </c>
      <c r="BE11" s="19">
        <v>29806.3</v>
      </c>
      <c r="BF11" s="19">
        <v>29631.3</v>
      </c>
      <c r="BG11" s="19"/>
      <c r="BH11" s="19"/>
      <c r="BI11" s="19"/>
      <c r="BJ11" s="40"/>
      <c r="BK11" s="41"/>
      <c r="BL11" s="42"/>
      <c r="BM11" s="19">
        <f t="shared" si="19"/>
        <v>15500</v>
      </c>
      <c r="BN11" s="19">
        <f t="shared" si="19"/>
        <v>6602.5</v>
      </c>
      <c r="BO11" s="19">
        <f t="shared" si="19"/>
        <v>7362.21</v>
      </c>
      <c r="BP11" s="19">
        <f t="shared" si="20"/>
        <v>111.5063990912533</v>
      </c>
      <c r="BQ11" s="19">
        <f t="shared" si="21"/>
        <v>47.498129032258063</v>
      </c>
      <c r="BR11" s="19">
        <v>8000</v>
      </c>
      <c r="BS11" s="19">
        <v>3400</v>
      </c>
      <c r="BT11" s="19">
        <v>4646.5450000000001</v>
      </c>
      <c r="BU11" s="19"/>
      <c r="BV11" s="19"/>
      <c r="BW11" s="19"/>
      <c r="BX11" s="19"/>
      <c r="BY11" s="19"/>
      <c r="BZ11" s="19"/>
      <c r="CA11" s="19">
        <v>7500</v>
      </c>
      <c r="CB11" s="19">
        <v>3202.5</v>
      </c>
      <c r="CC11" s="19">
        <v>2715.665</v>
      </c>
      <c r="CD11" s="19"/>
      <c r="CE11" s="19"/>
      <c r="CF11" s="19"/>
      <c r="CG11" s="19">
        <v>5474.3</v>
      </c>
      <c r="CH11" s="19">
        <v>2737.1</v>
      </c>
      <c r="CI11" s="19">
        <v>2463.4299999999998</v>
      </c>
      <c r="CJ11" s="19"/>
      <c r="CK11" s="19"/>
      <c r="CL11" s="19"/>
      <c r="CM11" s="19">
        <v>55000</v>
      </c>
      <c r="CN11" s="19">
        <v>24600</v>
      </c>
      <c r="CO11" s="19">
        <v>14358.35</v>
      </c>
      <c r="CP11" s="19">
        <v>18000</v>
      </c>
      <c r="CQ11" s="19">
        <v>9000</v>
      </c>
      <c r="CR11" s="19">
        <v>6719</v>
      </c>
      <c r="CS11" s="19"/>
      <c r="CT11" s="19"/>
      <c r="CU11" s="19"/>
      <c r="CV11" s="19"/>
      <c r="CW11" s="19"/>
      <c r="CX11" s="19"/>
      <c r="CY11" s="19"/>
      <c r="CZ11" s="19"/>
      <c r="DA11" s="19">
        <v>267.14800000000002</v>
      </c>
      <c r="DB11" s="19">
        <v>5379.9</v>
      </c>
      <c r="DC11" s="19">
        <v>2690</v>
      </c>
      <c r="DD11" s="19">
        <v>8138.5</v>
      </c>
      <c r="DE11" s="19"/>
      <c r="DF11" s="19">
        <f>S11+X11+AC11+AH11+AM11+AR11+AU11+AX11+BA11+BD11+BG11+BJ12+BR11+BU11+BX11+CA11+CD11+CG11+CJ11+CM11+CS11+CV11+CY11+DB11</f>
        <v>1062158.5</v>
      </c>
      <c r="DG11" s="19">
        <f t="shared" ref="DG11:DG33" si="26">T11+Y11+AD11+AI11+AN11+AS11+AV11+AY11+BB11+BE11+BH11+BK11+BS11+BV11+BY11+CB11+CE11+CH11+CK11+CN11+CT11+CW11+CZ11+DC11</f>
        <v>523047.79999999993</v>
      </c>
      <c r="DH11" s="19">
        <f>U11+Z11+AE11+AJ11+AO11+AT11+AW11+AZ11+BC11+BF11+BI11+BL12+BT11+BW11+BZ11+CC11+CF11+CI11+CL11+CO11+CU11+CX11+DA11+DD11+DE11</f>
        <v>508231.14329999988</v>
      </c>
      <c r="DI11" s="19"/>
      <c r="DJ11" s="19"/>
      <c r="DK11" s="19"/>
      <c r="DL11" s="19"/>
      <c r="DM11" s="19"/>
      <c r="DN11" s="19">
        <v>-5770</v>
      </c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>
        <f t="shared" si="22"/>
        <v>0</v>
      </c>
      <c r="EC11" s="19">
        <f t="shared" si="22"/>
        <v>0</v>
      </c>
      <c r="ED11" s="19">
        <f t="shared" si="23"/>
        <v>-5770</v>
      </c>
    </row>
    <row r="12" spans="1:134" s="24" customFormat="1" ht="15" customHeight="1" x14ac:dyDescent="0.25">
      <c r="A12" s="26">
        <v>3</v>
      </c>
      <c r="B12" s="12" t="s">
        <v>12</v>
      </c>
      <c r="C12" s="31">
        <v>28131.594000000001</v>
      </c>
      <c r="D12" s="21">
        <f t="shared" si="24"/>
        <v>569437.99800000002</v>
      </c>
      <c r="E12" s="19">
        <f t="shared" si="24"/>
        <v>280673.94899999996</v>
      </c>
      <c r="F12" s="22">
        <f t="shared" si="0"/>
        <v>259047.23990000004</v>
      </c>
      <c r="G12" s="22">
        <f t="shared" si="1"/>
        <v>92.294721623772816</v>
      </c>
      <c r="H12" s="22">
        <f t="shared" si="2"/>
        <v>45.491737609684421</v>
      </c>
      <c r="I12" s="21">
        <f t="shared" si="3"/>
        <v>152618.29800000001</v>
      </c>
      <c r="J12" s="22">
        <f t="shared" si="4"/>
        <v>75129.149000000005</v>
      </c>
      <c r="K12" s="22">
        <f t="shared" si="5"/>
        <v>54161.109899999996</v>
      </c>
      <c r="L12" s="22">
        <f t="shared" si="6"/>
        <v>72.090674020545592</v>
      </c>
      <c r="M12" s="22">
        <f t="shared" si="7"/>
        <v>35.487953023824176</v>
      </c>
      <c r="N12" s="21">
        <f t="shared" si="25"/>
        <v>72124.888999999996</v>
      </c>
      <c r="O12" s="22">
        <f t="shared" si="8"/>
        <v>36062.444499999998</v>
      </c>
      <c r="P12" s="19">
        <f t="shared" si="8"/>
        <v>21533.790100000002</v>
      </c>
      <c r="Q12" s="22">
        <f t="shared" si="9"/>
        <v>59.712508119076624</v>
      </c>
      <c r="R12" s="23">
        <f t="shared" si="10"/>
        <v>29.856254059538312</v>
      </c>
      <c r="S12" s="19">
        <v>1320</v>
      </c>
      <c r="T12" s="19">
        <v>660</v>
      </c>
      <c r="U12" s="19">
        <v>426.92779999999999</v>
      </c>
      <c r="V12" s="19">
        <f t="shared" si="11"/>
        <v>64.686030303030307</v>
      </c>
      <c r="W12" s="19">
        <f t="shared" si="12"/>
        <v>32.343015151515154</v>
      </c>
      <c r="X12" s="19">
        <v>17786.109</v>
      </c>
      <c r="Y12" s="19">
        <v>8893.0545000000002</v>
      </c>
      <c r="Z12" s="19">
        <v>8884.7360000000008</v>
      </c>
      <c r="AA12" s="19">
        <f t="shared" si="13"/>
        <v>99.906460710434203</v>
      </c>
      <c r="AB12" s="19">
        <f t="shared" si="14"/>
        <v>49.953230355217102</v>
      </c>
      <c r="AC12" s="19">
        <v>70804.888999999996</v>
      </c>
      <c r="AD12" s="19">
        <v>35402.444499999998</v>
      </c>
      <c r="AE12" s="19">
        <v>21106.862300000001</v>
      </c>
      <c r="AF12" s="19">
        <f t="shared" si="15"/>
        <v>59.619787836967028</v>
      </c>
      <c r="AG12" s="19">
        <f t="shared" si="16"/>
        <v>29.809893918483514</v>
      </c>
      <c r="AH12" s="19">
        <v>4506</v>
      </c>
      <c r="AI12" s="19">
        <v>2253</v>
      </c>
      <c r="AJ12" s="19">
        <v>2132.13</v>
      </c>
      <c r="AK12" s="19">
        <f t="shared" si="17"/>
        <v>94.635153129161125</v>
      </c>
      <c r="AL12" s="19">
        <f t="shared" si="18"/>
        <v>47.317576564580563</v>
      </c>
      <c r="AM12" s="19">
        <v>6000</v>
      </c>
      <c r="AN12" s="19">
        <v>3000</v>
      </c>
      <c r="AO12" s="19">
        <v>2365.5300000000002</v>
      </c>
      <c r="AP12" s="19">
        <f>AO12/AN12*100</f>
        <v>78.850999999999999</v>
      </c>
      <c r="AQ12" s="19">
        <f>AO12/AM12*100</f>
        <v>39.4255</v>
      </c>
      <c r="AR12" s="19"/>
      <c r="AS12" s="19"/>
      <c r="AT12" s="19"/>
      <c r="AU12" s="19"/>
      <c r="AV12" s="19"/>
      <c r="AW12" s="19"/>
      <c r="AX12" s="39">
        <v>364922.5</v>
      </c>
      <c r="AY12" s="39">
        <v>182461.30000000002</v>
      </c>
      <c r="AZ12" s="39">
        <v>182461.30000000002</v>
      </c>
      <c r="BA12" s="19"/>
      <c r="BB12" s="19"/>
      <c r="BC12" s="19"/>
      <c r="BD12" s="19">
        <v>46422.9</v>
      </c>
      <c r="BE12" s="19">
        <v>20346.349999999999</v>
      </c>
      <c r="BF12" s="19">
        <v>19961.399999999998</v>
      </c>
      <c r="BG12" s="19"/>
      <c r="BH12" s="19"/>
      <c r="BI12" s="19"/>
      <c r="BJ12" s="40"/>
      <c r="BK12" s="41"/>
      <c r="BL12" s="42"/>
      <c r="BM12" s="19">
        <f t="shared" si="19"/>
        <v>11430.8</v>
      </c>
      <c r="BN12" s="19">
        <f t="shared" si="19"/>
        <v>5715.4</v>
      </c>
      <c r="BO12" s="19">
        <f t="shared" si="19"/>
        <v>6015.2429000000002</v>
      </c>
      <c r="BP12" s="19">
        <f t="shared" si="20"/>
        <v>105.24622773559157</v>
      </c>
      <c r="BQ12" s="19">
        <f t="shared" si="21"/>
        <v>52.623113867795787</v>
      </c>
      <c r="BR12" s="19">
        <v>3468.6</v>
      </c>
      <c r="BS12" s="19">
        <v>1734.3</v>
      </c>
      <c r="BT12" s="19">
        <v>583.15319999999997</v>
      </c>
      <c r="BU12" s="19">
        <v>2800</v>
      </c>
      <c r="BV12" s="19">
        <v>1400</v>
      </c>
      <c r="BW12" s="19">
        <v>2636.3076999999998</v>
      </c>
      <c r="BX12" s="19"/>
      <c r="BY12" s="19"/>
      <c r="BZ12" s="19"/>
      <c r="CA12" s="19">
        <v>5162.2</v>
      </c>
      <c r="CB12" s="19">
        <v>2581.1</v>
      </c>
      <c r="CC12" s="19">
        <v>2795.7820000000002</v>
      </c>
      <c r="CD12" s="19"/>
      <c r="CE12" s="19"/>
      <c r="CF12" s="19"/>
      <c r="CG12" s="19">
        <v>5474.3</v>
      </c>
      <c r="CH12" s="19">
        <v>2737.15</v>
      </c>
      <c r="CI12" s="19">
        <v>2463.4299999999998</v>
      </c>
      <c r="CJ12" s="19"/>
      <c r="CK12" s="19"/>
      <c r="CL12" s="19">
        <v>349.71</v>
      </c>
      <c r="CM12" s="19">
        <v>35035.300000000003</v>
      </c>
      <c r="CN12" s="19">
        <v>17517.650000000001</v>
      </c>
      <c r="CO12" s="19">
        <v>8530.9339</v>
      </c>
      <c r="CP12" s="19">
        <v>6500</v>
      </c>
      <c r="CQ12" s="19">
        <v>3250</v>
      </c>
      <c r="CR12" s="19">
        <v>2424.3163</v>
      </c>
      <c r="CS12" s="19">
        <v>1010</v>
      </c>
      <c r="CT12" s="19">
        <v>275</v>
      </c>
      <c r="CU12" s="19">
        <v>1010.07</v>
      </c>
      <c r="CV12" s="19">
        <v>700</v>
      </c>
      <c r="CW12" s="19">
        <v>150</v>
      </c>
      <c r="CX12" s="19">
        <v>700</v>
      </c>
      <c r="CY12" s="19"/>
      <c r="CZ12" s="19"/>
      <c r="DA12" s="19"/>
      <c r="DB12" s="19">
        <v>4025.2</v>
      </c>
      <c r="DC12" s="19">
        <v>1262.5999999999999</v>
      </c>
      <c r="DD12" s="19">
        <v>2638.9670000000001</v>
      </c>
      <c r="DE12" s="19"/>
      <c r="DF12" s="19">
        <f>S12+X12+AC12+AH12+AM12+AR12+AU12+AX12+BA12+BD12+BG12+BJ13+BR12+BU12+BX12+CA12+CD12+CG12+CJ12+CM12+CS12+CV12+CY12+DB12</f>
        <v>569437.99800000002</v>
      </c>
      <c r="DG12" s="19">
        <f t="shared" si="26"/>
        <v>280673.94899999996</v>
      </c>
      <c r="DH12" s="19">
        <f>U12+Z12+AE12+AJ12+AO12+AT12+AW12+AZ12+BC12+BF12+BI12+BL13+BT12+BW12+BZ12+CC12+CF12+CI12+CL12+CO12+CU12+CX12+DA12+DD12+DE12</f>
        <v>259047.23990000004</v>
      </c>
      <c r="DI12" s="19"/>
      <c r="DJ12" s="19"/>
      <c r="DK12" s="19"/>
      <c r="DL12" s="19"/>
      <c r="DM12" s="19"/>
      <c r="DN12" s="19">
        <v>0</v>
      </c>
      <c r="DO12" s="19"/>
      <c r="DP12" s="19"/>
      <c r="DQ12" s="19"/>
      <c r="DR12" s="19"/>
      <c r="DS12" s="19"/>
      <c r="DT12" s="19"/>
      <c r="DU12" s="19"/>
      <c r="DV12" s="19"/>
      <c r="DW12" s="19"/>
      <c r="DX12" s="19">
        <v>9500</v>
      </c>
      <c r="DY12" s="19"/>
      <c r="DZ12" s="19"/>
      <c r="EA12" s="19"/>
      <c r="EB12" s="19">
        <f t="shared" si="22"/>
        <v>9500</v>
      </c>
      <c r="EC12" s="19">
        <f t="shared" si="22"/>
        <v>0</v>
      </c>
      <c r="ED12" s="19">
        <f t="shared" si="23"/>
        <v>0</v>
      </c>
    </row>
    <row r="13" spans="1:134" s="24" customFormat="1" ht="15" customHeight="1" x14ac:dyDescent="0.25">
      <c r="A13" s="26">
        <v>4</v>
      </c>
      <c r="B13" s="12" t="s">
        <v>13</v>
      </c>
      <c r="C13" s="31">
        <v>111722.63709999999</v>
      </c>
      <c r="D13" s="21">
        <f t="shared" si="24"/>
        <v>320029.10000000003</v>
      </c>
      <c r="E13" s="19">
        <f t="shared" si="24"/>
        <v>159331.29999999999</v>
      </c>
      <c r="F13" s="22">
        <f t="shared" si="0"/>
        <v>135460.0361</v>
      </c>
      <c r="G13" s="22">
        <f t="shared" si="1"/>
        <v>85.01784401432738</v>
      </c>
      <c r="H13" s="22">
        <f t="shared" si="2"/>
        <v>42.327412132209226</v>
      </c>
      <c r="I13" s="21">
        <f t="shared" si="3"/>
        <v>118715.7</v>
      </c>
      <c r="J13" s="22">
        <f t="shared" si="4"/>
        <v>59357.85</v>
      </c>
      <c r="K13" s="22">
        <f t="shared" si="5"/>
        <v>34978.236099999995</v>
      </c>
      <c r="L13" s="22">
        <f t="shared" si="6"/>
        <v>58.9277342423959</v>
      </c>
      <c r="M13" s="22">
        <f t="shared" si="7"/>
        <v>29.46386712119795</v>
      </c>
      <c r="N13" s="21">
        <f t="shared" si="25"/>
        <v>48418.8</v>
      </c>
      <c r="O13" s="22">
        <f t="shared" si="8"/>
        <v>24209.4</v>
      </c>
      <c r="P13" s="19">
        <f t="shared" si="8"/>
        <v>15039.7513</v>
      </c>
      <c r="Q13" s="22">
        <f t="shared" si="9"/>
        <v>62.123601989309932</v>
      </c>
      <c r="R13" s="23">
        <f t="shared" si="10"/>
        <v>31.061800994654966</v>
      </c>
      <c r="S13" s="19">
        <v>1545.8</v>
      </c>
      <c r="T13" s="19">
        <v>772.9</v>
      </c>
      <c r="U13" s="19">
        <v>214.04130000000001</v>
      </c>
      <c r="V13" s="19">
        <f t="shared" si="11"/>
        <v>27.693272092120587</v>
      </c>
      <c r="W13" s="19">
        <f t="shared" si="12"/>
        <v>13.846636046060294</v>
      </c>
      <c r="X13" s="19">
        <v>32593</v>
      </c>
      <c r="Y13" s="19">
        <v>16296.5</v>
      </c>
      <c r="Z13" s="19">
        <v>9849.5864000000001</v>
      </c>
      <c r="AA13" s="19">
        <f t="shared" si="13"/>
        <v>60.439888319577825</v>
      </c>
      <c r="AB13" s="19">
        <f t="shared" si="14"/>
        <v>30.219944159788913</v>
      </c>
      <c r="AC13" s="19">
        <v>46873</v>
      </c>
      <c r="AD13" s="19">
        <v>23436.5</v>
      </c>
      <c r="AE13" s="19">
        <v>14825.71</v>
      </c>
      <c r="AF13" s="19">
        <f t="shared" si="15"/>
        <v>63.259061719966716</v>
      </c>
      <c r="AG13" s="19">
        <f t="shared" si="16"/>
        <v>31.629530859983358</v>
      </c>
      <c r="AH13" s="19">
        <v>4923.2</v>
      </c>
      <c r="AI13" s="19">
        <v>2461.6</v>
      </c>
      <c r="AJ13" s="19">
        <v>966.2</v>
      </c>
      <c r="AK13" s="19">
        <f t="shared" si="17"/>
        <v>39.250893727656809</v>
      </c>
      <c r="AL13" s="19">
        <f t="shared" si="18"/>
        <v>19.625446863828405</v>
      </c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39">
        <v>189613.5</v>
      </c>
      <c r="AY13" s="39">
        <v>94806.8</v>
      </c>
      <c r="AZ13" s="39">
        <v>94806.8</v>
      </c>
      <c r="BA13" s="19"/>
      <c r="BB13" s="19"/>
      <c r="BC13" s="19"/>
      <c r="BD13" s="19">
        <v>11699.900000000001</v>
      </c>
      <c r="BE13" s="19">
        <v>5166.6499999999996</v>
      </c>
      <c r="BF13" s="19">
        <v>5675</v>
      </c>
      <c r="BG13" s="19"/>
      <c r="BH13" s="19"/>
      <c r="BI13" s="19"/>
      <c r="BJ13" s="40"/>
      <c r="BK13" s="41"/>
      <c r="BL13" s="42"/>
      <c r="BM13" s="19">
        <f t="shared" si="19"/>
        <v>13677.2</v>
      </c>
      <c r="BN13" s="19">
        <f t="shared" si="19"/>
        <v>6838.6</v>
      </c>
      <c r="BO13" s="19">
        <f t="shared" si="19"/>
        <v>2919.7954</v>
      </c>
      <c r="BP13" s="19">
        <f t="shared" si="20"/>
        <v>42.695806159155381</v>
      </c>
      <c r="BQ13" s="19">
        <f t="shared" si="21"/>
        <v>21.347903079577691</v>
      </c>
      <c r="BR13" s="19">
        <v>1131</v>
      </c>
      <c r="BS13" s="19">
        <v>565.5</v>
      </c>
      <c r="BT13" s="19">
        <v>486.26339999999999</v>
      </c>
      <c r="BU13" s="19">
        <v>10294.200000000001</v>
      </c>
      <c r="BV13" s="19">
        <v>5147.1000000000004</v>
      </c>
      <c r="BW13" s="19">
        <v>1580.252</v>
      </c>
      <c r="BX13" s="19"/>
      <c r="BY13" s="19"/>
      <c r="BZ13" s="19"/>
      <c r="CA13" s="19">
        <v>2252</v>
      </c>
      <c r="CB13" s="19">
        <v>1126</v>
      </c>
      <c r="CC13" s="19">
        <v>853.28</v>
      </c>
      <c r="CD13" s="19"/>
      <c r="CE13" s="19"/>
      <c r="CF13" s="19"/>
      <c r="CG13" s="19"/>
      <c r="CH13" s="19"/>
      <c r="CI13" s="19"/>
      <c r="CJ13" s="19"/>
      <c r="CK13" s="19"/>
      <c r="CL13" s="19"/>
      <c r="CM13" s="19">
        <v>18103.5</v>
      </c>
      <c r="CN13" s="19">
        <v>9051.75</v>
      </c>
      <c r="CO13" s="19">
        <v>2827.9029999999998</v>
      </c>
      <c r="CP13" s="19">
        <v>3336</v>
      </c>
      <c r="CQ13" s="19">
        <v>1668</v>
      </c>
      <c r="CR13" s="19">
        <v>969.15300000000002</v>
      </c>
      <c r="CS13" s="19"/>
      <c r="CT13" s="19"/>
      <c r="CU13" s="19"/>
      <c r="CV13" s="19">
        <v>1000</v>
      </c>
      <c r="CW13" s="19">
        <v>500</v>
      </c>
      <c r="CX13" s="19">
        <v>1550</v>
      </c>
      <c r="CY13" s="19"/>
      <c r="CZ13" s="19"/>
      <c r="DA13" s="19"/>
      <c r="DB13" s="19"/>
      <c r="DC13" s="19"/>
      <c r="DD13" s="19">
        <v>1825</v>
      </c>
      <c r="DE13" s="19"/>
      <c r="DF13" s="19">
        <f t="shared" ref="DF13:DF33" si="27">S13+X13+AC13+AH13+AM13+AR13+AU13+AX13+BA13+BD13+BG13+BJ13+BR13+BU13+BX13+CA13+CD13+CG13+CJ13+CM13+CS13+CV13+CY13+DB13</f>
        <v>320029.10000000003</v>
      </c>
      <c r="DG13" s="19">
        <f t="shared" si="26"/>
        <v>159331.29999999999</v>
      </c>
      <c r="DH13" s="19">
        <f t="shared" ref="DH13:DH33" si="28">U13+Z13+AE13+AJ13+AO13+AT13+AW13+AZ13+BC13+BF13+BI13+BL13+BT13+BW13+BZ13+CC13+CF13+CI13+CL13+CO13+CU13+CX13+DA13+DD13+DE13</f>
        <v>135460.0361</v>
      </c>
      <c r="DI13" s="19"/>
      <c r="DJ13" s="19"/>
      <c r="DK13" s="19"/>
      <c r="DL13" s="19"/>
      <c r="DM13" s="19"/>
      <c r="DN13" s="19">
        <v>0</v>
      </c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>
        <f t="shared" si="22"/>
        <v>0</v>
      </c>
      <c r="EC13" s="19">
        <f t="shared" si="22"/>
        <v>0</v>
      </c>
      <c r="ED13" s="19">
        <f t="shared" si="23"/>
        <v>0</v>
      </c>
    </row>
    <row r="14" spans="1:134" s="24" customFormat="1" ht="15" customHeight="1" x14ac:dyDescent="0.25">
      <c r="A14" s="26">
        <v>5</v>
      </c>
      <c r="B14" s="12" t="s">
        <v>14</v>
      </c>
      <c r="C14" s="31">
        <v>9103.8202999999994</v>
      </c>
      <c r="D14" s="21">
        <f t="shared" si="24"/>
        <v>189738.3</v>
      </c>
      <c r="E14" s="19">
        <f t="shared" si="24"/>
        <v>93908.75</v>
      </c>
      <c r="F14" s="22">
        <f t="shared" si="0"/>
        <v>81343.081699999995</v>
      </c>
      <c r="G14" s="22">
        <f t="shared" si="1"/>
        <v>86.619278501737057</v>
      </c>
      <c r="H14" s="22">
        <f t="shared" si="2"/>
        <v>42.871197697038497</v>
      </c>
      <c r="I14" s="21">
        <f t="shared" si="3"/>
        <v>53286</v>
      </c>
      <c r="J14" s="22">
        <f t="shared" si="4"/>
        <v>26643</v>
      </c>
      <c r="K14" s="22">
        <f t="shared" si="5"/>
        <v>14310.681700000001</v>
      </c>
      <c r="L14" s="22">
        <f t="shared" si="6"/>
        <v>53.712726419697489</v>
      </c>
      <c r="M14" s="22">
        <f t="shared" si="7"/>
        <v>26.856363209848745</v>
      </c>
      <c r="N14" s="21">
        <f t="shared" si="25"/>
        <v>26674</v>
      </c>
      <c r="O14" s="22">
        <f t="shared" si="8"/>
        <v>13337</v>
      </c>
      <c r="P14" s="19">
        <f t="shared" si="8"/>
        <v>5395.7947000000004</v>
      </c>
      <c r="Q14" s="22">
        <f t="shared" si="9"/>
        <v>40.457334483017171</v>
      </c>
      <c r="R14" s="23">
        <f t="shared" si="10"/>
        <v>20.228667241508585</v>
      </c>
      <c r="S14" s="19">
        <v>855</v>
      </c>
      <c r="T14" s="19">
        <v>427.5</v>
      </c>
      <c r="U14" s="19">
        <v>420.30369999999999</v>
      </c>
      <c r="V14" s="19">
        <f t="shared" si="11"/>
        <v>98.316654970760226</v>
      </c>
      <c r="W14" s="19">
        <f t="shared" si="12"/>
        <v>49.158327485380113</v>
      </c>
      <c r="X14" s="19">
        <v>8492</v>
      </c>
      <c r="Y14" s="19">
        <v>4246</v>
      </c>
      <c r="Z14" s="19">
        <v>2739.2719999999999</v>
      </c>
      <c r="AA14" s="19">
        <f t="shared" si="13"/>
        <v>64.514178049929342</v>
      </c>
      <c r="AB14" s="19">
        <f t="shared" si="14"/>
        <v>32.257089024964671</v>
      </c>
      <c r="AC14" s="19">
        <v>25819</v>
      </c>
      <c r="AD14" s="19">
        <v>12909.5</v>
      </c>
      <c r="AE14" s="19">
        <v>4975.491</v>
      </c>
      <c r="AF14" s="19">
        <f t="shared" si="15"/>
        <v>38.541314535806961</v>
      </c>
      <c r="AG14" s="19">
        <f t="shared" si="16"/>
        <v>19.270657267903481</v>
      </c>
      <c r="AH14" s="19">
        <v>580</v>
      </c>
      <c r="AI14" s="19">
        <v>290</v>
      </c>
      <c r="AJ14" s="19">
        <v>170</v>
      </c>
      <c r="AK14" s="19">
        <f t="shared" si="17"/>
        <v>58.620689655172406</v>
      </c>
      <c r="AL14" s="19">
        <f t="shared" si="18"/>
        <v>29.310344827586203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39">
        <v>118947.8</v>
      </c>
      <c r="AY14" s="39">
        <v>59474</v>
      </c>
      <c r="AZ14" s="39">
        <v>59474</v>
      </c>
      <c r="BA14" s="19"/>
      <c r="BB14" s="19"/>
      <c r="BC14" s="19"/>
      <c r="BD14" s="19">
        <v>17504.5</v>
      </c>
      <c r="BE14" s="19">
        <v>7791.75</v>
      </c>
      <c r="BF14" s="19">
        <v>7558.4000000000005</v>
      </c>
      <c r="BG14" s="19"/>
      <c r="BH14" s="19"/>
      <c r="BI14" s="19"/>
      <c r="BJ14" s="40"/>
      <c r="BK14" s="41"/>
      <c r="BL14" s="42"/>
      <c r="BM14" s="19">
        <f t="shared" si="19"/>
        <v>4020</v>
      </c>
      <c r="BN14" s="19">
        <f t="shared" si="19"/>
        <v>2010</v>
      </c>
      <c r="BO14" s="19">
        <f t="shared" si="19"/>
        <v>852.30000000000007</v>
      </c>
      <c r="BP14" s="19">
        <f t="shared" si="20"/>
        <v>42.402985074626869</v>
      </c>
      <c r="BQ14" s="19">
        <f t="shared" si="21"/>
        <v>21.201492537313435</v>
      </c>
      <c r="BR14" s="19">
        <v>2600</v>
      </c>
      <c r="BS14" s="19">
        <v>1300</v>
      </c>
      <c r="BT14" s="19">
        <v>784.2</v>
      </c>
      <c r="BU14" s="19">
        <v>600</v>
      </c>
      <c r="BV14" s="19">
        <v>300</v>
      </c>
      <c r="BW14" s="19">
        <v>68.099999999999994</v>
      </c>
      <c r="BX14" s="19"/>
      <c r="BY14" s="19"/>
      <c r="BZ14" s="19"/>
      <c r="CA14" s="19">
        <v>820</v>
      </c>
      <c r="CB14" s="19">
        <v>410</v>
      </c>
      <c r="CC14" s="19">
        <v>0</v>
      </c>
      <c r="CD14" s="19"/>
      <c r="CE14" s="19"/>
      <c r="CF14" s="19"/>
      <c r="CG14" s="19"/>
      <c r="CH14" s="19"/>
      <c r="CI14" s="19"/>
      <c r="CJ14" s="19"/>
      <c r="CK14" s="19"/>
      <c r="CL14" s="19"/>
      <c r="CM14" s="19">
        <v>13500</v>
      </c>
      <c r="CN14" s="19">
        <v>6750</v>
      </c>
      <c r="CO14" s="19">
        <v>5153.3149999999996</v>
      </c>
      <c r="CP14" s="19">
        <v>2000</v>
      </c>
      <c r="CQ14" s="19">
        <v>1000</v>
      </c>
      <c r="CR14" s="19">
        <v>332.05500000000001</v>
      </c>
      <c r="CS14" s="19"/>
      <c r="CT14" s="19"/>
      <c r="CU14" s="19"/>
      <c r="CV14" s="19">
        <v>20</v>
      </c>
      <c r="CW14" s="19">
        <v>10</v>
      </c>
      <c r="CX14" s="19">
        <v>0</v>
      </c>
      <c r="CY14" s="19"/>
      <c r="CZ14" s="19"/>
      <c r="DA14" s="19"/>
      <c r="DB14" s="19"/>
      <c r="DC14" s="19"/>
      <c r="DD14" s="19"/>
      <c r="DE14" s="19"/>
      <c r="DF14" s="19">
        <f t="shared" si="27"/>
        <v>189738.3</v>
      </c>
      <c r="DG14" s="19">
        <f t="shared" si="26"/>
        <v>93908.75</v>
      </c>
      <c r="DH14" s="19">
        <f t="shared" si="28"/>
        <v>81343.081699999995</v>
      </c>
      <c r="DI14" s="19"/>
      <c r="DJ14" s="19"/>
      <c r="DK14" s="19"/>
      <c r="DL14" s="19"/>
      <c r="DM14" s="19"/>
      <c r="DN14" s="19">
        <v>0</v>
      </c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>
        <f t="shared" si="22"/>
        <v>0</v>
      </c>
      <c r="EC14" s="19">
        <f t="shared" si="22"/>
        <v>0</v>
      </c>
      <c r="ED14" s="19">
        <f t="shared" si="23"/>
        <v>0</v>
      </c>
    </row>
    <row r="15" spans="1:134" s="24" customFormat="1" ht="15" customHeight="1" x14ac:dyDescent="0.25">
      <c r="A15" s="26">
        <v>6</v>
      </c>
      <c r="B15" s="12" t="s">
        <v>15</v>
      </c>
      <c r="C15" s="31">
        <v>71637.921900000001</v>
      </c>
      <c r="D15" s="21">
        <f t="shared" si="24"/>
        <v>740829.12</v>
      </c>
      <c r="E15" s="19">
        <f t="shared" si="24"/>
        <v>356904.3</v>
      </c>
      <c r="F15" s="22">
        <f t="shared" si="0"/>
        <v>332479.05080000003</v>
      </c>
      <c r="G15" s="22">
        <f t="shared" si="1"/>
        <v>93.156358945521262</v>
      </c>
      <c r="H15" s="22">
        <f t="shared" si="2"/>
        <v>44.879317216904219</v>
      </c>
      <c r="I15" s="21">
        <f t="shared" si="3"/>
        <v>225230</v>
      </c>
      <c r="J15" s="22">
        <f t="shared" si="4"/>
        <v>112615</v>
      </c>
      <c r="K15" s="22">
        <f t="shared" si="5"/>
        <v>68775.960800000001</v>
      </c>
      <c r="L15" s="22">
        <f t="shared" si="6"/>
        <v>61.071758469120454</v>
      </c>
      <c r="M15" s="22">
        <f t="shared" si="7"/>
        <v>30.535879234560227</v>
      </c>
      <c r="N15" s="21">
        <f t="shared" si="25"/>
        <v>98873</v>
      </c>
      <c r="O15" s="22">
        <f t="shared" si="8"/>
        <v>49436.5</v>
      </c>
      <c r="P15" s="19">
        <f t="shared" si="8"/>
        <v>31244.161200000002</v>
      </c>
      <c r="Q15" s="22">
        <f t="shared" si="9"/>
        <v>63.200593084057331</v>
      </c>
      <c r="R15" s="23">
        <f t="shared" si="10"/>
        <v>31.600296542028666</v>
      </c>
      <c r="S15" s="19">
        <v>6600</v>
      </c>
      <c r="T15" s="19">
        <v>3300</v>
      </c>
      <c r="U15" s="19">
        <v>4222.7842000000001</v>
      </c>
      <c r="V15" s="19">
        <f t="shared" si="11"/>
        <v>127.96315757575758</v>
      </c>
      <c r="W15" s="19">
        <f t="shared" si="12"/>
        <v>63.981578787878789</v>
      </c>
      <c r="X15" s="19">
        <v>3500</v>
      </c>
      <c r="Y15" s="19">
        <v>1750</v>
      </c>
      <c r="Z15" s="19">
        <v>1069.2819999999999</v>
      </c>
      <c r="AA15" s="19">
        <f t="shared" si="13"/>
        <v>61.101828571428562</v>
      </c>
      <c r="AB15" s="19">
        <f t="shared" si="14"/>
        <v>30.550914285714281</v>
      </c>
      <c r="AC15" s="19">
        <v>92273</v>
      </c>
      <c r="AD15" s="19">
        <v>46136.5</v>
      </c>
      <c r="AE15" s="19">
        <v>27021.377</v>
      </c>
      <c r="AF15" s="19">
        <f t="shared" si="15"/>
        <v>58.568328763560309</v>
      </c>
      <c r="AG15" s="19">
        <f t="shared" si="16"/>
        <v>29.284164381780155</v>
      </c>
      <c r="AH15" s="19">
        <v>13039</v>
      </c>
      <c r="AI15" s="19">
        <v>6519.5</v>
      </c>
      <c r="AJ15" s="19">
        <v>2570.0100000000002</v>
      </c>
      <c r="AK15" s="19">
        <f t="shared" si="17"/>
        <v>39.420354321650436</v>
      </c>
      <c r="AL15" s="19">
        <f t="shared" si="18"/>
        <v>19.710177160825218</v>
      </c>
      <c r="AM15" s="19">
        <v>10500</v>
      </c>
      <c r="AN15" s="19">
        <v>5250</v>
      </c>
      <c r="AO15" s="19">
        <v>3512.1</v>
      </c>
      <c r="AP15" s="19">
        <f>AO15/AN15*100</f>
        <v>66.897142857142853</v>
      </c>
      <c r="AQ15" s="19">
        <f>AO15/AM15*100</f>
        <v>33.448571428571427</v>
      </c>
      <c r="AR15" s="19"/>
      <c r="AS15" s="19"/>
      <c r="AT15" s="19"/>
      <c r="AU15" s="19"/>
      <c r="AV15" s="19"/>
      <c r="AW15" s="19"/>
      <c r="AX15" s="39">
        <v>433055</v>
      </c>
      <c r="AY15" s="39">
        <v>216527.5</v>
      </c>
      <c r="AZ15" s="39">
        <v>216527.5</v>
      </c>
      <c r="BA15" s="19"/>
      <c r="BB15" s="19"/>
      <c r="BC15" s="19"/>
      <c r="BD15" s="19">
        <v>54653</v>
      </c>
      <c r="BE15" s="19">
        <v>24083.3</v>
      </c>
      <c r="BF15" s="19">
        <v>23394.799999999999</v>
      </c>
      <c r="BG15" s="19"/>
      <c r="BH15" s="19"/>
      <c r="BI15" s="19"/>
      <c r="BJ15" s="40"/>
      <c r="BK15" s="41"/>
      <c r="BL15" s="42"/>
      <c r="BM15" s="19">
        <f t="shared" si="19"/>
        <v>5000</v>
      </c>
      <c r="BN15" s="19">
        <f t="shared" si="19"/>
        <v>2500</v>
      </c>
      <c r="BO15" s="19">
        <f t="shared" si="19"/>
        <v>888.72699999999998</v>
      </c>
      <c r="BP15" s="19">
        <f t="shared" si="20"/>
        <v>35.549079999999996</v>
      </c>
      <c r="BQ15" s="19">
        <f t="shared" si="21"/>
        <v>17.774539999999998</v>
      </c>
      <c r="BR15" s="19">
        <v>5000</v>
      </c>
      <c r="BS15" s="19">
        <v>2500</v>
      </c>
      <c r="BT15" s="19">
        <v>888.72699999999998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>
        <v>7473.32</v>
      </c>
      <c r="CH15" s="19">
        <v>3678.5</v>
      </c>
      <c r="CI15" s="19">
        <v>3362.99</v>
      </c>
      <c r="CJ15" s="19"/>
      <c r="CK15" s="19"/>
      <c r="CL15" s="19"/>
      <c r="CM15" s="19">
        <v>93718</v>
      </c>
      <c r="CN15" s="19">
        <v>46859</v>
      </c>
      <c r="CO15" s="19">
        <v>28708.6806</v>
      </c>
      <c r="CP15" s="19">
        <v>33000</v>
      </c>
      <c r="CQ15" s="19">
        <v>16500</v>
      </c>
      <c r="CR15" s="19">
        <v>11782.670599999999</v>
      </c>
      <c r="CS15" s="19"/>
      <c r="CT15" s="19"/>
      <c r="CU15" s="19"/>
      <c r="CV15" s="19">
        <v>600</v>
      </c>
      <c r="CW15" s="19">
        <v>300</v>
      </c>
      <c r="CX15" s="19">
        <v>600</v>
      </c>
      <c r="CY15" s="19"/>
      <c r="CZ15" s="19"/>
      <c r="DA15" s="19"/>
      <c r="DB15" s="19"/>
      <c r="DC15" s="19"/>
      <c r="DD15" s="19">
        <v>183</v>
      </c>
      <c r="DE15" s="19"/>
      <c r="DF15" s="19">
        <f t="shared" si="27"/>
        <v>720411.32</v>
      </c>
      <c r="DG15" s="19">
        <f t="shared" si="26"/>
        <v>356904.3</v>
      </c>
      <c r="DH15" s="19">
        <f t="shared" si="28"/>
        <v>312061.25080000004</v>
      </c>
      <c r="DI15" s="19"/>
      <c r="DJ15" s="19"/>
      <c r="DK15" s="19"/>
      <c r="DL15" s="19">
        <v>20417.8</v>
      </c>
      <c r="DM15" s="19"/>
      <c r="DN15" s="19">
        <v>20417.8</v>
      </c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>
        <f t="shared" si="22"/>
        <v>20417.8</v>
      </c>
      <c r="EC15" s="19">
        <f t="shared" si="22"/>
        <v>0</v>
      </c>
      <c r="ED15" s="19">
        <f t="shared" si="23"/>
        <v>20417.8</v>
      </c>
    </row>
    <row r="16" spans="1:134" s="24" customFormat="1" ht="15" customHeight="1" x14ac:dyDescent="0.25">
      <c r="A16" s="26">
        <v>7</v>
      </c>
      <c r="B16" s="12" t="s">
        <v>16</v>
      </c>
      <c r="C16" s="31">
        <v>416.8888</v>
      </c>
      <c r="D16" s="21">
        <f t="shared" si="24"/>
        <v>93839.5</v>
      </c>
      <c r="E16" s="19">
        <f t="shared" si="24"/>
        <v>45905.5</v>
      </c>
      <c r="F16" s="22">
        <f t="shared" si="0"/>
        <v>42708.315499999997</v>
      </c>
      <c r="G16" s="22">
        <f t="shared" si="1"/>
        <v>93.035290978205225</v>
      </c>
      <c r="H16" s="22">
        <f t="shared" si="2"/>
        <v>45.512087660313618</v>
      </c>
      <c r="I16" s="21">
        <f t="shared" si="3"/>
        <v>15754.5</v>
      </c>
      <c r="J16" s="22">
        <f t="shared" si="4"/>
        <v>7762.25</v>
      </c>
      <c r="K16" s="22">
        <f t="shared" si="5"/>
        <v>4693.4155000000001</v>
      </c>
      <c r="L16" s="22">
        <f t="shared" si="6"/>
        <v>60.464626880092752</v>
      </c>
      <c r="M16" s="22">
        <f t="shared" si="7"/>
        <v>29.790951791551624</v>
      </c>
      <c r="N16" s="21">
        <f t="shared" si="25"/>
        <v>6252.5</v>
      </c>
      <c r="O16" s="22">
        <f t="shared" si="8"/>
        <v>3126.25</v>
      </c>
      <c r="P16" s="19">
        <f t="shared" si="8"/>
        <v>2406.7075</v>
      </c>
      <c r="Q16" s="22">
        <f t="shared" si="9"/>
        <v>76.983846461415425</v>
      </c>
      <c r="R16" s="23">
        <f t="shared" si="10"/>
        <v>38.491923230707712</v>
      </c>
      <c r="S16" s="19">
        <v>0</v>
      </c>
      <c r="T16" s="19">
        <v>0</v>
      </c>
      <c r="U16" s="19">
        <v>230.4075</v>
      </c>
      <c r="V16" s="19"/>
      <c r="W16" s="19"/>
      <c r="X16" s="19">
        <v>16</v>
      </c>
      <c r="Y16" s="19">
        <v>8</v>
      </c>
      <c r="Z16" s="19">
        <v>2.6</v>
      </c>
      <c r="AA16" s="19">
        <f t="shared" si="13"/>
        <v>32.5</v>
      </c>
      <c r="AB16" s="19">
        <f t="shared" si="14"/>
        <v>16.25</v>
      </c>
      <c r="AC16" s="19">
        <v>6252.5</v>
      </c>
      <c r="AD16" s="19">
        <v>3126.25</v>
      </c>
      <c r="AE16" s="19">
        <v>2176.3000000000002</v>
      </c>
      <c r="AF16" s="19">
        <f t="shared" si="15"/>
        <v>69.613754498200734</v>
      </c>
      <c r="AG16" s="19">
        <f t="shared" si="16"/>
        <v>34.806877249100367</v>
      </c>
      <c r="AH16" s="19">
        <v>532</v>
      </c>
      <c r="AI16" s="19">
        <v>266</v>
      </c>
      <c r="AJ16" s="19">
        <v>221</v>
      </c>
      <c r="AK16" s="19">
        <f t="shared" si="17"/>
        <v>83.082706766917298</v>
      </c>
      <c r="AL16" s="19">
        <f t="shared" si="18"/>
        <v>41.541353383458649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39">
        <v>64726.600000000006</v>
      </c>
      <c r="AY16" s="39">
        <v>32363.3</v>
      </c>
      <c r="AZ16" s="39">
        <v>32363.3</v>
      </c>
      <c r="BA16" s="19"/>
      <c r="BB16" s="19"/>
      <c r="BC16" s="19"/>
      <c r="BD16" s="19">
        <v>13358.4</v>
      </c>
      <c r="BE16" s="19">
        <v>5779.95</v>
      </c>
      <c r="BF16" s="19">
        <v>5651.5999999999995</v>
      </c>
      <c r="BG16" s="19"/>
      <c r="BH16" s="19"/>
      <c r="BI16" s="19"/>
      <c r="BJ16" s="40"/>
      <c r="BK16" s="41"/>
      <c r="BL16" s="42"/>
      <c r="BM16" s="19">
        <f t="shared" si="19"/>
        <v>0</v>
      </c>
      <c r="BN16" s="19">
        <f t="shared" si="19"/>
        <v>0</v>
      </c>
      <c r="BO16" s="19">
        <f t="shared" si="19"/>
        <v>30.75</v>
      </c>
      <c r="BP16" s="19"/>
      <c r="BQ16" s="19"/>
      <c r="BR16" s="19"/>
      <c r="BS16" s="19"/>
      <c r="BT16" s="19">
        <v>0</v>
      </c>
      <c r="BU16" s="19"/>
      <c r="BV16" s="19"/>
      <c r="BW16" s="19"/>
      <c r="BX16" s="19"/>
      <c r="BY16" s="19"/>
      <c r="BZ16" s="19"/>
      <c r="CA16" s="19"/>
      <c r="CB16" s="19"/>
      <c r="CC16" s="19">
        <v>30.75</v>
      </c>
      <c r="CD16" s="19"/>
      <c r="CE16" s="19"/>
      <c r="CF16" s="19"/>
      <c r="CG16" s="19"/>
      <c r="CH16" s="19"/>
      <c r="CI16" s="19"/>
      <c r="CJ16" s="19"/>
      <c r="CK16" s="19"/>
      <c r="CL16" s="19">
        <v>32.238</v>
      </c>
      <c r="CM16" s="19">
        <v>8724</v>
      </c>
      <c r="CN16" s="19">
        <v>4362</v>
      </c>
      <c r="CO16" s="19">
        <v>1770.12</v>
      </c>
      <c r="CP16" s="19">
        <v>2635</v>
      </c>
      <c r="CQ16" s="19">
        <v>1317.5</v>
      </c>
      <c r="CR16" s="19">
        <v>915.12</v>
      </c>
      <c r="CS16" s="19"/>
      <c r="CT16" s="19"/>
      <c r="CU16" s="19"/>
      <c r="CV16" s="19"/>
      <c r="CW16" s="19"/>
      <c r="CX16" s="19"/>
      <c r="CY16" s="19"/>
      <c r="CZ16" s="19"/>
      <c r="DA16" s="19"/>
      <c r="DB16" s="19">
        <v>230</v>
      </c>
      <c r="DC16" s="19"/>
      <c r="DD16" s="19">
        <v>230</v>
      </c>
      <c r="DE16" s="19"/>
      <c r="DF16" s="19">
        <f t="shared" si="27"/>
        <v>93839.5</v>
      </c>
      <c r="DG16" s="19">
        <f t="shared" si="26"/>
        <v>45905.5</v>
      </c>
      <c r="DH16" s="19">
        <f t="shared" si="28"/>
        <v>42708.315499999997</v>
      </c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>
        <f t="shared" si="22"/>
        <v>0</v>
      </c>
      <c r="EC16" s="19">
        <f t="shared" si="22"/>
        <v>0</v>
      </c>
      <c r="ED16" s="19">
        <f t="shared" si="23"/>
        <v>0</v>
      </c>
    </row>
    <row r="17" spans="1:134" s="24" customFormat="1" ht="15" customHeight="1" x14ac:dyDescent="0.25">
      <c r="A17" s="26">
        <v>8</v>
      </c>
      <c r="B17" s="12" t="s">
        <v>17</v>
      </c>
      <c r="C17" s="31">
        <v>105.0346</v>
      </c>
      <c r="D17" s="21">
        <f t="shared" si="24"/>
        <v>14354.2</v>
      </c>
      <c r="E17" s="19">
        <f t="shared" si="24"/>
        <v>6418.4</v>
      </c>
      <c r="F17" s="22">
        <f t="shared" si="0"/>
        <v>7081.8474999999999</v>
      </c>
      <c r="G17" s="22">
        <f t="shared" si="1"/>
        <v>110.33664932070297</v>
      </c>
      <c r="H17" s="22">
        <f t="shared" si="2"/>
        <v>49.336413732566072</v>
      </c>
      <c r="I17" s="21">
        <f t="shared" si="3"/>
        <v>3837.2</v>
      </c>
      <c r="J17" s="22">
        <f t="shared" si="4"/>
        <v>1918.6</v>
      </c>
      <c r="K17" s="22">
        <f t="shared" si="5"/>
        <v>2582.0475000000001</v>
      </c>
      <c r="L17" s="22">
        <f t="shared" si="6"/>
        <v>134.57977170853749</v>
      </c>
      <c r="M17" s="22">
        <f t="shared" si="7"/>
        <v>67.289885854268746</v>
      </c>
      <c r="N17" s="21">
        <f t="shared" si="25"/>
        <v>1329.5</v>
      </c>
      <c r="O17" s="22">
        <f t="shared" si="8"/>
        <v>664.75</v>
      </c>
      <c r="P17" s="19">
        <f t="shared" si="8"/>
        <v>798.30849999999998</v>
      </c>
      <c r="Q17" s="22">
        <f t="shared" si="9"/>
        <v>120.09153817224521</v>
      </c>
      <c r="R17" s="23">
        <f t="shared" si="10"/>
        <v>60.045769086122604</v>
      </c>
      <c r="S17" s="19">
        <v>0.3</v>
      </c>
      <c r="T17" s="19">
        <v>0.15</v>
      </c>
      <c r="U17" s="19">
        <v>0.1585</v>
      </c>
      <c r="V17" s="19">
        <f>U17/T17*100</f>
        <v>105.66666666666666</v>
      </c>
      <c r="W17" s="19">
        <f>U17/S17*100</f>
        <v>52.833333333333329</v>
      </c>
      <c r="X17" s="19">
        <v>2094.1999999999998</v>
      </c>
      <c r="Y17" s="19">
        <v>1047.0999999999999</v>
      </c>
      <c r="Z17" s="19">
        <v>1382.319</v>
      </c>
      <c r="AA17" s="19">
        <f t="shared" si="13"/>
        <v>132.01403877375611</v>
      </c>
      <c r="AB17" s="19">
        <f t="shared" si="14"/>
        <v>66.007019386878056</v>
      </c>
      <c r="AC17" s="19">
        <v>1329.2</v>
      </c>
      <c r="AD17" s="19">
        <v>664.6</v>
      </c>
      <c r="AE17" s="19">
        <v>798.15</v>
      </c>
      <c r="AF17" s="19">
        <f t="shared" si="15"/>
        <v>120.09479386096899</v>
      </c>
      <c r="AG17" s="19">
        <f t="shared" si="16"/>
        <v>60.047396930484496</v>
      </c>
      <c r="AH17" s="19">
        <v>4</v>
      </c>
      <c r="AI17" s="19">
        <v>2</v>
      </c>
      <c r="AJ17" s="19">
        <v>1</v>
      </c>
      <c r="AK17" s="19">
        <f t="shared" si="17"/>
        <v>50</v>
      </c>
      <c r="AL17" s="19">
        <f t="shared" si="18"/>
        <v>25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39">
        <v>8911.2999999999993</v>
      </c>
      <c r="AY17" s="39">
        <v>4455.7</v>
      </c>
      <c r="AZ17" s="39">
        <v>4455.7</v>
      </c>
      <c r="BA17" s="19"/>
      <c r="BB17" s="19"/>
      <c r="BC17" s="19"/>
      <c r="BD17" s="19">
        <v>1605.7</v>
      </c>
      <c r="BE17" s="19">
        <v>44.1</v>
      </c>
      <c r="BF17" s="19">
        <v>44.1</v>
      </c>
      <c r="BG17" s="19"/>
      <c r="BH17" s="19"/>
      <c r="BI17" s="19"/>
      <c r="BJ17" s="40"/>
      <c r="BK17" s="41"/>
      <c r="BL17" s="42"/>
      <c r="BM17" s="19">
        <f t="shared" si="19"/>
        <v>409.5</v>
      </c>
      <c r="BN17" s="19">
        <f t="shared" si="19"/>
        <v>204.75</v>
      </c>
      <c r="BO17" s="19">
        <f t="shared" si="19"/>
        <v>284.42</v>
      </c>
      <c r="BP17" s="19">
        <f t="shared" si="20"/>
        <v>138.9108669108669</v>
      </c>
      <c r="BQ17" s="19">
        <f t="shared" si="21"/>
        <v>69.45543345543345</v>
      </c>
      <c r="BR17" s="19">
        <v>409.5</v>
      </c>
      <c r="BS17" s="19">
        <v>204.75</v>
      </c>
      <c r="BT17" s="19">
        <v>284.42</v>
      </c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>
        <v>0</v>
      </c>
      <c r="CN17" s="19">
        <v>0</v>
      </c>
      <c r="CO17" s="19">
        <v>32</v>
      </c>
      <c r="CP17" s="19"/>
      <c r="CQ17" s="19"/>
      <c r="CR17" s="19">
        <v>0</v>
      </c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>
        <v>84</v>
      </c>
      <c r="DE17" s="19"/>
      <c r="DF17" s="19">
        <f t="shared" si="27"/>
        <v>14354.2</v>
      </c>
      <c r="DG17" s="19">
        <f t="shared" si="26"/>
        <v>6418.4</v>
      </c>
      <c r="DH17" s="19">
        <f t="shared" si="28"/>
        <v>7081.8474999999999</v>
      </c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>
        <f t="shared" si="22"/>
        <v>0</v>
      </c>
      <c r="EC17" s="19">
        <f t="shared" si="22"/>
        <v>0</v>
      </c>
      <c r="ED17" s="19">
        <f t="shared" si="23"/>
        <v>0</v>
      </c>
    </row>
    <row r="18" spans="1:134" s="24" customFormat="1" ht="15" customHeight="1" x14ac:dyDescent="0.25">
      <c r="A18" s="26">
        <v>9</v>
      </c>
      <c r="B18" s="12" t="s">
        <v>18</v>
      </c>
      <c r="C18" s="31">
        <v>1267.652</v>
      </c>
      <c r="D18" s="21">
        <f t="shared" si="24"/>
        <v>5629.3</v>
      </c>
      <c r="E18" s="19">
        <f t="shared" si="24"/>
        <v>2778.25</v>
      </c>
      <c r="F18" s="22">
        <f t="shared" si="0"/>
        <v>2665.6859999999997</v>
      </c>
      <c r="G18" s="22">
        <f t="shared" si="1"/>
        <v>95.94838477458832</v>
      </c>
      <c r="H18" s="22">
        <f t="shared" si="2"/>
        <v>47.353774003872587</v>
      </c>
      <c r="I18" s="21">
        <f t="shared" si="3"/>
        <v>1035.0999999999999</v>
      </c>
      <c r="J18" s="22">
        <f t="shared" si="4"/>
        <v>517.54999999999995</v>
      </c>
      <c r="K18" s="22">
        <f t="shared" si="5"/>
        <v>404.98599999999999</v>
      </c>
      <c r="L18" s="22">
        <f t="shared" si="6"/>
        <v>78.250603806395532</v>
      </c>
      <c r="M18" s="22">
        <f t="shared" si="7"/>
        <v>39.125301903197766</v>
      </c>
      <c r="N18" s="21">
        <f t="shared" si="25"/>
        <v>845.1</v>
      </c>
      <c r="O18" s="22">
        <f t="shared" si="8"/>
        <v>422.55</v>
      </c>
      <c r="P18" s="19">
        <f t="shared" si="8"/>
        <v>376.98599999999999</v>
      </c>
      <c r="Q18" s="22">
        <f t="shared" si="9"/>
        <v>89.216897408590683</v>
      </c>
      <c r="R18" s="23">
        <f t="shared" si="10"/>
        <v>44.608448704295341</v>
      </c>
      <c r="S18" s="19">
        <v>38.1</v>
      </c>
      <c r="T18" s="19">
        <v>19.05</v>
      </c>
      <c r="U18" s="19">
        <v>19.085000000000001</v>
      </c>
      <c r="V18" s="19">
        <f>U18/T18*100</f>
        <v>100.18372703412072</v>
      </c>
      <c r="W18" s="19">
        <f>U18/S18*100</f>
        <v>50.091863517060361</v>
      </c>
      <c r="X18" s="19">
        <v>100</v>
      </c>
      <c r="Y18" s="19">
        <v>50</v>
      </c>
      <c r="Z18" s="19">
        <v>28</v>
      </c>
      <c r="AA18" s="19">
        <f t="shared" si="13"/>
        <v>56.000000000000007</v>
      </c>
      <c r="AB18" s="19">
        <f t="shared" si="14"/>
        <v>28.000000000000004</v>
      </c>
      <c r="AC18" s="19">
        <v>807</v>
      </c>
      <c r="AD18" s="19">
        <v>403.5</v>
      </c>
      <c r="AE18" s="19">
        <v>357.90100000000001</v>
      </c>
      <c r="AF18" s="19">
        <f t="shared" si="15"/>
        <v>88.699132589838911</v>
      </c>
      <c r="AG18" s="19">
        <f t="shared" si="16"/>
        <v>44.349566294919455</v>
      </c>
      <c r="AH18" s="19">
        <v>0</v>
      </c>
      <c r="AI18" s="19">
        <v>0</v>
      </c>
      <c r="AJ18" s="19">
        <v>0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39">
        <v>4156.8999999999996</v>
      </c>
      <c r="AY18" s="39">
        <v>2078.5</v>
      </c>
      <c r="AZ18" s="39">
        <v>2078.5</v>
      </c>
      <c r="BA18" s="19"/>
      <c r="BB18" s="19"/>
      <c r="BC18" s="19"/>
      <c r="BD18" s="19">
        <v>437.3</v>
      </c>
      <c r="BE18" s="19">
        <v>182.2</v>
      </c>
      <c r="BF18" s="19">
        <v>182.2</v>
      </c>
      <c r="BG18" s="19"/>
      <c r="BH18" s="19"/>
      <c r="BI18" s="19"/>
      <c r="BJ18" s="40"/>
      <c r="BK18" s="41"/>
      <c r="BL18" s="42"/>
      <c r="BM18" s="19">
        <f t="shared" si="19"/>
        <v>90</v>
      </c>
      <c r="BN18" s="19">
        <f t="shared" si="19"/>
        <v>45</v>
      </c>
      <c r="BO18" s="19">
        <f t="shared" si="19"/>
        <v>0</v>
      </c>
      <c r="BP18" s="19">
        <f t="shared" si="20"/>
        <v>0</v>
      </c>
      <c r="BQ18" s="19">
        <f t="shared" si="21"/>
        <v>0</v>
      </c>
      <c r="BR18" s="19">
        <v>90</v>
      </c>
      <c r="BS18" s="19">
        <v>45</v>
      </c>
      <c r="BT18" s="19">
        <v>0</v>
      </c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>
        <v>0</v>
      </c>
      <c r="CN18" s="19"/>
      <c r="CO18" s="19">
        <v>0</v>
      </c>
      <c r="CP18" s="19"/>
      <c r="CQ18" s="19"/>
      <c r="CR18" s="19">
        <v>0</v>
      </c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>
        <f t="shared" si="27"/>
        <v>5629.3</v>
      </c>
      <c r="DG18" s="19">
        <f t="shared" si="26"/>
        <v>2778.25</v>
      </c>
      <c r="DH18" s="19">
        <f t="shared" si="28"/>
        <v>2665.6859999999997</v>
      </c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>
        <f t="shared" si="22"/>
        <v>0</v>
      </c>
      <c r="EC18" s="19">
        <f t="shared" si="22"/>
        <v>0</v>
      </c>
      <c r="ED18" s="19">
        <f t="shared" si="23"/>
        <v>0</v>
      </c>
    </row>
    <row r="19" spans="1:134" s="24" customFormat="1" ht="15" customHeight="1" x14ac:dyDescent="0.25">
      <c r="A19" s="26">
        <v>10</v>
      </c>
      <c r="B19" s="12" t="s">
        <v>19</v>
      </c>
      <c r="C19" s="31">
        <v>18956.451300000001</v>
      </c>
      <c r="D19" s="21">
        <f t="shared" si="24"/>
        <v>107059.1</v>
      </c>
      <c r="E19" s="19">
        <f t="shared" si="24"/>
        <v>53195.5</v>
      </c>
      <c r="F19" s="22">
        <f t="shared" si="0"/>
        <v>50582.9041</v>
      </c>
      <c r="G19" s="22">
        <f t="shared" si="1"/>
        <v>95.088690020772432</v>
      </c>
      <c r="H19" s="22">
        <f t="shared" si="2"/>
        <v>47.24764555278346</v>
      </c>
      <c r="I19" s="21">
        <f t="shared" si="3"/>
        <v>12795.6</v>
      </c>
      <c r="J19" s="22">
        <f t="shared" si="4"/>
        <v>6397.8</v>
      </c>
      <c r="K19" s="22">
        <f t="shared" si="5"/>
        <v>3785.2040999999999</v>
      </c>
      <c r="L19" s="22">
        <f t="shared" si="6"/>
        <v>59.164151739660511</v>
      </c>
      <c r="M19" s="22">
        <f t="shared" si="7"/>
        <v>29.582075869830255</v>
      </c>
      <c r="N19" s="21">
        <f t="shared" si="25"/>
        <v>6873.6</v>
      </c>
      <c r="O19" s="22">
        <f t="shared" si="8"/>
        <v>3436.8</v>
      </c>
      <c r="P19" s="19">
        <f t="shared" si="8"/>
        <v>1380.0821000000001</v>
      </c>
      <c r="Q19" s="22">
        <f t="shared" si="9"/>
        <v>40.156020135009314</v>
      </c>
      <c r="R19" s="23">
        <f t="shared" si="10"/>
        <v>20.078010067504657</v>
      </c>
      <c r="S19" s="19">
        <v>0</v>
      </c>
      <c r="T19" s="19">
        <v>0</v>
      </c>
      <c r="U19" s="19">
        <v>0.28610000000000002</v>
      </c>
      <c r="V19" s="19"/>
      <c r="W19" s="19"/>
      <c r="X19" s="19">
        <v>4372</v>
      </c>
      <c r="Y19" s="19">
        <v>2186</v>
      </c>
      <c r="Z19" s="19">
        <v>2186.1219999999998</v>
      </c>
      <c r="AA19" s="19">
        <f t="shared" si="13"/>
        <v>100.00558096980785</v>
      </c>
      <c r="AB19" s="19">
        <f t="shared" si="14"/>
        <v>50.002790484903926</v>
      </c>
      <c r="AC19" s="19">
        <v>6873.6</v>
      </c>
      <c r="AD19" s="19">
        <v>3436.8</v>
      </c>
      <c r="AE19" s="19">
        <v>1379.796</v>
      </c>
      <c r="AF19" s="19">
        <f t="shared" si="15"/>
        <v>40.14769553072626</v>
      </c>
      <c r="AG19" s="19">
        <f t="shared" si="16"/>
        <v>20.07384776536313</v>
      </c>
      <c r="AH19" s="19">
        <v>100</v>
      </c>
      <c r="AI19" s="19">
        <v>50</v>
      </c>
      <c r="AJ19" s="19">
        <v>0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39">
        <v>90253.9</v>
      </c>
      <c r="AY19" s="39">
        <v>45127</v>
      </c>
      <c r="AZ19" s="39">
        <v>45127</v>
      </c>
      <c r="BA19" s="19"/>
      <c r="BB19" s="19"/>
      <c r="BC19" s="19"/>
      <c r="BD19" s="19">
        <v>4009.6</v>
      </c>
      <c r="BE19" s="19">
        <v>1670.7</v>
      </c>
      <c r="BF19" s="19">
        <v>1670.7</v>
      </c>
      <c r="BG19" s="19"/>
      <c r="BH19" s="19"/>
      <c r="BI19" s="19"/>
      <c r="BJ19" s="40"/>
      <c r="BK19" s="41"/>
      <c r="BL19" s="42"/>
      <c r="BM19" s="19">
        <f t="shared" si="19"/>
        <v>1080</v>
      </c>
      <c r="BN19" s="19">
        <f t="shared" si="19"/>
        <v>540</v>
      </c>
      <c r="BO19" s="19">
        <f t="shared" si="19"/>
        <v>205</v>
      </c>
      <c r="BP19" s="19">
        <f t="shared" si="20"/>
        <v>37.962962962962962</v>
      </c>
      <c r="BQ19" s="19">
        <f t="shared" si="21"/>
        <v>18.981481481481481</v>
      </c>
      <c r="BR19" s="19">
        <v>500</v>
      </c>
      <c r="BS19" s="19">
        <v>250</v>
      </c>
      <c r="BT19" s="19">
        <v>165</v>
      </c>
      <c r="BU19" s="19"/>
      <c r="BV19" s="19"/>
      <c r="BW19" s="19"/>
      <c r="BX19" s="19"/>
      <c r="BY19" s="19"/>
      <c r="BZ19" s="19"/>
      <c r="CA19" s="19">
        <v>580</v>
      </c>
      <c r="CB19" s="19">
        <v>290</v>
      </c>
      <c r="CC19" s="19">
        <v>40</v>
      </c>
      <c r="CD19" s="19"/>
      <c r="CE19" s="19"/>
      <c r="CF19" s="19"/>
      <c r="CG19" s="19"/>
      <c r="CH19" s="19"/>
      <c r="CI19" s="19"/>
      <c r="CJ19" s="19"/>
      <c r="CK19" s="19"/>
      <c r="CL19" s="19"/>
      <c r="CM19" s="19">
        <v>370</v>
      </c>
      <c r="CN19" s="19">
        <v>185</v>
      </c>
      <c r="CO19" s="19">
        <v>14</v>
      </c>
      <c r="CP19" s="19">
        <v>370</v>
      </c>
      <c r="CQ19" s="19">
        <v>185</v>
      </c>
      <c r="CR19" s="19">
        <v>13</v>
      </c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>
        <f t="shared" si="27"/>
        <v>107059.1</v>
      </c>
      <c r="DG19" s="19">
        <f t="shared" si="26"/>
        <v>53195.5</v>
      </c>
      <c r="DH19" s="19">
        <f t="shared" si="28"/>
        <v>50582.9041</v>
      </c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>
        <f t="shared" si="22"/>
        <v>0</v>
      </c>
      <c r="EC19" s="19">
        <f t="shared" si="22"/>
        <v>0</v>
      </c>
      <c r="ED19" s="19">
        <f t="shared" si="23"/>
        <v>0</v>
      </c>
    </row>
    <row r="20" spans="1:134" s="24" customFormat="1" ht="15" customHeight="1" x14ac:dyDescent="0.25">
      <c r="A20" s="26">
        <v>11</v>
      </c>
      <c r="B20" s="12" t="s">
        <v>20</v>
      </c>
      <c r="C20" s="31">
        <v>2345.3652999999999</v>
      </c>
      <c r="D20" s="21">
        <f t="shared" si="24"/>
        <v>139657.30000000002</v>
      </c>
      <c r="E20" s="19">
        <f t="shared" si="24"/>
        <v>68982.649999999994</v>
      </c>
      <c r="F20" s="22">
        <f t="shared" si="0"/>
        <v>60952.8802</v>
      </c>
      <c r="G20" s="22">
        <f t="shared" si="1"/>
        <v>88.35972552518642</v>
      </c>
      <c r="H20" s="22">
        <f t="shared" si="2"/>
        <v>43.644607335241332</v>
      </c>
      <c r="I20" s="21">
        <f t="shared" si="3"/>
        <v>32900</v>
      </c>
      <c r="J20" s="22">
        <f t="shared" si="4"/>
        <v>16450</v>
      </c>
      <c r="K20" s="22">
        <f t="shared" si="5"/>
        <v>8536.9802</v>
      </c>
      <c r="L20" s="22">
        <f t="shared" si="6"/>
        <v>51.896536170212769</v>
      </c>
      <c r="M20" s="22">
        <f t="shared" si="7"/>
        <v>25.948268085106385</v>
      </c>
      <c r="N20" s="21">
        <f t="shared" si="25"/>
        <v>13000</v>
      </c>
      <c r="O20" s="22">
        <f t="shared" si="8"/>
        <v>6500</v>
      </c>
      <c r="P20" s="19">
        <f t="shared" si="8"/>
        <v>4632.8401999999996</v>
      </c>
      <c r="Q20" s="22">
        <f t="shared" si="9"/>
        <v>71.274464615384616</v>
      </c>
      <c r="R20" s="23">
        <f t="shared" si="10"/>
        <v>35.637232307692308</v>
      </c>
      <c r="S20" s="19">
        <v>0</v>
      </c>
      <c r="T20" s="19">
        <v>0</v>
      </c>
      <c r="U20" s="19">
        <v>18.331199999999999</v>
      </c>
      <c r="V20" s="19"/>
      <c r="W20" s="19"/>
      <c r="X20" s="19">
        <v>11300</v>
      </c>
      <c r="Y20" s="19">
        <v>5650</v>
      </c>
      <c r="Z20" s="19">
        <v>1085.3209999999999</v>
      </c>
      <c r="AA20" s="19">
        <f t="shared" si="13"/>
        <v>19.209221238938053</v>
      </c>
      <c r="AB20" s="19">
        <f t="shared" si="14"/>
        <v>9.6046106194690264</v>
      </c>
      <c r="AC20" s="19">
        <v>13000</v>
      </c>
      <c r="AD20" s="19">
        <v>6500</v>
      </c>
      <c r="AE20" s="19">
        <v>4614.509</v>
      </c>
      <c r="AF20" s="19">
        <f t="shared" si="15"/>
        <v>70.99244615384616</v>
      </c>
      <c r="AG20" s="19">
        <f t="shared" si="16"/>
        <v>35.49622307692308</v>
      </c>
      <c r="AH20" s="19">
        <v>1550</v>
      </c>
      <c r="AI20" s="19">
        <v>775</v>
      </c>
      <c r="AJ20" s="19">
        <v>37.898000000000003</v>
      </c>
      <c r="AK20" s="19">
        <f>AJ20/AI20*100</f>
        <v>4.8900645161290326</v>
      </c>
      <c r="AL20" s="19">
        <f>AJ20/AH20*100</f>
        <v>2.4450322580645163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39">
        <v>93452.1</v>
      </c>
      <c r="AY20" s="39">
        <v>46726.1</v>
      </c>
      <c r="AZ20" s="39">
        <v>46726.1</v>
      </c>
      <c r="BA20" s="19"/>
      <c r="BB20" s="19"/>
      <c r="BC20" s="19"/>
      <c r="BD20" s="19">
        <v>13305.2</v>
      </c>
      <c r="BE20" s="19">
        <v>5806.5499999999993</v>
      </c>
      <c r="BF20" s="19">
        <v>5689.7999999999993</v>
      </c>
      <c r="BG20" s="19"/>
      <c r="BH20" s="19"/>
      <c r="BI20" s="19"/>
      <c r="BJ20" s="40"/>
      <c r="BK20" s="41"/>
      <c r="BL20" s="42"/>
      <c r="BM20" s="19">
        <f t="shared" si="19"/>
        <v>1500</v>
      </c>
      <c r="BN20" s="19">
        <f t="shared" si="19"/>
        <v>750</v>
      </c>
      <c r="BO20" s="19">
        <f t="shared" si="19"/>
        <v>264.654</v>
      </c>
      <c r="BP20" s="19">
        <f t="shared" si="20"/>
        <v>35.287199999999999</v>
      </c>
      <c r="BQ20" s="19">
        <f t="shared" si="21"/>
        <v>17.643599999999999</v>
      </c>
      <c r="BR20" s="19">
        <v>1475</v>
      </c>
      <c r="BS20" s="19">
        <v>737.5</v>
      </c>
      <c r="BT20" s="19">
        <v>264.654</v>
      </c>
      <c r="BU20" s="19"/>
      <c r="BV20" s="19"/>
      <c r="BW20" s="19"/>
      <c r="BX20" s="19"/>
      <c r="BY20" s="19"/>
      <c r="BZ20" s="19"/>
      <c r="CA20" s="19">
        <v>25</v>
      </c>
      <c r="CB20" s="19">
        <v>12.5</v>
      </c>
      <c r="CC20" s="19">
        <v>0</v>
      </c>
      <c r="CD20" s="19"/>
      <c r="CE20" s="19"/>
      <c r="CF20" s="19"/>
      <c r="CG20" s="19"/>
      <c r="CH20" s="19"/>
      <c r="CI20" s="19"/>
      <c r="CJ20" s="19"/>
      <c r="CK20" s="19"/>
      <c r="CL20" s="19"/>
      <c r="CM20" s="19">
        <v>5550</v>
      </c>
      <c r="CN20" s="19">
        <v>2775</v>
      </c>
      <c r="CO20" s="19">
        <v>2516.2669999999998</v>
      </c>
      <c r="CP20" s="19"/>
      <c r="CQ20" s="19"/>
      <c r="CR20" s="19">
        <v>0</v>
      </c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>
        <f t="shared" si="27"/>
        <v>139657.30000000002</v>
      </c>
      <c r="DG20" s="19">
        <f t="shared" si="26"/>
        <v>68982.649999999994</v>
      </c>
      <c r="DH20" s="19">
        <f t="shared" si="28"/>
        <v>60952.8802</v>
      </c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>
        <f t="shared" si="22"/>
        <v>0</v>
      </c>
      <c r="EC20" s="19">
        <f t="shared" si="22"/>
        <v>0</v>
      </c>
      <c r="ED20" s="19">
        <f t="shared" si="23"/>
        <v>0</v>
      </c>
    </row>
    <row r="21" spans="1:134" s="24" customFormat="1" ht="15" customHeight="1" x14ac:dyDescent="0.25">
      <c r="A21" s="26">
        <v>12</v>
      </c>
      <c r="B21" s="12" t="s">
        <v>21</v>
      </c>
      <c r="C21" s="31">
        <v>250.81370000000001</v>
      </c>
      <c r="D21" s="21">
        <f t="shared" si="24"/>
        <v>16365.000000000002</v>
      </c>
      <c r="E21" s="19">
        <f t="shared" si="24"/>
        <v>8106.2000000000007</v>
      </c>
      <c r="F21" s="22">
        <f t="shared" si="0"/>
        <v>6619.6819000000005</v>
      </c>
      <c r="G21" s="22">
        <f t="shared" si="1"/>
        <v>81.661961214872576</v>
      </c>
      <c r="H21" s="22">
        <f t="shared" si="2"/>
        <v>40.450240757714631</v>
      </c>
      <c r="I21" s="21">
        <f t="shared" si="3"/>
        <v>4430</v>
      </c>
      <c r="J21" s="22">
        <f t="shared" si="4"/>
        <v>2215</v>
      </c>
      <c r="K21" s="22">
        <f t="shared" si="5"/>
        <v>728.4819</v>
      </c>
      <c r="L21" s="22">
        <f t="shared" si="6"/>
        <v>32.888573363431149</v>
      </c>
      <c r="M21" s="22">
        <f t="shared" si="7"/>
        <v>16.444286681715575</v>
      </c>
      <c r="N21" s="21">
        <f t="shared" si="25"/>
        <v>2860</v>
      </c>
      <c r="O21" s="22">
        <f t="shared" si="8"/>
        <v>1430</v>
      </c>
      <c r="P21" s="19">
        <f t="shared" si="8"/>
        <v>431.8954</v>
      </c>
      <c r="Q21" s="22">
        <f t="shared" si="9"/>
        <v>30.202475524475524</v>
      </c>
      <c r="R21" s="23">
        <f t="shared" si="10"/>
        <v>15.101237762237762</v>
      </c>
      <c r="S21" s="19">
        <v>60</v>
      </c>
      <c r="T21" s="19">
        <v>30</v>
      </c>
      <c r="U21" s="19">
        <v>9.5399999999999999E-2</v>
      </c>
      <c r="V21" s="19">
        <f>U21/T21*100</f>
        <v>0.318</v>
      </c>
      <c r="W21" s="19">
        <f>U21/S21*100</f>
        <v>0.159</v>
      </c>
      <c r="X21" s="19">
        <v>1500</v>
      </c>
      <c r="Y21" s="19">
        <v>750</v>
      </c>
      <c r="Z21" s="19">
        <v>280.5865</v>
      </c>
      <c r="AA21" s="19">
        <f t="shared" si="13"/>
        <v>37.411533333333338</v>
      </c>
      <c r="AB21" s="19">
        <f t="shared" si="14"/>
        <v>18.705766666666669</v>
      </c>
      <c r="AC21" s="19">
        <v>2800</v>
      </c>
      <c r="AD21" s="19">
        <v>1400</v>
      </c>
      <c r="AE21" s="19">
        <v>431.8</v>
      </c>
      <c r="AF21" s="19">
        <f t="shared" si="15"/>
        <v>30.842857142857145</v>
      </c>
      <c r="AG21" s="19">
        <f t="shared" si="16"/>
        <v>15.421428571428573</v>
      </c>
      <c r="AH21" s="19">
        <v>0</v>
      </c>
      <c r="AI21" s="19">
        <v>0</v>
      </c>
      <c r="AJ21" s="19">
        <v>0</v>
      </c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39">
        <v>11018.000000000002</v>
      </c>
      <c r="AY21" s="39">
        <v>5509.1</v>
      </c>
      <c r="AZ21" s="39">
        <v>5509.1</v>
      </c>
      <c r="BA21" s="19"/>
      <c r="BB21" s="19"/>
      <c r="BC21" s="19"/>
      <c r="BD21" s="19">
        <v>917</v>
      </c>
      <c r="BE21" s="19">
        <v>382.1</v>
      </c>
      <c r="BF21" s="19">
        <v>382.1</v>
      </c>
      <c r="BG21" s="19"/>
      <c r="BH21" s="19"/>
      <c r="BI21" s="19"/>
      <c r="BJ21" s="40"/>
      <c r="BK21" s="41"/>
      <c r="BL21" s="42"/>
      <c r="BM21" s="19">
        <f t="shared" si="19"/>
        <v>70</v>
      </c>
      <c r="BN21" s="19">
        <f t="shared" si="19"/>
        <v>35</v>
      </c>
      <c r="BO21" s="19">
        <f t="shared" si="19"/>
        <v>16</v>
      </c>
      <c r="BP21" s="19">
        <f t="shared" si="20"/>
        <v>45.714285714285715</v>
      </c>
      <c r="BQ21" s="19">
        <f t="shared" si="21"/>
        <v>22.857142857142858</v>
      </c>
      <c r="BR21" s="19"/>
      <c r="BS21" s="19"/>
      <c r="BT21" s="19">
        <v>0</v>
      </c>
      <c r="BU21" s="19">
        <v>70</v>
      </c>
      <c r="BV21" s="19">
        <v>35</v>
      </c>
      <c r="BW21" s="19">
        <v>16</v>
      </c>
      <c r="BX21" s="19"/>
      <c r="BY21" s="19"/>
      <c r="BZ21" s="19"/>
      <c r="CA21" s="19"/>
      <c r="CB21" s="19"/>
      <c r="CC21" s="19">
        <v>0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>
        <v>0</v>
      </c>
      <c r="CN21" s="19"/>
      <c r="CO21" s="19">
        <v>0</v>
      </c>
      <c r="CP21" s="19"/>
      <c r="CQ21" s="19"/>
      <c r="CR21" s="19">
        <v>0</v>
      </c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>
        <f t="shared" si="27"/>
        <v>16365.000000000002</v>
      </c>
      <c r="DG21" s="19">
        <f t="shared" si="26"/>
        <v>8106.2000000000007</v>
      </c>
      <c r="DH21" s="19">
        <f t="shared" si="28"/>
        <v>6619.6819000000005</v>
      </c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>
        <f t="shared" si="22"/>
        <v>0</v>
      </c>
      <c r="EC21" s="19">
        <f t="shared" si="22"/>
        <v>0</v>
      </c>
      <c r="ED21" s="19">
        <f t="shared" si="23"/>
        <v>0</v>
      </c>
    </row>
    <row r="22" spans="1:134" s="25" customFormat="1" ht="15" customHeight="1" x14ac:dyDescent="0.25">
      <c r="A22" s="26">
        <v>13</v>
      </c>
      <c r="B22" s="12" t="s">
        <v>22</v>
      </c>
      <c r="C22" s="31">
        <v>8235.0583000000006</v>
      </c>
      <c r="D22" s="21">
        <f t="shared" si="24"/>
        <v>103946.8</v>
      </c>
      <c r="E22" s="19">
        <f t="shared" si="24"/>
        <v>51649.600000000006</v>
      </c>
      <c r="F22" s="22">
        <f t="shared" si="0"/>
        <v>47186.950300000004</v>
      </c>
      <c r="G22" s="22">
        <f t="shared" si="1"/>
        <v>91.359759417304303</v>
      </c>
      <c r="H22" s="22">
        <f t="shared" si="2"/>
        <v>45.395289032466614</v>
      </c>
      <c r="I22" s="21">
        <f t="shared" si="3"/>
        <v>19827.8</v>
      </c>
      <c r="J22" s="22">
        <f t="shared" si="4"/>
        <v>9913.9</v>
      </c>
      <c r="K22" s="22">
        <f t="shared" si="5"/>
        <v>5451.2503000000015</v>
      </c>
      <c r="L22" s="22">
        <f t="shared" si="6"/>
        <v>54.985931873430246</v>
      </c>
      <c r="M22" s="22">
        <f t="shared" si="7"/>
        <v>27.492965936715123</v>
      </c>
      <c r="N22" s="21">
        <f t="shared" si="25"/>
        <v>9582.8000000000011</v>
      </c>
      <c r="O22" s="22">
        <f t="shared" si="8"/>
        <v>4791.4000000000005</v>
      </c>
      <c r="P22" s="19">
        <f t="shared" si="8"/>
        <v>3644.4092999999998</v>
      </c>
      <c r="Q22" s="22">
        <f t="shared" si="9"/>
        <v>76.061470551404582</v>
      </c>
      <c r="R22" s="23">
        <f t="shared" si="10"/>
        <v>38.030735275702291</v>
      </c>
      <c r="S22" s="19">
        <v>4.2</v>
      </c>
      <c r="T22" s="19">
        <v>2.1</v>
      </c>
      <c r="U22" s="19">
        <v>1.9793000000000001</v>
      </c>
      <c r="V22" s="19">
        <f>U22/T22*100</f>
        <v>94.25238095238096</v>
      </c>
      <c r="W22" s="19">
        <f>U22/S22*100</f>
        <v>47.12619047619048</v>
      </c>
      <c r="X22" s="19">
        <v>5515</v>
      </c>
      <c r="Y22" s="19">
        <v>2757.5</v>
      </c>
      <c r="Z22" s="19">
        <v>664.20100000000002</v>
      </c>
      <c r="AA22" s="19">
        <f t="shared" si="13"/>
        <v>24.087071622846782</v>
      </c>
      <c r="AB22" s="19">
        <f t="shared" si="14"/>
        <v>12.043535811423391</v>
      </c>
      <c r="AC22" s="19">
        <v>9578.6</v>
      </c>
      <c r="AD22" s="19">
        <v>4789.3</v>
      </c>
      <c r="AE22" s="19">
        <v>3642.43</v>
      </c>
      <c r="AF22" s="19">
        <f t="shared" si="15"/>
        <v>76.053494247593591</v>
      </c>
      <c r="AG22" s="19">
        <f t="shared" si="16"/>
        <v>38.026747123796795</v>
      </c>
      <c r="AH22" s="19">
        <v>580</v>
      </c>
      <c r="AI22" s="19">
        <v>290</v>
      </c>
      <c r="AJ22" s="19">
        <v>95.6</v>
      </c>
      <c r="AK22" s="19">
        <f>AJ22/AI22*100</f>
        <v>32.96551724137931</v>
      </c>
      <c r="AL22" s="19">
        <f>AJ22/AH22*100</f>
        <v>16.482758620689655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39">
        <v>79578.600000000006</v>
      </c>
      <c r="AY22" s="39">
        <v>39789.300000000003</v>
      </c>
      <c r="AZ22" s="39">
        <v>39789.300000000003</v>
      </c>
      <c r="BA22" s="19"/>
      <c r="BB22" s="19"/>
      <c r="BC22" s="19"/>
      <c r="BD22" s="19">
        <v>4540.4000000000005</v>
      </c>
      <c r="BE22" s="19">
        <v>1946.3999999999999</v>
      </c>
      <c r="BF22" s="19">
        <v>1946.3999999999999</v>
      </c>
      <c r="BG22" s="19"/>
      <c r="BH22" s="19"/>
      <c r="BI22" s="19"/>
      <c r="BJ22" s="40"/>
      <c r="BK22" s="41"/>
      <c r="BL22" s="42"/>
      <c r="BM22" s="19">
        <f t="shared" si="19"/>
        <v>950</v>
      </c>
      <c r="BN22" s="19">
        <f t="shared" si="19"/>
        <v>475</v>
      </c>
      <c r="BO22" s="19">
        <f t="shared" si="19"/>
        <v>538.94000000000005</v>
      </c>
      <c r="BP22" s="19">
        <f t="shared" si="20"/>
        <v>113.46105263157895</v>
      </c>
      <c r="BQ22" s="19">
        <f t="shared" si="21"/>
        <v>56.730526315789476</v>
      </c>
      <c r="BR22" s="19"/>
      <c r="BS22" s="19"/>
      <c r="BT22" s="19"/>
      <c r="BU22" s="19">
        <v>750</v>
      </c>
      <c r="BV22" s="19">
        <v>375</v>
      </c>
      <c r="BW22" s="19">
        <v>538.94000000000005</v>
      </c>
      <c r="BX22" s="19"/>
      <c r="BY22" s="19"/>
      <c r="BZ22" s="19"/>
      <c r="CA22" s="19">
        <v>200</v>
      </c>
      <c r="CB22" s="19">
        <v>100</v>
      </c>
      <c r="CC22" s="19">
        <v>0</v>
      </c>
      <c r="CD22" s="19"/>
      <c r="CE22" s="19"/>
      <c r="CF22" s="19"/>
      <c r="CG22" s="19"/>
      <c r="CH22" s="19"/>
      <c r="CI22" s="19"/>
      <c r="CJ22" s="19"/>
      <c r="CK22" s="19"/>
      <c r="CL22" s="19"/>
      <c r="CM22" s="19">
        <v>3200</v>
      </c>
      <c r="CN22" s="19">
        <v>1600</v>
      </c>
      <c r="CO22" s="19">
        <v>508.1</v>
      </c>
      <c r="CP22" s="19">
        <v>600</v>
      </c>
      <c r="CQ22" s="19">
        <v>300</v>
      </c>
      <c r="CR22" s="19">
        <v>89.4</v>
      </c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>
        <f t="shared" si="27"/>
        <v>103946.8</v>
      </c>
      <c r="DG22" s="19">
        <f t="shared" si="26"/>
        <v>51649.600000000006</v>
      </c>
      <c r="DH22" s="19">
        <f t="shared" si="28"/>
        <v>47186.950300000004</v>
      </c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>
        <f t="shared" si="22"/>
        <v>0</v>
      </c>
      <c r="EC22" s="19">
        <f t="shared" si="22"/>
        <v>0</v>
      </c>
      <c r="ED22" s="19">
        <f t="shared" si="23"/>
        <v>0</v>
      </c>
    </row>
    <row r="23" spans="1:134" s="25" customFormat="1" ht="15" customHeight="1" x14ac:dyDescent="0.25">
      <c r="A23" s="26">
        <v>14</v>
      </c>
      <c r="B23" s="12" t="s">
        <v>23</v>
      </c>
      <c r="C23" s="31">
        <v>868.96379999999999</v>
      </c>
      <c r="D23" s="21">
        <f t="shared" si="24"/>
        <v>60115.4</v>
      </c>
      <c r="E23" s="19">
        <f t="shared" si="24"/>
        <v>29721.350000000002</v>
      </c>
      <c r="F23" s="22">
        <f t="shared" si="0"/>
        <v>24788.9175</v>
      </c>
      <c r="G23" s="22">
        <f t="shared" si="1"/>
        <v>83.404412989315759</v>
      </c>
      <c r="H23" s="22">
        <f t="shared" si="2"/>
        <v>41.235552786806707</v>
      </c>
      <c r="I23" s="21">
        <f t="shared" si="3"/>
        <v>10241.9</v>
      </c>
      <c r="J23" s="22">
        <f t="shared" si="4"/>
        <v>5120.95</v>
      </c>
      <c r="K23" s="22">
        <f t="shared" si="5"/>
        <v>2688.5174999999999</v>
      </c>
      <c r="L23" s="22">
        <f t="shared" si="6"/>
        <v>52.500366143000811</v>
      </c>
      <c r="M23" s="22">
        <f t="shared" si="7"/>
        <v>26.250183071500405</v>
      </c>
      <c r="N23" s="21">
        <f t="shared" si="25"/>
        <v>4518.5</v>
      </c>
      <c r="O23" s="22">
        <f t="shared" si="8"/>
        <v>2259.25</v>
      </c>
      <c r="P23" s="19">
        <f t="shared" si="8"/>
        <v>1167.5595000000001</v>
      </c>
      <c r="Q23" s="22">
        <f t="shared" si="9"/>
        <v>51.679074914241454</v>
      </c>
      <c r="R23" s="23">
        <f t="shared" si="10"/>
        <v>25.839537457120727</v>
      </c>
      <c r="S23" s="19">
        <v>0</v>
      </c>
      <c r="T23" s="19">
        <v>0</v>
      </c>
      <c r="U23" s="19">
        <v>7.9275000000000002</v>
      </c>
      <c r="V23" s="19"/>
      <c r="W23" s="19"/>
      <c r="X23" s="19">
        <v>2901.4</v>
      </c>
      <c r="Y23" s="19">
        <v>1450.7</v>
      </c>
      <c r="Z23" s="19">
        <v>703.55799999999999</v>
      </c>
      <c r="AA23" s="19">
        <f t="shared" si="13"/>
        <v>48.497828634452333</v>
      </c>
      <c r="AB23" s="19">
        <f t="shared" si="14"/>
        <v>24.248914317226166</v>
      </c>
      <c r="AC23" s="19">
        <v>4518.5</v>
      </c>
      <c r="AD23" s="19">
        <v>2259.25</v>
      </c>
      <c r="AE23" s="19">
        <v>1159.6320000000001</v>
      </c>
      <c r="AF23" s="19">
        <f t="shared" si="15"/>
        <v>51.328184131902191</v>
      </c>
      <c r="AG23" s="19">
        <f t="shared" si="16"/>
        <v>25.664092065951095</v>
      </c>
      <c r="AH23" s="19">
        <v>760</v>
      </c>
      <c r="AI23" s="19">
        <v>380</v>
      </c>
      <c r="AJ23" s="19">
        <v>317.10000000000002</v>
      </c>
      <c r="AK23" s="19">
        <f>AJ23/AI23*100</f>
        <v>83.44736842105263</v>
      </c>
      <c r="AL23" s="19">
        <f>AJ23/AH23*100</f>
        <v>41.723684210526315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39">
        <v>39835.800000000003</v>
      </c>
      <c r="AY23" s="39">
        <v>19918</v>
      </c>
      <c r="AZ23" s="39">
        <v>19918</v>
      </c>
      <c r="BA23" s="19"/>
      <c r="BB23" s="19"/>
      <c r="BC23" s="19"/>
      <c r="BD23" s="19">
        <v>4037.7</v>
      </c>
      <c r="BE23" s="19">
        <v>1682.4</v>
      </c>
      <c r="BF23" s="19">
        <v>1682.4</v>
      </c>
      <c r="BG23" s="19"/>
      <c r="BH23" s="19"/>
      <c r="BI23" s="19"/>
      <c r="BJ23" s="41"/>
      <c r="BK23" s="41"/>
      <c r="BL23" s="42"/>
      <c r="BM23" s="19">
        <f t="shared" si="19"/>
        <v>672</v>
      </c>
      <c r="BN23" s="19">
        <f t="shared" si="19"/>
        <v>336</v>
      </c>
      <c r="BO23" s="19">
        <f t="shared" si="19"/>
        <v>316.60000000000002</v>
      </c>
      <c r="BP23" s="19">
        <f t="shared" si="20"/>
        <v>94.226190476190482</v>
      </c>
      <c r="BQ23" s="19">
        <f t="shared" si="21"/>
        <v>47.113095238095241</v>
      </c>
      <c r="BR23" s="19"/>
      <c r="BS23" s="19"/>
      <c r="BT23" s="19"/>
      <c r="BU23" s="19">
        <v>390</v>
      </c>
      <c r="BV23" s="19">
        <v>195</v>
      </c>
      <c r="BW23" s="19">
        <v>210.6</v>
      </c>
      <c r="BX23" s="19"/>
      <c r="BY23" s="19"/>
      <c r="BZ23" s="19"/>
      <c r="CA23" s="19">
        <v>282</v>
      </c>
      <c r="CB23" s="19">
        <v>141</v>
      </c>
      <c r="CC23" s="19">
        <v>106</v>
      </c>
      <c r="CD23" s="19"/>
      <c r="CE23" s="19"/>
      <c r="CF23" s="19"/>
      <c r="CG23" s="19"/>
      <c r="CH23" s="19"/>
      <c r="CI23" s="19"/>
      <c r="CJ23" s="19"/>
      <c r="CK23" s="19"/>
      <c r="CL23" s="19"/>
      <c r="CM23" s="19">
        <v>1390</v>
      </c>
      <c r="CN23" s="19">
        <v>695</v>
      </c>
      <c r="CO23" s="19">
        <v>183.7</v>
      </c>
      <c r="CP23" s="19">
        <v>290</v>
      </c>
      <c r="CQ23" s="19">
        <v>145</v>
      </c>
      <c r="CR23" s="19">
        <v>13.7</v>
      </c>
      <c r="CS23" s="19"/>
      <c r="CT23" s="19"/>
      <c r="CU23" s="19"/>
      <c r="CV23" s="19"/>
      <c r="CW23" s="19"/>
      <c r="CX23" s="19"/>
      <c r="CY23" s="19">
        <v>6000</v>
      </c>
      <c r="CZ23" s="19">
        <v>3000</v>
      </c>
      <c r="DA23" s="19">
        <v>500</v>
      </c>
      <c r="DB23" s="19"/>
      <c r="DC23" s="19"/>
      <c r="DD23" s="19"/>
      <c r="DE23" s="19"/>
      <c r="DF23" s="19">
        <f t="shared" si="27"/>
        <v>60115.4</v>
      </c>
      <c r="DG23" s="19">
        <f t="shared" si="26"/>
        <v>29721.350000000002</v>
      </c>
      <c r="DH23" s="19">
        <f t="shared" si="28"/>
        <v>24788.9175</v>
      </c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>
        <f t="shared" si="22"/>
        <v>0</v>
      </c>
      <c r="EC23" s="19">
        <f t="shared" si="22"/>
        <v>0</v>
      </c>
      <c r="ED23" s="19">
        <f t="shared" si="23"/>
        <v>0</v>
      </c>
    </row>
    <row r="24" spans="1:134" s="25" customFormat="1" ht="15" customHeight="1" x14ac:dyDescent="0.25">
      <c r="A24" s="26">
        <v>15</v>
      </c>
      <c r="B24" s="12" t="s">
        <v>24</v>
      </c>
      <c r="C24" s="31">
        <v>18.094200000000001</v>
      </c>
      <c r="D24" s="21">
        <f t="shared" si="24"/>
        <v>12549.4</v>
      </c>
      <c r="E24" s="19">
        <f t="shared" si="24"/>
        <v>6229.45</v>
      </c>
      <c r="F24" s="22">
        <f t="shared" si="0"/>
        <v>4114.0971</v>
      </c>
      <c r="G24" s="22">
        <f t="shared" si="1"/>
        <v>66.042702004189778</v>
      </c>
      <c r="H24" s="22">
        <f t="shared" si="2"/>
        <v>32.783217524343797</v>
      </c>
      <c r="I24" s="21">
        <f t="shared" si="3"/>
        <v>7991.7</v>
      </c>
      <c r="J24" s="22">
        <f t="shared" si="4"/>
        <v>3995.85</v>
      </c>
      <c r="K24" s="22">
        <f t="shared" si="5"/>
        <v>1880.4971</v>
      </c>
      <c r="L24" s="22">
        <f t="shared" si="6"/>
        <v>47.06125355055871</v>
      </c>
      <c r="M24" s="22">
        <f t="shared" si="7"/>
        <v>23.530626775279355</v>
      </c>
      <c r="N24" s="21">
        <f t="shared" si="25"/>
        <v>2475.6999999999998</v>
      </c>
      <c r="O24" s="22">
        <f t="shared" si="8"/>
        <v>1237.8499999999999</v>
      </c>
      <c r="P24" s="19">
        <f t="shared" si="8"/>
        <v>930.76310000000001</v>
      </c>
      <c r="Q24" s="22">
        <f t="shared" si="9"/>
        <v>75.19191339823081</v>
      </c>
      <c r="R24" s="23">
        <f t="shared" si="10"/>
        <v>37.595956699115405</v>
      </c>
      <c r="S24" s="19">
        <v>375.7</v>
      </c>
      <c r="T24" s="19">
        <v>187.85</v>
      </c>
      <c r="U24" s="19">
        <v>216.5531</v>
      </c>
      <c r="V24" s="19">
        <f>U24/T24*100</f>
        <v>115.27979771093959</v>
      </c>
      <c r="W24" s="19">
        <f>U24/S24*100</f>
        <v>57.639898855469795</v>
      </c>
      <c r="X24" s="19">
        <v>1600</v>
      </c>
      <c r="Y24" s="19">
        <v>800</v>
      </c>
      <c r="Z24" s="19">
        <v>474.23399999999998</v>
      </c>
      <c r="AA24" s="19">
        <f t="shared" si="13"/>
        <v>59.279249999999998</v>
      </c>
      <c r="AB24" s="19">
        <f t="shared" si="14"/>
        <v>29.639624999999999</v>
      </c>
      <c r="AC24" s="19">
        <v>2100</v>
      </c>
      <c r="AD24" s="19">
        <v>1050</v>
      </c>
      <c r="AE24" s="19">
        <v>714.21</v>
      </c>
      <c r="AF24" s="19">
        <f t="shared" si="15"/>
        <v>68.02</v>
      </c>
      <c r="AG24" s="19">
        <f t="shared" si="16"/>
        <v>34.01</v>
      </c>
      <c r="AH24" s="19">
        <v>36</v>
      </c>
      <c r="AI24" s="19">
        <v>18</v>
      </c>
      <c r="AJ24" s="19">
        <v>25</v>
      </c>
      <c r="AK24" s="19">
        <f>AJ24/AI24*100</f>
        <v>138.88888888888889</v>
      </c>
      <c r="AL24" s="19">
        <f>AJ24/AH24*100</f>
        <v>69.444444444444443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39">
        <v>4014.6</v>
      </c>
      <c r="AY24" s="39">
        <v>2007.3</v>
      </c>
      <c r="AZ24" s="39">
        <v>2007.3</v>
      </c>
      <c r="BA24" s="19"/>
      <c r="BB24" s="19"/>
      <c r="BC24" s="19"/>
      <c r="BD24" s="19">
        <v>543.1</v>
      </c>
      <c r="BE24" s="19">
        <v>226.3</v>
      </c>
      <c r="BF24" s="19">
        <v>226.3</v>
      </c>
      <c r="BG24" s="19"/>
      <c r="BH24" s="19"/>
      <c r="BI24" s="19"/>
      <c r="BJ24" s="41"/>
      <c r="BK24" s="41"/>
      <c r="BL24" s="42"/>
      <c r="BM24" s="19">
        <f t="shared" si="19"/>
        <v>580</v>
      </c>
      <c r="BN24" s="19">
        <f t="shared" si="19"/>
        <v>290</v>
      </c>
      <c r="BO24" s="19">
        <f t="shared" si="19"/>
        <v>450.5</v>
      </c>
      <c r="BP24" s="19">
        <f t="shared" si="20"/>
        <v>155.34482758620689</v>
      </c>
      <c r="BQ24" s="19">
        <f t="shared" si="21"/>
        <v>77.672413793103445</v>
      </c>
      <c r="BR24" s="19">
        <v>580</v>
      </c>
      <c r="BS24" s="19">
        <v>290</v>
      </c>
      <c r="BT24" s="19">
        <v>450.5</v>
      </c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>
        <v>100</v>
      </c>
      <c r="CN24" s="19">
        <v>50</v>
      </c>
      <c r="CO24" s="19">
        <v>0</v>
      </c>
      <c r="CP24" s="19"/>
      <c r="CQ24" s="19"/>
      <c r="CR24" s="19">
        <v>0</v>
      </c>
      <c r="CS24" s="19"/>
      <c r="CT24" s="19"/>
      <c r="CU24" s="19"/>
      <c r="CV24" s="19"/>
      <c r="CW24" s="19"/>
      <c r="CX24" s="19"/>
      <c r="CY24" s="19"/>
      <c r="CZ24" s="19"/>
      <c r="DA24" s="19"/>
      <c r="DB24" s="19">
        <v>3200</v>
      </c>
      <c r="DC24" s="19">
        <v>1600</v>
      </c>
      <c r="DD24" s="19">
        <v>0</v>
      </c>
      <c r="DE24" s="19"/>
      <c r="DF24" s="19">
        <f t="shared" si="27"/>
        <v>12549.4</v>
      </c>
      <c r="DG24" s="19">
        <f t="shared" si="26"/>
        <v>6229.45</v>
      </c>
      <c r="DH24" s="19">
        <f t="shared" si="28"/>
        <v>4114.0971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>
        <f t="shared" si="22"/>
        <v>0</v>
      </c>
      <c r="EC24" s="19">
        <f t="shared" si="22"/>
        <v>0</v>
      </c>
      <c r="ED24" s="19">
        <f t="shared" si="23"/>
        <v>0</v>
      </c>
    </row>
    <row r="25" spans="1:134" s="25" customFormat="1" ht="15" customHeight="1" x14ac:dyDescent="0.25">
      <c r="A25" s="26">
        <v>16</v>
      </c>
      <c r="B25" s="12" t="s">
        <v>25</v>
      </c>
      <c r="C25" s="31">
        <v>9422.86</v>
      </c>
      <c r="D25" s="21">
        <f t="shared" si="24"/>
        <v>14104.300000000001</v>
      </c>
      <c r="E25" s="19">
        <f t="shared" si="24"/>
        <v>7015.4000000000005</v>
      </c>
      <c r="F25" s="22">
        <f t="shared" si="0"/>
        <v>6524.5120000000006</v>
      </c>
      <c r="G25" s="22">
        <f t="shared" si="1"/>
        <v>93.002708327394018</v>
      </c>
      <c r="H25" s="22">
        <f t="shared" si="2"/>
        <v>46.259027388810502</v>
      </c>
      <c r="I25" s="21">
        <f t="shared" si="3"/>
        <v>5700</v>
      </c>
      <c r="J25" s="22">
        <f t="shared" si="4"/>
        <v>2850</v>
      </c>
      <c r="K25" s="22">
        <f t="shared" si="5"/>
        <v>2359.1120000000001</v>
      </c>
      <c r="L25" s="22">
        <f t="shared" si="6"/>
        <v>82.775859649122808</v>
      </c>
      <c r="M25" s="22">
        <f t="shared" si="7"/>
        <v>41.387929824561404</v>
      </c>
      <c r="N25" s="21">
        <f t="shared" si="25"/>
        <v>1200</v>
      </c>
      <c r="O25" s="22">
        <f t="shared" si="8"/>
        <v>600</v>
      </c>
      <c r="P25" s="19">
        <f t="shared" si="8"/>
        <v>616.55200000000002</v>
      </c>
      <c r="Q25" s="22">
        <f t="shared" si="9"/>
        <v>102.75866666666667</v>
      </c>
      <c r="R25" s="23">
        <f t="shared" si="10"/>
        <v>51.379333333333335</v>
      </c>
      <c r="S25" s="19">
        <v>0</v>
      </c>
      <c r="T25" s="19">
        <v>0</v>
      </c>
      <c r="U25" s="19">
        <v>5.1379999999999999</v>
      </c>
      <c r="V25" s="19"/>
      <c r="W25" s="19"/>
      <c r="X25" s="19">
        <v>3000</v>
      </c>
      <c r="Y25" s="19">
        <v>1500</v>
      </c>
      <c r="Z25" s="19">
        <v>1065.4000000000001</v>
      </c>
      <c r="AA25" s="19">
        <f t="shared" si="13"/>
        <v>71.026666666666671</v>
      </c>
      <c r="AB25" s="19">
        <f t="shared" si="14"/>
        <v>35.513333333333335</v>
      </c>
      <c r="AC25" s="19">
        <v>1200</v>
      </c>
      <c r="AD25" s="19">
        <v>600</v>
      </c>
      <c r="AE25" s="19">
        <v>611.41399999999999</v>
      </c>
      <c r="AF25" s="19">
        <f t="shared" si="15"/>
        <v>101.90233333333335</v>
      </c>
      <c r="AG25" s="19">
        <f t="shared" si="16"/>
        <v>50.951166666666673</v>
      </c>
      <c r="AH25" s="19">
        <v>200</v>
      </c>
      <c r="AI25" s="19">
        <v>100</v>
      </c>
      <c r="AJ25" s="19">
        <v>106.7</v>
      </c>
      <c r="AK25" s="19">
        <f>AJ25/AI25*100</f>
        <v>106.69999999999999</v>
      </c>
      <c r="AL25" s="19">
        <f>AJ25/AH25*100</f>
        <v>53.349999999999994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39">
        <v>7962.1</v>
      </c>
      <c r="AY25" s="39">
        <v>3981.1</v>
      </c>
      <c r="AZ25" s="39">
        <v>3981.1</v>
      </c>
      <c r="BA25" s="19"/>
      <c r="BB25" s="19"/>
      <c r="BC25" s="19"/>
      <c r="BD25" s="19">
        <v>442.2</v>
      </c>
      <c r="BE25" s="19">
        <v>184.3</v>
      </c>
      <c r="BF25" s="19">
        <v>184.3</v>
      </c>
      <c r="BG25" s="19"/>
      <c r="BH25" s="19"/>
      <c r="BI25" s="19"/>
      <c r="BJ25" s="41"/>
      <c r="BK25" s="41"/>
      <c r="BL25" s="42"/>
      <c r="BM25" s="19">
        <f t="shared" si="19"/>
        <v>1100</v>
      </c>
      <c r="BN25" s="19">
        <f t="shared" si="19"/>
        <v>550</v>
      </c>
      <c r="BO25" s="19">
        <f t="shared" si="19"/>
        <v>542.98</v>
      </c>
      <c r="BP25" s="19">
        <f t="shared" si="20"/>
        <v>98.723636363636373</v>
      </c>
      <c r="BQ25" s="19">
        <f t="shared" si="21"/>
        <v>49.361818181818187</v>
      </c>
      <c r="BR25" s="19">
        <v>1100</v>
      </c>
      <c r="BS25" s="19">
        <v>550</v>
      </c>
      <c r="BT25" s="19">
        <v>542.98</v>
      </c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>
        <v>200</v>
      </c>
      <c r="CN25" s="19">
        <v>100</v>
      </c>
      <c r="CO25" s="19">
        <v>27.48</v>
      </c>
      <c r="CP25" s="19">
        <v>200</v>
      </c>
      <c r="CQ25" s="19">
        <v>100</v>
      </c>
      <c r="CR25" s="19">
        <v>27.48</v>
      </c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>
        <f t="shared" si="27"/>
        <v>14104.300000000001</v>
      </c>
      <c r="DG25" s="19">
        <f t="shared" si="26"/>
        <v>7015.4000000000005</v>
      </c>
      <c r="DH25" s="19">
        <f t="shared" si="28"/>
        <v>6524.5120000000006</v>
      </c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>
        <f t="shared" si="22"/>
        <v>0</v>
      </c>
      <c r="EC25" s="19">
        <f t="shared" si="22"/>
        <v>0</v>
      </c>
      <c r="ED25" s="19">
        <f t="shared" si="23"/>
        <v>0</v>
      </c>
    </row>
    <row r="26" spans="1:134" s="25" customFormat="1" ht="15" customHeight="1" x14ac:dyDescent="0.25">
      <c r="A26" s="26">
        <v>17</v>
      </c>
      <c r="B26" s="12" t="s">
        <v>26</v>
      </c>
      <c r="C26" s="31">
        <v>6.0258000000000003</v>
      </c>
      <c r="D26" s="21">
        <f t="shared" si="24"/>
        <v>8594.1999999999989</v>
      </c>
      <c r="E26" s="19">
        <f t="shared" si="24"/>
        <v>4207</v>
      </c>
      <c r="F26" s="22">
        <f t="shared" si="0"/>
        <v>3953.4999999999995</v>
      </c>
      <c r="G26" s="22">
        <f t="shared" si="1"/>
        <v>93.974328500118844</v>
      </c>
      <c r="H26" s="22">
        <f t="shared" si="2"/>
        <v>46.001954806730119</v>
      </c>
      <c r="I26" s="21">
        <f t="shared" si="3"/>
        <v>1297.7</v>
      </c>
      <c r="J26" s="22">
        <f t="shared" si="4"/>
        <v>599.6</v>
      </c>
      <c r="K26" s="22">
        <f t="shared" si="5"/>
        <v>346.1</v>
      </c>
      <c r="L26" s="22">
        <f t="shared" si="6"/>
        <v>57.721814543028685</v>
      </c>
      <c r="M26" s="22">
        <f t="shared" si="7"/>
        <v>26.670262772597674</v>
      </c>
      <c r="N26" s="21">
        <f t="shared" si="25"/>
        <v>496</v>
      </c>
      <c r="O26" s="22">
        <f t="shared" si="25"/>
        <v>248</v>
      </c>
      <c r="P26" s="19">
        <f t="shared" si="25"/>
        <v>196</v>
      </c>
      <c r="Q26" s="22">
        <f t="shared" si="9"/>
        <v>79.032258064516128</v>
      </c>
      <c r="R26" s="23">
        <f t="shared" si="10"/>
        <v>39.516129032258064</v>
      </c>
      <c r="S26" s="19">
        <v>0</v>
      </c>
      <c r="T26" s="19">
        <v>0</v>
      </c>
      <c r="U26" s="19">
        <v>0</v>
      </c>
      <c r="V26" s="19"/>
      <c r="W26" s="19"/>
      <c r="X26" s="19">
        <v>596.70000000000005</v>
      </c>
      <c r="Y26" s="19">
        <v>249.1</v>
      </c>
      <c r="Z26" s="19">
        <v>150.1</v>
      </c>
      <c r="AA26" s="19">
        <f t="shared" si="13"/>
        <v>60.256924929747093</v>
      </c>
      <c r="AB26" s="19">
        <f t="shared" si="14"/>
        <v>25.15501927266633</v>
      </c>
      <c r="AC26" s="19">
        <v>496</v>
      </c>
      <c r="AD26" s="19">
        <v>248</v>
      </c>
      <c r="AE26" s="19">
        <v>196</v>
      </c>
      <c r="AF26" s="19">
        <f t="shared" si="15"/>
        <v>79.032258064516128</v>
      </c>
      <c r="AG26" s="19">
        <f t="shared" si="16"/>
        <v>39.516129032258064</v>
      </c>
      <c r="AH26" s="19">
        <v>0</v>
      </c>
      <c r="AI26" s="19">
        <v>0</v>
      </c>
      <c r="AJ26" s="19">
        <v>0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39">
        <v>6806.2999999999993</v>
      </c>
      <c r="AY26" s="39">
        <v>3403.2</v>
      </c>
      <c r="AZ26" s="39">
        <v>3403.2</v>
      </c>
      <c r="BA26" s="19"/>
      <c r="BB26" s="19"/>
      <c r="BC26" s="19"/>
      <c r="BD26" s="19">
        <v>490.2</v>
      </c>
      <c r="BE26" s="19">
        <v>204.2</v>
      </c>
      <c r="BF26" s="19">
        <v>204.2</v>
      </c>
      <c r="BG26" s="19"/>
      <c r="BH26" s="19"/>
      <c r="BI26" s="19"/>
      <c r="BJ26" s="41"/>
      <c r="BK26" s="41"/>
      <c r="BL26" s="42"/>
      <c r="BM26" s="19">
        <f t="shared" ref="BM26:BP33" si="29">BR26+BU26+BX26+CA26</f>
        <v>205</v>
      </c>
      <c r="BN26" s="19">
        <f t="shared" si="29"/>
        <v>102.5</v>
      </c>
      <c r="BO26" s="19">
        <f t="shared" si="29"/>
        <v>0</v>
      </c>
      <c r="BP26" s="19">
        <f t="shared" si="20"/>
        <v>0</v>
      </c>
      <c r="BQ26" s="19">
        <f t="shared" si="21"/>
        <v>0</v>
      </c>
      <c r="BR26" s="19">
        <v>205</v>
      </c>
      <c r="BS26" s="19">
        <v>102.5</v>
      </c>
      <c r="BT26" s="19">
        <v>0</v>
      </c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>
        <v>0</v>
      </c>
      <c r="CN26" s="19"/>
      <c r="CO26" s="19">
        <v>0</v>
      </c>
      <c r="CP26" s="19"/>
      <c r="CQ26" s="19"/>
      <c r="CR26" s="19">
        <v>0</v>
      </c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>
        <f t="shared" si="27"/>
        <v>8594.1999999999989</v>
      </c>
      <c r="DG26" s="19">
        <f t="shared" si="26"/>
        <v>4207</v>
      </c>
      <c r="DH26" s="19">
        <f t="shared" si="28"/>
        <v>3953.4999999999995</v>
      </c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>
        <f t="shared" ref="EB26:EC33" si="30">DI26+DL26+DO26+DR26+DU26+DX26</f>
        <v>0</v>
      </c>
      <c r="EC26" s="19">
        <f t="shared" si="30"/>
        <v>0</v>
      </c>
      <c r="ED26" s="19">
        <f t="shared" si="23"/>
        <v>0</v>
      </c>
    </row>
    <row r="27" spans="1:134" s="25" customFormat="1" ht="15" customHeight="1" x14ac:dyDescent="0.25">
      <c r="A27" s="26">
        <v>18</v>
      </c>
      <c r="B27" s="12" t="s">
        <v>27</v>
      </c>
      <c r="C27" s="31">
        <v>10611.527099999999</v>
      </c>
      <c r="D27" s="21">
        <f t="shared" si="24"/>
        <v>19294.099999999999</v>
      </c>
      <c r="E27" s="19">
        <f t="shared" si="24"/>
        <v>9588.2000000000007</v>
      </c>
      <c r="F27" s="22">
        <f t="shared" si="0"/>
        <v>7946.1743000000006</v>
      </c>
      <c r="G27" s="22">
        <f t="shared" si="1"/>
        <v>82.874515550363995</v>
      </c>
      <c r="H27" s="22">
        <f t="shared" si="2"/>
        <v>41.184477638241752</v>
      </c>
      <c r="I27" s="21">
        <f t="shared" si="3"/>
        <v>4857</v>
      </c>
      <c r="J27" s="22">
        <f t="shared" si="4"/>
        <v>2428.5</v>
      </c>
      <c r="K27" s="22">
        <f t="shared" si="5"/>
        <v>786.47430000000008</v>
      </c>
      <c r="L27" s="22">
        <f t="shared" si="6"/>
        <v>32.385188387893763</v>
      </c>
      <c r="M27" s="22">
        <f t="shared" si="7"/>
        <v>16.192594193946881</v>
      </c>
      <c r="N27" s="21">
        <f t="shared" si="25"/>
        <v>1358.6</v>
      </c>
      <c r="O27" s="22">
        <f t="shared" si="25"/>
        <v>679.3</v>
      </c>
      <c r="P27" s="19">
        <f t="shared" si="25"/>
        <v>392.43129999999996</v>
      </c>
      <c r="Q27" s="22">
        <f t="shared" si="9"/>
        <v>57.769954364787282</v>
      </c>
      <c r="R27" s="23">
        <f t="shared" si="10"/>
        <v>28.884977182393641</v>
      </c>
      <c r="S27" s="19">
        <v>44.6</v>
      </c>
      <c r="T27" s="19">
        <v>22.3</v>
      </c>
      <c r="U27" s="19">
        <v>18.531300000000002</v>
      </c>
      <c r="V27" s="19">
        <f>U27/T27*100</f>
        <v>83.100000000000009</v>
      </c>
      <c r="W27" s="19">
        <f>U27/S27*100</f>
        <v>41.550000000000004</v>
      </c>
      <c r="X27" s="19">
        <v>1952.4</v>
      </c>
      <c r="Y27" s="19">
        <v>976.2</v>
      </c>
      <c r="Z27" s="19">
        <v>313.84300000000002</v>
      </c>
      <c r="AA27" s="19">
        <f t="shared" si="13"/>
        <v>32.149457078467528</v>
      </c>
      <c r="AB27" s="19">
        <f t="shared" si="14"/>
        <v>16.074728539233764</v>
      </c>
      <c r="AC27" s="19">
        <v>1314</v>
      </c>
      <c r="AD27" s="19">
        <v>657</v>
      </c>
      <c r="AE27" s="19">
        <v>373.9</v>
      </c>
      <c r="AF27" s="19">
        <f t="shared" si="15"/>
        <v>56.910197869101978</v>
      </c>
      <c r="AG27" s="19">
        <f t="shared" si="16"/>
        <v>28.455098934550989</v>
      </c>
      <c r="AH27" s="19">
        <v>120</v>
      </c>
      <c r="AI27" s="19">
        <v>60</v>
      </c>
      <c r="AJ27" s="19">
        <v>4</v>
      </c>
      <c r="AK27" s="19">
        <f t="shared" ref="AK27:AK34" si="31">AJ27/AI27*100</f>
        <v>6.666666666666667</v>
      </c>
      <c r="AL27" s="19">
        <f t="shared" ref="AL27:AL34" si="32">AJ27/AH27*100</f>
        <v>3.3333333333333335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39">
        <v>13730.099999999999</v>
      </c>
      <c r="AY27" s="39">
        <v>6865.1</v>
      </c>
      <c r="AZ27" s="39">
        <v>6865.1</v>
      </c>
      <c r="BA27" s="19"/>
      <c r="BB27" s="19"/>
      <c r="BC27" s="19"/>
      <c r="BD27" s="19">
        <v>707</v>
      </c>
      <c r="BE27" s="19">
        <v>294.60000000000002</v>
      </c>
      <c r="BF27" s="19">
        <v>294.60000000000002</v>
      </c>
      <c r="BG27" s="19"/>
      <c r="BH27" s="19"/>
      <c r="BI27" s="19"/>
      <c r="BJ27" s="41"/>
      <c r="BK27" s="41"/>
      <c r="BL27" s="42"/>
      <c r="BM27" s="19">
        <f t="shared" si="29"/>
        <v>1226</v>
      </c>
      <c r="BN27" s="19">
        <f t="shared" si="29"/>
        <v>613</v>
      </c>
      <c r="BO27" s="19">
        <f t="shared" si="29"/>
        <v>36.200000000000003</v>
      </c>
      <c r="BP27" s="19">
        <f t="shared" si="20"/>
        <v>5.9053833605220234</v>
      </c>
      <c r="BQ27" s="19">
        <f t="shared" si="21"/>
        <v>2.9526916802610117</v>
      </c>
      <c r="BR27" s="19">
        <v>1226</v>
      </c>
      <c r="BS27" s="19">
        <v>613</v>
      </c>
      <c r="BT27" s="19">
        <v>36.200000000000003</v>
      </c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>
        <v>200</v>
      </c>
      <c r="CN27" s="19">
        <v>100</v>
      </c>
      <c r="CO27" s="19">
        <v>40</v>
      </c>
      <c r="CP27" s="19">
        <v>108</v>
      </c>
      <c r="CQ27" s="19">
        <v>54</v>
      </c>
      <c r="CR27" s="19">
        <v>0</v>
      </c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>
        <f t="shared" si="27"/>
        <v>19294.099999999999</v>
      </c>
      <c r="DG27" s="19">
        <f t="shared" si="26"/>
        <v>9588.2000000000007</v>
      </c>
      <c r="DH27" s="19">
        <f t="shared" si="28"/>
        <v>7946.1743000000006</v>
      </c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>
        <f t="shared" si="30"/>
        <v>0</v>
      </c>
      <c r="EC27" s="19">
        <f t="shared" si="30"/>
        <v>0</v>
      </c>
      <c r="ED27" s="19">
        <f t="shared" si="23"/>
        <v>0</v>
      </c>
    </row>
    <row r="28" spans="1:134" s="25" customFormat="1" ht="15" customHeight="1" x14ac:dyDescent="0.25">
      <c r="A28" s="26">
        <v>19</v>
      </c>
      <c r="B28" s="12" t="s">
        <v>28</v>
      </c>
      <c r="C28" s="31">
        <v>3.4</v>
      </c>
      <c r="D28" s="21">
        <f t="shared" si="24"/>
        <v>52812.7</v>
      </c>
      <c r="E28" s="19">
        <f t="shared" si="24"/>
        <v>26114.6</v>
      </c>
      <c r="F28" s="22">
        <f t="shared" si="0"/>
        <v>22306.0088</v>
      </c>
      <c r="G28" s="22">
        <f t="shared" si="1"/>
        <v>85.415854732601687</v>
      </c>
      <c r="H28" s="22">
        <f t="shared" si="2"/>
        <v>42.236069733227048</v>
      </c>
      <c r="I28" s="21">
        <f t="shared" si="3"/>
        <v>12017.800000000001</v>
      </c>
      <c r="J28" s="22">
        <f t="shared" si="4"/>
        <v>6008.9000000000005</v>
      </c>
      <c r="K28" s="22">
        <f t="shared" si="5"/>
        <v>2200.3087999999998</v>
      </c>
      <c r="L28" s="22">
        <f t="shared" si="6"/>
        <v>36.617497378887975</v>
      </c>
      <c r="M28" s="22">
        <f t="shared" si="7"/>
        <v>18.308748689443988</v>
      </c>
      <c r="N28" s="21">
        <f t="shared" si="25"/>
        <v>5141.7</v>
      </c>
      <c r="O28" s="22">
        <f t="shared" si="25"/>
        <v>2570.85</v>
      </c>
      <c r="P28" s="19">
        <f t="shared" si="25"/>
        <v>1204.6468</v>
      </c>
      <c r="Q28" s="22">
        <f t="shared" si="9"/>
        <v>46.857918587237684</v>
      </c>
      <c r="R28" s="23">
        <f t="shared" si="10"/>
        <v>23.428959293618842</v>
      </c>
      <c r="S28" s="19">
        <v>0</v>
      </c>
      <c r="T28" s="19">
        <v>0</v>
      </c>
      <c r="U28" s="19">
        <v>0.1268</v>
      </c>
      <c r="V28" s="19"/>
      <c r="W28" s="19"/>
      <c r="X28" s="19">
        <v>2590</v>
      </c>
      <c r="Y28" s="19">
        <v>1295</v>
      </c>
      <c r="Z28" s="19">
        <v>589.77200000000005</v>
      </c>
      <c r="AA28" s="19">
        <f t="shared" si="13"/>
        <v>45.542239382239387</v>
      </c>
      <c r="AB28" s="19">
        <f t="shared" si="14"/>
        <v>22.771119691119694</v>
      </c>
      <c r="AC28" s="19">
        <v>5141.7</v>
      </c>
      <c r="AD28" s="19">
        <v>2570.85</v>
      </c>
      <c r="AE28" s="19">
        <v>1204.52</v>
      </c>
      <c r="AF28" s="19">
        <f t="shared" si="15"/>
        <v>46.852986366376882</v>
      </c>
      <c r="AG28" s="19">
        <f t="shared" si="16"/>
        <v>23.426493183188441</v>
      </c>
      <c r="AH28" s="19">
        <v>40</v>
      </c>
      <c r="AI28" s="19">
        <v>20</v>
      </c>
      <c r="AJ28" s="19">
        <v>10</v>
      </c>
      <c r="AK28" s="19">
        <f t="shared" si="31"/>
        <v>50</v>
      </c>
      <c r="AL28" s="19">
        <f t="shared" si="32"/>
        <v>25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39">
        <v>37293.9</v>
      </c>
      <c r="AY28" s="39">
        <v>18647</v>
      </c>
      <c r="AZ28" s="39">
        <v>18647</v>
      </c>
      <c r="BA28" s="19"/>
      <c r="BB28" s="19"/>
      <c r="BC28" s="19"/>
      <c r="BD28" s="19">
        <v>3501</v>
      </c>
      <c r="BE28" s="19">
        <v>1458.7</v>
      </c>
      <c r="BF28" s="19">
        <v>1458.7</v>
      </c>
      <c r="BG28" s="19"/>
      <c r="BH28" s="19"/>
      <c r="BI28" s="19"/>
      <c r="BJ28" s="41"/>
      <c r="BK28" s="41"/>
      <c r="BL28" s="42"/>
      <c r="BM28" s="19">
        <f t="shared" si="29"/>
        <v>886.1</v>
      </c>
      <c r="BN28" s="19">
        <f t="shared" si="29"/>
        <v>443.05</v>
      </c>
      <c r="BO28" s="19">
        <f t="shared" si="29"/>
        <v>218</v>
      </c>
      <c r="BP28" s="19">
        <f t="shared" si="20"/>
        <v>49.204378738291389</v>
      </c>
      <c r="BQ28" s="19">
        <f t="shared" si="21"/>
        <v>24.602189369145695</v>
      </c>
      <c r="BR28" s="19">
        <v>616</v>
      </c>
      <c r="BS28" s="19">
        <v>308</v>
      </c>
      <c r="BT28" s="19">
        <v>198</v>
      </c>
      <c r="BU28" s="19"/>
      <c r="BV28" s="19"/>
      <c r="BW28" s="19"/>
      <c r="BX28" s="19"/>
      <c r="BY28" s="19"/>
      <c r="BZ28" s="19"/>
      <c r="CA28" s="19">
        <v>270.10000000000002</v>
      </c>
      <c r="CB28" s="19">
        <v>135.05000000000001</v>
      </c>
      <c r="CC28" s="19">
        <v>20</v>
      </c>
      <c r="CD28" s="19"/>
      <c r="CE28" s="19"/>
      <c r="CF28" s="19"/>
      <c r="CG28" s="19"/>
      <c r="CH28" s="19"/>
      <c r="CI28" s="19"/>
      <c r="CJ28" s="19"/>
      <c r="CK28" s="19"/>
      <c r="CL28" s="19"/>
      <c r="CM28" s="19">
        <v>3360</v>
      </c>
      <c r="CN28" s="19">
        <v>1680</v>
      </c>
      <c r="CO28" s="19">
        <v>177.89</v>
      </c>
      <c r="CP28" s="19">
        <v>960</v>
      </c>
      <c r="CQ28" s="19">
        <v>480</v>
      </c>
      <c r="CR28" s="19">
        <v>167.89</v>
      </c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>
        <f t="shared" si="27"/>
        <v>52812.7</v>
      </c>
      <c r="DG28" s="19">
        <f t="shared" si="26"/>
        <v>26114.6</v>
      </c>
      <c r="DH28" s="19">
        <f t="shared" si="28"/>
        <v>22306.0088</v>
      </c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>
        <f t="shared" si="30"/>
        <v>0</v>
      </c>
      <c r="EC28" s="19">
        <f t="shared" si="30"/>
        <v>0</v>
      </c>
      <c r="ED28" s="19">
        <f t="shared" si="23"/>
        <v>0</v>
      </c>
    </row>
    <row r="29" spans="1:134" s="25" customFormat="1" ht="15" customHeight="1" x14ac:dyDescent="0.25">
      <c r="A29" s="26">
        <v>20</v>
      </c>
      <c r="B29" s="12" t="s">
        <v>29</v>
      </c>
      <c r="C29" s="31">
        <v>555.81619999999998</v>
      </c>
      <c r="D29" s="21">
        <f t="shared" si="24"/>
        <v>15811</v>
      </c>
      <c r="E29" s="19">
        <f t="shared" si="24"/>
        <v>7870.6</v>
      </c>
      <c r="F29" s="22">
        <f t="shared" si="0"/>
        <v>7865.4291000000003</v>
      </c>
      <c r="G29" s="22">
        <f t="shared" si="1"/>
        <v>99.934301069804079</v>
      </c>
      <c r="H29" s="22">
        <f t="shared" si="2"/>
        <v>49.746563152235787</v>
      </c>
      <c r="I29" s="21">
        <f t="shared" si="3"/>
        <v>4450.6000000000004</v>
      </c>
      <c r="J29" s="22">
        <f t="shared" si="4"/>
        <v>2225.3000000000002</v>
      </c>
      <c r="K29" s="22">
        <f t="shared" si="5"/>
        <v>1320.1290999999999</v>
      </c>
      <c r="L29" s="22">
        <f t="shared" si="6"/>
        <v>59.32364624994382</v>
      </c>
      <c r="M29" s="22">
        <f t="shared" si="7"/>
        <v>29.66182312497191</v>
      </c>
      <c r="N29" s="21">
        <f t="shared" si="25"/>
        <v>1502</v>
      </c>
      <c r="O29" s="22">
        <f t="shared" si="25"/>
        <v>751</v>
      </c>
      <c r="P29" s="19">
        <f t="shared" si="25"/>
        <v>317.82909999999998</v>
      </c>
      <c r="Q29" s="22">
        <f t="shared" si="9"/>
        <v>42.320785619174437</v>
      </c>
      <c r="R29" s="23">
        <f t="shared" si="10"/>
        <v>21.160392809587218</v>
      </c>
      <c r="S29" s="19">
        <v>0</v>
      </c>
      <c r="T29" s="19">
        <v>0</v>
      </c>
      <c r="U29" s="19">
        <v>0.12909999999999999</v>
      </c>
      <c r="V29" s="19"/>
      <c r="W29" s="19"/>
      <c r="X29" s="19">
        <v>1586.5</v>
      </c>
      <c r="Y29" s="19">
        <v>793.25</v>
      </c>
      <c r="Z29" s="19">
        <v>781.7</v>
      </c>
      <c r="AA29" s="19">
        <f t="shared" si="13"/>
        <v>98.543964702174605</v>
      </c>
      <c r="AB29" s="19">
        <f t="shared" si="14"/>
        <v>49.271982351087303</v>
      </c>
      <c r="AC29" s="19">
        <v>1502</v>
      </c>
      <c r="AD29" s="19">
        <v>751</v>
      </c>
      <c r="AE29" s="19">
        <v>317.7</v>
      </c>
      <c r="AF29" s="19">
        <f t="shared" si="15"/>
        <v>42.303595206391478</v>
      </c>
      <c r="AG29" s="19">
        <f t="shared" si="16"/>
        <v>21.151797603195739</v>
      </c>
      <c r="AH29" s="19">
        <v>63.8</v>
      </c>
      <c r="AI29" s="19">
        <v>31.9</v>
      </c>
      <c r="AJ29" s="19">
        <v>5</v>
      </c>
      <c r="AK29" s="19">
        <f t="shared" si="31"/>
        <v>15.673981191222571</v>
      </c>
      <c r="AL29" s="19">
        <f t="shared" si="32"/>
        <v>7.8369905956112857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39">
        <v>10940.4</v>
      </c>
      <c r="AY29" s="39">
        <v>5470.3</v>
      </c>
      <c r="AZ29" s="39">
        <v>5470.3</v>
      </c>
      <c r="BA29" s="19"/>
      <c r="BB29" s="19"/>
      <c r="BC29" s="19"/>
      <c r="BD29" s="19">
        <v>420</v>
      </c>
      <c r="BE29" s="19">
        <v>175</v>
      </c>
      <c r="BF29" s="19">
        <v>175</v>
      </c>
      <c r="BG29" s="19"/>
      <c r="BH29" s="19"/>
      <c r="BI29" s="19"/>
      <c r="BJ29" s="41"/>
      <c r="BK29" s="41"/>
      <c r="BL29" s="42"/>
      <c r="BM29" s="19">
        <f t="shared" si="29"/>
        <v>1298.3</v>
      </c>
      <c r="BN29" s="19">
        <f t="shared" si="29"/>
        <v>649.15</v>
      </c>
      <c r="BO29" s="19">
        <f t="shared" si="29"/>
        <v>215.6</v>
      </c>
      <c r="BP29" s="19">
        <f t="shared" si="20"/>
        <v>33.212662712778254</v>
      </c>
      <c r="BQ29" s="19">
        <f t="shared" si="21"/>
        <v>16.606331356389127</v>
      </c>
      <c r="BR29" s="19">
        <v>1298.3</v>
      </c>
      <c r="BS29" s="19">
        <v>649.15</v>
      </c>
      <c r="BT29" s="19">
        <v>215.6</v>
      </c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>
        <v>0</v>
      </c>
      <c r="CN29" s="19"/>
      <c r="CO29" s="19">
        <v>0</v>
      </c>
      <c r="CP29" s="19"/>
      <c r="CQ29" s="19"/>
      <c r="CR29" s="19">
        <v>0</v>
      </c>
      <c r="CS29" s="19"/>
      <c r="CT29" s="19"/>
      <c r="CU29" s="19"/>
      <c r="CV29" s="19"/>
      <c r="CW29" s="19"/>
      <c r="CX29" s="19"/>
      <c r="CY29" s="19"/>
      <c r="CZ29" s="19"/>
      <c r="DA29" s="19">
        <v>900</v>
      </c>
      <c r="DB29" s="19"/>
      <c r="DC29" s="19"/>
      <c r="DD29" s="19"/>
      <c r="DE29" s="19"/>
      <c r="DF29" s="19">
        <f t="shared" si="27"/>
        <v>15811</v>
      </c>
      <c r="DG29" s="19">
        <f t="shared" si="26"/>
        <v>7870.6</v>
      </c>
      <c r="DH29" s="19">
        <f t="shared" si="28"/>
        <v>7865.4291000000003</v>
      </c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>
        <f t="shared" si="30"/>
        <v>0</v>
      </c>
      <c r="EC29" s="19">
        <f t="shared" si="30"/>
        <v>0</v>
      </c>
      <c r="ED29" s="19">
        <f t="shared" si="23"/>
        <v>0</v>
      </c>
    </row>
    <row r="30" spans="1:134" s="25" customFormat="1" ht="15" customHeight="1" x14ac:dyDescent="0.25">
      <c r="A30" s="26">
        <v>21</v>
      </c>
      <c r="B30" s="12" t="s">
        <v>30</v>
      </c>
      <c r="C30" s="31">
        <v>1652.5031999999999</v>
      </c>
      <c r="D30" s="21">
        <f t="shared" si="24"/>
        <v>9507.1</v>
      </c>
      <c r="E30" s="19">
        <f t="shared" si="24"/>
        <v>4708.8999999999996</v>
      </c>
      <c r="F30" s="22">
        <f t="shared" si="0"/>
        <v>4735.7599999999993</v>
      </c>
      <c r="G30" s="22">
        <f t="shared" si="1"/>
        <v>100.5704092250844</v>
      </c>
      <c r="H30" s="22">
        <f t="shared" si="2"/>
        <v>49.812876692156379</v>
      </c>
      <c r="I30" s="21">
        <f t="shared" si="3"/>
        <v>1472.6</v>
      </c>
      <c r="J30" s="22">
        <f t="shared" si="4"/>
        <v>736.3</v>
      </c>
      <c r="K30" s="22">
        <f t="shared" si="5"/>
        <v>763.16000000000008</v>
      </c>
      <c r="L30" s="22">
        <f t="shared" si="6"/>
        <v>103.64796957761784</v>
      </c>
      <c r="M30" s="22">
        <f t="shared" si="7"/>
        <v>51.823984788808922</v>
      </c>
      <c r="N30" s="21">
        <f t="shared" si="25"/>
        <v>1028</v>
      </c>
      <c r="O30" s="22">
        <f t="shared" si="25"/>
        <v>514</v>
      </c>
      <c r="P30" s="19">
        <f t="shared" si="25"/>
        <v>563.86</v>
      </c>
      <c r="Q30" s="22">
        <f t="shared" si="9"/>
        <v>109.70038910505838</v>
      </c>
      <c r="R30" s="23">
        <f t="shared" si="10"/>
        <v>54.850194552529189</v>
      </c>
      <c r="S30" s="19">
        <v>0</v>
      </c>
      <c r="T30" s="19">
        <v>0</v>
      </c>
      <c r="U30" s="19">
        <v>0</v>
      </c>
      <c r="V30" s="19"/>
      <c r="W30" s="19"/>
      <c r="X30" s="19">
        <v>374.6</v>
      </c>
      <c r="Y30" s="19">
        <v>187.3</v>
      </c>
      <c r="Z30" s="19">
        <v>163.30000000000001</v>
      </c>
      <c r="AA30" s="19">
        <f t="shared" si="13"/>
        <v>87.186332087560075</v>
      </c>
      <c r="AB30" s="19">
        <f t="shared" si="14"/>
        <v>43.593166043780037</v>
      </c>
      <c r="AC30" s="19">
        <v>1028</v>
      </c>
      <c r="AD30" s="19">
        <v>514</v>
      </c>
      <c r="AE30" s="19">
        <v>563.86</v>
      </c>
      <c r="AF30" s="19">
        <f t="shared" si="15"/>
        <v>109.70038910505838</v>
      </c>
      <c r="AG30" s="19">
        <f t="shared" si="16"/>
        <v>54.850194552529189</v>
      </c>
      <c r="AH30" s="19">
        <v>70</v>
      </c>
      <c r="AI30" s="19">
        <v>35</v>
      </c>
      <c r="AJ30" s="19">
        <v>30</v>
      </c>
      <c r="AK30" s="19">
        <f t="shared" si="31"/>
        <v>85.714285714285708</v>
      </c>
      <c r="AL30" s="19">
        <f t="shared" si="32"/>
        <v>42.857142857142854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39">
        <v>7498.2000000000007</v>
      </c>
      <c r="AY30" s="39">
        <v>3749.2</v>
      </c>
      <c r="AZ30" s="39">
        <v>3749.2</v>
      </c>
      <c r="BA30" s="19"/>
      <c r="BB30" s="19"/>
      <c r="BC30" s="19"/>
      <c r="BD30" s="19">
        <v>536.29999999999995</v>
      </c>
      <c r="BE30" s="19">
        <v>223.4</v>
      </c>
      <c r="BF30" s="19">
        <v>223.4</v>
      </c>
      <c r="BG30" s="19"/>
      <c r="BH30" s="19"/>
      <c r="BI30" s="19"/>
      <c r="BJ30" s="41"/>
      <c r="BK30" s="41"/>
      <c r="BL30" s="42"/>
      <c r="BM30" s="19">
        <f t="shared" si="29"/>
        <v>0</v>
      </c>
      <c r="BN30" s="19">
        <f t="shared" si="29"/>
        <v>0</v>
      </c>
      <c r="BO30" s="19">
        <f t="shared" si="29"/>
        <v>0</v>
      </c>
      <c r="BP30" s="19">
        <f t="shared" si="29"/>
        <v>0</v>
      </c>
      <c r="BQ30" s="19">
        <v>0</v>
      </c>
      <c r="BR30" s="19">
        <v>0</v>
      </c>
      <c r="BS30" s="19">
        <v>0</v>
      </c>
      <c r="BT30" s="19">
        <v>0</v>
      </c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>
        <v>0</v>
      </c>
      <c r="CN30" s="19">
        <v>0</v>
      </c>
      <c r="CO30" s="19">
        <v>6</v>
      </c>
      <c r="CP30" s="19"/>
      <c r="CQ30" s="19"/>
      <c r="CR30" s="19">
        <v>0</v>
      </c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>
        <f t="shared" si="27"/>
        <v>9507.1</v>
      </c>
      <c r="DG30" s="19">
        <f t="shared" si="26"/>
        <v>4708.8999999999996</v>
      </c>
      <c r="DH30" s="19">
        <f t="shared" si="28"/>
        <v>4735.7599999999993</v>
      </c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>
        <f t="shared" si="30"/>
        <v>0</v>
      </c>
      <c r="EC30" s="19">
        <f t="shared" si="30"/>
        <v>0</v>
      </c>
      <c r="ED30" s="19">
        <f t="shared" si="23"/>
        <v>0</v>
      </c>
    </row>
    <row r="31" spans="1:134" s="25" customFormat="1" ht="15" customHeight="1" x14ac:dyDescent="0.25">
      <c r="A31" s="26">
        <v>22</v>
      </c>
      <c r="B31" s="12" t="s">
        <v>31</v>
      </c>
      <c r="C31" s="31">
        <v>1789.7029000000002</v>
      </c>
      <c r="D31" s="21">
        <f t="shared" si="24"/>
        <v>39280.199999999997</v>
      </c>
      <c r="E31" s="19">
        <f t="shared" si="24"/>
        <v>19347.200000000004</v>
      </c>
      <c r="F31" s="22">
        <f t="shared" si="0"/>
        <v>17774.7925</v>
      </c>
      <c r="G31" s="22">
        <f t="shared" si="1"/>
        <v>91.872687003804145</v>
      </c>
      <c r="H31" s="22">
        <f t="shared" si="2"/>
        <v>45.251277997566206</v>
      </c>
      <c r="I31" s="21">
        <f t="shared" si="3"/>
        <v>9970</v>
      </c>
      <c r="J31" s="22">
        <f t="shared" si="4"/>
        <v>4912.2000000000007</v>
      </c>
      <c r="K31" s="22">
        <f t="shared" si="5"/>
        <v>3339.7925</v>
      </c>
      <c r="L31" s="22">
        <f t="shared" si="6"/>
        <v>67.989750010178724</v>
      </c>
      <c r="M31" s="22">
        <f t="shared" si="7"/>
        <v>33.498420260782346</v>
      </c>
      <c r="N31" s="21">
        <f t="shared" si="25"/>
        <v>2865</v>
      </c>
      <c r="O31" s="22">
        <f t="shared" si="25"/>
        <v>1437.4</v>
      </c>
      <c r="P31" s="19">
        <f t="shared" si="25"/>
        <v>989.45210000000009</v>
      </c>
      <c r="Q31" s="22">
        <f t="shared" si="9"/>
        <v>68.836239042716016</v>
      </c>
      <c r="R31" s="23">
        <f t="shared" si="10"/>
        <v>34.53584991273997</v>
      </c>
      <c r="S31" s="19">
        <v>10</v>
      </c>
      <c r="T31" s="19">
        <v>10</v>
      </c>
      <c r="U31" s="19">
        <v>11.8721</v>
      </c>
      <c r="V31" s="19">
        <f>U31/T31*100</f>
        <v>118.72099999999999</v>
      </c>
      <c r="W31" s="19">
        <f>U31/S31*100</f>
        <v>118.72099999999999</v>
      </c>
      <c r="X31" s="19">
        <v>2355</v>
      </c>
      <c r="Y31" s="19">
        <v>1100</v>
      </c>
      <c r="Z31" s="19">
        <v>1100.5229999999999</v>
      </c>
      <c r="AA31" s="19">
        <f t="shared" si="13"/>
        <v>100.04754545454544</v>
      </c>
      <c r="AB31" s="19">
        <f t="shared" si="14"/>
        <v>46.731337579617829</v>
      </c>
      <c r="AC31" s="19">
        <v>2855</v>
      </c>
      <c r="AD31" s="19">
        <v>1427.4</v>
      </c>
      <c r="AE31" s="19">
        <v>977.58</v>
      </c>
      <c r="AF31" s="19">
        <f t="shared" si="15"/>
        <v>68.486759142496851</v>
      </c>
      <c r="AG31" s="19">
        <f t="shared" si="16"/>
        <v>34.240980735551659</v>
      </c>
      <c r="AH31" s="19">
        <v>350</v>
      </c>
      <c r="AI31" s="19">
        <v>174.9</v>
      </c>
      <c r="AJ31" s="19">
        <v>173.25</v>
      </c>
      <c r="AK31" s="19">
        <f t="shared" si="31"/>
        <v>99.056603773584911</v>
      </c>
      <c r="AL31" s="19">
        <f t="shared" si="32"/>
        <v>49.5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39">
        <v>26668.1</v>
      </c>
      <c r="AY31" s="39">
        <v>13334.1</v>
      </c>
      <c r="AZ31" s="39">
        <v>13334.1</v>
      </c>
      <c r="BA31" s="19"/>
      <c r="BB31" s="19"/>
      <c r="BC31" s="19"/>
      <c r="BD31" s="19">
        <v>2642.1</v>
      </c>
      <c r="BE31" s="19">
        <v>1100.9000000000001</v>
      </c>
      <c r="BF31" s="19">
        <v>1100.9000000000001</v>
      </c>
      <c r="BG31" s="19"/>
      <c r="BH31" s="19"/>
      <c r="BI31" s="19"/>
      <c r="BJ31" s="41"/>
      <c r="BK31" s="41"/>
      <c r="BL31" s="42"/>
      <c r="BM31" s="19">
        <f t="shared" si="29"/>
        <v>1900</v>
      </c>
      <c r="BN31" s="19">
        <f t="shared" si="29"/>
        <v>949.9</v>
      </c>
      <c r="BO31" s="19">
        <f t="shared" si="29"/>
        <v>603.48540000000003</v>
      </c>
      <c r="BP31" s="19">
        <f>BO31/BN31*100</f>
        <v>63.531466470154761</v>
      </c>
      <c r="BQ31" s="19">
        <f>BO31/BM31*100</f>
        <v>31.762389473684209</v>
      </c>
      <c r="BR31" s="19">
        <v>1900</v>
      </c>
      <c r="BS31" s="19">
        <v>949.9</v>
      </c>
      <c r="BT31" s="19">
        <v>603.48540000000003</v>
      </c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>
        <v>2500</v>
      </c>
      <c r="CN31" s="19">
        <v>1250</v>
      </c>
      <c r="CO31" s="19">
        <v>473.08199999999999</v>
      </c>
      <c r="CP31" s="19">
        <v>1500</v>
      </c>
      <c r="CQ31" s="19">
        <v>750</v>
      </c>
      <c r="CR31" s="19">
        <v>461.08199999999999</v>
      </c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>
        <f t="shared" si="27"/>
        <v>39280.199999999997</v>
      </c>
      <c r="DG31" s="19">
        <f t="shared" si="26"/>
        <v>19347.200000000004</v>
      </c>
      <c r="DH31" s="19">
        <f t="shared" si="28"/>
        <v>17774.7925</v>
      </c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>
        <f t="shared" si="30"/>
        <v>0</v>
      </c>
      <c r="EC31" s="19">
        <f t="shared" si="30"/>
        <v>0</v>
      </c>
      <c r="ED31" s="19">
        <f t="shared" si="23"/>
        <v>0</v>
      </c>
    </row>
    <row r="32" spans="1:134" s="25" customFormat="1" ht="15" customHeight="1" x14ac:dyDescent="0.25">
      <c r="A32" s="26">
        <v>23</v>
      </c>
      <c r="B32" s="12" t="s">
        <v>32</v>
      </c>
      <c r="C32" s="31">
        <v>10786.705699999999</v>
      </c>
      <c r="D32" s="21">
        <f t="shared" si="24"/>
        <v>57419.099999999991</v>
      </c>
      <c r="E32" s="19">
        <f t="shared" si="24"/>
        <v>28596.600000000002</v>
      </c>
      <c r="F32" s="22">
        <f t="shared" si="0"/>
        <v>26781.060999999998</v>
      </c>
      <c r="G32" s="22">
        <f t="shared" si="1"/>
        <v>93.651206786820794</v>
      </c>
      <c r="H32" s="22">
        <f t="shared" si="2"/>
        <v>46.641380655565833</v>
      </c>
      <c r="I32" s="21">
        <f t="shared" si="3"/>
        <v>15636</v>
      </c>
      <c r="J32" s="22">
        <f t="shared" si="4"/>
        <v>7818</v>
      </c>
      <c r="K32" s="22">
        <f t="shared" si="5"/>
        <v>6002.4610000000002</v>
      </c>
      <c r="L32" s="22">
        <f t="shared" si="6"/>
        <v>76.777449475569199</v>
      </c>
      <c r="M32" s="22">
        <f t="shared" si="7"/>
        <v>38.388724737784599</v>
      </c>
      <c r="N32" s="21">
        <f t="shared" si="25"/>
        <v>7330</v>
      </c>
      <c r="O32" s="22">
        <f t="shared" si="25"/>
        <v>3665</v>
      </c>
      <c r="P32" s="19">
        <f t="shared" si="25"/>
        <v>2937.6759999999999</v>
      </c>
      <c r="Q32" s="22">
        <f t="shared" si="9"/>
        <v>80.154870395634376</v>
      </c>
      <c r="R32" s="23">
        <f t="shared" si="10"/>
        <v>40.077435197817188</v>
      </c>
      <c r="S32" s="19">
        <v>80</v>
      </c>
      <c r="T32" s="19">
        <v>40</v>
      </c>
      <c r="U32" s="19">
        <v>11.676</v>
      </c>
      <c r="V32" s="19">
        <f>U32/T32*100</f>
        <v>29.189999999999998</v>
      </c>
      <c r="W32" s="19">
        <f>U32/S32*100</f>
        <v>14.594999999999999</v>
      </c>
      <c r="X32" s="19">
        <v>4551</v>
      </c>
      <c r="Y32" s="19">
        <v>2275.5</v>
      </c>
      <c r="Z32" s="19">
        <v>2281.6</v>
      </c>
      <c r="AA32" s="19">
        <f t="shared" si="13"/>
        <v>100.26807295099978</v>
      </c>
      <c r="AB32" s="19">
        <f t="shared" si="14"/>
        <v>50.13403647549989</v>
      </c>
      <c r="AC32" s="19">
        <v>7250</v>
      </c>
      <c r="AD32" s="19">
        <v>3625</v>
      </c>
      <c r="AE32" s="19">
        <v>2926</v>
      </c>
      <c r="AF32" s="19">
        <f t="shared" si="15"/>
        <v>80.717241379310352</v>
      </c>
      <c r="AG32" s="19">
        <f t="shared" si="16"/>
        <v>40.358620689655176</v>
      </c>
      <c r="AH32" s="19">
        <v>360</v>
      </c>
      <c r="AI32" s="19">
        <v>180</v>
      </c>
      <c r="AJ32" s="19">
        <v>79</v>
      </c>
      <c r="AK32" s="19">
        <f t="shared" si="31"/>
        <v>43.888888888888886</v>
      </c>
      <c r="AL32" s="19">
        <f t="shared" si="32"/>
        <v>21.944444444444443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39">
        <v>40427.499999999993</v>
      </c>
      <c r="AY32" s="39">
        <v>20213.800000000003</v>
      </c>
      <c r="AZ32" s="39">
        <v>20213.800000000003</v>
      </c>
      <c r="BA32" s="19"/>
      <c r="BB32" s="19"/>
      <c r="BC32" s="19"/>
      <c r="BD32" s="19">
        <v>1355.6</v>
      </c>
      <c r="BE32" s="19">
        <v>564.79999999999995</v>
      </c>
      <c r="BF32" s="19">
        <v>564.79999999999995</v>
      </c>
      <c r="BG32" s="19"/>
      <c r="BH32" s="19"/>
      <c r="BI32" s="19"/>
      <c r="BJ32" s="41"/>
      <c r="BK32" s="41"/>
      <c r="BL32" s="42"/>
      <c r="BM32" s="19">
        <f t="shared" si="29"/>
        <v>910</v>
      </c>
      <c r="BN32" s="19">
        <f t="shared" si="29"/>
        <v>455</v>
      </c>
      <c r="BO32" s="19">
        <f t="shared" si="29"/>
        <v>243.6</v>
      </c>
      <c r="BP32" s="19">
        <f>BO32/BN32*100</f>
        <v>53.538461538461533</v>
      </c>
      <c r="BQ32" s="19">
        <f>BO32/BM32*100</f>
        <v>26.769230769230766</v>
      </c>
      <c r="BR32" s="19">
        <v>910</v>
      </c>
      <c r="BS32" s="19">
        <v>455</v>
      </c>
      <c r="BT32" s="19">
        <v>243.6</v>
      </c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>
        <v>2485</v>
      </c>
      <c r="CN32" s="19">
        <v>1242.5</v>
      </c>
      <c r="CO32" s="19">
        <v>353.5</v>
      </c>
      <c r="CP32" s="19">
        <v>300</v>
      </c>
      <c r="CQ32" s="19">
        <v>150</v>
      </c>
      <c r="CR32" s="19">
        <v>0</v>
      </c>
      <c r="CS32" s="19"/>
      <c r="CT32" s="19"/>
      <c r="CU32" s="19">
        <v>77.385000000000005</v>
      </c>
      <c r="CV32" s="19"/>
      <c r="CW32" s="19"/>
      <c r="CX32" s="19"/>
      <c r="CY32" s="19"/>
      <c r="CZ32" s="19"/>
      <c r="DA32" s="19"/>
      <c r="DB32" s="19"/>
      <c r="DC32" s="19"/>
      <c r="DD32" s="19">
        <v>29.7</v>
      </c>
      <c r="DE32" s="19"/>
      <c r="DF32" s="19">
        <f t="shared" si="27"/>
        <v>57419.099999999991</v>
      </c>
      <c r="DG32" s="19">
        <f t="shared" si="26"/>
        <v>28596.600000000002</v>
      </c>
      <c r="DH32" s="19">
        <f t="shared" si="28"/>
        <v>26781.060999999998</v>
      </c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>
        <f t="shared" si="30"/>
        <v>0</v>
      </c>
      <c r="EC32" s="19">
        <f t="shared" si="30"/>
        <v>0</v>
      </c>
      <c r="ED32" s="19">
        <f t="shared" si="23"/>
        <v>0</v>
      </c>
    </row>
    <row r="33" spans="1:134" s="25" customFormat="1" ht="15" customHeight="1" x14ac:dyDescent="0.25">
      <c r="A33" s="26">
        <v>24</v>
      </c>
      <c r="B33" s="12" t="s">
        <v>33</v>
      </c>
      <c r="C33" s="31">
        <v>416.80419999999998</v>
      </c>
      <c r="D33" s="21">
        <f t="shared" si="24"/>
        <v>22976.899999999998</v>
      </c>
      <c r="E33" s="19">
        <f t="shared" si="24"/>
        <v>11350.45</v>
      </c>
      <c r="F33" s="22">
        <f t="shared" si="0"/>
        <v>10751.134900000001</v>
      </c>
      <c r="G33" s="22">
        <f t="shared" si="1"/>
        <v>94.719900092066837</v>
      </c>
      <c r="H33" s="22">
        <f t="shared" si="2"/>
        <v>46.791059281278166</v>
      </c>
      <c r="I33" s="21">
        <f t="shared" si="3"/>
        <v>2542.3000000000002</v>
      </c>
      <c r="J33" s="22">
        <f t="shared" si="4"/>
        <v>1271.1500000000001</v>
      </c>
      <c r="K33" s="22">
        <f t="shared" si="5"/>
        <v>671.83489999999995</v>
      </c>
      <c r="L33" s="22">
        <f t="shared" si="6"/>
        <v>52.852527239114181</v>
      </c>
      <c r="M33" s="22">
        <f t="shared" si="7"/>
        <v>26.426263619557091</v>
      </c>
      <c r="N33" s="21">
        <f t="shared" si="25"/>
        <v>700.7</v>
      </c>
      <c r="O33" s="22">
        <f t="shared" si="25"/>
        <v>350.35</v>
      </c>
      <c r="P33" s="19">
        <f t="shared" si="25"/>
        <v>35.0349</v>
      </c>
      <c r="Q33" s="22">
        <f t="shared" si="9"/>
        <v>9.999971457114313</v>
      </c>
      <c r="R33" s="23">
        <f t="shared" si="10"/>
        <v>4.9999857285571565</v>
      </c>
      <c r="S33" s="19">
        <v>100.7</v>
      </c>
      <c r="T33" s="19">
        <v>50.35</v>
      </c>
      <c r="U33" s="19">
        <v>3.49E-2</v>
      </c>
      <c r="V33" s="19">
        <f>U33/T33*100</f>
        <v>6.9314796425024833E-2</v>
      </c>
      <c r="W33" s="19">
        <f>U33/S33*100</f>
        <v>3.4657398212512416E-2</v>
      </c>
      <c r="X33" s="19">
        <v>1474.6</v>
      </c>
      <c r="Y33" s="19">
        <v>737.3</v>
      </c>
      <c r="Z33" s="19">
        <v>516.79999999999995</v>
      </c>
      <c r="AA33" s="19">
        <f t="shared" si="13"/>
        <v>70.093584700935835</v>
      </c>
      <c r="AB33" s="19">
        <f t="shared" si="14"/>
        <v>35.046792350467918</v>
      </c>
      <c r="AC33" s="19">
        <v>600</v>
      </c>
      <c r="AD33" s="19">
        <v>300</v>
      </c>
      <c r="AE33" s="19">
        <v>35</v>
      </c>
      <c r="AF33" s="19">
        <f t="shared" si="15"/>
        <v>11.666666666666666</v>
      </c>
      <c r="AG33" s="19">
        <f t="shared" si="16"/>
        <v>5.833333333333333</v>
      </c>
      <c r="AH33" s="19">
        <v>6</v>
      </c>
      <c r="AI33" s="19">
        <v>3</v>
      </c>
      <c r="AJ33" s="19">
        <v>0</v>
      </c>
      <c r="AK33" s="19">
        <f t="shared" si="31"/>
        <v>0</v>
      </c>
      <c r="AL33" s="19">
        <f t="shared" si="32"/>
        <v>0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39">
        <v>18777.399999999998</v>
      </c>
      <c r="AY33" s="39">
        <v>9388.8000000000011</v>
      </c>
      <c r="AZ33" s="39">
        <v>9388.8000000000011</v>
      </c>
      <c r="BA33" s="19"/>
      <c r="BB33" s="19"/>
      <c r="BC33" s="19"/>
      <c r="BD33" s="19">
        <v>1657.2</v>
      </c>
      <c r="BE33" s="19">
        <v>690.5</v>
      </c>
      <c r="BF33" s="19">
        <v>690.5</v>
      </c>
      <c r="BG33" s="19"/>
      <c r="BH33" s="19"/>
      <c r="BI33" s="19"/>
      <c r="BJ33" s="41"/>
      <c r="BK33" s="41"/>
      <c r="BL33" s="42"/>
      <c r="BM33" s="19">
        <f t="shared" si="29"/>
        <v>361</v>
      </c>
      <c r="BN33" s="19">
        <f t="shared" si="29"/>
        <v>180.5</v>
      </c>
      <c r="BO33" s="19">
        <f t="shared" si="29"/>
        <v>120</v>
      </c>
      <c r="BP33" s="19">
        <f>BO33/BN33*100</f>
        <v>66.4819944598338</v>
      </c>
      <c r="BQ33" s="19">
        <f>BO33/BM33*100</f>
        <v>33.2409972299169</v>
      </c>
      <c r="BR33" s="19">
        <v>361</v>
      </c>
      <c r="BS33" s="19">
        <v>180.5</v>
      </c>
      <c r="BT33" s="19">
        <v>120</v>
      </c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>
        <v>0</v>
      </c>
      <c r="CN33" s="19"/>
      <c r="CO33" s="19">
        <v>0</v>
      </c>
      <c r="CP33" s="19"/>
      <c r="CQ33" s="19"/>
      <c r="CR33" s="19">
        <v>0</v>
      </c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>
        <f t="shared" si="27"/>
        <v>22976.899999999998</v>
      </c>
      <c r="DG33" s="19">
        <f t="shared" si="26"/>
        <v>11350.45</v>
      </c>
      <c r="DH33" s="19">
        <f t="shared" si="28"/>
        <v>10751.134900000001</v>
      </c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>
        <f t="shared" si="30"/>
        <v>0</v>
      </c>
      <c r="EC33" s="19">
        <f t="shared" si="30"/>
        <v>0</v>
      </c>
      <c r="ED33" s="19">
        <f t="shared" si="23"/>
        <v>0</v>
      </c>
    </row>
    <row r="34" spans="1:134" s="29" customFormat="1" ht="15" customHeight="1" x14ac:dyDescent="0.25">
      <c r="A34" s="147" t="s">
        <v>34</v>
      </c>
      <c r="B34" s="148"/>
      <c r="C34" s="32">
        <f>SUM(C10:C33)</f>
        <v>490906.57150000008</v>
      </c>
      <c r="D34" s="20">
        <f>SUM(D10:D33)</f>
        <v>4608535.6880000001</v>
      </c>
      <c r="E34" s="20">
        <f>SUM(E10:E33)</f>
        <v>2241008.9340000008</v>
      </c>
      <c r="F34" s="20">
        <f>SUM(F10:F33)</f>
        <v>2064836.3352999997</v>
      </c>
      <c r="G34" s="20">
        <f t="shared" si="1"/>
        <v>92.138692709914878</v>
      </c>
      <c r="H34" s="20">
        <f t="shared" si="2"/>
        <v>44.80460769082363</v>
      </c>
      <c r="I34" s="20">
        <f>SUM(I10:I33)</f>
        <v>1270463.9980000001</v>
      </c>
      <c r="J34" s="20">
        <f>SUM(J10:J33)</f>
        <v>602970.44900000002</v>
      </c>
      <c r="K34" s="20">
        <f>SUM(K10:K33)</f>
        <v>415558.31729999994</v>
      </c>
      <c r="L34" s="20">
        <f t="shared" si="6"/>
        <v>68.918521295560197</v>
      </c>
      <c r="M34" s="20">
        <f t="shared" si="7"/>
        <v>32.709176958511492</v>
      </c>
      <c r="N34" s="20">
        <f>SUM(N10:N33)</f>
        <v>508456.38899999991</v>
      </c>
      <c r="O34" s="20">
        <f>SUM(O10:O33)</f>
        <v>239597.79449999996</v>
      </c>
      <c r="P34" s="20">
        <f>SUM(P10:P33)</f>
        <v>170809.83379999999</v>
      </c>
      <c r="Q34" s="20">
        <f t="shared" si="9"/>
        <v>71.290236271352668</v>
      </c>
      <c r="R34" s="28">
        <f t="shared" si="10"/>
        <v>33.593802240530017</v>
      </c>
      <c r="S34" s="20">
        <f>SUM(S10:S33)</f>
        <v>41992.899999999994</v>
      </c>
      <c r="T34" s="20">
        <f>SUM(T10:T33)</f>
        <v>18064.899999999994</v>
      </c>
      <c r="U34" s="20">
        <f>SUM(U10:U33)</f>
        <v>17609.2925</v>
      </c>
      <c r="V34" s="20">
        <f>U34/T34*100</f>
        <v>97.477940647332701</v>
      </c>
      <c r="W34" s="28">
        <f>U34/S34*100</f>
        <v>41.933975743518552</v>
      </c>
      <c r="X34" s="20">
        <f>SUM(X10:X33)</f>
        <v>204785.60900000003</v>
      </c>
      <c r="Y34" s="20">
        <f>SUM(Y10:Y33)</f>
        <v>86851.00450000001</v>
      </c>
      <c r="Z34" s="20">
        <f>SUM(Z10:Z33)</f>
        <v>64390.7065</v>
      </c>
      <c r="AA34" s="20">
        <f t="shared" si="13"/>
        <v>74.13927665050781</v>
      </c>
      <c r="AB34" s="28">
        <f t="shared" si="14"/>
        <v>31.442984111251683</v>
      </c>
      <c r="AC34" s="20">
        <f>SUM(AC10:AC33)</f>
        <v>466463.48899999994</v>
      </c>
      <c r="AD34" s="20">
        <f>SUM(AD10:AD33)</f>
        <v>221532.89449999997</v>
      </c>
      <c r="AE34" s="20">
        <f>SUM(AE10:AE33)</f>
        <v>153200.54129999992</v>
      </c>
      <c r="AF34" s="20">
        <f t="shared" si="15"/>
        <v>69.154759904064704</v>
      </c>
      <c r="AG34" s="28">
        <f t="shared" si="16"/>
        <v>32.842986624404368</v>
      </c>
      <c r="AH34" s="20">
        <f>SUM(AH10:AH33)</f>
        <v>48102.400000000009</v>
      </c>
      <c r="AI34" s="20">
        <f>SUM(AI10:AI33)</f>
        <v>25774.9</v>
      </c>
      <c r="AJ34" s="20">
        <f>SUM(AJ10:AJ33)</f>
        <v>15946.558000000001</v>
      </c>
      <c r="AK34" s="20">
        <f t="shared" si="31"/>
        <v>61.868554291190271</v>
      </c>
      <c r="AL34" s="28">
        <f t="shared" si="32"/>
        <v>33.151273117349653</v>
      </c>
      <c r="AM34" s="20">
        <f>SUM(AM10:AM33)</f>
        <v>27800</v>
      </c>
      <c r="AN34" s="20">
        <f>SUM(AN10:AN33)</f>
        <v>14215</v>
      </c>
      <c r="AO34" s="20">
        <f>SUM(AO10:AO33)</f>
        <v>10573.230000000001</v>
      </c>
      <c r="AP34" s="20">
        <f>AO34/AN34*100</f>
        <v>74.380794934927906</v>
      </c>
      <c r="AQ34" s="28">
        <f>AO34/AM34*100</f>
        <v>38.033201438848927</v>
      </c>
      <c r="AR34" s="20">
        <f t="shared" ref="AR34:BO34" si="33">SUM(AR10:AR33)</f>
        <v>0</v>
      </c>
      <c r="AS34" s="20">
        <f t="shared" si="33"/>
        <v>0</v>
      </c>
      <c r="AT34" s="20">
        <f t="shared" si="33"/>
        <v>0</v>
      </c>
      <c r="AU34" s="20">
        <f t="shared" si="33"/>
        <v>0</v>
      </c>
      <c r="AV34" s="20">
        <f t="shared" si="33"/>
        <v>0</v>
      </c>
      <c r="AW34" s="20">
        <f t="shared" si="33"/>
        <v>0</v>
      </c>
      <c r="AX34" s="20">
        <f t="shared" si="33"/>
        <v>2991465.7</v>
      </c>
      <c r="AY34" s="20">
        <f t="shared" si="33"/>
        <v>1495734.1000000008</v>
      </c>
      <c r="AZ34" s="20">
        <f t="shared" si="33"/>
        <v>1495734.1000000008</v>
      </c>
      <c r="BA34" s="20">
        <f t="shared" si="33"/>
        <v>0</v>
      </c>
      <c r="BB34" s="20">
        <f t="shared" si="33"/>
        <v>0</v>
      </c>
      <c r="BC34" s="20">
        <f t="shared" si="33"/>
        <v>0</v>
      </c>
      <c r="BD34" s="20">
        <f t="shared" si="33"/>
        <v>296791</v>
      </c>
      <c r="BE34" s="20">
        <f t="shared" si="33"/>
        <v>128413.99999999999</v>
      </c>
      <c r="BF34" s="20">
        <f t="shared" si="33"/>
        <v>126670.39999999999</v>
      </c>
      <c r="BG34" s="20">
        <f t="shared" si="33"/>
        <v>0</v>
      </c>
      <c r="BH34" s="20">
        <f t="shared" si="33"/>
        <v>0</v>
      </c>
      <c r="BI34" s="20">
        <f t="shared" si="33"/>
        <v>0</v>
      </c>
      <c r="BJ34" s="20">
        <f t="shared" si="33"/>
        <v>0</v>
      </c>
      <c r="BK34" s="20"/>
      <c r="BL34" s="20">
        <f t="shared" si="33"/>
        <v>0</v>
      </c>
      <c r="BM34" s="20">
        <f t="shared" si="33"/>
        <v>122647.70000000001</v>
      </c>
      <c r="BN34" s="20">
        <f t="shared" si="33"/>
        <v>60176.250000000007</v>
      </c>
      <c r="BO34" s="20">
        <f t="shared" si="33"/>
        <v>39457.556700000001</v>
      </c>
      <c r="BP34" s="20">
        <f>BO34/BN34*100</f>
        <v>65.569982675889577</v>
      </c>
      <c r="BQ34" s="28">
        <f>BO34/BM34*100</f>
        <v>32.171460777495213</v>
      </c>
      <c r="BR34" s="20">
        <f t="shared" ref="BR34:EC34" si="34">SUM(BR10:BR33)</f>
        <v>53197.4</v>
      </c>
      <c r="BS34" s="20">
        <f t="shared" si="34"/>
        <v>25998.600000000002</v>
      </c>
      <c r="BT34" s="20">
        <f t="shared" si="34"/>
        <v>15823.966000000004</v>
      </c>
      <c r="BU34" s="20">
        <f t="shared" si="34"/>
        <v>14904.2</v>
      </c>
      <c r="BV34" s="20">
        <f t="shared" si="34"/>
        <v>7452.1</v>
      </c>
      <c r="BW34" s="20">
        <f t="shared" si="34"/>
        <v>5050.199700000001</v>
      </c>
      <c r="BX34" s="20">
        <f t="shared" si="34"/>
        <v>22912.799999999999</v>
      </c>
      <c r="BY34" s="20">
        <f t="shared" si="34"/>
        <v>11456.4</v>
      </c>
      <c r="BZ34" s="20">
        <f t="shared" si="34"/>
        <v>5153.5339999999997</v>
      </c>
      <c r="CA34" s="20">
        <f t="shared" si="34"/>
        <v>31633.3</v>
      </c>
      <c r="CB34" s="20">
        <f t="shared" si="34"/>
        <v>15269.15</v>
      </c>
      <c r="CC34" s="20">
        <f t="shared" si="34"/>
        <v>13429.857000000002</v>
      </c>
      <c r="CD34" s="20">
        <f t="shared" si="34"/>
        <v>0</v>
      </c>
      <c r="CE34" s="20">
        <f t="shared" si="34"/>
        <v>0</v>
      </c>
      <c r="CF34" s="20">
        <f t="shared" si="34"/>
        <v>0</v>
      </c>
      <c r="CG34" s="20">
        <f t="shared" si="34"/>
        <v>23397.19</v>
      </c>
      <c r="CH34" s="20">
        <f t="shared" si="34"/>
        <v>10890.385</v>
      </c>
      <c r="CI34" s="20">
        <f t="shared" si="34"/>
        <v>10558.57</v>
      </c>
      <c r="CJ34" s="20">
        <f t="shared" si="34"/>
        <v>0</v>
      </c>
      <c r="CK34" s="20">
        <f t="shared" si="34"/>
        <v>0</v>
      </c>
      <c r="CL34" s="20">
        <f t="shared" si="34"/>
        <v>381.94799999999998</v>
      </c>
      <c r="CM34" s="20">
        <f t="shared" si="34"/>
        <v>326506.8</v>
      </c>
      <c r="CN34" s="20">
        <f t="shared" si="34"/>
        <v>162567.9</v>
      </c>
      <c r="CO34" s="20">
        <f t="shared" si="34"/>
        <v>90429.876299999989</v>
      </c>
      <c r="CP34" s="20">
        <f t="shared" si="34"/>
        <v>103798</v>
      </c>
      <c r="CQ34" s="20">
        <f t="shared" si="34"/>
        <v>44899.5</v>
      </c>
      <c r="CR34" s="20">
        <f t="shared" si="34"/>
        <v>35092.4827</v>
      </c>
      <c r="CS34" s="20">
        <f t="shared" si="34"/>
        <v>14010</v>
      </c>
      <c r="CT34" s="20">
        <f t="shared" si="34"/>
        <v>6775</v>
      </c>
      <c r="CU34" s="20">
        <f t="shared" si="34"/>
        <v>6279.4409999999998</v>
      </c>
      <c r="CV34" s="20">
        <f t="shared" si="34"/>
        <v>5320</v>
      </c>
      <c r="CW34" s="20">
        <f t="shared" si="34"/>
        <v>1460</v>
      </c>
      <c r="CX34" s="20">
        <f t="shared" si="34"/>
        <v>4115</v>
      </c>
      <c r="CY34" s="20">
        <f t="shared" si="34"/>
        <v>6000</v>
      </c>
      <c r="CZ34" s="20">
        <f t="shared" si="34"/>
        <v>3000</v>
      </c>
      <c r="DA34" s="20">
        <f t="shared" si="34"/>
        <v>1667.1480000000001</v>
      </c>
      <c r="DB34" s="20">
        <f t="shared" si="34"/>
        <v>12835.099999999999</v>
      </c>
      <c r="DC34" s="20">
        <f t="shared" si="34"/>
        <v>5552.6</v>
      </c>
      <c r="DD34" s="20">
        <f t="shared" si="34"/>
        <v>13174.167000000001</v>
      </c>
      <c r="DE34" s="20">
        <f t="shared" si="34"/>
        <v>0</v>
      </c>
      <c r="DF34" s="20">
        <f t="shared" si="34"/>
        <v>4588117.8880000003</v>
      </c>
      <c r="DG34" s="20">
        <f t="shared" si="34"/>
        <v>2241008.9340000008</v>
      </c>
      <c r="DH34" s="20">
        <f t="shared" si="34"/>
        <v>2050188.5352999996</v>
      </c>
      <c r="DI34" s="20">
        <f t="shared" si="34"/>
        <v>0</v>
      </c>
      <c r="DJ34" s="20">
        <f t="shared" si="34"/>
        <v>0</v>
      </c>
      <c r="DK34" s="20">
        <f t="shared" si="34"/>
        <v>0</v>
      </c>
      <c r="DL34" s="20">
        <f t="shared" si="34"/>
        <v>20417.8</v>
      </c>
      <c r="DM34" s="20">
        <f t="shared" si="34"/>
        <v>0</v>
      </c>
      <c r="DN34" s="20">
        <f t="shared" si="34"/>
        <v>14647.8</v>
      </c>
      <c r="DO34" s="20">
        <f t="shared" si="34"/>
        <v>0</v>
      </c>
      <c r="DP34" s="20">
        <f t="shared" si="34"/>
        <v>0</v>
      </c>
      <c r="DQ34" s="20">
        <f t="shared" si="34"/>
        <v>0</v>
      </c>
      <c r="DR34" s="20">
        <f t="shared" si="34"/>
        <v>0</v>
      </c>
      <c r="DS34" s="20">
        <f t="shared" si="34"/>
        <v>0</v>
      </c>
      <c r="DT34" s="20">
        <f t="shared" si="34"/>
        <v>0</v>
      </c>
      <c r="DU34" s="20">
        <f t="shared" si="34"/>
        <v>0</v>
      </c>
      <c r="DV34" s="20">
        <f t="shared" si="34"/>
        <v>0</v>
      </c>
      <c r="DW34" s="20">
        <f t="shared" si="34"/>
        <v>0</v>
      </c>
      <c r="DX34" s="20">
        <f t="shared" si="34"/>
        <v>9500</v>
      </c>
      <c r="DY34" s="20">
        <f t="shared" si="34"/>
        <v>0</v>
      </c>
      <c r="DZ34" s="20">
        <f t="shared" si="34"/>
        <v>0</v>
      </c>
      <c r="EA34" s="20">
        <f t="shared" si="34"/>
        <v>0</v>
      </c>
      <c r="EB34" s="20">
        <f t="shared" si="34"/>
        <v>29917.8</v>
      </c>
      <c r="EC34" s="20">
        <f t="shared" si="34"/>
        <v>0</v>
      </c>
      <c r="ED34" s="20">
        <f t="shared" ref="ED34" si="35">SUM(ED10:ED33)</f>
        <v>14647.8</v>
      </c>
    </row>
    <row r="35" spans="1:134" ht="3" customHeight="1" x14ac:dyDescent="0.25"/>
    <row r="36" spans="1:134" ht="13.5" x14ac:dyDescent="0.25"/>
    <row r="37" spans="1:134" ht="13.5" x14ac:dyDescent="0.25"/>
    <row r="38" spans="1:134" ht="13.5" x14ac:dyDescent="0.25"/>
    <row r="39" spans="1:134" ht="13.5" x14ac:dyDescent="0.25"/>
    <row r="40" spans="1:134" ht="13.5" x14ac:dyDescent="0.25"/>
    <row r="41" spans="1:134" ht="13.5" x14ac:dyDescent="0.25"/>
    <row r="42" spans="1:134" ht="13.5" x14ac:dyDescent="0.25"/>
    <row r="43" spans="1:134" ht="13.5" x14ac:dyDescent="0.25"/>
    <row r="44" spans="1:134" ht="13.5" x14ac:dyDescent="0.25"/>
    <row r="45" spans="1:134" ht="13.5" x14ac:dyDescent="0.25"/>
    <row r="46" spans="1:134" ht="13.5" x14ac:dyDescent="0.25"/>
    <row r="47" spans="1:134" ht="13.5" x14ac:dyDescent="0.25"/>
    <row r="48" spans="1:134" ht="13.5" x14ac:dyDescent="0.25"/>
    <row r="49" ht="13.5" x14ac:dyDescent="0.25"/>
    <row r="50" ht="13.5" x14ac:dyDescent="0.25"/>
    <row r="51" ht="13.5" x14ac:dyDescent="0.25"/>
    <row r="52" ht="13.5" x14ac:dyDescent="0.25"/>
    <row r="53" ht="13.5" x14ac:dyDescent="0.25"/>
    <row r="54" ht="13.5" x14ac:dyDescent="0.25"/>
    <row r="55" ht="13.5" x14ac:dyDescent="0.25"/>
    <row r="56" ht="13.5" x14ac:dyDescent="0.25"/>
    <row r="57" ht="13.5" x14ac:dyDescent="0.25"/>
    <row r="58" ht="13.5" x14ac:dyDescent="0.25"/>
    <row r="59" ht="13.5" x14ac:dyDescent="0.25"/>
    <row r="60" ht="13.5" x14ac:dyDescent="0.25"/>
    <row r="61" ht="13.5" x14ac:dyDescent="0.25"/>
    <row r="62" ht="13.5" x14ac:dyDescent="0.25"/>
    <row r="63" ht="13.5" x14ac:dyDescent="0.25"/>
    <row r="64" ht="13.5" x14ac:dyDescent="0.25"/>
    <row r="65" ht="13.5" x14ac:dyDescent="0.25"/>
    <row r="66" ht="13.5" x14ac:dyDescent="0.25"/>
    <row r="67" ht="13.5" x14ac:dyDescent="0.25"/>
    <row r="68" ht="13.5" x14ac:dyDescent="0.25"/>
    <row r="69" ht="13.5" x14ac:dyDescent="0.25"/>
    <row r="70" ht="13.5" x14ac:dyDescent="0.25"/>
    <row r="71" ht="13.5" x14ac:dyDescent="0.25"/>
    <row r="72" ht="13.5" x14ac:dyDescent="0.25"/>
    <row r="73" ht="13.5" x14ac:dyDescent="0.25"/>
    <row r="74" ht="13.5" x14ac:dyDescent="0.25"/>
    <row r="75" ht="13.5" x14ac:dyDescent="0.25"/>
    <row r="76" ht="13.5" x14ac:dyDescent="0.25"/>
    <row r="77" ht="13.5" x14ac:dyDescent="0.25"/>
    <row r="78" ht="13.5" x14ac:dyDescent="0.25"/>
    <row r="79" ht="13.5" x14ac:dyDescent="0.25"/>
    <row r="80" ht="13.5" x14ac:dyDescent="0.25"/>
    <row r="81" ht="13.5" x14ac:dyDescent="0.25"/>
    <row r="82" ht="13.5" x14ac:dyDescent="0.25"/>
    <row r="83" ht="13.5" x14ac:dyDescent="0.25"/>
    <row r="84" ht="13.5" x14ac:dyDescent="0.25"/>
    <row r="85" ht="13.5" x14ac:dyDescent="0.25"/>
    <row r="86" ht="13.5" x14ac:dyDescent="0.25"/>
    <row r="87" ht="13.5" x14ac:dyDescent="0.25"/>
    <row r="88" ht="13.5" x14ac:dyDescent="0.25"/>
    <row r="89" ht="13.5" x14ac:dyDescent="0.25"/>
    <row r="90" ht="13.5" x14ac:dyDescent="0.25"/>
    <row r="91" ht="13.5" x14ac:dyDescent="0.25"/>
    <row r="92" ht="13.5" x14ac:dyDescent="0.25"/>
    <row r="93" ht="13.5" x14ac:dyDescent="0.25"/>
    <row r="94" ht="13.5" x14ac:dyDescent="0.25"/>
    <row r="95" ht="13.5" x14ac:dyDescent="0.25"/>
    <row r="96" ht="13.5" x14ac:dyDescent="0.25"/>
    <row r="97" ht="13.5" x14ac:dyDescent="0.25"/>
    <row r="98" ht="13.5" x14ac:dyDescent="0.25"/>
    <row r="99" ht="13.5" x14ac:dyDescent="0.25"/>
    <row r="100" ht="13.5" x14ac:dyDescent="0.25"/>
    <row r="101" ht="13.5" x14ac:dyDescent="0.25"/>
    <row r="102" ht="13.5" x14ac:dyDescent="0.25"/>
    <row r="103" ht="13.5" x14ac:dyDescent="0.25"/>
    <row r="104" ht="13.5" x14ac:dyDescent="0.25"/>
    <row r="105" ht="13.5" x14ac:dyDescent="0.25"/>
    <row r="106" ht="13.5" x14ac:dyDescent="0.25"/>
    <row r="107" ht="13.5" x14ac:dyDescent="0.25"/>
    <row r="108" ht="13.5" x14ac:dyDescent="0.25"/>
    <row r="109" ht="13.5" x14ac:dyDescent="0.25"/>
    <row r="110" ht="13.5" x14ac:dyDescent="0.25"/>
    <row r="111" ht="13.5" x14ac:dyDescent="0.25"/>
    <row r="112" ht="13.5" x14ac:dyDescent="0.25"/>
    <row r="113" ht="13.5" x14ac:dyDescent="0.25"/>
    <row r="114" ht="13.5" x14ac:dyDescent="0.25"/>
    <row r="115" ht="13.5" x14ac:dyDescent="0.25"/>
    <row r="116" ht="13.5" x14ac:dyDescent="0.25"/>
    <row r="117" ht="13.5" x14ac:dyDescent="0.25"/>
    <row r="118" ht="13.5" x14ac:dyDescent="0.25"/>
    <row r="119" ht="13.5" x14ac:dyDescent="0.25"/>
    <row r="120" ht="13.5" x14ac:dyDescent="0.25"/>
    <row r="121" ht="13.5" x14ac:dyDescent="0.25"/>
    <row r="122" ht="13.5" x14ac:dyDescent="0.25"/>
    <row r="123" ht="13.5" x14ac:dyDescent="0.25"/>
    <row r="124" ht="13.5" x14ac:dyDescent="0.25"/>
    <row r="125" ht="13.5" x14ac:dyDescent="0.25"/>
    <row r="126" ht="13.5" x14ac:dyDescent="0.25"/>
    <row r="127" ht="13.5" x14ac:dyDescent="0.25"/>
    <row r="128" ht="13.5" x14ac:dyDescent="0.25"/>
    <row r="129" ht="13.5" x14ac:dyDescent="0.25"/>
    <row r="130" ht="13.5" x14ac:dyDescent="0.25"/>
    <row r="131" ht="13.5" x14ac:dyDescent="0.25"/>
    <row r="132" ht="13.5" x14ac:dyDescent="0.25"/>
    <row r="133" ht="13.5" x14ac:dyDescent="0.25"/>
    <row r="134" ht="13.5" x14ac:dyDescent="0.25"/>
    <row r="135" ht="13.5" x14ac:dyDescent="0.25"/>
    <row r="136" ht="13.5" x14ac:dyDescent="0.25"/>
    <row r="137" ht="13.5" x14ac:dyDescent="0.25"/>
    <row r="138" ht="13.5" x14ac:dyDescent="0.25"/>
    <row r="139" ht="13.5" x14ac:dyDescent="0.25"/>
    <row r="140" ht="13.5" x14ac:dyDescent="0.25"/>
    <row r="141" ht="13.5" x14ac:dyDescent="0.25"/>
    <row r="142" ht="13.5" x14ac:dyDescent="0.25"/>
    <row r="143" ht="13.5" x14ac:dyDescent="0.25"/>
    <row r="144" ht="13.5" x14ac:dyDescent="0.25"/>
    <row r="145" ht="13.5" x14ac:dyDescent="0.25"/>
    <row r="146" ht="13.5" x14ac:dyDescent="0.25"/>
    <row r="147" ht="13.5" x14ac:dyDescent="0.25"/>
    <row r="148" ht="13.5" x14ac:dyDescent="0.25"/>
    <row r="149" ht="13.5" x14ac:dyDescent="0.25"/>
    <row r="150" ht="13.5" x14ac:dyDescent="0.25"/>
    <row r="151" ht="13.5" x14ac:dyDescent="0.25"/>
    <row r="152" ht="13.5" x14ac:dyDescent="0.25"/>
    <row r="153" ht="13.5" x14ac:dyDescent="0.25"/>
    <row r="154" ht="13.5" x14ac:dyDescent="0.25"/>
    <row r="155" ht="13.5" x14ac:dyDescent="0.25"/>
    <row r="156" ht="13.5" x14ac:dyDescent="0.25"/>
    <row r="157" ht="13.5" x14ac:dyDescent="0.25"/>
    <row r="158" ht="13.5" x14ac:dyDescent="0.25"/>
    <row r="159" ht="13.5" x14ac:dyDescent="0.25"/>
    <row r="160" ht="13.5" x14ac:dyDescent="0.25"/>
    <row r="161" ht="13.5" x14ac:dyDescent="0.25"/>
    <row r="162" ht="13.5" x14ac:dyDescent="0.25"/>
    <row r="163" ht="13.5" x14ac:dyDescent="0.25"/>
    <row r="164" ht="13.5" x14ac:dyDescent="0.25"/>
    <row r="165" ht="13.5" x14ac:dyDescent="0.25"/>
    <row r="166" ht="13.5" x14ac:dyDescent="0.25"/>
    <row r="167" ht="13.5" x14ac:dyDescent="0.25"/>
    <row r="168" ht="13.5" x14ac:dyDescent="0.25"/>
    <row r="169" ht="13.5" x14ac:dyDescent="0.25"/>
    <row r="170" ht="13.5" x14ac:dyDescent="0.25"/>
    <row r="171" ht="13.5" x14ac:dyDescent="0.25"/>
    <row r="172" ht="13.5" x14ac:dyDescent="0.25"/>
    <row r="173" ht="13.5" x14ac:dyDescent="0.25"/>
    <row r="174" ht="13.5" x14ac:dyDescent="0.25"/>
    <row r="175" ht="13.5" x14ac:dyDescent="0.25"/>
    <row r="176" ht="13.5" x14ac:dyDescent="0.25"/>
    <row r="177" ht="13.5" x14ac:dyDescent="0.25"/>
    <row r="178" ht="13.5" x14ac:dyDescent="0.25"/>
    <row r="179" ht="13.5" x14ac:dyDescent="0.25"/>
    <row r="180" ht="13.5" x14ac:dyDescent="0.25"/>
    <row r="181" ht="13.5" x14ac:dyDescent="0.25"/>
    <row r="182" ht="13.5" x14ac:dyDescent="0.25"/>
    <row r="183" ht="13.5" x14ac:dyDescent="0.25"/>
    <row r="184" ht="13.5" x14ac:dyDescent="0.25"/>
    <row r="185" ht="13.5" x14ac:dyDescent="0.25"/>
    <row r="186" ht="13.5" x14ac:dyDescent="0.25"/>
    <row r="187" ht="13.5" x14ac:dyDescent="0.25"/>
    <row r="188" ht="13.5" x14ac:dyDescent="0.25"/>
    <row r="189" ht="13.5" x14ac:dyDescent="0.25"/>
    <row r="190" ht="13.5" x14ac:dyDescent="0.25"/>
    <row r="191" ht="13.5" x14ac:dyDescent="0.25"/>
    <row r="192" ht="13.5" x14ac:dyDescent="0.25"/>
    <row r="193" ht="13.5" x14ac:dyDescent="0.25"/>
    <row r="194" ht="13.5" x14ac:dyDescent="0.25"/>
    <row r="195" ht="13.5" x14ac:dyDescent="0.25"/>
    <row r="196" ht="13.5" x14ac:dyDescent="0.25"/>
    <row r="197" ht="13.5" x14ac:dyDescent="0.25"/>
    <row r="198" ht="13.5" x14ac:dyDescent="0.25"/>
    <row r="199" ht="13.5" x14ac:dyDescent="0.25"/>
    <row r="200" ht="13.5" x14ac:dyDescent="0.25"/>
    <row r="201" ht="13.5" x14ac:dyDescent="0.25"/>
    <row r="202" ht="13.5" x14ac:dyDescent="0.25"/>
    <row r="203" ht="13.5" x14ac:dyDescent="0.25"/>
    <row r="204" ht="13.5" x14ac:dyDescent="0.25"/>
    <row r="205" ht="13.5" x14ac:dyDescent="0.25"/>
    <row r="206" ht="13.5" x14ac:dyDescent="0.25"/>
    <row r="207" ht="13.5" x14ac:dyDescent="0.25"/>
    <row r="208" ht="13.5" x14ac:dyDescent="0.25"/>
    <row r="209" ht="13.5" x14ac:dyDescent="0.25"/>
    <row r="210" ht="13.5" x14ac:dyDescent="0.25"/>
    <row r="211" ht="13.5" x14ac:dyDescent="0.25"/>
    <row r="212" ht="13.5" x14ac:dyDescent="0.25"/>
    <row r="213" ht="13.5" x14ac:dyDescent="0.25"/>
    <row r="214" ht="13.5" x14ac:dyDescent="0.25"/>
    <row r="215" ht="13.5" x14ac:dyDescent="0.25"/>
    <row r="216" ht="13.5" x14ac:dyDescent="0.25"/>
    <row r="217" ht="13.5" x14ac:dyDescent="0.25"/>
    <row r="218" ht="13.5" x14ac:dyDescent="0.25"/>
    <row r="219" ht="13.5" x14ac:dyDescent="0.25"/>
    <row r="220" ht="13.5" x14ac:dyDescent="0.25"/>
    <row r="221" ht="13.5" x14ac:dyDescent="0.25"/>
    <row r="222" ht="13.5" x14ac:dyDescent="0.25"/>
    <row r="223" ht="13.5" x14ac:dyDescent="0.25"/>
    <row r="224" ht="13.5" x14ac:dyDescent="0.25"/>
    <row r="225" ht="13.5" x14ac:dyDescent="0.25"/>
    <row r="226" ht="13.5" x14ac:dyDescent="0.25"/>
    <row r="227" ht="13.5" x14ac:dyDescent="0.25"/>
    <row r="228" ht="13.5" x14ac:dyDescent="0.25"/>
    <row r="229" ht="13.5" x14ac:dyDescent="0.25"/>
    <row r="230" ht="13.5" x14ac:dyDescent="0.25"/>
    <row r="231" ht="13.5" x14ac:dyDescent="0.25"/>
    <row r="232" ht="13.5" x14ac:dyDescent="0.25"/>
    <row r="233" ht="13.5" x14ac:dyDescent="0.25"/>
    <row r="234" ht="13.5" x14ac:dyDescent="0.25"/>
    <row r="235" ht="13.5" x14ac:dyDescent="0.25"/>
    <row r="236" ht="13.5" x14ac:dyDescent="0.25"/>
    <row r="237" ht="13.5" x14ac:dyDescent="0.25"/>
    <row r="238" ht="13.5" x14ac:dyDescent="0.25"/>
    <row r="239" ht="13.5" x14ac:dyDescent="0.25"/>
    <row r="240" ht="13.5" x14ac:dyDescent="0.25"/>
    <row r="241" ht="13.5" x14ac:dyDescent="0.25"/>
    <row r="242" ht="13.5" x14ac:dyDescent="0.25"/>
    <row r="243" ht="13.5" x14ac:dyDescent="0.25"/>
    <row r="244" ht="13.5" x14ac:dyDescent="0.25"/>
    <row r="245" ht="13.5" x14ac:dyDescent="0.25"/>
    <row r="246" ht="13.5" x14ac:dyDescent="0.25"/>
    <row r="247" ht="13.5" x14ac:dyDescent="0.25"/>
    <row r="248" ht="13.5" x14ac:dyDescent="0.25"/>
    <row r="249" ht="13.5" x14ac:dyDescent="0.25"/>
    <row r="250" ht="13.5" x14ac:dyDescent="0.25"/>
    <row r="251" ht="13.5" x14ac:dyDescent="0.25"/>
    <row r="252" ht="13.5" x14ac:dyDescent="0.25"/>
    <row r="253" ht="13.5" x14ac:dyDescent="0.25"/>
    <row r="254" ht="13.5" x14ac:dyDescent="0.25"/>
    <row r="255" ht="13.5" x14ac:dyDescent="0.25"/>
    <row r="256" ht="13.5" x14ac:dyDescent="0.25"/>
    <row r="257" ht="13.5" x14ac:dyDescent="0.25"/>
    <row r="258" ht="13.5" x14ac:dyDescent="0.25"/>
    <row r="259" ht="13.5" x14ac:dyDescent="0.25"/>
    <row r="260" ht="13.5" x14ac:dyDescent="0.25"/>
    <row r="261" ht="13.5" x14ac:dyDescent="0.25"/>
    <row r="262" ht="13.5" x14ac:dyDescent="0.25"/>
    <row r="263" ht="13.5" x14ac:dyDescent="0.25"/>
    <row r="264" ht="13.5" x14ac:dyDescent="0.25"/>
    <row r="265" ht="13.5" x14ac:dyDescent="0.25"/>
    <row r="266" ht="13.5" x14ac:dyDescent="0.25"/>
    <row r="267" ht="13.5" x14ac:dyDescent="0.25"/>
    <row r="268" ht="13.5" x14ac:dyDescent="0.25"/>
    <row r="269" ht="13.5" x14ac:dyDescent="0.25"/>
    <row r="270" ht="13.5" x14ac:dyDescent="0.25"/>
    <row r="271" ht="13.5" x14ac:dyDescent="0.25"/>
    <row r="272" ht="13.5" x14ac:dyDescent="0.25"/>
    <row r="273" ht="13.5" x14ac:dyDescent="0.25"/>
    <row r="274" ht="13.5" x14ac:dyDescent="0.25"/>
    <row r="275" ht="13.5" x14ac:dyDescent="0.25"/>
    <row r="276" ht="13.5" x14ac:dyDescent="0.25"/>
    <row r="277" ht="13.5" x14ac:dyDescent="0.25"/>
    <row r="278" ht="13.5" x14ac:dyDescent="0.25"/>
    <row r="279" ht="13.5" x14ac:dyDescent="0.25"/>
    <row r="280" ht="13.5" x14ac:dyDescent="0.25"/>
    <row r="281" ht="13.5" x14ac:dyDescent="0.25"/>
    <row r="282" ht="13.5" x14ac:dyDescent="0.25"/>
    <row r="283" ht="13.5" x14ac:dyDescent="0.25"/>
    <row r="284" ht="13.5" x14ac:dyDescent="0.25"/>
    <row r="285" ht="13.5" x14ac:dyDescent="0.25"/>
    <row r="286" ht="13.5" x14ac:dyDescent="0.25"/>
    <row r="287" ht="13.5" x14ac:dyDescent="0.25"/>
    <row r="288" ht="13.5" x14ac:dyDescent="0.25"/>
    <row r="289" ht="13.5" x14ac:dyDescent="0.25"/>
    <row r="290" ht="13.5" x14ac:dyDescent="0.25"/>
    <row r="291" ht="13.5" x14ac:dyDescent="0.25"/>
    <row r="292" ht="13.5" x14ac:dyDescent="0.25"/>
    <row r="293" ht="13.5" x14ac:dyDescent="0.25"/>
    <row r="294" ht="13.5" x14ac:dyDescent="0.25"/>
    <row r="295" ht="13.5" x14ac:dyDescent="0.25"/>
    <row r="296" ht="13.5" x14ac:dyDescent="0.25"/>
    <row r="297" ht="13.5" x14ac:dyDescent="0.25"/>
    <row r="298" ht="13.5" x14ac:dyDescent="0.25"/>
    <row r="299" ht="13.5" x14ac:dyDescent="0.25"/>
    <row r="300" ht="13.5" x14ac:dyDescent="0.25"/>
    <row r="301" ht="13.5" x14ac:dyDescent="0.25"/>
    <row r="302" ht="13.5" x14ac:dyDescent="0.25"/>
    <row r="303" ht="13.5" x14ac:dyDescent="0.25"/>
    <row r="304" ht="13.5" x14ac:dyDescent="0.25"/>
    <row r="305" ht="13.5" x14ac:dyDescent="0.25"/>
    <row r="306" ht="13.5" x14ac:dyDescent="0.25"/>
    <row r="307" ht="13.5" x14ac:dyDescent="0.25"/>
    <row r="308" ht="13.5" x14ac:dyDescent="0.25"/>
    <row r="309" ht="13.5" x14ac:dyDescent="0.25"/>
    <row r="310" ht="13.5" x14ac:dyDescent="0.25"/>
    <row r="311" ht="13.5" x14ac:dyDescent="0.25"/>
    <row r="312" ht="13.5" x14ac:dyDescent="0.25"/>
    <row r="313" ht="13.5" x14ac:dyDescent="0.25"/>
    <row r="314" ht="13.5" x14ac:dyDescent="0.25"/>
    <row r="315" ht="13.5" x14ac:dyDescent="0.25"/>
    <row r="316" ht="13.5" x14ac:dyDescent="0.25"/>
    <row r="317" ht="13.5" x14ac:dyDescent="0.25"/>
    <row r="318" ht="13.5" x14ac:dyDescent="0.25"/>
    <row r="319" ht="13.5" x14ac:dyDescent="0.25"/>
    <row r="320" ht="13.5" x14ac:dyDescent="0.25"/>
    <row r="321" ht="13.5" x14ac:dyDescent="0.25"/>
    <row r="322" ht="13.5" x14ac:dyDescent="0.25"/>
    <row r="323" ht="13.5" x14ac:dyDescent="0.25"/>
    <row r="324" ht="13.5" x14ac:dyDescent="0.25"/>
    <row r="325" ht="13.5" x14ac:dyDescent="0.25"/>
    <row r="326" ht="13.5" x14ac:dyDescent="0.25"/>
    <row r="327" ht="13.5" x14ac:dyDescent="0.25"/>
    <row r="328" ht="13.5" x14ac:dyDescent="0.25"/>
    <row r="329" ht="13.5" x14ac:dyDescent="0.25"/>
    <row r="330" ht="13.5" x14ac:dyDescent="0.25"/>
    <row r="331" ht="13.5" x14ac:dyDescent="0.25"/>
    <row r="332" ht="13.5" x14ac:dyDescent="0.25"/>
    <row r="333" ht="13.5" x14ac:dyDescent="0.25"/>
    <row r="334" ht="13.5" x14ac:dyDescent="0.25"/>
    <row r="335" ht="13.5" x14ac:dyDescent="0.25"/>
    <row r="336" ht="13.5" x14ac:dyDescent="0.25"/>
    <row r="337" ht="13.5" x14ac:dyDescent="0.25"/>
    <row r="338" ht="13.5" x14ac:dyDescent="0.25"/>
    <row r="339" ht="13.5" x14ac:dyDescent="0.25"/>
    <row r="340" ht="13.5" x14ac:dyDescent="0.25"/>
    <row r="341" ht="13.5" x14ac:dyDescent="0.25"/>
    <row r="342" ht="13.5" x14ac:dyDescent="0.25"/>
    <row r="343" ht="13.5" x14ac:dyDescent="0.25"/>
    <row r="344" ht="13.5" x14ac:dyDescent="0.25"/>
    <row r="345" ht="13.5" x14ac:dyDescent="0.25"/>
    <row r="346" ht="13.5" x14ac:dyDescent="0.25"/>
    <row r="347" ht="13.5" x14ac:dyDescent="0.25"/>
    <row r="348" ht="13.5" x14ac:dyDescent="0.25"/>
    <row r="349" ht="13.5" x14ac:dyDescent="0.25"/>
    <row r="350" ht="13.5" x14ac:dyDescent="0.25"/>
    <row r="351" ht="13.5" x14ac:dyDescent="0.25"/>
    <row r="352" ht="13.5" x14ac:dyDescent="0.25"/>
    <row r="353" ht="13.5" x14ac:dyDescent="0.25"/>
    <row r="354" ht="13.5" x14ac:dyDescent="0.25"/>
    <row r="355" ht="13.5" x14ac:dyDescent="0.25"/>
    <row r="356" ht="13.5" x14ac:dyDescent="0.25"/>
    <row r="357" ht="13.5" x14ac:dyDescent="0.25"/>
    <row r="358" ht="13.5" x14ac:dyDescent="0.25"/>
    <row r="359" ht="13.5" x14ac:dyDescent="0.25"/>
    <row r="360" ht="13.5" x14ac:dyDescent="0.25"/>
    <row r="361" ht="13.5" x14ac:dyDescent="0.25"/>
    <row r="362" ht="13.5" x14ac:dyDescent="0.25"/>
    <row r="363" ht="13.5" x14ac:dyDescent="0.25"/>
    <row r="364" ht="13.5" x14ac:dyDescent="0.25"/>
    <row r="365" ht="13.5" x14ac:dyDescent="0.25"/>
    <row r="366" ht="13.5" x14ac:dyDescent="0.25"/>
    <row r="367" ht="13.5" x14ac:dyDescent="0.25"/>
    <row r="368" ht="13.5" x14ac:dyDescent="0.25"/>
    <row r="369" ht="13.5" x14ac:dyDescent="0.25"/>
    <row r="370" ht="13.5" x14ac:dyDescent="0.25"/>
    <row r="371" ht="13.5" x14ac:dyDescent="0.25"/>
    <row r="372" ht="13.5" x14ac:dyDescent="0.25"/>
    <row r="373" ht="13.5" x14ac:dyDescent="0.25"/>
    <row r="374" ht="13.5" x14ac:dyDescent="0.25"/>
    <row r="375" ht="13.5" x14ac:dyDescent="0.25"/>
    <row r="376" ht="13.5" x14ac:dyDescent="0.25"/>
    <row r="377" ht="13.5" x14ac:dyDescent="0.25"/>
    <row r="378" ht="13.5" x14ac:dyDescent="0.25"/>
    <row r="379" ht="13.5" x14ac:dyDescent="0.25"/>
    <row r="380" ht="13.5" x14ac:dyDescent="0.25"/>
    <row r="381" ht="13.5" x14ac:dyDescent="0.25"/>
    <row r="382" ht="13.5" x14ac:dyDescent="0.25"/>
    <row r="383" ht="13.5" x14ac:dyDescent="0.25"/>
    <row r="384" ht="13.5" x14ac:dyDescent="0.25"/>
    <row r="385" ht="13.5" x14ac:dyDescent="0.25"/>
    <row r="386" ht="13.5" x14ac:dyDescent="0.25"/>
    <row r="387" ht="13.5" x14ac:dyDescent="0.25"/>
    <row r="388" ht="13.5" x14ac:dyDescent="0.25"/>
    <row r="389" ht="13.5" x14ac:dyDescent="0.25"/>
    <row r="390" ht="13.5" x14ac:dyDescent="0.25"/>
    <row r="391" ht="13.5" x14ac:dyDescent="0.25"/>
    <row r="392" ht="13.5" x14ac:dyDescent="0.25"/>
    <row r="393" ht="13.5" x14ac:dyDescent="0.25"/>
    <row r="394" ht="13.5" x14ac:dyDescent="0.25"/>
    <row r="395" ht="13.5" x14ac:dyDescent="0.25"/>
    <row r="396" ht="13.5" x14ac:dyDescent="0.25"/>
    <row r="397" ht="13.5" x14ac:dyDescent="0.25"/>
    <row r="398" ht="13.5" x14ac:dyDescent="0.25"/>
    <row r="399" ht="13.5" x14ac:dyDescent="0.25"/>
    <row r="400" ht="13.5" x14ac:dyDescent="0.25"/>
    <row r="401" ht="13.5" x14ac:dyDescent="0.25"/>
    <row r="402" ht="13.5" x14ac:dyDescent="0.25"/>
    <row r="403" ht="13.5" x14ac:dyDescent="0.25"/>
    <row r="404" ht="13.5" x14ac:dyDescent="0.25"/>
    <row r="405" ht="13.5" x14ac:dyDescent="0.25"/>
    <row r="406" ht="13.5" x14ac:dyDescent="0.25"/>
    <row r="407" ht="13.5" x14ac:dyDescent="0.25"/>
    <row r="408" ht="13.5" x14ac:dyDescent="0.25"/>
    <row r="409" ht="13.5" x14ac:dyDescent="0.25"/>
    <row r="410" ht="13.5" x14ac:dyDescent="0.25"/>
    <row r="411" ht="13.5" x14ac:dyDescent="0.25"/>
    <row r="412" ht="13.5" x14ac:dyDescent="0.25"/>
    <row r="413" ht="13.5" x14ac:dyDescent="0.25"/>
    <row r="414" ht="13.5" x14ac:dyDescent="0.25"/>
    <row r="415" ht="13.5" x14ac:dyDescent="0.25"/>
    <row r="416" ht="13.5" x14ac:dyDescent="0.25"/>
    <row r="417" ht="13.5" x14ac:dyDescent="0.25"/>
    <row r="418" ht="13.5" x14ac:dyDescent="0.25"/>
    <row r="419" ht="13.5" x14ac:dyDescent="0.25"/>
    <row r="420" ht="13.5" x14ac:dyDescent="0.25"/>
    <row r="421" ht="13.5" x14ac:dyDescent="0.25"/>
    <row r="422" ht="13.5" x14ac:dyDescent="0.25"/>
    <row r="423" ht="13.5" x14ac:dyDescent="0.25"/>
    <row r="424" ht="13.5" x14ac:dyDescent="0.25"/>
    <row r="425" ht="13.5" x14ac:dyDescent="0.25"/>
    <row r="426" ht="13.5" x14ac:dyDescent="0.25"/>
    <row r="427" ht="13.5" x14ac:dyDescent="0.25"/>
    <row r="428" ht="13.5" x14ac:dyDescent="0.25"/>
    <row r="429" ht="13.5" x14ac:dyDescent="0.25"/>
    <row r="430" ht="13.5" x14ac:dyDescent="0.25"/>
    <row r="431" ht="13.5" x14ac:dyDescent="0.25"/>
    <row r="432" ht="13.5" x14ac:dyDescent="0.25"/>
    <row r="433" ht="13.5" x14ac:dyDescent="0.25"/>
    <row r="434" ht="13.5" x14ac:dyDescent="0.25"/>
    <row r="435" ht="13.5" x14ac:dyDescent="0.25"/>
    <row r="436" ht="13.5" x14ac:dyDescent="0.25"/>
    <row r="437" ht="13.5" x14ac:dyDescent="0.25"/>
    <row r="438" ht="13.5" x14ac:dyDescent="0.25"/>
    <row r="439" ht="13.5" x14ac:dyDescent="0.25"/>
    <row r="440" ht="13.5" x14ac:dyDescent="0.25"/>
    <row r="441" ht="13.5" x14ac:dyDescent="0.25"/>
    <row r="442" ht="13.5" x14ac:dyDescent="0.25"/>
    <row r="443" ht="13.5" x14ac:dyDescent="0.25"/>
    <row r="444" ht="13.5" x14ac:dyDescent="0.25"/>
    <row r="445" ht="13.5" x14ac:dyDescent="0.25"/>
    <row r="446" ht="13.5" x14ac:dyDescent="0.25"/>
    <row r="447" ht="13.5" x14ac:dyDescent="0.25"/>
    <row r="448" ht="13.5" x14ac:dyDescent="0.25"/>
    <row r="449" ht="13.5" x14ac:dyDescent="0.25"/>
    <row r="450" ht="13.5" x14ac:dyDescent="0.25"/>
    <row r="451" ht="13.5" x14ac:dyDescent="0.25"/>
    <row r="452" ht="13.5" x14ac:dyDescent="0.25"/>
    <row r="453" ht="13.5" x14ac:dyDescent="0.25"/>
    <row r="454" ht="13.5" x14ac:dyDescent="0.25"/>
    <row r="455" ht="13.5" x14ac:dyDescent="0.25"/>
    <row r="456" ht="13.5" x14ac:dyDescent="0.25"/>
    <row r="457" ht="13.5" x14ac:dyDescent="0.25"/>
    <row r="458" ht="13.5" x14ac:dyDescent="0.25"/>
    <row r="459" ht="13.5" x14ac:dyDescent="0.25"/>
    <row r="460" ht="13.5" x14ac:dyDescent="0.25"/>
    <row r="461" ht="13.5" x14ac:dyDescent="0.25"/>
    <row r="462" ht="13.5" x14ac:dyDescent="0.25"/>
    <row r="463" ht="13.5" x14ac:dyDescent="0.25"/>
    <row r="464" ht="13.5" x14ac:dyDescent="0.25"/>
    <row r="465" ht="13.5" x14ac:dyDescent="0.25"/>
    <row r="466" ht="13.5" x14ac:dyDescent="0.25"/>
    <row r="467" ht="13.5" x14ac:dyDescent="0.25"/>
    <row r="468" ht="13.5" x14ac:dyDescent="0.25"/>
    <row r="469" ht="13.5" x14ac:dyDescent="0.25"/>
    <row r="470" ht="13.5" x14ac:dyDescent="0.25"/>
    <row r="471" ht="13.5" x14ac:dyDescent="0.25"/>
    <row r="472" ht="13.5" x14ac:dyDescent="0.25"/>
    <row r="473" ht="13.5" x14ac:dyDescent="0.25"/>
    <row r="474" ht="13.5" x14ac:dyDescent="0.25"/>
    <row r="475" ht="13.5" x14ac:dyDescent="0.25"/>
    <row r="476" ht="13.5" x14ac:dyDescent="0.25"/>
    <row r="477" ht="13.5" x14ac:dyDescent="0.25"/>
    <row r="478" ht="13.5" x14ac:dyDescent="0.25"/>
    <row r="479" ht="13.5" x14ac:dyDescent="0.25"/>
    <row r="480" ht="13.5" x14ac:dyDescent="0.25"/>
    <row r="481" ht="13.5" x14ac:dyDescent="0.25"/>
    <row r="482" ht="13.5" x14ac:dyDescent="0.25"/>
    <row r="483" ht="13.5" x14ac:dyDescent="0.25"/>
    <row r="484" ht="13.5" x14ac:dyDescent="0.25"/>
    <row r="485" ht="13.5" x14ac:dyDescent="0.25"/>
    <row r="486" ht="13.5" x14ac:dyDescent="0.25"/>
    <row r="487" ht="13.5" x14ac:dyDescent="0.25"/>
    <row r="488" ht="13.5" x14ac:dyDescent="0.25"/>
    <row r="489" ht="13.5" x14ac:dyDescent="0.25"/>
    <row r="490" ht="13.5" x14ac:dyDescent="0.25"/>
    <row r="491" ht="13.5" x14ac:dyDescent="0.25"/>
    <row r="492" ht="13.5" x14ac:dyDescent="0.25"/>
    <row r="493" ht="13.5" x14ac:dyDescent="0.25"/>
    <row r="494" ht="13.5" x14ac:dyDescent="0.25"/>
    <row r="495" ht="13.5" x14ac:dyDescent="0.25"/>
    <row r="496" ht="13.5" x14ac:dyDescent="0.25"/>
    <row r="497" ht="13.5" x14ac:dyDescent="0.25"/>
    <row r="498" ht="13.5" x14ac:dyDescent="0.25"/>
    <row r="499" ht="13.5" x14ac:dyDescent="0.25"/>
    <row r="500" ht="13.5" x14ac:dyDescent="0.25"/>
    <row r="501" ht="13.5" x14ac:dyDescent="0.25"/>
    <row r="502" ht="13.5" x14ac:dyDescent="0.25"/>
    <row r="503" ht="13.5" x14ac:dyDescent="0.25"/>
    <row r="504" ht="13.5" x14ac:dyDescent="0.25"/>
    <row r="505" ht="13.5" x14ac:dyDescent="0.25"/>
    <row r="506" ht="13.5" x14ac:dyDescent="0.25"/>
    <row r="507" ht="13.5" x14ac:dyDescent="0.25"/>
    <row r="508" ht="13.5" x14ac:dyDescent="0.25"/>
    <row r="509" ht="13.5" x14ac:dyDescent="0.25"/>
    <row r="510" ht="13.5" x14ac:dyDescent="0.25"/>
    <row r="511" ht="13.5" x14ac:dyDescent="0.25"/>
    <row r="512" ht="13.5" x14ac:dyDescent="0.25"/>
    <row r="513" ht="13.5" x14ac:dyDescent="0.25"/>
    <row r="514" ht="13.5" x14ac:dyDescent="0.25"/>
    <row r="515" ht="13.5" x14ac:dyDescent="0.25"/>
    <row r="516" ht="13.5" x14ac:dyDescent="0.25"/>
    <row r="517" ht="13.5" x14ac:dyDescent="0.25"/>
    <row r="518" ht="13.5" x14ac:dyDescent="0.25"/>
    <row r="519" ht="13.5" x14ac:dyDescent="0.25"/>
    <row r="520" ht="13.5" x14ac:dyDescent="0.25"/>
    <row r="521" ht="13.5" x14ac:dyDescent="0.25"/>
    <row r="522" ht="13.5" x14ac:dyDescent="0.25"/>
    <row r="523" ht="13.5" x14ac:dyDescent="0.25"/>
    <row r="524" ht="13.5" x14ac:dyDescent="0.25"/>
    <row r="525" ht="13.5" x14ac:dyDescent="0.25"/>
    <row r="526" ht="13.5" x14ac:dyDescent="0.25"/>
    <row r="527" ht="13.5" x14ac:dyDescent="0.25"/>
    <row r="528" ht="13.5" x14ac:dyDescent="0.25"/>
    <row r="529" ht="13.5" x14ac:dyDescent="0.25"/>
    <row r="530" ht="13.5" x14ac:dyDescent="0.25"/>
    <row r="531" ht="13.5" x14ac:dyDescent="0.25"/>
    <row r="532" ht="13.5" x14ac:dyDescent="0.25"/>
    <row r="533" ht="13.5" x14ac:dyDescent="0.25"/>
    <row r="534" ht="13.5" x14ac:dyDescent="0.25"/>
    <row r="535" ht="13.5" x14ac:dyDescent="0.25"/>
    <row r="536" ht="13.5" x14ac:dyDescent="0.25"/>
    <row r="537" ht="13.5" x14ac:dyDescent="0.25"/>
    <row r="538" ht="13.5" x14ac:dyDescent="0.25"/>
    <row r="539" ht="13.5" x14ac:dyDescent="0.25"/>
    <row r="540" ht="13.5" x14ac:dyDescent="0.25"/>
    <row r="541" ht="13.5" x14ac:dyDescent="0.25"/>
    <row r="542" ht="13.5" x14ac:dyDescent="0.25"/>
    <row r="543" ht="13.5" x14ac:dyDescent="0.25"/>
    <row r="544" ht="13.5" x14ac:dyDescent="0.25"/>
    <row r="545" ht="13.5" x14ac:dyDescent="0.25"/>
    <row r="546" ht="13.5" x14ac:dyDescent="0.25"/>
    <row r="547" ht="13.5" x14ac:dyDescent="0.25"/>
    <row r="548" ht="13.5" x14ac:dyDescent="0.25"/>
    <row r="549" ht="13.5" x14ac:dyDescent="0.25"/>
    <row r="550" ht="13.5" x14ac:dyDescent="0.25"/>
    <row r="551" ht="13.5" x14ac:dyDescent="0.25"/>
    <row r="552" ht="13.5" x14ac:dyDescent="0.25"/>
    <row r="553" ht="13.5" x14ac:dyDescent="0.25"/>
    <row r="554" ht="13.5" x14ac:dyDescent="0.25"/>
    <row r="555" ht="13.5" x14ac:dyDescent="0.25"/>
    <row r="556" ht="13.5" x14ac:dyDescent="0.25"/>
    <row r="557" ht="13.5" x14ac:dyDescent="0.25"/>
    <row r="558" ht="13.5" x14ac:dyDescent="0.25"/>
    <row r="559" ht="13.5" x14ac:dyDescent="0.25"/>
    <row r="560" ht="13.5" x14ac:dyDescent="0.25"/>
    <row r="561" ht="13.5" x14ac:dyDescent="0.25"/>
    <row r="562" ht="13.5" x14ac:dyDescent="0.25"/>
    <row r="563" ht="13.5" x14ac:dyDescent="0.25"/>
    <row r="564" ht="13.5" x14ac:dyDescent="0.25"/>
    <row r="565" ht="13.5" x14ac:dyDescent="0.25"/>
  </sheetData>
  <protectedRanges>
    <protectedRange sqref="AA26:AA34 AA10:AA24" name="Range4_1_1_1_2_1_1_1_1_1_1_1_1_1_1_1_1_1_1"/>
    <protectedRange sqref="AF26:AF34 AF10:AF24" name="Range4_2_1_1_2_1_1_1_1_1_1_1_1_1_1_1_1_1_1"/>
    <protectedRange sqref="AK26:AK34 AK10:AK24" name="Range4_3_1_1_2_1_1_1_1_1_1_1_1_1_1_1_1_1_1"/>
    <protectedRange sqref="AP26:AP34 AP10:AP24" name="Range4_4_1_1_2_1_1_1_1_1_1_1_1_1_1_1_1_1_1"/>
    <protectedRange sqref="V25" name="Range4_5_1_2_1_1_1_1_1_1_1_1_1_2_1_1_1"/>
    <protectedRange sqref="AA25" name="Range4_1_1_1_2_1_1_1_1_1_1_1_1_1_2_1_1_1"/>
    <protectedRange sqref="AF25" name="Range4_2_1_1_2_1_1_1_1_1_1_1_1_1_2_1_1_1"/>
    <protectedRange sqref="AK25" name="Range4_3_1_1_2_1_1_1_1_1_1_1_1_1_2_1_1_1"/>
    <protectedRange sqref="AP25" name="Range4_4_1_1_2_1_1_1_1_1_1_1_1_1_2_1_1_1"/>
    <protectedRange sqref="U10:U33" name="Range4_6"/>
    <protectedRange sqref="Z10:Z33" name="Range4_1_1"/>
    <protectedRange sqref="AE10:AE33" name="Range4_2_1"/>
    <protectedRange sqref="AJ10:AJ33" name="Range4_3_1"/>
    <protectedRange sqref="AO10:AO33" name="Range4_4_1"/>
    <protectedRange sqref="AX10:AX33" name="Range4_7_1"/>
    <protectedRange sqref="BD10:BD33" name="Range4_8_1"/>
    <protectedRange sqref="BF10:BF33" name="Range4_9_1"/>
    <protectedRange sqref="BT10:BT33" name="Range5_13"/>
    <protectedRange sqref="BW10:BW33" name="Range5_1_1"/>
    <protectedRange sqref="BZ10" name="Range5_2_1"/>
    <protectedRange sqref="CC10:CC33" name="Range5_3_1"/>
    <protectedRange sqref="CG10:CG33" name="Range5_4_1"/>
    <protectedRange sqref="CI10:CI33" name="Range5_5_1"/>
    <protectedRange sqref="CL10:CL33" name="Range5_6_1"/>
    <protectedRange sqref="CO10:CO33" name="Range5_7_1"/>
    <protectedRange sqref="CR10:CR33" name="Range5_8_1"/>
    <protectedRange sqref="CS10:CS12" name="Range5_9_1"/>
    <protectedRange sqref="CU10:CU12" name="Range5_10_1"/>
    <protectedRange sqref="CX10:CX33" name="Range5_11_1"/>
    <protectedRange sqref="DB10:DB33" name="Range5_12_1"/>
    <protectedRange sqref="DD10:DD33" name="Range5_14_1"/>
    <protectedRange sqref="DL10:DL33" name="Range6_2"/>
    <protectedRange sqref="DN10:DN33" name="Range6_1_1"/>
  </protectedRanges>
  <mergeCells count="131">
    <mergeCell ref="CY7:CY8"/>
    <mergeCell ref="A2:R2"/>
    <mergeCell ref="O7:R7"/>
    <mergeCell ref="A34:B34"/>
    <mergeCell ref="EB7:EB8"/>
    <mergeCell ref="EC7:ED7"/>
    <mergeCell ref="DS7:DT7"/>
    <mergeCell ref="DU7:DU8"/>
    <mergeCell ref="DV7:DW7"/>
    <mergeCell ref="DX7:DX8"/>
    <mergeCell ref="DY7:DZ7"/>
    <mergeCell ref="EA7:EA8"/>
    <mergeCell ref="DJ7:DK7"/>
    <mergeCell ref="DL7:DL8"/>
    <mergeCell ref="DM7:DN7"/>
    <mergeCell ref="DO7:DO8"/>
    <mergeCell ref="DP7:DQ7"/>
    <mergeCell ref="DR7:DR8"/>
    <mergeCell ref="DB7:DB8"/>
    <mergeCell ref="DC7:DD7"/>
    <mergeCell ref="DE7:DE8"/>
    <mergeCell ref="DF7:DF8"/>
    <mergeCell ref="DG7:DH7"/>
    <mergeCell ref="DI7:DI8"/>
    <mergeCell ref="CS7:CS8"/>
    <mergeCell ref="CT7:CU7"/>
    <mergeCell ref="Y7:AB7"/>
    <mergeCell ref="CZ7:DA7"/>
    <mergeCell ref="CJ7:CJ8"/>
    <mergeCell ref="CK7:CL7"/>
    <mergeCell ref="CM7:CM8"/>
    <mergeCell ref="CN7:CO7"/>
    <mergeCell ref="CP7:CP8"/>
    <mergeCell ref="CQ7:CR7"/>
    <mergeCell ref="CH7:CI7"/>
    <mergeCell ref="BR7:BR8"/>
    <mergeCell ref="BS7:BT7"/>
    <mergeCell ref="BU7:BU8"/>
    <mergeCell ref="BV7:BW7"/>
    <mergeCell ref="BX7:BX8"/>
    <mergeCell ref="BY7:BZ7"/>
    <mergeCell ref="CV7:CV8"/>
    <mergeCell ref="CW7:CX7"/>
    <mergeCell ref="CS6:CU6"/>
    <mergeCell ref="D7:D8"/>
    <mergeCell ref="E7:H7"/>
    <mergeCell ref="I7:I8"/>
    <mergeCell ref="J7:M7"/>
    <mergeCell ref="N7:N8"/>
    <mergeCell ref="CA7:CA8"/>
    <mergeCell ref="CB7:CC7"/>
    <mergeCell ref="CD7:CD8"/>
    <mergeCell ref="CE7:CF7"/>
    <mergeCell ref="CG7:CG8"/>
    <mergeCell ref="S7:S8"/>
    <mergeCell ref="T7:W7"/>
    <mergeCell ref="CJ6:CL6"/>
    <mergeCell ref="BR6:BT6"/>
    <mergeCell ref="BU6:BW6"/>
    <mergeCell ref="BX6:BZ6"/>
    <mergeCell ref="CA6:CC6"/>
    <mergeCell ref="CD6:CF6"/>
    <mergeCell ref="CG6:CI6"/>
    <mergeCell ref="AU6:AW6"/>
    <mergeCell ref="AX6:AZ6"/>
    <mergeCell ref="AC7:AC8"/>
    <mergeCell ref="AD7:AG7"/>
    <mergeCell ref="AH7:AH8"/>
    <mergeCell ref="AI7:AL7"/>
    <mergeCell ref="BG7:BG8"/>
    <mergeCell ref="BH7:BI7"/>
    <mergeCell ref="AV7:AW7"/>
    <mergeCell ref="X7:X8"/>
    <mergeCell ref="BJ7:BJ8"/>
    <mergeCell ref="BK7:BL7"/>
    <mergeCell ref="BM7:BM8"/>
    <mergeCell ref="BN7:BQ7"/>
    <mergeCell ref="AX7:AX8"/>
    <mergeCell ref="AY7:AZ7"/>
    <mergeCell ref="BA7:BA8"/>
    <mergeCell ref="BB7:BC7"/>
    <mergeCell ref="BD7:BD8"/>
    <mergeCell ref="BE7:BF7"/>
    <mergeCell ref="A4:A8"/>
    <mergeCell ref="B4:B8"/>
    <mergeCell ref="C4:C8"/>
    <mergeCell ref="D4:H6"/>
    <mergeCell ref="I4:M6"/>
    <mergeCell ref="N4:DD4"/>
    <mergeCell ref="N6:R6"/>
    <mergeCell ref="S6:W6"/>
    <mergeCell ref="X6:AB6"/>
    <mergeCell ref="AC6:AG6"/>
    <mergeCell ref="AH6:AL6"/>
    <mergeCell ref="AM6:AQ6"/>
    <mergeCell ref="AR6:AT6"/>
    <mergeCell ref="AM7:AM8"/>
    <mergeCell ref="AN7:AQ7"/>
    <mergeCell ref="AR7:AR8"/>
    <mergeCell ref="AS7:AT7"/>
    <mergeCell ref="AU7:AU8"/>
    <mergeCell ref="N5:AT5"/>
    <mergeCell ref="AU5:BI5"/>
    <mergeCell ref="BJ5:BL6"/>
    <mergeCell ref="BM6:BQ6"/>
    <mergeCell ref="CM6:CO6"/>
    <mergeCell ref="CP6:CR6"/>
    <mergeCell ref="C1:P1"/>
    <mergeCell ref="O3:P3"/>
    <mergeCell ref="DE4:DE6"/>
    <mergeCell ref="DF4:DH6"/>
    <mergeCell ref="DI4:DZ4"/>
    <mergeCell ref="EA4:EA6"/>
    <mergeCell ref="EB4:ED6"/>
    <mergeCell ref="DI5:DN5"/>
    <mergeCell ref="DO5:DQ6"/>
    <mergeCell ref="DR5:DZ5"/>
    <mergeCell ref="DR6:DT6"/>
    <mergeCell ref="DU6:DW6"/>
    <mergeCell ref="DX6:DZ6"/>
    <mergeCell ref="DI6:DK6"/>
    <mergeCell ref="DL6:DN6"/>
    <mergeCell ref="BM5:CC5"/>
    <mergeCell ref="CD5:CL5"/>
    <mergeCell ref="CM5:CU5"/>
    <mergeCell ref="CV5:CX6"/>
    <mergeCell ref="CY5:DA6"/>
    <mergeCell ref="DB5:DD6"/>
    <mergeCell ref="BA6:BC6"/>
    <mergeCell ref="BD6:BF6"/>
    <mergeCell ref="BG6:BI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</vt:lpstr>
      <vt:lpstr>ekamut!Заголовки_для_печати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2020-07-07T14:01:53Z</dcterms:modified>
</cp:coreProperties>
</file>