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ekamut" sheetId="3" r:id="rId1"/>
  </sheets>
  <calcPr calcId="152511"/>
</workbook>
</file>

<file path=xl/calcChain.xml><?xml version="1.0" encoding="utf-8"?>
<calcChain xmlns="http://schemas.openxmlformats.org/spreadsheetml/2006/main">
  <c r="CK33" i="3" l="1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U33" i="3"/>
  <c r="BT33" i="3"/>
  <c r="BS33" i="3"/>
  <c r="BR33" i="3"/>
  <c r="BQ33" i="3"/>
  <c r="BP33" i="3"/>
  <c r="BO33" i="3"/>
  <c r="BN33" i="3"/>
  <c r="BM33" i="3"/>
  <c r="BL33" i="3"/>
  <c r="BK33" i="3"/>
  <c r="BI33" i="3"/>
  <c r="BH33" i="3"/>
  <c r="BJ33" i="3" s="1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A33" i="3"/>
  <c r="AB33" i="3" s="1"/>
  <c r="Z33" i="3"/>
  <c r="X33" i="3"/>
  <c r="Y33" i="3" s="1"/>
  <c r="W33" i="3"/>
  <c r="U33" i="3"/>
  <c r="T33" i="3"/>
  <c r="R33" i="3"/>
  <c r="Q33" i="3"/>
  <c r="O33" i="3"/>
  <c r="P33" i="3" s="1"/>
  <c r="N33" i="3"/>
  <c r="D33" i="3"/>
  <c r="C33" i="3"/>
  <c r="CM32" i="3"/>
  <c r="CL32" i="3"/>
  <c r="BW32" i="3"/>
  <c r="BV32" i="3"/>
  <c r="AR32" i="3"/>
  <c r="AS32" i="3" s="1"/>
  <c r="AQ32" i="3"/>
  <c r="Y32" i="3"/>
  <c r="V32" i="3"/>
  <c r="S32" i="3"/>
  <c r="P32" i="3"/>
  <c r="L32" i="3"/>
  <c r="M32" i="3" s="1"/>
  <c r="K32" i="3"/>
  <c r="I32" i="3"/>
  <c r="J32" i="3" s="1"/>
  <c r="H32" i="3"/>
  <c r="F32" i="3"/>
  <c r="G32" i="3" s="1"/>
  <c r="E32" i="3"/>
  <c r="CM31" i="3"/>
  <c r="CL31" i="3"/>
  <c r="BW31" i="3"/>
  <c r="BV31" i="3"/>
  <c r="BJ31" i="3"/>
  <c r="AR31" i="3"/>
  <c r="AQ31" i="3"/>
  <c r="Y31" i="3"/>
  <c r="V31" i="3"/>
  <c r="S31" i="3"/>
  <c r="P31" i="3"/>
  <c r="L31" i="3"/>
  <c r="K31" i="3"/>
  <c r="I31" i="3"/>
  <c r="H31" i="3"/>
  <c r="F31" i="3"/>
  <c r="G31" i="3" s="1"/>
  <c r="E31" i="3"/>
  <c r="CM30" i="3"/>
  <c r="CL30" i="3"/>
  <c r="BW30" i="3"/>
  <c r="BV30" i="3"/>
  <c r="BJ30" i="3"/>
  <c r="AR30" i="3"/>
  <c r="AQ30" i="3"/>
  <c r="Y30" i="3"/>
  <c r="V30" i="3"/>
  <c r="S30" i="3"/>
  <c r="P30" i="3"/>
  <c r="L30" i="3"/>
  <c r="K30" i="3"/>
  <c r="I30" i="3"/>
  <c r="H30" i="3"/>
  <c r="F30" i="3"/>
  <c r="E30" i="3"/>
  <c r="CM29" i="3"/>
  <c r="CL29" i="3"/>
  <c r="BW29" i="3"/>
  <c r="BV29" i="3"/>
  <c r="BJ29" i="3"/>
  <c r="AQ29" i="3"/>
  <c r="Y29" i="3"/>
  <c r="V29" i="3"/>
  <c r="S29" i="3"/>
  <c r="L29" i="3"/>
  <c r="K29" i="3"/>
  <c r="I29" i="3"/>
  <c r="J29" i="3" s="1"/>
  <c r="H29" i="3"/>
  <c r="F29" i="3"/>
  <c r="G29" i="3" s="1"/>
  <c r="E29" i="3"/>
  <c r="CM28" i="3"/>
  <c r="CL28" i="3"/>
  <c r="BW28" i="3"/>
  <c r="BV28" i="3"/>
  <c r="AR28" i="3"/>
  <c r="AS28" i="3" s="1"/>
  <c r="AQ28" i="3"/>
  <c r="Y28" i="3"/>
  <c r="V28" i="3"/>
  <c r="S28" i="3"/>
  <c r="P28" i="3"/>
  <c r="L28" i="3"/>
  <c r="K28" i="3"/>
  <c r="I28" i="3"/>
  <c r="J28" i="3" s="1"/>
  <c r="H28" i="3"/>
  <c r="F28" i="3"/>
  <c r="E28" i="3"/>
  <c r="CM27" i="3"/>
  <c r="CL27" i="3"/>
  <c r="BW27" i="3"/>
  <c r="BV27" i="3"/>
  <c r="BJ27" i="3"/>
  <c r="AR27" i="3"/>
  <c r="AQ27" i="3"/>
  <c r="Y27" i="3"/>
  <c r="V27" i="3"/>
  <c r="S27" i="3"/>
  <c r="L27" i="3"/>
  <c r="M27" i="3" s="1"/>
  <c r="K27" i="3"/>
  <c r="I27" i="3"/>
  <c r="J27" i="3" s="1"/>
  <c r="H27" i="3"/>
  <c r="F27" i="3"/>
  <c r="G27" i="3" s="1"/>
  <c r="E27" i="3"/>
  <c r="CM26" i="3"/>
  <c r="CL26" i="3"/>
  <c r="BW26" i="3"/>
  <c r="BV26" i="3"/>
  <c r="BJ26" i="3"/>
  <c r="AR26" i="3"/>
  <c r="AQ26" i="3"/>
  <c r="Y26" i="3"/>
  <c r="V26" i="3"/>
  <c r="S26" i="3"/>
  <c r="P26" i="3"/>
  <c r="L26" i="3"/>
  <c r="K26" i="3"/>
  <c r="I26" i="3"/>
  <c r="H26" i="3"/>
  <c r="F26" i="3"/>
  <c r="E26" i="3"/>
  <c r="CM25" i="3"/>
  <c r="CL25" i="3"/>
  <c r="BW25" i="3"/>
  <c r="BV25" i="3"/>
  <c r="AR25" i="3"/>
  <c r="AQ25" i="3"/>
  <c r="AS25" i="3" s="1"/>
  <c r="V25" i="3"/>
  <c r="S25" i="3"/>
  <c r="L25" i="3"/>
  <c r="K25" i="3"/>
  <c r="I25" i="3"/>
  <c r="H25" i="3"/>
  <c r="F25" i="3"/>
  <c r="E25" i="3"/>
  <c r="CM24" i="3"/>
  <c r="CL24" i="3"/>
  <c r="BW24" i="3"/>
  <c r="BV24" i="3"/>
  <c r="BJ24" i="3"/>
  <c r="AR24" i="3"/>
  <c r="AS24" i="3" s="1"/>
  <c r="AQ24" i="3"/>
  <c r="Y24" i="3"/>
  <c r="V24" i="3"/>
  <c r="S24" i="3"/>
  <c r="L24" i="3"/>
  <c r="K24" i="3"/>
  <c r="I24" i="3"/>
  <c r="H24" i="3"/>
  <c r="J24" i="3" s="1"/>
  <c r="F24" i="3"/>
  <c r="E24" i="3"/>
  <c r="CM23" i="3"/>
  <c r="CL23" i="3"/>
  <c r="BW23" i="3"/>
  <c r="BV23" i="3"/>
  <c r="BJ23" i="3"/>
  <c r="AR23" i="3"/>
  <c r="AS23" i="3" s="1"/>
  <c r="AQ23" i="3"/>
  <c r="Y23" i="3"/>
  <c r="V23" i="3"/>
  <c r="S23" i="3"/>
  <c r="P23" i="3"/>
  <c r="L23" i="3"/>
  <c r="K23" i="3"/>
  <c r="I23" i="3"/>
  <c r="J23" i="3" s="1"/>
  <c r="H23" i="3"/>
  <c r="F23" i="3"/>
  <c r="E23" i="3"/>
  <c r="CM22" i="3"/>
  <c r="CL22" i="3"/>
  <c r="BW22" i="3"/>
  <c r="BV22" i="3"/>
  <c r="BJ22" i="3"/>
  <c r="AR22" i="3"/>
  <c r="AQ22" i="3"/>
  <c r="AS22" i="3" s="1"/>
  <c r="Y22" i="3"/>
  <c r="V22" i="3"/>
  <c r="S22" i="3"/>
  <c r="L22" i="3"/>
  <c r="K22" i="3"/>
  <c r="I22" i="3"/>
  <c r="J22" i="3" s="1"/>
  <c r="H22" i="3"/>
  <c r="F22" i="3"/>
  <c r="E22" i="3"/>
  <c r="CM21" i="3"/>
  <c r="CL21" i="3"/>
  <c r="BW21" i="3"/>
  <c r="BV21" i="3"/>
  <c r="BJ21" i="3"/>
  <c r="AR21" i="3"/>
  <c r="AQ21" i="3"/>
  <c r="AS21" i="3" s="1"/>
  <c r="Y21" i="3"/>
  <c r="V21" i="3"/>
  <c r="S21" i="3"/>
  <c r="P21" i="3"/>
  <c r="L21" i="3"/>
  <c r="K21" i="3"/>
  <c r="I21" i="3"/>
  <c r="H21" i="3"/>
  <c r="F21" i="3"/>
  <c r="E21" i="3"/>
  <c r="CM20" i="3"/>
  <c r="CL20" i="3"/>
  <c r="BW20" i="3"/>
  <c r="BV20" i="3"/>
  <c r="AR20" i="3"/>
  <c r="AQ20" i="3"/>
  <c r="AS20" i="3" s="1"/>
  <c r="V20" i="3"/>
  <c r="S20" i="3"/>
  <c r="P20" i="3"/>
  <c r="L20" i="3"/>
  <c r="K20" i="3"/>
  <c r="I20" i="3"/>
  <c r="J20" i="3" s="1"/>
  <c r="H20" i="3"/>
  <c r="F20" i="3"/>
  <c r="E20" i="3"/>
  <c r="CM19" i="3"/>
  <c r="CL19" i="3"/>
  <c r="BW19" i="3"/>
  <c r="BV19" i="3"/>
  <c r="BJ19" i="3"/>
  <c r="AR19" i="3"/>
  <c r="AQ19" i="3"/>
  <c r="AS19" i="3" s="1"/>
  <c r="Y19" i="3"/>
  <c r="V19" i="3"/>
  <c r="S19" i="3"/>
  <c r="L19" i="3"/>
  <c r="K19" i="3"/>
  <c r="I19" i="3"/>
  <c r="J19" i="3" s="1"/>
  <c r="H19" i="3"/>
  <c r="F19" i="3"/>
  <c r="E19" i="3"/>
  <c r="CM18" i="3"/>
  <c r="CL18" i="3"/>
  <c r="BW18" i="3"/>
  <c r="BV18" i="3"/>
  <c r="BJ18" i="3"/>
  <c r="AR18" i="3"/>
  <c r="AQ18" i="3"/>
  <c r="AS18" i="3" s="1"/>
  <c r="Y18" i="3"/>
  <c r="V18" i="3"/>
  <c r="S18" i="3"/>
  <c r="L18" i="3"/>
  <c r="K18" i="3"/>
  <c r="I18" i="3"/>
  <c r="J18" i="3" s="1"/>
  <c r="H18" i="3"/>
  <c r="F18" i="3"/>
  <c r="E18" i="3"/>
  <c r="CM17" i="3"/>
  <c r="CL17" i="3"/>
  <c r="BW17" i="3"/>
  <c r="BV17" i="3"/>
  <c r="AR17" i="3"/>
  <c r="AS17" i="3" s="1"/>
  <c r="AQ17" i="3"/>
  <c r="V17" i="3"/>
  <c r="S17" i="3"/>
  <c r="P17" i="3"/>
  <c r="L17" i="3"/>
  <c r="K17" i="3"/>
  <c r="I17" i="3"/>
  <c r="H17" i="3"/>
  <c r="F17" i="3"/>
  <c r="E17" i="3"/>
  <c r="CM16" i="3"/>
  <c r="CL16" i="3"/>
  <c r="BW16" i="3"/>
  <c r="F16" i="3" s="1"/>
  <c r="BV16" i="3"/>
  <c r="BJ16" i="3"/>
  <c r="AR16" i="3"/>
  <c r="AQ16" i="3"/>
  <c r="Y16" i="3"/>
  <c r="V16" i="3"/>
  <c r="S16" i="3"/>
  <c r="P16" i="3"/>
  <c r="L16" i="3"/>
  <c r="K16" i="3"/>
  <c r="I16" i="3"/>
  <c r="H16" i="3"/>
  <c r="E16" i="3"/>
  <c r="CM15" i="3"/>
  <c r="CL15" i="3"/>
  <c r="BW15" i="3"/>
  <c r="BV15" i="3"/>
  <c r="BJ15" i="3"/>
  <c r="AR15" i="3"/>
  <c r="AQ15" i="3"/>
  <c r="Y15" i="3"/>
  <c r="V15" i="3"/>
  <c r="S15" i="3"/>
  <c r="L15" i="3"/>
  <c r="K15" i="3"/>
  <c r="M15" i="3" s="1"/>
  <c r="I15" i="3"/>
  <c r="H15" i="3"/>
  <c r="F15" i="3"/>
  <c r="E15" i="3"/>
  <c r="G15" i="3" s="1"/>
  <c r="CM14" i="3"/>
  <c r="CL14" i="3"/>
  <c r="BW14" i="3"/>
  <c r="BV14" i="3"/>
  <c r="BJ14" i="3"/>
  <c r="AR14" i="3"/>
  <c r="AQ14" i="3"/>
  <c r="AB14" i="3"/>
  <c r="Y14" i="3"/>
  <c r="V14" i="3"/>
  <c r="S14" i="3"/>
  <c r="P14" i="3"/>
  <c r="L14" i="3"/>
  <c r="K14" i="3"/>
  <c r="M14" i="3" s="1"/>
  <c r="I14" i="3"/>
  <c r="H14" i="3"/>
  <c r="F14" i="3"/>
  <c r="E14" i="3"/>
  <c r="G14" i="3" s="1"/>
  <c r="CM13" i="3"/>
  <c r="CL13" i="3"/>
  <c r="BW13" i="3"/>
  <c r="BV13" i="3"/>
  <c r="E13" i="3" s="1"/>
  <c r="BJ13" i="3"/>
  <c r="AR13" i="3"/>
  <c r="AQ13" i="3"/>
  <c r="Y13" i="3"/>
  <c r="V13" i="3"/>
  <c r="S13" i="3"/>
  <c r="P13" i="3"/>
  <c r="L13" i="3"/>
  <c r="M13" i="3" s="1"/>
  <c r="K13" i="3"/>
  <c r="I13" i="3"/>
  <c r="H13" i="3"/>
  <c r="F13" i="3"/>
  <c r="G13" i="3" s="1"/>
  <c r="CM12" i="3"/>
  <c r="CL12" i="3"/>
  <c r="BW12" i="3"/>
  <c r="F12" i="3" s="1"/>
  <c r="BV12" i="3"/>
  <c r="BJ12" i="3"/>
  <c r="AR12" i="3"/>
  <c r="AS12" i="3" s="1"/>
  <c r="AQ12" i="3"/>
  <c r="Y12" i="3"/>
  <c r="V12" i="3"/>
  <c r="S12" i="3"/>
  <c r="P12" i="3"/>
  <c r="L12" i="3"/>
  <c r="K12" i="3"/>
  <c r="I12" i="3"/>
  <c r="J12" i="3" s="1"/>
  <c r="H12" i="3"/>
  <c r="E12" i="3"/>
  <c r="CM11" i="3"/>
  <c r="CL11" i="3"/>
  <c r="BW11" i="3"/>
  <c r="BV11" i="3"/>
  <c r="BJ11" i="3"/>
  <c r="AR11" i="3"/>
  <c r="AQ11" i="3"/>
  <c r="AB11" i="3"/>
  <c r="Y11" i="3"/>
  <c r="V11" i="3"/>
  <c r="S11" i="3"/>
  <c r="P11" i="3"/>
  <c r="L11" i="3"/>
  <c r="K11" i="3"/>
  <c r="M11" i="3" s="1"/>
  <c r="I11" i="3"/>
  <c r="H11" i="3"/>
  <c r="F11" i="3"/>
  <c r="E11" i="3"/>
  <c r="G11" i="3" s="1"/>
  <c r="CM10" i="3"/>
  <c r="CL10" i="3"/>
  <c r="BW10" i="3"/>
  <c r="BV10" i="3"/>
  <c r="BJ10" i="3"/>
  <c r="AR10" i="3"/>
  <c r="AQ10" i="3"/>
  <c r="AB10" i="3"/>
  <c r="Y10" i="3"/>
  <c r="V10" i="3"/>
  <c r="S10" i="3"/>
  <c r="P10" i="3"/>
  <c r="L10" i="3"/>
  <c r="K10" i="3"/>
  <c r="M10" i="3" s="1"/>
  <c r="I10" i="3"/>
  <c r="H10" i="3"/>
  <c r="F10" i="3"/>
  <c r="E10" i="3"/>
  <c r="G10" i="3" s="1"/>
  <c r="CM9" i="3"/>
  <c r="CM33" i="3" s="1"/>
  <c r="CL9" i="3"/>
  <c r="CL33" i="3" s="1"/>
  <c r="BW9" i="3"/>
  <c r="BW33" i="3" s="1"/>
  <c r="BV9" i="3"/>
  <c r="BV33" i="3" s="1"/>
  <c r="BJ9" i="3"/>
  <c r="AR9" i="3"/>
  <c r="AR33" i="3" s="1"/>
  <c r="AS33" i="3" s="1"/>
  <c r="AQ9" i="3"/>
  <c r="AQ33" i="3" s="1"/>
  <c r="AB9" i="3"/>
  <c r="Y9" i="3"/>
  <c r="V9" i="3"/>
  <c r="S9" i="3"/>
  <c r="P9" i="3"/>
  <c r="L9" i="3"/>
  <c r="L33" i="3" s="1"/>
  <c r="K9" i="3"/>
  <c r="K33" i="3" s="1"/>
  <c r="I9" i="3"/>
  <c r="H9" i="3"/>
  <c r="H33" i="3" s="1"/>
  <c r="F9" i="3"/>
  <c r="F33" i="3" s="1"/>
  <c r="E9" i="3"/>
  <c r="G9" i="3" s="1"/>
  <c r="J9" i="3" l="1"/>
  <c r="J10" i="3"/>
  <c r="AS10" i="3"/>
  <c r="J11" i="3"/>
  <c r="AS11" i="3"/>
  <c r="M12" i="3"/>
  <c r="G12" i="3"/>
  <c r="J13" i="3"/>
  <c r="AS13" i="3"/>
  <c r="J14" i="3"/>
  <c r="AS14" i="3"/>
  <c r="J15" i="3"/>
  <c r="AS15" i="3"/>
  <c r="M16" i="3"/>
  <c r="G16" i="3"/>
  <c r="G17" i="3"/>
  <c r="J17" i="3"/>
  <c r="M17" i="3"/>
  <c r="G18" i="3"/>
  <c r="M18" i="3"/>
  <c r="G19" i="3"/>
  <c r="M19" i="3"/>
  <c r="G20" i="3"/>
  <c r="M20" i="3"/>
  <c r="G21" i="3"/>
  <c r="J21" i="3"/>
  <c r="M21" i="3"/>
  <c r="G22" i="3"/>
  <c r="M22" i="3"/>
  <c r="G23" i="3"/>
  <c r="M23" i="3"/>
  <c r="G24" i="3"/>
  <c r="M24" i="3"/>
  <c r="G25" i="3"/>
  <c r="J25" i="3"/>
  <c r="M25" i="3"/>
  <c r="G26" i="3"/>
  <c r="J26" i="3"/>
  <c r="M26" i="3"/>
  <c r="AS26" i="3"/>
  <c r="AS27" i="3"/>
  <c r="G28" i="3"/>
  <c r="M28" i="3"/>
  <c r="M29" i="3"/>
  <c r="G30" i="3"/>
  <c r="J30" i="3"/>
  <c r="M30" i="3"/>
  <c r="AS30" i="3"/>
  <c r="S33" i="3"/>
  <c r="V33" i="3"/>
  <c r="J16" i="3"/>
  <c r="AS16" i="3"/>
  <c r="J31" i="3"/>
  <c r="M31" i="3"/>
  <c r="AS31" i="3"/>
  <c r="M33" i="3"/>
  <c r="M9" i="3"/>
  <c r="AS9" i="3"/>
  <c r="E33" i="3"/>
  <c r="G33" i="3" s="1"/>
  <c r="I33" i="3"/>
  <c r="J33" i="3" s="1"/>
</calcChain>
</file>

<file path=xl/sharedStrings.xml><?xml version="1.0" encoding="utf-8"?>
<sst xmlns="http://schemas.openxmlformats.org/spreadsheetml/2006/main" count="160" uniqueCount="85">
  <si>
    <t>Հ/Հ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</si>
  <si>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</si>
  <si>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</si>
  <si>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</si>
  <si>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</si>
  <si>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</si>
  <si>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</si>
  <si>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</si>
  <si>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</si>
  <si>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</si>
  <si>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</si>
  <si>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</si>
  <si>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</si>
  <si>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</si>
  <si>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</si>
  <si>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</si>
  <si>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</si>
  <si>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</si>
  <si>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</si>
  <si>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</si>
  <si>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</si>
  <si>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</si>
  <si>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</si>
  <si>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</si>
  <si>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</si>
  <si>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հազար դրամ</t>
  </si>
  <si>
    <t>ՀԱՇՎԵՏՎՈՒԹՅՈՒՆ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</si>
  <si>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</si>
  <si>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</si>
  <si>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</si>
  <si>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</si>
  <si>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</si>
  <si>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</si>
  <si>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</si>
  <si>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</si>
  <si>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</si>
  <si>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</si>
  <si>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</si>
  <si>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</si>
  <si>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</si>
  <si>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</si>
  <si>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</si>
  <si>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</si>
  <si>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</si>
  <si>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</si>
  <si>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</si>
  <si>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</si>
  <si>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</si>
  <si>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</si>
  <si>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</si>
  <si>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</si>
  <si>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</si>
  <si>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</si>
  <si>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</si>
  <si>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</si>
  <si>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</si>
  <si>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</si>
  <si>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</si>
  <si>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</si>
  <si>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</si>
  <si>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</si>
  <si>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</si>
  <si>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</si>
  <si>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</si>
  <si>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</si>
  <si>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</si>
  <si>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</si>
  <si>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տարեկան </t>
  </si>
  <si>
    <t>Հաշվետու ժամանակաշրջան</t>
  </si>
  <si>
    <t xml:space="preserve">ծրագիր    տարեկան </t>
  </si>
  <si>
    <t xml:space="preserve">փաստ.                                                                            </t>
  </si>
  <si>
    <t>Ընդամենը</t>
  </si>
  <si>
    <r>
      <t xml:space="preserve"> ՀՀ ՏԱՎՈւՇԻ ՄԱՐԶԻ ՀԱՄԱՅՆՔՆԵՐԻ 2019Թ ԲՅՈՒՋԵՏԱՅԻՆ ԵԿԱՄՈՒՏՆԵՐԻ ՎԵՐԱԲԵՐՅԱԼ </t>
    </r>
    <r>
      <rPr>
        <b/>
        <sz val="9"/>
        <rFont val="GHEA Grapalat"/>
        <family val="3"/>
      </rPr>
      <t xml:space="preserve">                                  </t>
    </r>
  </si>
  <si>
    <r>
      <t>որից` Սեփական եկամուտներ</t>
    </r>
    <r>
      <rPr>
        <sz val="8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</si>
  <si>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</si>
  <si>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</si>
  <si>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</si>
  <si>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8"/>
        <rFont val="GHEA Grapalat"/>
        <family val="3"/>
      </rPr>
      <t xml:space="preserve">տող 1220+1240     </t>
    </r>
    <r>
      <rPr>
        <sz val="8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</si>
  <si>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8"/>
        <rFont val="GHEA Grapalat"/>
        <family val="3"/>
      </rPr>
      <t xml:space="preserve"> տող 1260   </t>
    </r>
    <r>
      <rPr>
        <sz val="8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</si>
  <si>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8"/>
        <rFont val="GHEA Grapalat"/>
        <family val="3"/>
      </rPr>
      <t xml:space="preserve"> տող 1381+տող 1382</t>
    </r>
    <r>
      <rPr>
        <sz val="8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</si>
  <si>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8"/>
        <rFont val="GHEA Grapalat"/>
        <family val="3"/>
      </rPr>
      <t xml:space="preserve">տող 1391+1393   </t>
    </r>
    <r>
      <rPr>
        <sz val="8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</si>
  <si>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</si>
  <si>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փաստացի       </t>
  </si>
  <si>
    <t xml:space="preserve">կատ. % </t>
  </si>
  <si>
    <t xml:space="preserve">փաստացի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</si>
</sst>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sz val="7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/>
    <xf numFmtId="4" fontId="5" fillId="5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tabSelected="1" workbookViewId="0">
      <selection activeCell="C1" sqref="C1:Q2"/>
    </sheetView>
  </sheetViews>
  <sheetFormatPr defaultColWidth="10.5703125" defaultRowHeight="12.75" x14ac:dyDescent="0.25"/>
  <cols>
    <col min="1" max="1" width="3.85546875" style="21" customWidth="1"/>
    <col min="2" max="2" width="11" style="21" customWidth="1"/>
    <col min="3" max="3" width="7.140625" style="20" customWidth="1"/>
    <col min="4" max="4" width="6.42578125" style="20" customWidth="1"/>
    <col min="5" max="5" width="9.7109375" style="21" customWidth="1"/>
    <col min="6" max="6" width="10.28515625" style="21" customWidth="1"/>
    <col min="7" max="7" width="5" style="21" customWidth="1"/>
    <col min="8" max="9" width="9.5703125" style="21" customWidth="1"/>
    <col min="10" max="10" width="5" style="21" customWidth="1"/>
    <col min="11" max="11" width="8.5703125" style="21" customWidth="1"/>
    <col min="12" max="12" width="8.42578125" style="21" customWidth="1"/>
    <col min="13" max="13" width="5.140625" style="21" customWidth="1"/>
    <col min="14" max="14" width="8.140625" style="21" customWidth="1"/>
    <col min="15" max="15" width="8" style="21" customWidth="1"/>
    <col min="16" max="16" width="5.42578125" style="21" customWidth="1"/>
    <col min="17" max="17" width="8.85546875" style="21" customWidth="1"/>
    <col min="18" max="18" width="8.5703125" style="21" customWidth="1"/>
    <col min="19" max="19" width="5" style="21" customWidth="1"/>
    <col min="20" max="20" width="9.140625" style="21" customWidth="1"/>
    <col min="21" max="21" width="9.42578125" style="21" customWidth="1"/>
    <col min="22" max="22" width="5.28515625" style="21" customWidth="1"/>
    <col min="23" max="23" width="8.28515625" style="21" customWidth="1"/>
    <col min="24" max="24" width="8" style="21" customWidth="1"/>
    <col min="25" max="25" width="5.7109375" style="21" customWidth="1"/>
    <col min="26" max="26" width="8.28515625" style="21" customWidth="1"/>
    <col min="27" max="27" width="8.7109375" style="21" customWidth="1"/>
    <col min="28" max="28" width="4.85546875" style="21" customWidth="1"/>
    <col min="29" max="31" width="3.85546875" style="21" hidden="1" customWidth="1"/>
    <col min="32" max="32" width="6.140625" style="21" hidden="1" customWidth="1"/>
    <col min="33" max="33" width="10.5703125" style="21" customWidth="1"/>
    <col min="34" max="34" width="9.85546875" style="21" customWidth="1"/>
    <col min="35" max="36" width="4.7109375" style="21" hidden="1" customWidth="1"/>
    <col min="37" max="37" width="9" style="21" customWidth="1"/>
    <col min="38" max="38" width="8.42578125" style="21" customWidth="1"/>
    <col min="39" max="42" width="6" style="21" hidden="1" customWidth="1"/>
    <col min="43" max="43" width="9.28515625" style="21" customWidth="1"/>
    <col min="44" max="44" width="8.28515625" style="21" customWidth="1"/>
    <col min="45" max="45" width="5.7109375" style="21" customWidth="1"/>
    <col min="46" max="46" width="8.42578125" style="21" customWidth="1"/>
    <col min="47" max="47" width="7.7109375" style="21" customWidth="1"/>
    <col min="48" max="48" width="7.85546875" style="21" customWidth="1"/>
    <col min="49" max="49" width="8.5703125" style="21" customWidth="1"/>
    <col min="50" max="50" width="7.7109375" style="21" customWidth="1"/>
    <col min="51" max="51" width="8.5703125" style="21" customWidth="1"/>
    <col min="52" max="52" width="8" style="21" customWidth="1"/>
    <col min="53" max="53" width="10.28515625" style="21" customWidth="1"/>
    <col min="54" max="55" width="12.28515625" style="21" hidden="1" customWidth="1"/>
    <col min="56" max="56" width="10.85546875" style="21" customWidth="1"/>
    <col min="57" max="57" width="8.140625" style="21" customWidth="1"/>
    <col min="58" max="58" width="8.5703125" style="21" customWidth="1"/>
    <col min="59" max="60" width="8.140625" style="21" customWidth="1"/>
    <col min="61" max="61" width="8.42578125" style="21" customWidth="1"/>
    <col min="62" max="62" width="6.140625" style="21" customWidth="1"/>
    <col min="63" max="64" width="9" style="21" customWidth="1"/>
    <col min="65" max="65" width="7.7109375" style="21" customWidth="1"/>
    <col min="66" max="66" width="7.85546875" style="21" customWidth="1"/>
    <col min="67" max="67" width="7.7109375" style="21" customWidth="1"/>
    <col min="68" max="68" width="8" style="21" customWidth="1"/>
    <col min="69" max="69" width="9" style="21" customWidth="1"/>
    <col min="70" max="70" width="8.5703125" style="21" customWidth="1"/>
    <col min="71" max="71" width="8.140625" style="21" customWidth="1"/>
    <col min="72" max="72" width="8.7109375" style="21" customWidth="1"/>
    <col min="73" max="73" width="6.5703125" style="21" hidden="1" customWidth="1"/>
    <col min="74" max="74" width="11" style="21" customWidth="1"/>
    <col min="75" max="75" width="11.42578125" style="21" customWidth="1"/>
    <col min="76" max="77" width="8.5703125" style="21" customWidth="1"/>
    <col min="78" max="78" width="9.85546875" style="21" customWidth="1"/>
    <col min="79" max="79" width="10.140625" style="21" customWidth="1"/>
    <col min="80" max="81" width="6.140625" style="21" hidden="1" customWidth="1"/>
    <col min="82" max="82" width="12" style="21" customWidth="1"/>
    <col min="83" max="83" width="9.85546875" style="21" customWidth="1"/>
    <col min="84" max="86" width="8.5703125" style="21" hidden="1" customWidth="1"/>
    <col min="87" max="87" width="8.5703125" style="21" customWidth="1"/>
    <col min="88" max="88" width="8.140625" style="21" customWidth="1"/>
    <col min="89" max="89" width="8.5703125" style="21" hidden="1" customWidth="1"/>
    <col min="90" max="90" width="8.5703125" style="21" customWidth="1"/>
    <col min="91" max="91" width="10.42578125" style="21" customWidth="1"/>
    <col min="92" max="92" width="1.42578125" style="21" customWidth="1"/>
    <col min="93" max="16384" width="10.5703125" style="21"/>
  </cols>
  <sheetData>
    <row r="1" spans="1:91" ht="12" customHeight="1" x14ac:dyDescent="0.25">
      <c r="C1" s="49" t="s">
        <v>26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2"/>
      <c r="S1" s="22"/>
      <c r="T1" s="22"/>
      <c r="U1" s="22"/>
      <c r="V1" s="22"/>
      <c r="W1" s="23"/>
      <c r="X1" s="23"/>
      <c r="Y1" s="23"/>
      <c r="Z1" s="23"/>
      <c r="AA1" s="23"/>
      <c r="AB1" s="23"/>
      <c r="AC1" s="23"/>
      <c r="AD1" s="23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1:91" s="25" customFormat="1" ht="12.75" customHeight="1" x14ac:dyDescent="0.25">
      <c r="C2" s="54" t="s">
        <v>72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91" ht="12.75" customHeight="1" x14ac:dyDescent="0.25">
      <c r="C3" s="1"/>
      <c r="D3" s="1"/>
      <c r="E3" s="27"/>
      <c r="F3" s="27"/>
      <c r="G3" s="27"/>
      <c r="H3" s="27"/>
      <c r="J3" s="28"/>
      <c r="K3" s="28"/>
      <c r="P3" s="26"/>
      <c r="Q3" s="50" t="s">
        <v>25</v>
      </c>
      <c r="R3" s="50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91" s="29" customFormat="1" ht="13.5" customHeight="1" x14ac:dyDescent="0.25">
      <c r="A4" s="55" t="s">
        <v>0</v>
      </c>
      <c r="B4" s="55" t="s">
        <v>27</v>
      </c>
      <c r="C4" s="57" t="s">
        <v>28</v>
      </c>
      <c r="D4" s="57" t="s">
        <v>29</v>
      </c>
      <c r="E4" s="59" t="s">
        <v>30</v>
      </c>
      <c r="F4" s="60"/>
      <c r="G4" s="61"/>
      <c r="H4" s="68" t="s">
        <v>73</v>
      </c>
      <c r="I4" s="69"/>
      <c r="J4" s="70"/>
      <c r="K4" s="77" t="s">
        <v>31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9"/>
      <c r="BU4" s="100" t="s">
        <v>32</v>
      </c>
      <c r="BV4" s="123" t="s">
        <v>33</v>
      </c>
      <c r="BW4" s="124"/>
      <c r="BX4" s="129" t="s">
        <v>34</v>
      </c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00" t="s">
        <v>35</v>
      </c>
      <c r="CL4" s="91" t="s">
        <v>36</v>
      </c>
      <c r="CM4" s="92"/>
    </row>
    <row r="5" spans="1:91" s="29" customFormat="1" ht="14.25" customHeight="1" x14ac:dyDescent="0.25">
      <c r="A5" s="56"/>
      <c r="B5" s="56"/>
      <c r="C5" s="58"/>
      <c r="D5" s="58"/>
      <c r="E5" s="62"/>
      <c r="F5" s="63"/>
      <c r="G5" s="64"/>
      <c r="H5" s="71"/>
      <c r="I5" s="72"/>
      <c r="J5" s="73"/>
      <c r="K5" s="97" t="s">
        <v>37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9"/>
      <c r="AE5" s="100" t="s">
        <v>38</v>
      </c>
      <c r="AF5" s="100"/>
      <c r="AG5" s="100"/>
      <c r="AH5" s="100"/>
      <c r="AI5" s="100"/>
      <c r="AJ5" s="100"/>
      <c r="AK5" s="100"/>
      <c r="AL5" s="100"/>
      <c r="AM5" s="100"/>
      <c r="AN5" s="100"/>
      <c r="AO5" s="101" t="s">
        <v>39</v>
      </c>
      <c r="AP5" s="102"/>
      <c r="AQ5" s="105" t="s">
        <v>40</v>
      </c>
      <c r="AR5" s="106"/>
      <c r="AS5" s="106"/>
      <c r="AT5" s="106"/>
      <c r="AU5" s="106"/>
      <c r="AV5" s="106"/>
      <c r="AW5" s="106"/>
      <c r="AX5" s="106"/>
      <c r="AY5" s="106"/>
      <c r="AZ5" s="106"/>
      <c r="BA5" s="107"/>
      <c r="BB5" s="47" t="s">
        <v>41</v>
      </c>
      <c r="BC5" s="48"/>
      <c r="BD5" s="48"/>
      <c r="BE5" s="48"/>
      <c r="BF5" s="48"/>
      <c r="BG5" s="108"/>
      <c r="BH5" s="105" t="s">
        <v>42</v>
      </c>
      <c r="BI5" s="106"/>
      <c r="BJ5" s="106"/>
      <c r="BK5" s="106"/>
      <c r="BL5" s="106"/>
      <c r="BM5" s="106"/>
      <c r="BN5" s="106"/>
      <c r="BO5" s="100" t="s">
        <v>43</v>
      </c>
      <c r="BP5" s="100"/>
      <c r="BQ5" s="101" t="s">
        <v>44</v>
      </c>
      <c r="BR5" s="109"/>
      <c r="BS5" s="101" t="s">
        <v>45</v>
      </c>
      <c r="BT5" s="109"/>
      <c r="BU5" s="100"/>
      <c r="BV5" s="125"/>
      <c r="BW5" s="126"/>
      <c r="BX5" s="111"/>
      <c r="BY5" s="112"/>
      <c r="BZ5" s="112"/>
      <c r="CA5" s="112"/>
      <c r="CB5" s="101" t="s">
        <v>46</v>
      </c>
      <c r="CC5" s="109"/>
      <c r="CD5" s="113"/>
      <c r="CE5" s="114"/>
      <c r="CF5" s="114"/>
      <c r="CG5" s="114"/>
      <c r="CH5" s="114"/>
      <c r="CI5" s="114"/>
      <c r="CJ5" s="114"/>
      <c r="CK5" s="100"/>
      <c r="CL5" s="93"/>
      <c r="CM5" s="94"/>
    </row>
    <row r="6" spans="1:91" s="29" customFormat="1" ht="51.75" customHeight="1" x14ac:dyDescent="0.25">
      <c r="A6" s="56"/>
      <c r="B6" s="56"/>
      <c r="C6" s="58"/>
      <c r="D6" s="58"/>
      <c r="E6" s="65"/>
      <c r="F6" s="66"/>
      <c r="G6" s="67"/>
      <c r="H6" s="74"/>
      <c r="I6" s="75"/>
      <c r="J6" s="76"/>
      <c r="K6" s="115" t="s">
        <v>47</v>
      </c>
      <c r="L6" s="116"/>
      <c r="M6" s="117"/>
      <c r="N6" s="118" t="s">
        <v>48</v>
      </c>
      <c r="O6" s="119"/>
      <c r="P6" s="120"/>
      <c r="Q6" s="118" t="s">
        <v>49</v>
      </c>
      <c r="R6" s="119"/>
      <c r="S6" s="120"/>
      <c r="T6" s="118" t="s">
        <v>50</v>
      </c>
      <c r="U6" s="119"/>
      <c r="V6" s="120"/>
      <c r="W6" s="118" t="s">
        <v>51</v>
      </c>
      <c r="X6" s="119"/>
      <c r="Y6" s="120"/>
      <c r="Z6" s="118" t="s">
        <v>52</v>
      </c>
      <c r="AA6" s="119"/>
      <c r="AB6" s="120"/>
      <c r="AC6" s="130" t="s">
        <v>53</v>
      </c>
      <c r="AD6" s="130"/>
      <c r="AE6" s="80" t="s">
        <v>54</v>
      </c>
      <c r="AF6" s="131"/>
      <c r="AG6" s="80" t="s">
        <v>55</v>
      </c>
      <c r="AH6" s="81"/>
      <c r="AI6" s="82" t="s">
        <v>56</v>
      </c>
      <c r="AJ6" s="83"/>
      <c r="AK6" s="82" t="s">
        <v>57</v>
      </c>
      <c r="AL6" s="84"/>
      <c r="AM6" s="85" t="s">
        <v>58</v>
      </c>
      <c r="AN6" s="86"/>
      <c r="AO6" s="103"/>
      <c r="AP6" s="104"/>
      <c r="AQ6" s="87" t="s">
        <v>59</v>
      </c>
      <c r="AR6" s="88"/>
      <c r="AS6" s="89"/>
      <c r="AT6" s="90" t="s">
        <v>60</v>
      </c>
      <c r="AU6" s="90"/>
      <c r="AV6" s="90" t="s">
        <v>61</v>
      </c>
      <c r="AW6" s="90"/>
      <c r="AX6" s="90" t="s">
        <v>62</v>
      </c>
      <c r="AY6" s="90"/>
      <c r="AZ6" s="90" t="s">
        <v>63</v>
      </c>
      <c r="BA6" s="90"/>
      <c r="BB6" s="90" t="s">
        <v>74</v>
      </c>
      <c r="BC6" s="90"/>
      <c r="BD6" s="47" t="s">
        <v>75</v>
      </c>
      <c r="BE6" s="48"/>
      <c r="BF6" s="90" t="s">
        <v>64</v>
      </c>
      <c r="BG6" s="90"/>
      <c r="BH6" s="51" t="s">
        <v>65</v>
      </c>
      <c r="BI6" s="52"/>
      <c r="BJ6" s="53"/>
      <c r="BK6" s="47" t="s">
        <v>66</v>
      </c>
      <c r="BL6" s="108"/>
      <c r="BM6" s="47" t="s">
        <v>76</v>
      </c>
      <c r="BN6" s="48"/>
      <c r="BO6" s="100"/>
      <c r="BP6" s="100"/>
      <c r="BQ6" s="103"/>
      <c r="BR6" s="110"/>
      <c r="BS6" s="103"/>
      <c r="BT6" s="110"/>
      <c r="BU6" s="100"/>
      <c r="BV6" s="127"/>
      <c r="BW6" s="128"/>
      <c r="BX6" s="101" t="s">
        <v>77</v>
      </c>
      <c r="BY6" s="109"/>
      <c r="BZ6" s="101" t="s">
        <v>78</v>
      </c>
      <c r="CA6" s="109"/>
      <c r="CB6" s="103"/>
      <c r="CC6" s="110"/>
      <c r="CD6" s="101" t="s">
        <v>79</v>
      </c>
      <c r="CE6" s="109"/>
      <c r="CF6" s="101" t="s">
        <v>80</v>
      </c>
      <c r="CG6" s="102"/>
      <c r="CH6" s="109"/>
      <c r="CI6" s="85" t="s">
        <v>81</v>
      </c>
      <c r="CJ6" s="86"/>
      <c r="CK6" s="100"/>
      <c r="CL6" s="95"/>
      <c r="CM6" s="96"/>
    </row>
    <row r="7" spans="1:91" s="4" customFormat="1" ht="16.5" customHeight="1" x14ac:dyDescent="0.25">
      <c r="A7" s="56"/>
      <c r="B7" s="56"/>
      <c r="C7" s="58"/>
      <c r="D7" s="58"/>
      <c r="E7" s="30" t="s">
        <v>67</v>
      </c>
      <c r="F7" s="31" t="s">
        <v>82</v>
      </c>
      <c r="G7" s="31" t="s">
        <v>83</v>
      </c>
      <c r="H7" s="30" t="s">
        <v>67</v>
      </c>
      <c r="I7" s="31" t="s">
        <v>82</v>
      </c>
      <c r="J7" s="31" t="s">
        <v>83</v>
      </c>
      <c r="K7" s="30" t="s">
        <v>67</v>
      </c>
      <c r="L7" s="31" t="s">
        <v>82</v>
      </c>
      <c r="M7" s="31" t="s">
        <v>83</v>
      </c>
      <c r="N7" s="32" t="s">
        <v>67</v>
      </c>
      <c r="O7" s="31" t="s">
        <v>82</v>
      </c>
      <c r="P7" s="31" t="s">
        <v>83</v>
      </c>
      <c r="Q7" s="32" t="s">
        <v>67</v>
      </c>
      <c r="R7" s="31" t="s">
        <v>82</v>
      </c>
      <c r="S7" s="31" t="s">
        <v>83</v>
      </c>
      <c r="T7" s="32" t="s">
        <v>67</v>
      </c>
      <c r="U7" s="31" t="s">
        <v>82</v>
      </c>
      <c r="V7" s="31" t="s">
        <v>83</v>
      </c>
      <c r="W7" s="32" t="s">
        <v>67</v>
      </c>
      <c r="X7" s="31" t="s">
        <v>82</v>
      </c>
      <c r="Y7" s="31" t="s">
        <v>83</v>
      </c>
      <c r="Z7" s="32" t="s">
        <v>67</v>
      </c>
      <c r="AA7" s="31" t="s">
        <v>82</v>
      </c>
      <c r="AB7" s="31" t="s">
        <v>83</v>
      </c>
      <c r="AC7" s="32" t="s">
        <v>69</v>
      </c>
      <c r="AD7" s="33"/>
      <c r="AE7" s="32" t="s">
        <v>69</v>
      </c>
      <c r="AF7" s="33"/>
      <c r="AG7" s="32" t="s">
        <v>67</v>
      </c>
      <c r="AH7" s="3" t="s">
        <v>84</v>
      </c>
      <c r="AI7" s="32" t="s">
        <v>67</v>
      </c>
      <c r="AJ7" s="3" t="s">
        <v>84</v>
      </c>
      <c r="AK7" s="32" t="s">
        <v>67</v>
      </c>
      <c r="AL7" s="3" t="s">
        <v>84</v>
      </c>
      <c r="AM7" s="32" t="s">
        <v>67</v>
      </c>
      <c r="AN7" s="3" t="s">
        <v>84</v>
      </c>
      <c r="AO7" s="32" t="s">
        <v>67</v>
      </c>
      <c r="AP7" s="3" t="s">
        <v>84</v>
      </c>
      <c r="AQ7" s="32" t="s">
        <v>67</v>
      </c>
      <c r="AR7" s="31" t="s">
        <v>82</v>
      </c>
      <c r="AS7" s="31" t="s">
        <v>83</v>
      </c>
      <c r="AT7" s="32" t="s">
        <v>67</v>
      </c>
      <c r="AU7" s="3" t="s">
        <v>84</v>
      </c>
      <c r="AV7" s="32" t="s">
        <v>67</v>
      </c>
      <c r="AW7" s="3" t="s">
        <v>84</v>
      </c>
      <c r="AX7" s="32" t="s">
        <v>67</v>
      </c>
      <c r="AY7" s="3" t="s">
        <v>84</v>
      </c>
      <c r="AZ7" s="32" t="s">
        <v>67</v>
      </c>
      <c r="BA7" s="3" t="s">
        <v>84</v>
      </c>
      <c r="BB7" s="32" t="s">
        <v>69</v>
      </c>
      <c r="BC7" s="33"/>
      <c r="BD7" s="32" t="s">
        <v>67</v>
      </c>
      <c r="BE7" s="3" t="s">
        <v>84</v>
      </c>
      <c r="BF7" s="32" t="s">
        <v>67</v>
      </c>
      <c r="BG7" s="3" t="s">
        <v>84</v>
      </c>
      <c r="BH7" s="32" t="s">
        <v>67</v>
      </c>
      <c r="BI7" s="31" t="s">
        <v>82</v>
      </c>
      <c r="BJ7" s="31" t="s">
        <v>83</v>
      </c>
      <c r="BK7" s="32" t="s">
        <v>67</v>
      </c>
      <c r="BL7" s="3" t="s">
        <v>84</v>
      </c>
      <c r="BM7" s="32" t="s">
        <v>67</v>
      </c>
      <c r="BN7" s="33"/>
      <c r="BO7" s="32" t="s">
        <v>67</v>
      </c>
      <c r="BP7" s="3" t="s">
        <v>84</v>
      </c>
      <c r="BQ7" s="32" t="s">
        <v>67</v>
      </c>
      <c r="BR7" s="3" t="s">
        <v>84</v>
      </c>
      <c r="BS7" s="32" t="s">
        <v>67</v>
      </c>
      <c r="BT7" s="3" t="s">
        <v>84</v>
      </c>
      <c r="BU7" s="31" t="s">
        <v>70</v>
      </c>
      <c r="BV7" s="34" t="s">
        <v>67</v>
      </c>
      <c r="BW7" s="35" t="s">
        <v>84</v>
      </c>
      <c r="BX7" s="32" t="s">
        <v>67</v>
      </c>
      <c r="BY7" s="3" t="s">
        <v>84</v>
      </c>
      <c r="BZ7" s="32" t="s">
        <v>67</v>
      </c>
      <c r="CA7" s="3" t="s">
        <v>84</v>
      </c>
      <c r="CB7" s="32" t="s">
        <v>67</v>
      </c>
      <c r="CC7" s="3" t="s">
        <v>84</v>
      </c>
      <c r="CD7" s="32" t="s">
        <v>67</v>
      </c>
      <c r="CE7" s="3" t="s">
        <v>84</v>
      </c>
      <c r="CF7" s="32" t="s">
        <v>69</v>
      </c>
      <c r="CG7" s="105" t="s">
        <v>68</v>
      </c>
      <c r="CH7" s="107"/>
      <c r="CI7" s="32" t="s">
        <v>67</v>
      </c>
      <c r="CJ7" s="3" t="s">
        <v>84</v>
      </c>
      <c r="CK7" s="2" t="s">
        <v>70</v>
      </c>
      <c r="CL7" s="34" t="s">
        <v>67</v>
      </c>
      <c r="CM7" s="35" t="s">
        <v>84</v>
      </c>
    </row>
    <row r="8" spans="1:91" s="40" customFormat="1" ht="14.25" customHeight="1" x14ac:dyDescent="0.25">
      <c r="A8" s="36"/>
      <c r="B8" s="36">
        <v>1</v>
      </c>
      <c r="C8" s="37">
        <v>2</v>
      </c>
      <c r="D8" s="36">
        <v>3</v>
      </c>
      <c r="E8" s="37">
        <v>4</v>
      </c>
      <c r="F8" s="36">
        <v>5</v>
      </c>
      <c r="G8" s="37">
        <v>6</v>
      </c>
      <c r="H8" s="36">
        <v>7</v>
      </c>
      <c r="I8" s="37">
        <v>8</v>
      </c>
      <c r="J8" s="36">
        <v>9</v>
      </c>
      <c r="K8" s="37">
        <v>10</v>
      </c>
      <c r="L8" s="36">
        <v>11</v>
      </c>
      <c r="M8" s="37">
        <v>12</v>
      </c>
      <c r="N8" s="36">
        <v>13</v>
      </c>
      <c r="O8" s="37">
        <v>14</v>
      </c>
      <c r="P8" s="36">
        <v>15</v>
      </c>
      <c r="Q8" s="37">
        <v>16</v>
      </c>
      <c r="R8" s="36">
        <v>17</v>
      </c>
      <c r="S8" s="37">
        <v>18</v>
      </c>
      <c r="T8" s="36">
        <v>19</v>
      </c>
      <c r="U8" s="37">
        <v>20</v>
      </c>
      <c r="V8" s="36">
        <v>21</v>
      </c>
      <c r="W8" s="37">
        <v>22</v>
      </c>
      <c r="X8" s="36">
        <v>23</v>
      </c>
      <c r="Y8" s="37">
        <v>24</v>
      </c>
      <c r="Z8" s="36">
        <v>25</v>
      </c>
      <c r="AA8" s="37">
        <v>26</v>
      </c>
      <c r="AB8" s="36">
        <v>27</v>
      </c>
      <c r="AC8" s="37">
        <v>28</v>
      </c>
      <c r="AD8" s="36">
        <v>29</v>
      </c>
      <c r="AE8" s="37">
        <v>30</v>
      </c>
      <c r="AF8" s="36">
        <v>31</v>
      </c>
      <c r="AG8" s="37">
        <v>28</v>
      </c>
      <c r="AH8" s="36">
        <v>29</v>
      </c>
      <c r="AI8" s="37">
        <v>34</v>
      </c>
      <c r="AJ8" s="36">
        <v>35</v>
      </c>
      <c r="AK8" s="37">
        <v>30</v>
      </c>
      <c r="AL8" s="36">
        <v>31</v>
      </c>
      <c r="AM8" s="37">
        <v>38</v>
      </c>
      <c r="AN8" s="36">
        <v>39</v>
      </c>
      <c r="AO8" s="37">
        <v>40</v>
      </c>
      <c r="AP8" s="36">
        <v>41</v>
      </c>
      <c r="AQ8" s="37">
        <v>32</v>
      </c>
      <c r="AR8" s="36">
        <v>33</v>
      </c>
      <c r="AS8" s="37">
        <v>34</v>
      </c>
      <c r="AT8" s="36">
        <v>35</v>
      </c>
      <c r="AU8" s="37">
        <v>36</v>
      </c>
      <c r="AV8" s="36">
        <v>37</v>
      </c>
      <c r="AW8" s="37">
        <v>38</v>
      </c>
      <c r="AX8" s="36">
        <v>39</v>
      </c>
      <c r="AY8" s="37">
        <v>40</v>
      </c>
      <c r="AZ8" s="36">
        <v>41</v>
      </c>
      <c r="BA8" s="37">
        <v>42</v>
      </c>
      <c r="BB8" s="36">
        <v>43</v>
      </c>
      <c r="BC8" s="37">
        <v>44</v>
      </c>
      <c r="BD8" s="36">
        <v>43</v>
      </c>
      <c r="BE8" s="37">
        <v>44</v>
      </c>
      <c r="BF8" s="36">
        <v>45</v>
      </c>
      <c r="BG8" s="37">
        <v>46</v>
      </c>
      <c r="BH8" s="36">
        <v>47</v>
      </c>
      <c r="BI8" s="37">
        <v>48</v>
      </c>
      <c r="BJ8" s="36">
        <v>49</v>
      </c>
      <c r="BK8" s="37">
        <v>50</v>
      </c>
      <c r="BL8" s="36">
        <v>51</v>
      </c>
      <c r="BM8" s="37">
        <v>52</v>
      </c>
      <c r="BN8" s="36">
        <v>53</v>
      </c>
      <c r="BO8" s="37">
        <v>54</v>
      </c>
      <c r="BP8" s="36">
        <v>55</v>
      </c>
      <c r="BQ8" s="37">
        <v>56</v>
      </c>
      <c r="BR8" s="36">
        <v>57</v>
      </c>
      <c r="BS8" s="37">
        <v>58</v>
      </c>
      <c r="BT8" s="36">
        <v>59</v>
      </c>
      <c r="BU8" s="37">
        <v>60</v>
      </c>
      <c r="BV8" s="38">
        <v>61</v>
      </c>
      <c r="BW8" s="39">
        <v>62</v>
      </c>
      <c r="BX8" s="36">
        <v>63</v>
      </c>
      <c r="BY8" s="37">
        <v>64</v>
      </c>
      <c r="BZ8" s="36">
        <v>65</v>
      </c>
      <c r="CA8" s="37">
        <v>66</v>
      </c>
      <c r="CB8" s="36">
        <v>67</v>
      </c>
      <c r="CC8" s="37">
        <v>68</v>
      </c>
      <c r="CD8" s="36">
        <v>67</v>
      </c>
      <c r="CE8" s="37">
        <v>68</v>
      </c>
      <c r="CF8" s="36">
        <v>71</v>
      </c>
      <c r="CG8" s="37">
        <v>72</v>
      </c>
      <c r="CH8" s="36">
        <v>73</v>
      </c>
      <c r="CI8" s="37">
        <v>69</v>
      </c>
      <c r="CJ8" s="37">
        <v>70</v>
      </c>
      <c r="CK8" s="36">
        <v>77</v>
      </c>
      <c r="CL8" s="39">
        <v>71</v>
      </c>
      <c r="CM8" s="38">
        <v>72</v>
      </c>
    </row>
    <row r="9" spans="1:91" s="11" customFormat="1" ht="12" customHeight="1" x14ac:dyDescent="0.25">
      <c r="A9" s="41">
        <v>1</v>
      </c>
      <c r="B9" s="42" t="s">
        <v>1</v>
      </c>
      <c r="C9" s="5">
        <v>175917.3</v>
      </c>
      <c r="D9" s="6">
        <v>0</v>
      </c>
      <c r="E9" s="7">
        <f t="shared" ref="E9:F32" si="0">BV9+CL9-CI9</f>
        <v>830412.76500000001</v>
      </c>
      <c r="F9" s="8">
        <f t="shared" si="0"/>
        <v>832904.72409999999</v>
      </c>
      <c r="G9" s="8">
        <f t="shared" ref="G9:G33" si="1">F9/E9*100</f>
        <v>100.30008680080924</v>
      </c>
      <c r="H9" s="7">
        <f t="shared" ref="H9:I32" si="2">N9+Q9+T9+W9+Z9+AC9+AO9+AT9+AV9+AX9+AZ9+BB9+BF9+BH9+BM9+BO9+BS9</f>
        <v>305245.565</v>
      </c>
      <c r="I9" s="8">
        <f t="shared" si="2"/>
        <v>307817.52409999998</v>
      </c>
      <c r="J9" s="8">
        <f t="shared" ref="J9:J33" si="3">I9/H9*100</f>
        <v>100.84258688574231</v>
      </c>
      <c r="K9" s="7">
        <f t="shared" ref="K9:L32" si="4">N9+T9</f>
        <v>87362</v>
      </c>
      <c r="L9" s="43">
        <f t="shared" si="4"/>
        <v>98821.917000000001</v>
      </c>
      <c r="M9" s="9">
        <f t="shared" ref="M9:M33" si="5">L9/K9*100</f>
        <v>113.11773654449301</v>
      </c>
      <c r="N9" s="8">
        <v>23233</v>
      </c>
      <c r="O9" s="8">
        <v>22965.962</v>
      </c>
      <c r="P9" s="9">
        <f t="shared" ref="P9:P14" si="6">O9/N9*100</f>
        <v>98.850609047475572</v>
      </c>
      <c r="Q9" s="10">
        <v>33976</v>
      </c>
      <c r="R9" s="10">
        <v>30913.8243</v>
      </c>
      <c r="S9" s="9">
        <f t="shared" ref="S9:S33" si="7">R9/Q9*100</f>
        <v>90.987238933364736</v>
      </c>
      <c r="T9" s="8">
        <v>64129</v>
      </c>
      <c r="U9" s="8">
        <v>75855.955000000002</v>
      </c>
      <c r="V9" s="8">
        <f t="shared" ref="V9:V33" si="8">U9/T9*100</f>
        <v>118.28650844391773</v>
      </c>
      <c r="W9" s="8">
        <v>19460</v>
      </c>
      <c r="X9" s="8">
        <v>15740.415999999999</v>
      </c>
      <c r="Y9" s="8">
        <f t="shared" ref="Y9:Y16" si="9">X9/W9*100</f>
        <v>80.886002055498452</v>
      </c>
      <c r="Z9" s="8">
        <v>4900</v>
      </c>
      <c r="AA9" s="8">
        <v>5216.3</v>
      </c>
      <c r="AB9" s="8">
        <f>AA9/Z9*100</f>
        <v>106.45510204081634</v>
      </c>
      <c r="AC9" s="8"/>
      <c r="AD9" s="8"/>
      <c r="AE9" s="8"/>
      <c r="AF9" s="8"/>
      <c r="AG9" s="8">
        <v>481477.9</v>
      </c>
      <c r="AH9" s="8">
        <v>481477.9</v>
      </c>
      <c r="AI9" s="8"/>
      <c r="AJ9" s="8"/>
      <c r="AK9" s="8">
        <v>10501.9</v>
      </c>
      <c r="AL9" s="8">
        <v>13421.9</v>
      </c>
      <c r="AM9" s="8"/>
      <c r="AN9" s="8"/>
      <c r="AO9" s="8"/>
      <c r="AP9" s="8"/>
      <c r="AQ9" s="7">
        <f t="shared" ref="AQ9:AR28" si="10">AT9+AV9+AX9+AZ9</f>
        <v>42033</v>
      </c>
      <c r="AR9" s="8">
        <f t="shared" si="10"/>
        <v>45038.618999999999</v>
      </c>
      <c r="AS9" s="9">
        <f t="shared" ref="AS9:AS28" si="11">AR9/AQ9*100</f>
        <v>107.1506173720648</v>
      </c>
      <c r="AT9" s="8">
        <v>14030.879000000001</v>
      </c>
      <c r="AU9" s="8">
        <v>15208.911</v>
      </c>
      <c r="AV9" s="8"/>
      <c r="AW9" s="8"/>
      <c r="AX9" s="8">
        <v>11378.120999999999</v>
      </c>
      <c r="AY9" s="8">
        <v>12495.316000000001</v>
      </c>
      <c r="AZ9" s="8">
        <v>16624</v>
      </c>
      <c r="BA9" s="8">
        <v>17334.392</v>
      </c>
      <c r="BB9" s="8"/>
      <c r="BC9" s="8"/>
      <c r="BD9" s="8">
        <v>6436.5</v>
      </c>
      <c r="BE9" s="8">
        <v>3436.5</v>
      </c>
      <c r="BF9" s="8">
        <v>0</v>
      </c>
      <c r="BG9" s="8">
        <v>0</v>
      </c>
      <c r="BH9" s="8">
        <v>106430</v>
      </c>
      <c r="BI9" s="8">
        <v>101627.09880000001</v>
      </c>
      <c r="BJ9" s="8">
        <f>BI9/BH9*100</f>
        <v>95.48726749976511</v>
      </c>
      <c r="BK9" s="8">
        <v>30000</v>
      </c>
      <c r="BL9" s="8">
        <v>26301.5278</v>
      </c>
      <c r="BM9" s="8">
        <v>8400</v>
      </c>
      <c r="BN9" s="8">
        <v>6714.7839999999997</v>
      </c>
      <c r="BO9" s="8">
        <v>2500</v>
      </c>
      <c r="BP9" s="8">
        <v>3560</v>
      </c>
      <c r="BQ9" s="8"/>
      <c r="BR9" s="8"/>
      <c r="BS9" s="8">
        <v>184.565</v>
      </c>
      <c r="BT9" s="8">
        <v>184.565</v>
      </c>
      <c r="BU9" s="8"/>
      <c r="BV9" s="44">
        <f t="shared" ref="BV9:BV32" si="12">N9+Q9+T9+W9+Z9+AC9+AE9+AG9+AI9+AK9+AM9+AO9+AT9+AV9+AX9+AZ9+BB9+BD9+BF9+BH9+BM9+BO9+BQ9+BS9</f>
        <v>803661.86499999999</v>
      </c>
      <c r="BW9" s="44">
        <f t="shared" ref="BW9:BW32" si="13">O9+R9+U9+X9+AA9+AD9+AF9+AH9+AJ9+AL9+AN9+AP9+AU9+AW9+AY9+BA9+BC9+BE9+BG9+BI9+BN9+BP9+BR9+BT9+BU9</f>
        <v>806153.82409999997</v>
      </c>
      <c r="BX9" s="8"/>
      <c r="BY9" s="8"/>
      <c r="BZ9" s="8">
        <v>26750.9</v>
      </c>
      <c r="CA9" s="8">
        <v>26750.9</v>
      </c>
      <c r="CB9" s="8"/>
      <c r="CC9" s="8"/>
      <c r="CD9" s="8"/>
      <c r="CE9" s="8"/>
      <c r="CF9" s="8"/>
      <c r="CG9" s="8"/>
      <c r="CH9" s="8"/>
      <c r="CI9" s="8"/>
      <c r="CJ9" s="8"/>
      <c r="CK9" s="8"/>
      <c r="CL9" s="44">
        <f t="shared" ref="CL9:CL32" si="14">BX9+BZ9+CB9+CD9+CF9+CI9</f>
        <v>26750.9</v>
      </c>
      <c r="CM9" s="44">
        <f>BY9+CA9+CC9+CE9+CH9+CJ9+CK9</f>
        <v>26750.9</v>
      </c>
    </row>
    <row r="10" spans="1:91" s="11" customFormat="1" ht="15" customHeight="1" x14ac:dyDescent="0.25">
      <c r="A10" s="45">
        <v>2</v>
      </c>
      <c r="B10" s="46" t="s">
        <v>2</v>
      </c>
      <c r="C10" s="12">
        <v>129710</v>
      </c>
      <c r="D10" s="13">
        <v>0</v>
      </c>
      <c r="E10" s="7">
        <f t="shared" si="0"/>
        <v>1077280.996</v>
      </c>
      <c r="F10" s="8">
        <f t="shared" si="0"/>
        <v>1126719.233</v>
      </c>
      <c r="G10" s="8">
        <f t="shared" si="1"/>
        <v>104.58916820992543</v>
      </c>
      <c r="H10" s="7">
        <f t="shared" si="2"/>
        <v>194899.9</v>
      </c>
      <c r="I10" s="8">
        <f t="shared" si="2"/>
        <v>239134.19999999998</v>
      </c>
      <c r="J10" s="8">
        <f t="shared" si="3"/>
        <v>122.69590697583735</v>
      </c>
      <c r="K10" s="7">
        <f t="shared" si="4"/>
        <v>67000</v>
      </c>
      <c r="L10" s="43">
        <f t="shared" si="4"/>
        <v>83041.434999999998</v>
      </c>
      <c r="M10" s="9">
        <f t="shared" si="5"/>
        <v>123.94244029850745</v>
      </c>
      <c r="N10" s="8">
        <v>4700</v>
      </c>
      <c r="O10" s="8">
        <v>4827.4080000000004</v>
      </c>
      <c r="P10" s="9">
        <f t="shared" si="6"/>
        <v>102.7108085106383</v>
      </c>
      <c r="Q10" s="10">
        <v>47499.9</v>
      </c>
      <c r="R10" s="10">
        <v>54737.788999999997</v>
      </c>
      <c r="S10" s="9">
        <f t="shared" si="7"/>
        <v>115.23769313198554</v>
      </c>
      <c r="T10" s="8">
        <v>62300</v>
      </c>
      <c r="U10" s="8">
        <v>78214.027000000002</v>
      </c>
      <c r="V10" s="8">
        <f t="shared" si="8"/>
        <v>125.54418459069021</v>
      </c>
      <c r="W10" s="8">
        <v>4700</v>
      </c>
      <c r="X10" s="8">
        <v>4741.6899999999996</v>
      </c>
      <c r="Y10" s="8">
        <f t="shared" si="9"/>
        <v>100.88702127659575</v>
      </c>
      <c r="Z10" s="8">
        <v>6200</v>
      </c>
      <c r="AA10" s="8">
        <v>6840.3</v>
      </c>
      <c r="AB10" s="8">
        <f>AA10/Z10*100</f>
        <v>110.32741935483872</v>
      </c>
      <c r="AC10" s="8"/>
      <c r="AD10" s="8"/>
      <c r="AE10" s="8"/>
      <c r="AF10" s="8"/>
      <c r="AG10" s="8">
        <v>676042.6</v>
      </c>
      <c r="AH10" s="8">
        <v>676042.6</v>
      </c>
      <c r="AI10" s="8"/>
      <c r="AJ10" s="8"/>
      <c r="AK10" s="8">
        <v>21500.6</v>
      </c>
      <c r="AL10" s="8">
        <v>21415.599999999999</v>
      </c>
      <c r="AM10" s="8"/>
      <c r="AN10" s="8"/>
      <c r="AO10" s="8"/>
      <c r="AP10" s="8"/>
      <c r="AQ10" s="7">
        <f t="shared" si="10"/>
        <v>15500</v>
      </c>
      <c r="AR10" s="8">
        <f t="shared" si="10"/>
        <v>14802.186</v>
      </c>
      <c r="AS10" s="9">
        <f t="shared" si="11"/>
        <v>95.497974193548387</v>
      </c>
      <c r="AT10" s="8">
        <v>8000</v>
      </c>
      <c r="AU10" s="8">
        <v>7556.09</v>
      </c>
      <c r="AV10" s="8"/>
      <c r="AW10" s="8"/>
      <c r="AX10" s="8"/>
      <c r="AY10" s="8"/>
      <c r="AZ10" s="8">
        <v>7500</v>
      </c>
      <c r="BA10" s="8">
        <v>7246.0959999999995</v>
      </c>
      <c r="BB10" s="8"/>
      <c r="BC10" s="8"/>
      <c r="BD10" s="8">
        <v>5396.75</v>
      </c>
      <c r="BE10" s="8">
        <v>5396.72</v>
      </c>
      <c r="BF10" s="8">
        <v>0</v>
      </c>
      <c r="BG10" s="8">
        <v>0</v>
      </c>
      <c r="BH10" s="8">
        <v>49000</v>
      </c>
      <c r="BI10" s="8">
        <v>58491.26</v>
      </c>
      <c r="BJ10" s="8">
        <f t="shared" ref="BJ10:BJ33" si="15">BI10/BH10*100</f>
        <v>119.36991836734694</v>
      </c>
      <c r="BK10" s="8">
        <v>14000</v>
      </c>
      <c r="BL10" s="8">
        <v>17976</v>
      </c>
      <c r="BM10" s="8"/>
      <c r="BN10" s="8"/>
      <c r="BO10" s="8"/>
      <c r="BP10" s="8"/>
      <c r="BQ10" s="8">
        <v>500</v>
      </c>
      <c r="BR10" s="8">
        <v>1238.9670000000001</v>
      </c>
      <c r="BS10" s="8">
        <v>5000</v>
      </c>
      <c r="BT10" s="8">
        <v>16479.54</v>
      </c>
      <c r="BU10" s="8"/>
      <c r="BV10" s="44">
        <f t="shared" si="12"/>
        <v>898339.85</v>
      </c>
      <c r="BW10" s="44">
        <f t="shared" si="13"/>
        <v>943228.08699999994</v>
      </c>
      <c r="BX10" s="8"/>
      <c r="BY10" s="8"/>
      <c r="BZ10" s="8">
        <v>114027.14599999999</v>
      </c>
      <c r="CA10" s="8">
        <v>119797.14599999999</v>
      </c>
      <c r="CB10" s="8"/>
      <c r="CC10" s="8"/>
      <c r="CD10" s="8">
        <v>64914</v>
      </c>
      <c r="CE10" s="8">
        <v>63694</v>
      </c>
      <c r="CF10" s="8"/>
      <c r="CG10" s="8"/>
      <c r="CH10" s="8"/>
      <c r="CI10" s="8"/>
      <c r="CJ10" s="8"/>
      <c r="CK10" s="8"/>
      <c r="CL10" s="44">
        <f t="shared" si="14"/>
        <v>178941.14600000001</v>
      </c>
      <c r="CM10" s="44">
        <f t="shared" ref="CM10:CM32" si="16">BY10+CA10+CC10+CE10+CH10+CJ10</f>
        <v>183491.14600000001</v>
      </c>
    </row>
    <row r="11" spans="1:91" s="11" customFormat="1" ht="15" customHeight="1" x14ac:dyDescent="0.25">
      <c r="A11" s="41">
        <v>3</v>
      </c>
      <c r="B11" s="42" t="s">
        <v>3</v>
      </c>
      <c r="C11" s="5">
        <v>41326.5</v>
      </c>
      <c r="D11" s="5">
        <v>0</v>
      </c>
      <c r="E11" s="7">
        <f t="shared" si="0"/>
        <v>504720.55</v>
      </c>
      <c r="F11" s="8">
        <f t="shared" si="0"/>
        <v>506763.81520000001</v>
      </c>
      <c r="G11" s="8">
        <f t="shared" si="1"/>
        <v>100.40483099013899</v>
      </c>
      <c r="H11" s="7">
        <f t="shared" si="2"/>
        <v>140361.29999999999</v>
      </c>
      <c r="I11" s="8">
        <f t="shared" si="2"/>
        <v>142401.68520000001</v>
      </c>
      <c r="J11" s="8">
        <f t="shared" si="3"/>
        <v>101.45366650209139</v>
      </c>
      <c r="K11" s="7">
        <f t="shared" si="4"/>
        <v>56600</v>
      </c>
      <c r="L11" s="43">
        <f t="shared" si="4"/>
        <v>57352.3871</v>
      </c>
      <c r="M11" s="9">
        <f t="shared" si="5"/>
        <v>101.32930583038868</v>
      </c>
      <c r="N11" s="8">
        <v>2500</v>
      </c>
      <c r="O11" s="8">
        <v>2415.8560000000002</v>
      </c>
      <c r="P11" s="9">
        <f t="shared" si="6"/>
        <v>96.634240000000005</v>
      </c>
      <c r="Q11" s="10">
        <v>18000</v>
      </c>
      <c r="R11" s="10">
        <v>18127.776999999998</v>
      </c>
      <c r="S11" s="9">
        <f t="shared" si="7"/>
        <v>100.7098722222222</v>
      </c>
      <c r="T11" s="8">
        <v>54100</v>
      </c>
      <c r="U11" s="8">
        <v>54936.5311</v>
      </c>
      <c r="V11" s="8">
        <f t="shared" si="8"/>
        <v>101.54626820702404</v>
      </c>
      <c r="W11" s="8">
        <v>4189</v>
      </c>
      <c r="X11" s="8">
        <v>5114.5306</v>
      </c>
      <c r="Y11" s="8">
        <f t="shared" si="9"/>
        <v>122.09430890427311</v>
      </c>
      <c r="Z11" s="8">
        <v>6576</v>
      </c>
      <c r="AA11" s="8">
        <v>6937.2</v>
      </c>
      <c r="AB11" s="8">
        <f>AA11/Z11*100</f>
        <v>105.49270072992701</v>
      </c>
      <c r="AC11" s="8"/>
      <c r="AD11" s="8"/>
      <c r="AE11" s="8"/>
      <c r="AF11" s="8"/>
      <c r="AG11" s="8">
        <v>325967.8</v>
      </c>
      <c r="AH11" s="8">
        <v>325967.8</v>
      </c>
      <c r="AI11" s="8"/>
      <c r="AJ11" s="8"/>
      <c r="AK11" s="8">
        <v>9201.2999999999993</v>
      </c>
      <c r="AL11" s="8">
        <v>9201.2999999999993</v>
      </c>
      <c r="AM11" s="8"/>
      <c r="AN11" s="8"/>
      <c r="AO11" s="8"/>
      <c r="AP11" s="8"/>
      <c r="AQ11" s="7">
        <f t="shared" si="10"/>
        <v>12800</v>
      </c>
      <c r="AR11" s="8">
        <f t="shared" si="10"/>
        <v>15247.212500000001</v>
      </c>
      <c r="AS11" s="9">
        <f t="shared" si="11"/>
        <v>119.11884765625001</v>
      </c>
      <c r="AT11" s="8">
        <v>2800</v>
      </c>
      <c r="AU11" s="8">
        <v>3156.6559000000002</v>
      </c>
      <c r="AV11" s="8">
        <v>6500</v>
      </c>
      <c r="AW11" s="8">
        <v>6157.2565000000004</v>
      </c>
      <c r="AX11" s="8"/>
      <c r="AY11" s="8"/>
      <c r="AZ11" s="8">
        <v>3500</v>
      </c>
      <c r="BA11" s="8">
        <v>5933.3001000000004</v>
      </c>
      <c r="BB11" s="8"/>
      <c r="BC11" s="8"/>
      <c r="BD11" s="8">
        <v>5396.75</v>
      </c>
      <c r="BE11" s="8">
        <v>5396.75</v>
      </c>
      <c r="BF11" s="8">
        <v>9000</v>
      </c>
      <c r="BG11" s="8">
        <v>5198.6754000000001</v>
      </c>
      <c r="BH11" s="8">
        <v>24699.5</v>
      </c>
      <c r="BI11" s="8">
        <v>26567.547600000002</v>
      </c>
      <c r="BJ11" s="8">
        <f t="shared" si="15"/>
        <v>107.56309884815482</v>
      </c>
      <c r="BK11" s="8">
        <v>6000</v>
      </c>
      <c r="BL11" s="8">
        <v>6392.7543999999998</v>
      </c>
      <c r="BM11" s="8">
        <v>2070</v>
      </c>
      <c r="BN11" s="8">
        <v>2158.6350000000002</v>
      </c>
      <c r="BO11" s="8"/>
      <c r="BP11" s="8"/>
      <c r="BQ11" s="8"/>
      <c r="BR11" s="8">
        <v>2.88</v>
      </c>
      <c r="BS11" s="8">
        <v>6426.8</v>
      </c>
      <c r="BT11" s="8">
        <v>5697.72</v>
      </c>
      <c r="BU11" s="8"/>
      <c r="BV11" s="44">
        <f t="shared" si="12"/>
        <v>480927.14999999997</v>
      </c>
      <c r="BW11" s="44">
        <f t="shared" si="13"/>
        <v>482970.41519999999</v>
      </c>
      <c r="BX11" s="8"/>
      <c r="BY11" s="8"/>
      <c r="BZ11" s="8">
        <v>23793.4</v>
      </c>
      <c r="CA11" s="8">
        <v>23793.4</v>
      </c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44">
        <f t="shared" si="14"/>
        <v>23793.4</v>
      </c>
      <c r="CM11" s="44">
        <f t="shared" si="16"/>
        <v>23793.4</v>
      </c>
    </row>
    <row r="12" spans="1:91" s="11" customFormat="1" ht="15" customHeight="1" x14ac:dyDescent="0.25">
      <c r="A12" s="41">
        <v>4</v>
      </c>
      <c r="B12" s="42" t="s">
        <v>4</v>
      </c>
      <c r="C12" s="5">
        <v>100013.9</v>
      </c>
      <c r="D12" s="5">
        <v>0</v>
      </c>
      <c r="E12" s="7">
        <f t="shared" si="0"/>
        <v>272937.5</v>
      </c>
      <c r="F12" s="8">
        <f t="shared" si="0"/>
        <v>270332.33299999998</v>
      </c>
      <c r="G12" s="8">
        <f t="shared" si="1"/>
        <v>99.045507854362256</v>
      </c>
      <c r="H12" s="7">
        <f t="shared" si="2"/>
        <v>109167</v>
      </c>
      <c r="I12" s="8">
        <f t="shared" si="2"/>
        <v>106561.83299999998</v>
      </c>
      <c r="J12" s="8">
        <f t="shared" si="3"/>
        <v>97.613594767649545</v>
      </c>
      <c r="K12" s="7">
        <f t="shared" si="4"/>
        <v>35734</v>
      </c>
      <c r="L12" s="43">
        <f t="shared" si="4"/>
        <v>37472.277000000002</v>
      </c>
      <c r="M12" s="9">
        <f t="shared" si="5"/>
        <v>104.86449040129848</v>
      </c>
      <c r="N12" s="8">
        <v>1534</v>
      </c>
      <c r="O12" s="8">
        <v>1266.5519999999999</v>
      </c>
      <c r="P12" s="9">
        <f t="shared" si="6"/>
        <v>82.565319426336373</v>
      </c>
      <c r="Q12" s="10">
        <v>32375</v>
      </c>
      <c r="R12" s="10">
        <v>28710.058799999999</v>
      </c>
      <c r="S12" s="9">
        <f t="shared" si="7"/>
        <v>88.679718301158289</v>
      </c>
      <c r="T12" s="8">
        <v>34200</v>
      </c>
      <c r="U12" s="8">
        <v>36205.724999999999</v>
      </c>
      <c r="V12" s="8">
        <f t="shared" si="8"/>
        <v>105.86469298245613</v>
      </c>
      <c r="W12" s="8">
        <v>2614.5</v>
      </c>
      <c r="X12" s="8">
        <v>3598.3519999999999</v>
      </c>
      <c r="Y12" s="8">
        <f t="shared" si="9"/>
        <v>137.63059858481546</v>
      </c>
      <c r="Z12" s="8"/>
      <c r="AA12" s="8"/>
      <c r="AB12" s="8"/>
      <c r="AC12" s="8"/>
      <c r="AD12" s="8"/>
      <c r="AE12" s="8"/>
      <c r="AF12" s="8"/>
      <c r="AG12" s="8">
        <v>158109.79999999999</v>
      </c>
      <c r="AH12" s="8">
        <v>158109.79999999999</v>
      </c>
      <c r="AI12" s="8"/>
      <c r="AJ12" s="8"/>
      <c r="AK12" s="8">
        <v>3500.7</v>
      </c>
      <c r="AL12" s="8">
        <v>3500.7</v>
      </c>
      <c r="AM12" s="8"/>
      <c r="AN12" s="8"/>
      <c r="AO12" s="8"/>
      <c r="AP12" s="8"/>
      <c r="AQ12" s="7">
        <f t="shared" si="10"/>
        <v>15268.5</v>
      </c>
      <c r="AR12" s="8">
        <f t="shared" si="10"/>
        <v>15561.9422</v>
      </c>
      <c r="AS12" s="9">
        <f t="shared" si="11"/>
        <v>101.92187968693716</v>
      </c>
      <c r="AT12" s="8">
        <v>1161</v>
      </c>
      <c r="AU12" s="8">
        <v>1260.4351999999999</v>
      </c>
      <c r="AV12" s="8">
        <v>10171.5</v>
      </c>
      <c r="AW12" s="8">
        <v>9707.0419999999995</v>
      </c>
      <c r="AX12" s="8"/>
      <c r="AY12" s="8"/>
      <c r="AZ12" s="8">
        <v>3936</v>
      </c>
      <c r="BA12" s="8">
        <v>4594.4650000000001</v>
      </c>
      <c r="BB12" s="8"/>
      <c r="BC12" s="8"/>
      <c r="BD12" s="8"/>
      <c r="BE12" s="8"/>
      <c r="BF12" s="8"/>
      <c r="BG12" s="8"/>
      <c r="BH12" s="8">
        <v>15115</v>
      </c>
      <c r="BI12" s="8">
        <v>11601.203</v>
      </c>
      <c r="BJ12" s="8">
        <f t="shared" si="15"/>
        <v>76.75291432351969</v>
      </c>
      <c r="BK12" s="8">
        <v>3870</v>
      </c>
      <c r="BL12" s="8">
        <v>2758.643</v>
      </c>
      <c r="BM12" s="8"/>
      <c r="BN12" s="8"/>
      <c r="BO12" s="8">
        <v>50</v>
      </c>
      <c r="BP12" s="8">
        <v>530</v>
      </c>
      <c r="BQ12" s="8"/>
      <c r="BR12" s="8"/>
      <c r="BS12" s="8">
        <v>8010</v>
      </c>
      <c r="BT12" s="8">
        <v>9088</v>
      </c>
      <c r="BU12" s="8"/>
      <c r="BV12" s="44">
        <f t="shared" si="12"/>
        <v>270777.5</v>
      </c>
      <c r="BW12" s="44">
        <f t="shared" si="13"/>
        <v>268172.33299999998</v>
      </c>
      <c r="BX12" s="8"/>
      <c r="BY12" s="8"/>
      <c r="BZ12" s="8">
        <v>2160</v>
      </c>
      <c r="CA12" s="8">
        <v>2160</v>
      </c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44">
        <f t="shared" si="14"/>
        <v>2160</v>
      </c>
      <c r="CM12" s="44">
        <f t="shared" si="16"/>
        <v>2160</v>
      </c>
    </row>
    <row r="13" spans="1:91" s="11" customFormat="1" ht="15" customHeight="1" x14ac:dyDescent="0.25">
      <c r="A13" s="41">
        <v>5</v>
      </c>
      <c r="B13" s="42" t="s">
        <v>5</v>
      </c>
      <c r="C13" s="5">
        <v>533.79999999999995</v>
      </c>
      <c r="D13" s="5">
        <v>0</v>
      </c>
      <c r="E13" s="7">
        <f t="shared" si="0"/>
        <v>163106.1</v>
      </c>
      <c r="F13" s="8">
        <f t="shared" si="0"/>
        <v>158890.65100000001</v>
      </c>
      <c r="G13" s="8">
        <f t="shared" si="1"/>
        <v>97.415517261463563</v>
      </c>
      <c r="H13" s="7">
        <f t="shared" si="2"/>
        <v>49846</v>
      </c>
      <c r="I13" s="8">
        <f t="shared" si="2"/>
        <v>45630.550999999999</v>
      </c>
      <c r="J13" s="8">
        <f t="shared" si="3"/>
        <v>91.543054608193231</v>
      </c>
      <c r="K13" s="7">
        <f t="shared" si="4"/>
        <v>24463</v>
      </c>
      <c r="L13" s="43">
        <f t="shared" si="4"/>
        <v>23831.207000000002</v>
      </c>
      <c r="M13" s="9">
        <f t="shared" si="5"/>
        <v>97.417352736786171</v>
      </c>
      <c r="N13" s="8">
        <v>250</v>
      </c>
      <c r="O13" s="8">
        <v>847.29300000000001</v>
      </c>
      <c r="P13" s="9">
        <f t="shared" si="6"/>
        <v>338.91719999999998</v>
      </c>
      <c r="Q13" s="10">
        <v>7823</v>
      </c>
      <c r="R13" s="10">
        <v>7472.1980000000003</v>
      </c>
      <c r="S13" s="9">
        <f t="shared" si="7"/>
        <v>95.51576121692446</v>
      </c>
      <c r="T13" s="8">
        <v>24213</v>
      </c>
      <c r="U13" s="8">
        <v>22983.914000000001</v>
      </c>
      <c r="V13" s="8">
        <f t="shared" si="8"/>
        <v>94.923859083963151</v>
      </c>
      <c r="W13" s="8">
        <v>560</v>
      </c>
      <c r="X13" s="8">
        <v>575</v>
      </c>
      <c r="Y13" s="8">
        <f t="shared" si="9"/>
        <v>102.67857142857142</v>
      </c>
      <c r="Z13" s="8"/>
      <c r="AA13" s="8"/>
      <c r="AB13" s="8"/>
      <c r="AC13" s="8"/>
      <c r="AD13" s="8"/>
      <c r="AE13" s="8"/>
      <c r="AF13" s="8"/>
      <c r="AG13" s="8">
        <v>106092.6</v>
      </c>
      <c r="AH13" s="8">
        <v>106092.6</v>
      </c>
      <c r="AI13" s="8"/>
      <c r="AJ13" s="8"/>
      <c r="AK13" s="8">
        <v>6167.5</v>
      </c>
      <c r="AL13" s="8">
        <v>6167.5</v>
      </c>
      <c r="AM13" s="8"/>
      <c r="AN13" s="8"/>
      <c r="AO13" s="8"/>
      <c r="AP13" s="8"/>
      <c r="AQ13" s="7">
        <f t="shared" si="10"/>
        <v>3690</v>
      </c>
      <c r="AR13" s="8">
        <f t="shared" si="10"/>
        <v>2548.6610000000001</v>
      </c>
      <c r="AS13" s="9">
        <f t="shared" si="11"/>
        <v>69.069403794037939</v>
      </c>
      <c r="AT13" s="8">
        <v>1850</v>
      </c>
      <c r="AU13" s="8">
        <v>1936.4</v>
      </c>
      <c r="AV13" s="8">
        <v>1000</v>
      </c>
      <c r="AW13" s="8">
        <v>432.26100000000002</v>
      </c>
      <c r="AX13" s="8"/>
      <c r="AY13" s="8"/>
      <c r="AZ13" s="8">
        <v>840</v>
      </c>
      <c r="BA13" s="8">
        <v>180</v>
      </c>
      <c r="BB13" s="8"/>
      <c r="BC13" s="8"/>
      <c r="BD13" s="8"/>
      <c r="BE13" s="8"/>
      <c r="BF13" s="8"/>
      <c r="BG13" s="8"/>
      <c r="BH13" s="8">
        <v>13280</v>
      </c>
      <c r="BI13" s="8">
        <v>11203.485000000001</v>
      </c>
      <c r="BJ13" s="8">
        <f t="shared" si="15"/>
        <v>84.363591867469893</v>
      </c>
      <c r="BK13" s="8">
        <v>2240</v>
      </c>
      <c r="BL13" s="8">
        <v>953.70500000000004</v>
      </c>
      <c r="BM13" s="8"/>
      <c r="BN13" s="8"/>
      <c r="BO13" s="8">
        <v>30</v>
      </c>
      <c r="BP13" s="8">
        <v>0</v>
      </c>
      <c r="BQ13" s="8">
        <v>1000</v>
      </c>
      <c r="BR13" s="8">
        <v>1000</v>
      </c>
      <c r="BS13" s="8"/>
      <c r="BT13" s="8"/>
      <c r="BU13" s="8"/>
      <c r="BV13" s="44">
        <f t="shared" si="12"/>
        <v>163106.1</v>
      </c>
      <c r="BW13" s="44">
        <f t="shared" si="13"/>
        <v>158890.65100000001</v>
      </c>
      <c r="BX13" s="8"/>
      <c r="BY13" s="8"/>
      <c r="BZ13" s="8">
        <v>0</v>
      </c>
      <c r="CA13" s="8">
        <v>0</v>
      </c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44">
        <f t="shared" si="14"/>
        <v>0</v>
      </c>
      <c r="CM13" s="44">
        <f t="shared" si="16"/>
        <v>0</v>
      </c>
    </row>
    <row r="14" spans="1:91" s="11" customFormat="1" ht="15" customHeight="1" x14ac:dyDescent="0.25">
      <c r="A14" s="41">
        <v>6</v>
      </c>
      <c r="B14" s="42" t="s">
        <v>6</v>
      </c>
      <c r="C14" s="5">
        <v>91476.800000000003</v>
      </c>
      <c r="D14" s="5">
        <v>1300.5999999999999</v>
      </c>
      <c r="E14" s="7">
        <f t="shared" si="0"/>
        <v>634433.21799999999</v>
      </c>
      <c r="F14" s="8">
        <f t="shared" si="0"/>
        <v>635496.40659999999</v>
      </c>
      <c r="G14" s="8">
        <f t="shared" si="1"/>
        <v>100.16758085324594</v>
      </c>
      <c r="H14" s="7">
        <f t="shared" si="2"/>
        <v>186163</v>
      </c>
      <c r="I14" s="8">
        <f t="shared" si="2"/>
        <v>187226.1986</v>
      </c>
      <c r="J14" s="8">
        <f t="shared" si="3"/>
        <v>100.57111166021176</v>
      </c>
      <c r="K14" s="7">
        <f t="shared" si="4"/>
        <v>79080</v>
      </c>
      <c r="L14" s="43">
        <f t="shared" si="4"/>
        <v>81905.963999999993</v>
      </c>
      <c r="M14" s="9">
        <f t="shared" si="5"/>
        <v>103.57355083459787</v>
      </c>
      <c r="N14" s="8">
        <v>6130</v>
      </c>
      <c r="O14" s="8">
        <v>6292.4539999999997</v>
      </c>
      <c r="P14" s="9">
        <f t="shared" si="6"/>
        <v>102.65014681892333</v>
      </c>
      <c r="Q14" s="10">
        <v>3200</v>
      </c>
      <c r="R14" s="10">
        <v>2068.6388000000002</v>
      </c>
      <c r="S14" s="9">
        <f t="shared" si="7"/>
        <v>64.644962500000005</v>
      </c>
      <c r="T14" s="8">
        <v>72950</v>
      </c>
      <c r="U14" s="8">
        <v>75613.509999999995</v>
      </c>
      <c r="V14" s="8">
        <f t="shared" si="8"/>
        <v>103.65114461960245</v>
      </c>
      <c r="W14" s="8">
        <v>10416</v>
      </c>
      <c r="X14" s="8">
        <v>10705.4506</v>
      </c>
      <c r="Y14" s="8">
        <f t="shared" si="9"/>
        <v>102.77890360983105</v>
      </c>
      <c r="Z14" s="8">
        <v>7000</v>
      </c>
      <c r="AA14" s="8">
        <v>6912.3</v>
      </c>
      <c r="AB14" s="8">
        <f>AA14/Z14*100</f>
        <v>98.747142857142862</v>
      </c>
      <c r="AC14" s="8"/>
      <c r="AD14" s="8"/>
      <c r="AE14" s="8"/>
      <c r="AF14" s="8"/>
      <c r="AG14" s="8">
        <v>394463.3</v>
      </c>
      <c r="AH14" s="8">
        <v>394463.3</v>
      </c>
      <c r="AI14" s="8"/>
      <c r="AJ14" s="8"/>
      <c r="AK14" s="8">
        <v>13769.2</v>
      </c>
      <c r="AL14" s="8">
        <v>13769.2</v>
      </c>
      <c r="AM14" s="8"/>
      <c r="AN14" s="8"/>
      <c r="AO14" s="8"/>
      <c r="AP14" s="8"/>
      <c r="AQ14" s="7">
        <f t="shared" si="10"/>
        <v>3500</v>
      </c>
      <c r="AR14" s="8">
        <f t="shared" si="10"/>
        <v>4506.4390000000003</v>
      </c>
      <c r="AS14" s="9">
        <f t="shared" si="11"/>
        <v>128.75540000000001</v>
      </c>
      <c r="AT14" s="8">
        <v>3500</v>
      </c>
      <c r="AU14" s="8">
        <v>4506.4390000000003</v>
      </c>
      <c r="AV14" s="8"/>
      <c r="AW14" s="8"/>
      <c r="AX14" s="8"/>
      <c r="AY14" s="8"/>
      <c r="AZ14" s="8"/>
      <c r="BA14" s="8"/>
      <c r="BB14" s="8"/>
      <c r="BC14" s="8"/>
      <c r="BD14" s="8">
        <v>8857.01</v>
      </c>
      <c r="BE14" s="8">
        <v>8857</v>
      </c>
      <c r="BF14" s="8"/>
      <c r="BG14" s="8"/>
      <c r="BH14" s="8">
        <v>82467</v>
      </c>
      <c r="BI14" s="8">
        <v>80306.406199999998</v>
      </c>
      <c r="BJ14" s="8">
        <f t="shared" si="15"/>
        <v>97.380050444420192</v>
      </c>
      <c r="BK14" s="8">
        <v>30000</v>
      </c>
      <c r="BL14" s="8">
        <v>29572.056199999999</v>
      </c>
      <c r="BM14" s="8"/>
      <c r="BN14" s="8"/>
      <c r="BO14" s="8">
        <v>500</v>
      </c>
      <c r="BP14" s="8">
        <v>695</v>
      </c>
      <c r="BQ14" s="8"/>
      <c r="BR14" s="8"/>
      <c r="BS14" s="8"/>
      <c r="BT14" s="8">
        <v>126</v>
      </c>
      <c r="BU14" s="8"/>
      <c r="BV14" s="44">
        <f t="shared" si="12"/>
        <v>603252.51</v>
      </c>
      <c r="BW14" s="44">
        <f t="shared" si="13"/>
        <v>604315.6986</v>
      </c>
      <c r="BX14" s="8"/>
      <c r="BY14" s="8"/>
      <c r="BZ14" s="8">
        <v>31180.707999999999</v>
      </c>
      <c r="CA14" s="8">
        <v>31180.707999999999</v>
      </c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44">
        <f t="shared" si="14"/>
        <v>31180.707999999999</v>
      </c>
      <c r="CM14" s="44">
        <f t="shared" si="16"/>
        <v>31180.707999999999</v>
      </c>
    </row>
    <row r="15" spans="1:91" s="11" customFormat="1" ht="15" customHeight="1" x14ac:dyDescent="0.25">
      <c r="A15" s="41">
        <v>7</v>
      </c>
      <c r="B15" s="42" t="s">
        <v>7</v>
      </c>
      <c r="C15" s="5">
        <v>8927</v>
      </c>
      <c r="D15" s="5">
        <v>20</v>
      </c>
      <c r="E15" s="7">
        <f t="shared" si="0"/>
        <v>90291.1</v>
      </c>
      <c r="F15" s="8">
        <f t="shared" si="0"/>
        <v>90542.923999999999</v>
      </c>
      <c r="G15" s="8">
        <f t="shared" si="1"/>
        <v>100.278902350287</v>
      </c>
      <c r="H15" s="7">
        <f t="shared" si="2"/>
        <v>11875.8</v>
      </c>
      <c r="I15" s="8">
        <f t="shared" si="2"/>
        <v>12127.724</v>
      </c>
      <c r="J15" s="8">
        <f t="shared" si="3"/>
        <v>102.12132235302043</v>
      </c>
      <c r="K15" s="7">
        <f t="shared" si="4"/>
        <v>5976.8</v>
      </c>
      <c r="L15" s="43">
        <f t="shared" si="4"/>
        <v>6094.1130000000003</v>
      </c>
      <c r="M15" s="9">
        <f t="shared" si="5"/>
        <v>101.96280618391111</v>
      </c>
      <c r="N15" s="8">
        <v>0</v>
      </c>
      <c r="O15" s="8">
        <v>81.442999999999998</v>
      </c>
      <c r="P15" s="9"/>
      <c r="Q15" s="10">
        <v>27.9</v>
      </c>
      <c r="R15" s="10">
        <v>28.199000000000002</v>
      </c>
      <c r="S15" s="9">
        <f t="shared" si="7"/>
        <v>101.07168458781364</v>
      </c>
      <c r="T15" s="8">
        <v>5976.8</v>
      </c>
      <c r="U15" s="8">
        <v>6012.67</v>
      </c>
      <c r="V15" s="8">
        <f t="shared" si="8"/>
        <v>100.60015392852361</v>
      </c>
      <c r="W15" s="8">
        <v>561</v>
      </c>
      <c r="X15" s="8">
        <v>547</v>
      </c>
      <c r="Y15" s="8">
        <f t="shared" si="9"/>
        <v>97.50445632798575</v>
      </c>
      <c r="Z15" s="8"/>
      <c r="AA15" s="8"/>
      <c r="AB15" s="8"/>
      <c r="AC15" s="8"/>
      <c r="AD15" s="8"/>
      <c r="AE15" s="8"/>
      <c r="AF15" s="8"/>
      <c r="AG15" s="8">
        <v>58268.2</v>
      </c>
      <c r="AH15" s="8">
        <v>58268.1</v>
      </c>
      <c r="AI15" s="8"/>
      <c r="AJ15" s="8"/>
      <c r="AK15" s="8">
        <v>5567.1</v>
      </c>
      <c r="AL15" s="8">
        <v>5567.1</v>
      </c>
      <c r="AM15" s="8"/>
      <c r="AN15" s="8"/>
      <c r="AO15" s="8"/>
      <c r="AP15" s="8"/>
      <c r="AQ15" s="7">
        <f t="shared" si="10"/>
        <v>123</v>
      </c>
      <c r="AR15" s="8">
        <f t="shared" si="10"/>
        <v>123</v>
      </c>
      <c r="AS15" s="9">
        <f t="shared" si="11"/>
        <v>100</v>
      </c>
      <c r="AT15" s="8"/>
      <c r="AU15" s="8"/>
      <c r="AV15" s="8"/>
      <c r="AW15" s="8"/>
      <c r="AX15" s="8"/>
      <c r="AY15" s="8"/>
      <c r="AZ15" s="8">
        <v>123</v>
      </c>
      <c r="BA15" s="8">
        <v>123</v>
      </c>
      <c r="BB15" s="8"/>
      <c r="BC15" s="8"/>
      <c r="BD15" s="8"/>
      <c r="BE15" s="8"/>
      <c r="BF15" s="8"/>
      <c r="BG15" s="8">
        <v>263.69200000000001</v>
      </c>
      <c r="BH15" s="8">
        <v>5187.1000000000004</v>
      </c>
      <c r="BI15" s="8">
        <v>5071.72</v>
      </c>
      <c r="BJ15" s="8">
        <f t="shared" si="15"/>
        <v>97.775635711669324</v>
      </c>
      <c r="BK15" s="8">
        <v>1585</v>
      </c>
      <c r="BL15" s="8">
        <v>1469.22</v>
      </c>
      <c r="BM15" s="8"/>
      <c r="BN15" s="8"/>
      <c r="BO15" s="8"/>
      <c r="BP15" s="8"/>
      <c r="BQ15" s="8"/>
      <c r="BR15" s="8"/>
      <c r="BS15" s="8"/>
      <c r="BT15" s="8"/>
      <c r="BU15" s="8"/>
      <c r="BV15" s="44">
        <f t="shared" si="12"/>
        <v>75711.100000000006</v>
      </c>
      <c r="BW15" s="44">
        <f t="shared" si="13"/>
        <v>75962.923999999999</v>
      </c>
      <c r="BX15" s="8"/>
      <c r="BY15" s="8"/>
      <c r="BZ15" s="8">
        <v>14580</v>
      </c>
      <c r="CA15" s="8">
        <v>14580</v>
      </c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44">
        <f t="shared" si="14"/>
        <v>14580</v>
      </c>
      <c r="CM15" s="44">
        <f t="shared" si="16"/>
        <v>14580</v>
      </c>
    </row>
    <row r="16" spans="1:91" s="11" customFormat="1" ht="15" customHeight="1" x14ac:dyDescent="0.25">
      <c r="A16" s="41">
        <v>8</v>
      </c>
      <c r="B16" s="42" t="s">
        <v>8</v>
      </c>
      <c r="C16" s="5">
        <v>42.3</v>
      </c>
      <c r="D16" s="14">
        <v>0</v>
      </c>
      <c r="E16" s="7">
        <f t="shared" si="0"/>
        <v>25451.22</v>
      </c>
      <c r="F16" s="8">
        <f t="shared" si="0"/>
        <v>25495.453000000001</v>
      </c>
      <c r="G16" s="8">
        <f t="shared" si="1"/>
        <v>100.17379520510215</v>
      </c>
      <c r="H16" s="7">
        <f t="shared" si="2"/>
        <v>3966.7999999999997</v>
      </c>
      <c r="I16" s="8">
        <f t="shared" si="2"/>
        <v>4011.0329999999994</v>
      </c>
      <c r="J16" s="8">
        <f t="shared" si="3"/>
        <v>101.11508016537259</v>
      </c>
      <c r="K16" s="7">
        <f t="shared" si="4"/>
        <v>1478</v>
      </c>
      <c r="L16" s="43">
        <f t="shared" si="4"/>
        <v>1486.6209999999999</v>
      </c>
      <c r="M16" s="9">
        <f t="shared" si="5"/>
        <v>100.58328822733422</v>
      </c>
      <c r="N16" s="8">
        <v>0.3</v>
      </c>
      <c r="O16" s="8">
        <v>0.47399999999999998</v>
      </c>
      <c r="P16" s="9">
        <f>O16/N16*100</f>
        <v>158</v>
      </c>
      <c r="Q16" s="10">
        <v>2024.7</v>
      </c>
      <c r="R16" s="10">
        <v>2039.462</v>
      </c>
      <c r="S16" s="9">
        <f t="shared" si="7"/>
        <v>100.72909566849408</v>
      </c>
      <c r="T16" s="8">
        <v>1477.7</v>
      </c>
      <c r="U16" s="8">
        <v>1486.1469999999999</v>
      </c>
      <c r="V16" s="8">
        <f t="shared" si="8"/>
        <v>100.57163158963253</v>
      </c>
      <c r="W16" s="8">
        <v>4</v>
      </c>
      <c r="X16" s="8">
        <v>4</v>
      </c>
      <c r="Y16" s="8">
        <f t="shared" si="9"/>
        <v>100</v>
      </c>
      <c r="Z16" s="8"/>
      <c r="AA16" s="8"/>
      <c r="AB16" s="8"/>
      <c r="AC16" s="8"/>
      <c r="AD16" s="8"/>
      <c r="AE16" s="8"/>
      <c r="AF16" s="8"/>
      <c r="AG16" s="8">
        <v>8181</v>
      </c>
      <c r="AH16" s="8">
        <v>8181</v>
      </c>
      <c r="AI16" s="8"/>
      <c r="AJ16" s="8"/>
      <c r="AK16" s="8">
        <v>3000</v>
      </c>
      <c r="AL16" s="8">
        <v>3000</v>
      </c>
      <c r="AM16" s="8"/>
      <c r="AN16" s="8"/>
      <c r="AO16" s="8"/>
      <c r="AP16" s="8"/>
      <c r="AQ16" s="7">
        <f t="shared" si="10"/>
        <v>438.1</v>
      </c>
      <c r="AR16" s="8">
        <f t="shared" si="10"/>
        <v>458.95</v>
      </c>
      <c r="AS16" s="9">
        <f t="shared" si="11"/>
        <v>104.75918740013694</v>
      </c>
      <c r="AT16" s="8">
        <v>438.1</v>
      </c>
      <c r="AU16" s="8">
        <v>458.95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>
        <v>22</v>
      </c>
      <c r="BI16" s="8">
        <v>22</v>
      </c>
      <c r="BJ16" s="8">
        <f t="shared" si="15"/>
        <v>100</v>
      </c>
      <c r="BK16" s="8"/>
      <c r="BL16" s="8"/>
      <c r="BM16" s="8"/>
      <c r="BN16" s="8"/>
      <c r="BO16" s="8"/>
      <c r="BP16" s="8"/>
      <c r="BQ16" s="8">
        <v>10303.42</v>
      </c>
      <c r="BR16" s="8">
        <v>10303.42</v>
      </c>
      <c r="BS16" s="8"/>
      <c r="BT16" s="8"/>
      <c r="BU16" s="8"/>
      <c r="BV16" s="44">
        <f t="shared" si="12"/>
        <v>25451.22</v>
      </c>
      <c r="BW16" s="44">
        <f t="shared" si="13"/>
        <v>25495.453000000001</v>
      </c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44">
        <f t="shared" si="14"/>
        <v>0</v>
      </c>
      <c r="CM16" s="44">
        <f t="shared" si="16"/>
        <v>0</v>
      </c>
    </row>
    <row r="17" spans="1:91" s="11" customFormat="1" ht="15" customHeight="1" x14ac:dyDescent="0.25">
      <c r="A17" s="41">
        <v>9</v>
      </c>
      <c r="B17" s="42" t="s">
        <v>9</v>
      </c>
      <c r="C17" s="5">
        <v>252.1</v>
      </c>
      <c r="D17" s="14">
        <v>0</v>
      </c>
      <c r="E17" s="7">
        <f t="shared" si="0"/>
        <v>4776</v>
      </c>
      <c r="F17" s="8">
        <f t="shared" si="0"/>
        <v>4741.2020000000002</v>
      </c>
      <c r="G17" s="8">
        <f t="shared" si="1"/>
        <v>99.271398659966508</v>
      </c>
      <c r="H17" s="7">
        <f t="shared" si="2"/>
        <v>958.7</v>
      </c>
      <c r="I17" s="8">
        <f t="shared" si="2"/>
        <v>923.90199999999993</v>
      </c>
      <c r="J17" s="8">
        <f t="shared" si="3"/>
        <v>96.370293105246674</v>
      </c>
      <c r="K17" s="7">
        <f t="shared" si="4"/>
        <v>768.7</v>
      </c>
      <c r="L17" s="43">
        <f t="shared" si="4"/>
        <v>765.90199999999993</v>
      </c>
      <c r="M17" s="9">
        <f t="shared" si="5"/>
        <v>99.636008846103792</v>
      </c>
      <c r="N17" s="8">
        <v>29.6</v>
      </c>
      <c r="O17" s="8">
        <v>38.17</v>
      </c>
      <c r="P17" s="9">
        <f>O17/N17*100</f>
        <v>128.95270270270268</v>
      </c>
      <c r="Q17" s="10">
        <v>100</v>
      </c>
      <c r="R17" s="10">
        <v>68</v>
      </c>
      <c r="S17" s="9">
        <f t="shared" si="7"/>
        <v>68</v>
      </c>
      <c r="T17" s="8">
        <v>739.1</v>
      </c>
      <c r="U17" s="8">
        <v>727.73199999999997</v>
      </c>
      <c r="V17" s="8">
        <f t="shared" si="8"/>
        <v>98.46191313759978</v>
      </c>
      <c r="W17" s="8">
        <v>0</v>
      </c>
      <c r="X17" s="8">
        <v>0</v>
      </c>
      <c r="Y17" s="8"/>
      <c r="Z17" s="8"/>
      <c r="AA17" s="8"/>
      <c r="AB17" s="8"/>
      <c r="AC17" s="8"/>
      <c r="AD17" s="8"/>
      <c r="AE17" s="8"/>
      <c r="AF17" s="8"/>
      <c r="AG17" s="8">
        <v>3817.3</v>
      </c>
      <c r="AH17" s="8">
        <v>3817.3</v>
      </c>
      <c r="AI17" s="8"/>
      <c r="AJ17" s="8"/>
      <c r="AK17" s="8">
        <v>0</v>
      </c>
      <c r="AL17" s="8">
        <v>0</v>
      </c>
      <c r="AM17" s="8"/>
      <c r="AN17" s="8"/>
      <c r="AO17" s="8"/>
      <c r="AP17" s="8"/>
      <c r="AQ17" s="7">
        <f t="shared" si="10"/>
        <v>90</v>
      </c>
      <c r="AR17" s="8">
        <f t="shared" si="10"/>
        <v>90</v>
      </c>
      <c r="AS17" s="9">
        <f t="shared" si="11"/>
        <v>100</v>
      </c>
      <c r="AT17" s="8">
        <v>90</v>
      </c>
      <c r="AU17" s="8">
        <v>90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44">
        <f t="shared" si="12"/>
        <v>4776</v>
      </c>
      <c r="BW17" s="44">
        <f t="shared" si="13"/>
        <v>4741.2020000000002</v>
      </c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44">
        <f t="shared" si="14"/>
        <v>0</v>
      </c>
      <c r="CM17" s="44">
        <f t="shared" si="16"/>
        <v>0</v>
      </c>
    </row>
    <row r="18" spans="1:91" s="11" customFormat="1" ht="15" customHeight="1" x14ac:dyDescent="0.25">
      <c r="A18" s="41">
        <v>10</v>
      </c>
      <c r="B18" s="42" t="s">
        <v>10</v>
      </c>
      <c r="C18" s="5">
        <v>22640.799999999999</v>
      </c>
      <c r="D18" s="5">
        <v>0</v>
      </c>
      <c r="E18" s="7">
        <f t="shared" si="0"/>
        <v>124259</v>
      </c>
      <c r="F18" s="8">
        <f t="shared" si="0"/>
        <v>124044.59600000001</v>
      </c>
      <c r="G18" s="8">
        <f t="shared" si="1"/>
        <v>99.827453946997807</v>
      </c>
      <c r="H18" s="7">
        <f t="shared" si="2"/>
        <v>12502.7</v>
      </c>
      <c r="I18" s="8">
        <f t="shared" si="2"/>
        <v>12288.296</v>
      </c>
      <c r="J18" s="8">
        <f t="shared" si="3"/>
        <v>98.285138410103414</v>
      </c>
      <c r="K18" s="7">
        <f t="shared" si="4"/>
        <v>5993.6</v>
      </c>
      <c r="L18" s="43">
        <f t="shared" si="4"/>
        <v>5900.53</v>
      </c>
      <c r="M18" s="9">
        <f t="shared" si="5"/>
        <v>98.44717698878803</v>
      </c>
      <c r="N18" s="8">
        <v>0</v>
      </c>
      <c r="O18" s="8">
        <v>0.85799999999999998</v>
      </c>
      <c r="P18" s="9"/>
      <c r="Q18" s="10">
        <v>4359.1000000000004</v>
      </c>
      <c r="R18" s="10">
        <v>4376.1360000000004</v>
      </c>
      <c r="S18" s="9">
        <f t="shared" si="7"/>
        <v>100.39081461769632</v>
      </c>
      <c r="T18" s="8">
        <v>5993.6</v>
      </c>
      <c r="U18" s="8">
        <v>5899.6719999999996</v>
      </c>
      <c r="V18" s="8">
        <f t="shared" si="8"/>
        <v>98.432861719167093</v>
      </c>
      <c r="W18" s="8">
        <v>100</v>
      </c>
      <c r="X18" s="8">
        <v>100</v>
      </c>
      <c r="Y18" s="8">
        <f>X18/W18*100</f>
        <v>100</v>
      </c>
      <c r="Z18" s="8"/>
      <c r="AA18" s="8"/>
      <c r="AB18" s="8"/>
      <c r="AC18" s="8"/>
      <c r="AD18" s="8"/>
      <c r="AE18" s="8"/>
      <c r="AF18" s="8"/>
      <c r="AG18" s="8">
        <v>82899</v>
      </c>
      <c r="AH18" s="8">
        <v>82899</v>
      </c>
      <c r="AI18" s="8"/>
      <c r="AJ18" s="8"/>
      <c r="AK18" s="8">
        <v>0</v>
      </c>
      <c r="AL18" s="8">
        <v>0</v>
      </c>
      <c r="AM18" s="8"/>
      <c r="AN18" s="8"/>
      <c r="AO18" s="8"/>
      <c r="AP18" s="8"/>
      <c r="AQ18" s="7">
        <f t="shared" si="10"/>
        <v>1080</v>
      </c>
      <c r="AR18" s="8">
        <f t="shared" si="10"/>
        <v>1110.5</v>
      </c>
      <c r="AS18" s="9">
        <f t="shared" si="11"/>
        <v>102.82407407407408</v>
      </c>
      <c r="AT18" s="8">
        <v>500</v>
      </c>
      <c r="AU18" s="8">
        <v>500.5</v>
      </c>
      <c r="AV18" s="8"/>
      <c r="AW18" s="8"/>
      <c r="AX18" s="8"/>
      <c r="AY18" s="8"/>
      <c r="AZ18" s="8">
        <v>580</v>
      </c>
      <c r="BA18" s="8">
        <v>610</v>
      </c>
      <c r="BB18" s="8"/>
      <c r="BC18" s="8"/>
      <c r="BD18" s="8"/>
      <c r="BE18" s="8"/>
      <c r="BF18" s="8"/>
      <c r="BG18" s="8"/>
      <c r="BH18" s="8">
        <v>370</v>
      </c>
      <c r="BI18" s="8">
        <v>201.13</v>
      </c>
      <c r="BJ18" s="8">
        <f t="shared" si="15"/>
        <v>54.359459459459458</v>
      </c>
      <c r="BK18" s="8">
        <v>370</v>
      </c>
      <c r="BL18" s="8">
        <v>199.13</v>
      </c>
      <c r="BM18" s="8"/>
      <c r="BN18" s="8"/>
      <c r="BO18" s="8"/>
      <c r="BP18" s="8"/>
      <c r="BQ18" s="8"/>
      <c r="BR18" s="8"/>
      <c r="BS18" s="8">
        <v>600</v>
      </c>
      <c r="BT18" s="8">
        <v>600</v>
      </c>
      <c r="BU18" s="8"/>
      <c r="BV18" s="44">
        <f t="shared" si="12"/>
        <v>95401.7</v>
      </c>
      <c r="BW18" s="44">
        <f t="shared" si="13"/>
        <v>95187.296000000002</v>
      </c>
      <c r="BX18" s="8"/>
      <c r="BY18" s="8"/>
      <c r="BZ18" s="8">
        <v>28857.3</v>
      </c>
      <c r="CA18" s="8">
        <v>28857.3</v>
      </c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44">
        <f t="shared" si="14"/>
        <v>28857.3</v>
      </c>
      <c r="CM18" s="44">
        <f t="shared" si="16"/>
        <v>28857.3</v>
      </c>
    </row>
    <row r="19" spans="1:91" s="11" customFormat="1" ht="15" customHeight="1" x14ac:dyDescent="0.25">
      <c r="A19" s="41">
        <v>11</v>
      </c>
      <c r="B19" s="42" t="s">
        <v>11</v>
      </c>
      <c r="C19" s="5">
        <v>675.9</v>
      </c>
      <c r="D19" s="5">
        <v>0</v>
      </c>
      <c r="E19" s="7">
        <f t="shared" si="0"/>
        <v>118023.3</v>
      </c>
      <c r="F19" s="8">
        <f t="shared" si="0"/>
        <v>114369.194</v>
      </c>
      <c r="G19" s="8">
        <f t="shared" si="1"/>
        <v>96.903911346318907</v>
      </c>
      <c r="H19" s="7">
        <f t="shared" si="2"/>
        <v>31830</v>
      </c>
      <c r="I19" s="8">
        <f t="shared" si="2"/>
        <v>28175.894</v>
      </c>
      <c r="J19" s="8">
        <f t="shared" si="3"/>
        <v>88.519930882814961</v>
      </c>
      <c r="K19" s="7">
        <f t="shared" si="4"/>
        <v>12000</v>
      </c>
      <c r="L19" s="43">
        <f t="shared" si="4"/>
        <v>10506.594000000001</v>
      </c>
      <c r="M19" s="9">
        <f t="shared" si="5"/>
        <v>87.554950000000005</v>
      </c>
      <c r="N19" s="8">
        <v>0</v>
      </c>
      <c r="O19" s="8">
        <v>120.611</v>
      </c>
      <c r="P19" s="9"/>
      <c r="Q19" s="10">
        <v>11300</v>
      </c>
      <c r="R19" s="10">
        <v>7000.8310000000001</v>
      </c>
      <c r="S19" s="9">
        <f t="shared" si="7"/>
        <v>61.95425663716815</v>
      </c>
      <c r="T19" s="8">
        <v>12000</v>
      </c>
      <c r="U19" s="8">
        <v>10385.983</v>
      </c>
      <c r="V19" s="8">
        <f t="shared" si="8"/>
        <v>86.549858333333333</v>
      </c>
      <c r="W19" s="8">
        <v>1620</v>
      </c>
      <c r="X19" s="8">
        <v>887.72699999999998</v>
      </c>
      <c r="Y19" s="8">
        <f>X19/W19*100</f>
        <v>54.797962962962963</v>
      </c>
      <c r="Z19" s="8"/>
      <c r="AA19" s="8"/>
      <c r="AB19" s="8"/>
      <c r="AC19" s="8"/>
      <c r="AD19" s="8"/>
      <c r="AE19" s="8"/>
      <c r="AF19" s="8"/>
      <c r="AG19" s="8">
        <v>81882.3</v>
      </c>
      <c r="AH19" s="8">
        <v>81882.3</v>
      </c>
      <c r="AI19" s="8"/>
      <c r="AJ19" s="8"/>
      <c r="AK19" s="8">
        <v>3833.7</v>
      </c>
      <c r="AL19" s="8">
        <v>3833.7</v>
      </c>
      <c r="AM19" s="8"/>
      <c r="AN19" s="8"/>
      <c r="AO19" s="8"/>
      <c r="AP19" s="8"/>
      <c r="AQ19" s="7">
        <f t="shared" si="10"/>
        <v>1150</v>
      </c>
      <c r="AR19" s="8">
        <f t="shared" si="10"/>
        <v>517.78700000000003</v>
      </c>
      <c r="AS19" s="9">
        <f t="shared" si="11"/>
        <v>45.024956521739135</v>
      </c>
      <c r="AT19" s="8">
        <v>1150</v>
      </c>
      <c r="AU19" s="8">
        <v>493.78699999999998</v>
      </c>
      <c r="AV19" s="8"/>
      <c r="AW19" s="8"/>
      <c r="AX19" s="8"/>
      <c r="AY19" s="8"/>
      <c r="AZ19" s="8"/>
      <c r="BA19" s="8">
        <v>24</v>
      </c>
      <c r="BB19" s="8"/>
      <c r="BC19" s="8"/>
      <c r="BD19" s="8"/>
      <c r="BE19" s="8"/>
      <c r="BF19" s="8"/>
      <c r="BG19" s="8"/>
      <c r="BH19" s="8">
        <v>5760</v>
      </c>
      <c r="BI19" s="8">
        <v>8862.9549999999999</v>
      </c>
      <c r="BJ19" s="8">
        <f t="shared" si="15"/>
        <v>153.87074652777778</v>
      </c>
      <c r="BK19" s="8">
        <v>342</v>
      </c>
      <c r="BL19" s="8">
        <v>0</v>
      </c>
      <c r="BM19" s="8"/>
      <c r="BN19" s="8"/>
      <c r="BO19" s="8"/>
      <c r="BP19" s="8">
        <v>400</v>
      </c>
      <c r="BQ19" s="8"/>
      <c r="BR19" s="8"/>
      <c r="BS19" s="8"/>
      <c r="BT19" s="8"/>
      <c r="BU19" s="8"/>
      <c r="BV19" s="44">
        <f t="shared" si="12"/>
        <v>117546</v>
      </c>
      <c r="BW19" s="44">
        <f t="shared" si="13"/>
        <v>113891.894</v>
      </c>
      <c r="BX19" s="8"/>
      <c r="BY19" s="8"/>
      <c r="BZ19" s="8">
        <v>477.3</v>
      </c>
      <c r="CA19" s="8">
        <v>477.3</v>
      </c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44">
        <f t="shared" si="14"/>
        <v>477.3</v>
      </c>
      <c r="CM19" s="44">
        <f t="shared" si="16"/>
        <v>477.3</v>
      </c>
    </row>
    <row r="20" spans="1:91" s="11" customFormat="1" ht="15" customHeight="1" x14ac:dyDescent="0.25">
      <c r="A20" s="41">
        <v>12</v>
      </c>
      <c r="B20" s="42" t="s">
        <v>12</v>
      </c>
      <c r="C20" s="5">
        <v>133.19999999999999</v>
      </c>
      <c r="D20" s="5">
        <v>0</v>
      </c>
      <c r="E20" s="7">
        <f t="shared" si="0"/>
        <v>16179.506000000001</v>
      </c>
      <c r="F20" s="8">
        <f t="shared" si="0"/>
        <v>15483.254000000001</v>
      </c>
      <c r="G20" s="8">
        <f t="shared" si="1"/>
        <v>95.696704213342485</v>
      </c>
      <c r="H20" s="7">
        <f t="shared" si="2"/>
        <v>2579.9</v>
      </c>
      <c r="I20" s="8">
        <f t="shared" si="2"/>
        <v>2549.5539999999996</v>
      </c>
      <c r="J20" s="8">
        <f t="shared" si="3"/>
        <v>98.823752858637917</v>
      </c>
      <c r="K20" s="7">
        <f t="shared" si="4"/>
        <v>2035.8</v>
      </c>
      <c r="L20" s="43">
        <f t="shared" si="4"/>
        <v>1917.6989999999998</v>
      </c>
      <c r="M20" s="9">
        <f t="shared" si="5"/>
        <v>94.198791629826104</v>
      </c>
      <c r="N20" s="8">
        <v>17.8</v>
      </c>
      <c r="O20" s="8">
        <v>85.762</v>
      </c>
      <c r="P20" s="9">
        <f>O20/N20*100</f>
        <v>481.80898876404495</v>
      </c>
      <c r="Q20" s="10">
        <v>480.2</v>
      </c>
      <c r="R20" s="10">
        <v>480.416</v>
      </c>
      <c r="S20" s="9">
        <f t="shared" si="7"/>
        <v>100.04498125780925</v>
      </c>
      <c r="T20" s="8">
        <v>2018</v>
      </c>
      <c r="U20" s="8">
        <v>1831.9369999999999</v>
      </c>
      <c r="V20" s="8">
        <f t="shared" si="8"/>
        <v>90.779831516352814</v>
      </c>
      <c r="W20" s="8">
        <v>0</v>
      </c>
      <c r="X20" s="8">
        <v>30</v>
      </c>
      <c r="Y20" s="8"/>
      <c r="Z20" s="8"/>
      <c r="AA20" s="8"/>
      <c r="AB20" s="8"/>
      <c r="AC20" s="8"/>
      <c r="AD20" s="8"/>
      <c r="AE20" s="8"/>
      <c r="AF20" s="8"/>
      <c r="AG20" s="8">
        <v>10753.7</v>
      </c>
      <c r="AH20" s="8">
        <v>10753.7</v>
      </c>
      <c r="AI20" s="8"/>
      <c r="AJ20" s="8"/>
      <c r="AK20" s="8">
        <v>1500</v>
      </c>
      <c r="AL20" s="8">
        <v>1500</v>
      </c>
      <c r="AM20" s="8"/>
      <c r="AN20" s="8"/>
      <c r="AO20" s="8"/>
      <c r="AP20" s="8"/>
      <c r="AQ20" s="7">
        <f t="shared" si="10"/>
        <v>63.9</v>
      </c>
      <c r="AR20" s="8">
        <f t="shared" si="10"/>
        <v>81.438999999999993</v>
      </c>
      <c r="AS20" s="9">
        <f t="shared" si="11"/>
        <v>127.44757433489826</v>
      </c>
      <c r="AT20" s="8"/>
      <c r="AU20" s="8"/>
      <c r="AV20" s="8">
        <v>63.9</v>
      </c>
      <c r="AW20" s="8">
        <v>81.438999999999993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>
        <v>40</v>
      </c>
      <c r="BJ20" s="8"/>
      <c r="BK20" s="8"/>
      <c r="BL20" s="8"/>
      <c r="BM20" s="8"/>
      <c r="BN20" s="8"/>
      <c r="BO20" s="8"/>
      <c r="BP20" s="8"/>
      <c r="BQ20" s="8">
        <v>1345.9059999999999</v>
      </c>
      <c r="BR20" s="8">
        <v>680</v>
      </c>
      <c r="BS20" s="8"/>
      <c r="BT20" s="8"/>
      <c r="BU20" s="8"/>
      <c r="BV20" s="44">
        <f t="shared" si="12"/>
        <v>16179.506000000001</v>
      </c>
      <c r="BW20" s="44">
        <f t="shared" si="13"/>
        <v>15483.254000000001</v>
      </c>
      <c r="BX20" s="8"/>
      <c r="BY20" s="8"/>
      <c r="BZ20" s="8">
        <v>0</v>
      </c>
      <c r="CA20" s="8">
        <v>0</v>
      </c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44">
        <f t="shared" si="14"/>
        <v>0</v>
      </c>
      <c r="CM20" s="44">
        <f t="shared" si="16"/>
        <v>0</v>
      </c>
    </row>
    <row r="21" spans="1:91" s="15" customFormat="1" ht="15" customHeight="1" x14ac:dyDescent="0.25">
      <c r="A21" s="41">
        <v>13</v>
      </c>
      <c r="B21" s="42" t="s">
        <v>13</v>
      </c>
      <c r="C21" s="5">
        <v>1132.5</v>
      </c>
      <c r="D21" s="5">
        <v>0</v>
      </c>
      <c r="E21" s="7">
        <f t="shared" si="0"/>
        <v>98714.38</v>
      </c>
      <c r="F21" s="8">
        <f t="shared" si="0"/>
        <v>101044.25800000002</v>
      </c>
      <c r="G21" s="8">
        <f t="shared" si="1"/>
        <v>102.36022147938326</v>
      </c>
      <c r="H21" s="7">
        <f t="shared" si="2"/>
        <v>17181.3</v>
      </c>
      <c r="I21" s="8">
        <f t="shared" si="2"/>
        <v>18300.157999999999</v>
      </c>
      <c r="J21" s="8">
        <f t="shared" si="3"/>
        <v>106.51206835338421</v>
      </c>
      <c r="K21" s="7">
        <f t="shared" si="4"/>
        <v>7987.3</v>
      </c>
      <c r="L21" s="43">
        <f t="shared" si="4"/>
        <v>8680.4670000000006</v>
      </c>
      <c r="M21" s="9">
        <f t="shared" si="5"/>
        <v>108.67836440349055</v>
      </c>
      <c r="N21" s="8">
        <v>58.3</v>
      </c>
      <c r="O21" s="8">
        <v>4.2050000000000001</v>
      </c>
      <c r="P21" s="9">
        <f>O21/N21*100</f>
        <v>7.2126929674099491</v>
      </c>
      <c r="Q21" s="10">
        <v>4674</v>
      </c>
      <c r="R21" s="10">
        <v>4802.9129999999996</v>
      </c>
      <c r="S21" s="9">
        <f t="shared" si="7"/>
        <v>102.75808729139922</v>
      </c>
      <c r="T21" s="8">
        <v>7929</v>
      </c>
      <c r="U21" s="8">
        <v>8676.2620000000006</v>
      </c>
      <c r="V21" s="8">
        <f t="shared" si="8"/>
        <v>109.4244166981965</v>
      </c>
      <c r="W21" s="8">
        <v>570</v>
      </c>
      <c r="X21" s="8">
        <v>592.5</v>
      </c>
      <c r="Y21" s="8">
        <f>X21/W21*100</f>
        <v>103.94736842105263</v>
      </c>
      <c r="Z21" s="8"/>
      <c r="AA21" s="8"/>
      <c r="AB21" s="8"/>
      <c r="AC21" s="8"/>
      <c r="AD21" s="8"/>
      <c r="AE21" s="8"/>
      <c r="AF21" s="8"/>
      <c r="AG21" s="8">
        <v>70176.100000000006</v>
      </c>
      <c r="AH21" s="8">
        <v>70176.100000000006</v>
      </c>
      <c r="AI21" s="8"/>
      <c r="AJ21" s="8"/>
      <c r="AK21" s="8">
        <v>0</v>
      </c>
      <c r="AL21" s="8">
        <v>0</v>
      </c>
      <c r="AM21" s="8"/>
      <c r="AN21" s="8"/>
      <c r="AO21" s="8"/>
      <c r="AP21" s="8"/>
      <c r="AQ21" s="7">
        <f t="shared" si="10"/>
        <v>750</v>
      </c>
      <c r="AR21" s="8">
        <f t="shared" si="10"/>
        <v>873.85400000000004</v>
      </c>
      <c r="AS21" s="9">
        <f t="shared" si="11"/>
        <v>116.51386666666667</v>
      </c>
      <c r="AT21" s="8"/>
      <c r="AU21" s="8"/>
      <c r="AV21" s="8">
        <v>750</v>
      </c>
      <c r="AW21" s="8">
        <v>744.05399999999997</v>
      </c>
      <c r="AX21" s="8"/>
      <c r="AY21" s="8"/>
      <c r="AZ21" s="8"/>
      <c r="BA21" s="8">
        <v>129.80000000000001</v>
      </c>
      <c r="BB21" s="8"/>
      <c r="BC21" s="8"/>
      <c r="BD21" s="8"/>
      <c r="BE21" s="8"/>
      <c r="BF21" s="8"/>
      <c r="BG21" s="8"/>
      <c r="BH21" s="8">
        <v>3200</v>
      </c>
      <c r="BI21" s="8">
        <v>3350.424</v>
      </c>
      <c r="BJ21" s="8">
        <f t="shared" si="15"/>
        <v>104.70075000000001</v>
      </c>
      <c r="BK21" s="8">
        <v>600</v>
      </c>
      <c r="BL21" s="8">
        <v>246.874</v>
      </c>
      <c r="BM21" s="8"/>
      <c r="BN21" s="8"/>
      <c r="BO21" s="8"/>
      <c r="BP21" s="8"/>
      <c r="BQ21" s="8"/>
      <c r="BR21" s="8"/>
      <c r="BS21" s="8"/>
      <c r="BT21" s="8"/>
      <c r="BU21" s="8"/>
      <c r="BV21" s="44">
        <f t="shared" si="12"/>
        <v>87357.400000000009</v>
      </c>
      <c r="BW21" s="44">
        <f t="shared" si="13"/>
        <v>88476.258000000016</v>
      </c>
      <c r="BX21" s="8"/>
      <c r="BY21" s="8"/>
      <c r="BZ21" s="8">
        <v>11356.98</v>
      </c>
      <c r="CA21" s="8">
        <v>12568</v>
      </c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44">
        <f t="shared" si="14"/>
        <v>11356.98</v>
      </c>
      <c r="CM21" s="44">
        <f t="shared" si="16"/>
        <v>12568</v>
      </c>
    </row>
    <row r="22" spans="1:91" s="15" customFormat="1" ht="15" customHeight="1" x14ac:dyDescent="0.25">
      <c r="A22" s="41">
        <v>14</v>
      </c>
      <c r="B22" s="42" t="s">
        <v>14</v>
      </c>
      <c r="C22" s="5">
        <v>442.8</v>
      </c>
      <c r="D22" s="5">
        <v>0</v>
      </c>
      <c r="E22" s="7">
        <f t="shared" si="0"/>
        <v>58203.1</v>
      </c>
      <c r="F22" s="8">
        <f t="shared" si="0"/>
        <v>57704.046999999999</v>
      </c>
      <c r="G22" s="8">
        <f t="shared" si="1"/>
        <v>99.142566289424451</v>
      </c>
      <c r="H22" s="7">
        <f t="shared" si="2"/>
        <v>10302.4</v>
      </c>
      <c r="I22" s="8">
        <f t="shared" si="2"/>
        <v>9803.3469999999998</v>
      </c>
      <c r="J22" s="8">
        <f t="shared" si="3"/>
        <v>95.155953952477091</v>
      </c>
      <c r="K22" s="7">
        <f t="shared" si="4"/>
        <v>4538.3</v>
      </c>
      <c r="L22" s="43">
        <f t="shared" si="4"/>
        <v>3498.645</v>
      </c>
      <c r="M22" s="9">
        <f t="shared" si="5"/>
        <v>77.091532071480501</v>
      </c>
      <c r="N22" s="8">
        <v>0</v>
      </c>
      <c r="O22" s="8">
        <v>15.784000000000001</v>
      </c>
      <c r="P22" s="9"/>
      <c r="Q22" s="10">
        <v>2901.3</v>
      </c>
      <c r="R22" s="10">
        <v>3191.5680000000002</v>
      </c>
      <c r="S22" s="9">
        <f t="shared" si="7"/>
        <v>110.00475648847068</v>
      </c>
      <c r="T22" s="8">
        <v>4538.3</v>
      </c>
      <c r="U22" s="8">
        <v>3482.8609999999999</v>
      </c>
      <c r="V22" s="8">
        <f t="shared" si="8"/>
        <v>76.743736641473674</v>
      </c>
      <c r="W22" s="8">
        <v>770.8</v>
      </c>
      <c r="X22" s="8">
        <v>1055.52</v>
      </c>
      <c r="Y22" s="8">
        <f>X22/W22*100</f>
        <v>136.93824597820446</v>
      </c>
      <c r="Z22" s="8"/>
      <c r="AA22" s="8"/>
      <c r="AB22" s="8"/>
      <c r="AC22" s="8"/>
      <c r="AD22" s="8"/>
      <c r="AE22" s="8"/>
      <c r="AF22" s="8"/>
      <c r="AG22" s="8">
        <v>35976.5</v>
      </c>
      <c r="AH22" s="8">
        <v>35976.5</v>
      </c>
      <c r="AI22" s="8"/>
      <c r="AJ22" s="8"/>
      <c r="AK22" s="8">
        <v>0</v>
      </c>
      <c r="AL22" s="8">
        <v>0</v>
      </c>
      <c r="AM22" s="8"/>
      <c r="AN22" s="8"/>
      <c r="AO22" s="8"/>
      <c r="AP22" s="8"/>
      <c r="AQ22" s="7">
        <f t="shared" si="10"/>
        <v>482</v>
      </c>
      <c r="AR22" s="8">
        <f t="shared" si="10"/>
        <v>853.21400000000006</v>
      </c>
      <c r="AS22" s="9">
        <f t="shared" si="11"/>
        <v>177.01535269709547</v>
      </c>
      <c r="AT22" s="8"/>
      <c r="AU22" s="8"/>
      <c r="AV22" s="8">
        <v>200</v>
      </c>
      <c r="AW22" s="8">
        <v>631.21400000000006</v>
      </c>
      <c r="AX22" s="8"/>
      <c r="AY22" s="8"/>
      <c r="AZ22" s="8">
        <v>282</v>
      </c>
      <c r="BA22" s="8">
        <v>222</v>
      </c>
      <c r="BB22" s="8"/>
      <c r="BC22" s="8"/>
      <c r="BD22" s="8"/>
      <c r="BE22" s="8"/>
      <c r="BF22" s="8"/>
      <c r="BG22" s="8"/>
      <c r="BH22" s="8">
        <v>1610</v>
      </c>
      <c r="BI22" s="8">
        <v>1204.4000000000001</v>
      </c>
      <c r="BJ22" s="8">
        <f t="shared" si="15"/>
        <v>74.807453416149073</v>
      </c>
      <c r="BK22" s="8">
        <v>290</v>
      </c>
      <c r="BL22" s="8">
        <v>64.400000000000006</v>
      </c>
      <c r="BM22" s="8"/>
      <c r="BN22" s="8"/>
      <c r="BO22" s="8"/>
      <c r="BP22" s="8"/>
      <c r="BQ22" s="8">
        <v>6000</v>
      </c>
      <c r="BR22" s="8">
        <v>6000</v>
      </c>
      <c r="BS22" s="8"/>
      <c r="BT22" s="8"/>
      <c r="BU22" s="8"/>
      <c r="BV22" s="44">
        <f t="shared" si="12"/>
        <v>52278.9</v>
      </c>
      <c r="BW22" s="44">
        <f t="shared" si="13"/>
        <v>51779.847000000002</v>
      </c>
      <c r="BX22" s="8"/>
      <c r="BY22" s="8"/>
      <c r="BZ22" s="8">
        <v>5924.2</v>
      </c>
      <c r="CA22" s="8">
        <v>5924.2</v>
      </c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44">
        <f t="shared" si="14"/>
        <v>5924.2</v>
      </c>
      <c r="CM22" s="44">
        <f t="shared" si="16"/>
        <v>5924.2</v>
      </c>
    </row>
    <row r="23" spans="1:91" s="15" customFormat="1" ht="15" customHeight="1" x14ac:dyDescent="0.25">
      <c r="A23" s="41">
        <v>15</v>
      </c>
      <c r="B23" s="42" t="s">
        <v>15</v>
      </c>
      <c r="C23" s="5">
        <v>1091.0999999999999</v>
      </c>
      <c r="D23" s="5">
        <v>0</v>
      </c>
      <c r="E23" s="7">
        <f t="shared" si="0"/>
        <v>12111.678</v>
      </c>
      <c r="F23" s="8">
        <f t="shared" si="0"/>
        <v>12120.664000000001</v>
      </c>
      <c r="G23" s="8">
        <f t="shared" si="1"/>
        <v>100.07419285750497</v>
      </c>
      <c r="H23" s="7">
        <f t="shared" si="2"/>
        <v>5097.0779999999995</v>
      </c>
      <c r="I23" s="8">
        <f t="shared" si="2"/>
        <v>5106.0639999999994</v>
      </c>
      <c r="J23" s="8">
        <f t="shared" si="3"/>
        <v>100.17629708629138</v>
      </c>
      <c r="K23" s="7">
        <f t="shared" si="4"/>
        <v>2475.6999999999998</v>
      </c>
      <c r="L23" s="43">
        <f t="shared" si="4"/>
        <v>2412.6179999999999</v>
      </c>
      <c r="M23" s="9">
        <f t="shared" si="5"/>
        <v>97.451952982994712</v>
      </c>
      <c r="N23" s="8">
        <v>375.7</v>
      </c>
      <c r="O23" s="8">
        <v>288.07600000000002</v>
      </c>
      <c r="P23" s="9">
        <f>O23/N23*100</f>
        <v>76.67713601277616</v>
      </c>
      <c r="Q23" s="10">
        <v>1500</v>
      </c>
      <c r="R23" s="10">
        <v>1578.028</v>
      </c>
      <c r="S23" s="9">
        <f t="shared" si="7"/>
        <v>105.20186666666666</v>
      </c>
      <c r="T23" s="8">
        <v>2100</v>
      </c>
      <c r="U23" s="8">
        <v>2124.5419999999999</v>
      </c>
      <c r="V23" s="8">
        <f t="shared" si="8"/>
        <v>101.16866666666667</v>
      </c>
      <c r="W23" s="8">
        <v>36</v>
      </c>
      <c r="X23" s="8">
        <v>41.5</v>
      </c>
      <c r="Y23" s="8">
        <f>X23/W23*100</f>
        <v>115.27777777777777</v>
      </c>
      <c r="Z23" s="8"/>
      <c r="AA23" s="8"/>
      <c r="AB23" s="8"/>
      <c r="AC23" s="8"/>
      <c r="AD23" s="8"/>
      <c r="AE23" s="8"/>
      <c r="AF23" s="8"/>
      <c r="AG23" s="8">
        <v>4014.6</v>
      </c>
      <c r="AH23" s="8">
        <v>4014.6</v>
      </c>
      <c r="AI23" s="8"/>
      <c r="AJ23" s="8"/>
      <c r="AK23" s="8">
        <v>3000</v>
      </c>
      <c r="AL23" s="8">
        <v>3000</v>
      </c>
      <c r="AM23" s="8"/>
      <c r="AN23" s="8"/>
      <c r="AO23" s="8"/>
      <c r="AP23" s="8"/>
      <c r="AQ23" s="7">
        <f t="shared" si="10"/>
        <v>580</v>
      </c>
      <c r="AR23" s="8">
        <f t="shared" si="10"/>
        <v>584.54</v>
      </c>
      <c r="AS23" s="9">
        <f t="shared" si="11"/>
        <v>100.78275862068963</v>
      </c>
      <c r="AT23" s="8">
        <v>580</v>
      </c>
      <c r="AU23" s="8">
        <v>584.54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>
        <v>265.37799999999999</v>
      </c>
      <c r="BI23" s="8">
        <v>249.37799999999999</v>
      </c>
      <c r="BJ23" s="8">
        <f t="shared" si="15"/>
        <v>93.970864201252553</v>
      </c>
      <c r="BK23" s="8"/>
      <c r="BL23" s="8"/>
      <c r="BM23" s="8"/>
      <c r="BN23" s="8"/>
      <c r="BO23" s="8"/>
      <c r="BP23" s="8"/>
      <c r="BQ23" s="8"/>
      <c r="BR23" s="8"/>
      <c r="BS23" s="8">
        <v>240</v>
      </c>
      <c r="BT23" s="8">
        <v>240</v>
      </c>
      <c r="BU23" s="8"/>
      <c r="BV23" s="44">
        <f t="shared" si="12"/>
        <v>12111.678</v>
      </c>
      <c r="BW23" s="44">
        <f t="shared" si="13"/>
        <v>12120.664000000001</v>
      </c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44">
        <f t="shared" si="14"/>
        <v>0</v>
      </c>
      <c r="CM23" s="44">
        <f t="shared" si="16"/>
        <v>0</v>
      </c>
    </row>
    <row r="24" spans="1:91" s="15" customFormat="1" ht="15" customHeight="1" x14ac:dyDescent="0.25">
      <c r="A24" s="41">
        <v>16</v>
      </c>
      <c r="B24" s="42" t="s">
        <v>16</v>
      </c>
      <c r="C24" s="5">
        <v>3311.1</v>
      </c>
      <c r="D24" s="5">
        <v>0</v>
      </c>
      <c r="E24" s="7">
        <f t="shared" si="0"/>
        <v>12969.8</v>
      </c>
      <c r="F24" s="8">
        <f t="shared" si="0"/>
        <v>12713.251999999999</v>
      </c>
      <c r="G24" s="8">
        <f t="shared" si="1"/>
        <v>98.021958704066364</v>
      </c>
      <c r="H24" s="7">
        <f t="shared" si="2"/>
        <v>5410</v>
      </c>
      <c r="I24" s="8">
        <f t="shared" si="2"/>
        <v>5153.4519999999993</v>
      </c>
      <c r="J24" s="8">
        <f t="shared" si="3"/>
        <v>95.257892791127531</v>
      </c>
      <c r="K24" s="7">
        <f t="shared" si="4"/>
        <v>910</v>
      </c>
      <c r="L24" s="43">
        <f t="shared" si="4"/>
        <v>1043.27</v>
      </c>
      <c r="M24" s="9">
        <f t="shared" si="5"/>
        <v>114.64505494505495</v>
      </c>
      <c r="N24" s="8">
        <v>0</v>
      </c>
      <c r="O24" s="8">
        <v>24.776</v>
      </c>
      <c r="P24" s="9"/>
      <c r="Q24" s="10">
        <v>3000</v>
      </c>
      <c r="R24" s="10">
        <v>2207.6799999999998</v>
      </c>
      <c r="S24" s="9">
        <f t="shared" si="7"/>
        <v>73.589333333333329</v>
      </c>
      <c r="T24" s="8">
        <v>910</v>
      </c>
      <c r="U24" s="8">
        <v>1018.494</v>
      </c>
      <c r="V24" s="8">
        <f t="shared" si="8"/>
        <v>111.92241758241759</v>
      </c>
      <c r="W24" s="8">
        <v>100</v>
      </c>
      <c r="X24" s="8">
        <v>109.05</v>
      </c>
      <c r="Y24" s="8">
        <f>X24/W24*100</f>
        <v>109.05</v>
      </c>
      <c r="Z24" s="8"/>
      <c r="AA24" s="8"/>
      <c r="AB24" s="8"/>
      <c r="AC24" s="8"/>
      <c r="AD24" s="8"/>
      <c r="AE24" s="8"/>
      <c r="AF24" s="8"/>
      <c r="AG24" s="8">
        <v>7559.8</v>
      </c>
      <c r="AH24" s="8">
        <v>7559.8</v>
      </c>
      <c r="AI24" s="8"/>
      <c r="AJ24" s="8"/>
      <c r="AK24" s="8">
        <v>0</v>
      </c>
      <c r="AL24" s="8">
        <v>0</v>
      </c>
      <c r="AM24" s="8"/>
      <c r="AN24" s="8"/>
      <c r="AO24" s="8"/>
      <c r="AP24" s="8"/>
      <c r="AQ24" s="7">
        <f t="shared" si="10"/>
        <v>1100</v>
      </c>
      <c r="AR24" s="8">
        <f t="shared" si="10"/>
        <v>1738.74</v>
      </c>
      <c r="AS24" s="9">
        <f t="shared" si="11"/>
        <v>158.06727272727272</v>
      </c>
      <c r="AT24" s="8">
        <v>1100</v>
      </c>
      <c r="AU24" s="8">
        <v>1738.74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>
        <v>300</v>
      </c>
      <c r="BI24" s="8">
        <v>54.58</v>
      </c>
      <c r="BJ24" s="8">
        <f t="shared" si="15"/>
        <v>18.193333333333335</v>
      </c>
      <c r="BK24" s="8">
        <v>300</v>
      </c>
      <c r="BL24" s="8">
        <v>54.58</v>
      </c>
      <c r="BM24" s="8"/>
      <c r="BN24" s="8"/>
      <c r="BO24" s="8"/>
      <c r="BP24" s="8"/>
      <c r="BQ24" s="8"/>
      <c r="BR24" s="8"/>
      <c r="BS24" s="8"/>
      <c r="BT24" s="8">
        <v>0.13200000000000001</v>
      </c>
      <c r="BU24" s="8"/>
      <c r="BV24" s="44">
        <f t="shared" si="12"/>
        <v>12969.8</v>
      </c>
      <c r="BW24" s="44">
        <f t="shared" si="13"/>
        <v>12713.251999999999</v>
      </c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44">
        <f t="shared" si="14"/>
        <v>0</v>
      </c>
      <c r="CM24" s="44">
        <f t="shared" si="16"/>
        <v>0</v>
      </c>
    </row>
    <row r="25" spans="1:91" s="15" customFormat="1" ht="15" customHeight="1" x14ac:dyDescent="0.25">
      <c r="A25" s="41">
        <v>17</v>
      </c>
      <c r="B25" s="42" t="s">
        <v>17</v>
      </c>
      <c r="C25" s="5">
        <v>789.7</v>
      </c>
      <c r="D25" s="5">
        <v>0</v>
      </c>
      <c r="E25" s="7">
        <f t="shared" si="0"/>
        <v>9201.9</v>
      </c>
      <c r="F25" s="8">
        <f t="shared" si="0"/>
        <v>9090.4610000000011</v>
      </c>
      <c r="G25" s="8">
        <f t="shared" si="1"/>
        <v>98.788956628522385</v>
      </c>
      <c r="H25" s="7">
        <f t="shared" si="2"/>
        <v>1276.0999999999999</v>
      </c>
      <c r="I25" s="8">
        <f t="shared" si="2"/>
        <v>1314.6610000000001</v>
      </c>
      <c r="J25" s="8">
        <f t="shared" si="3"/>
        <v>103.02178512655749</v>
      </c>
      <c r="K25" s="7">
        <f t="shared" si="4"/>
        <v>474.45</v>
      </c>
      <c r="L25" s="43">
        <f t="shared" si="4"/>
        <v>432.35</v>
      </c>
      <c r="M25" s="9">
        <f t="shared" si="5"/>
        <v>91.126567604594797</v>
      </c>
      <c r="N25" s="8">
        <v>0</v>
      </c>
      <c r="O25" s="8">
        <v>0</v>
      </c>
      <c r="P25" s="9"/>
      <c r="Q25" s="10">
        <v>596.65</v>
      </c>
      <c r="R25" s="10">
        <v>542.33500000000004</v>
      </c>
      <c r="S25" s="9">
        <f t="shared" si="7"/>
        <v>90.896673091427147</v>
      </c>
      <c r="T25" s="8">
        <v>474.45</v>
      </c>
      <c r="U25" s="8">
        <v>432.35</v>
      </c>
      <c r="V25" s="8">
        <f t="shared" si="8"/>
        <v>91.126567604594797</v>
      </c>
      <c r="W25" s="8">
        <v>0</v>
      </c>
      <c r="X25" s="8">
        <v>0</v>
      </c>
      <c r="Y25" s="8"/>
      <c r="Z25" s="8"/>
      <c r="AA25" s="8"/>
      <c r="AB25" s="8"/>
      <c r="AC25" s="8"/>
      <c r="AD25" s="8"/>
      <c r="AE25" s="8"/>
      <c r="AF25" s="8"/>
      <c r="AG25" s="8">
        <v>6275.8</v>
      </c>
      <c r="AH25" s="8">
        <v>6275.8</v>
      </c>
      <c r="AI25" s="8"/>
      <c r="AJ25" s="8"/>
      <c r="AK25" s="8">
        <v>1650</v>
      </c>
      <c r="AL25" s="8">
        <v>1500</v>
      </c>
      <c r="AM25" s="8"/>
      <c r="AN25" s="8"/>
      <c r="AO25" s="8"/>
      <c r="AP25" s="8"/>
      <c r="AQ25" s="7">
        <f t="shared" si="10"/>
        <v>205</v>
      </c>
      <c r="AR25" s="8">
        <f t="shared" si="10"/>
        <v>339.976</v>
      </c>
      <c r="AS25" s="9">
        <f t="shared" si="11"/>
        <v>165.8419512195122</v>
      </c>
      <c r="AT25" s="8">
        <v>205</v>
      </c>
      <c r="AU25" s="8">
        <v>339.976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44">
        <f t="shared" si="12"/>
        <v>9201.9</v>
      </c>
      <c r="BW25" s="44">
        <f t="shared" si="13"/>
        <v>9090.4610000000011</v>
      </c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44">
        <f t="shared" si="14"/>
        <v>0</v>
      </c>
      <c r="CM25" s="44">
        <f t="shared" si="16"/>
        <v>0</v>
      </c>
    </row>
    <row r="26" spans="1:91" s="15" customFormat="1" ht="15" customHeight="1" x14ac:dyDescent="0.25">
      <c r="A26" s="41">
        <v>18</v>
      </c>
      <c r="B26" s="42" t="s">
        <v>18</v>
      </c>
      <c r="C26" s="5">
        <v>8213.2000000000007</v>
      </c>
      <c r="D26" s="5">
        <v>0</v>
      </c>
      <c r="E26" s="7">
        <f t="shared" si="0"/>
        <v>22801.5</v>
      </c>
      <c r="F26" s="8">
        <f t="shared" si="0"/>
        <v>22046.598999999998</v>
      </c>
      <c r="G26" s="8">
        <f t="shared" si="1"/>
        <v>96.689248514352116</v>
      </c>
      <c r="H26" s="7">
        <f t="shared" si="2"/>
        <v>5138.5</v>
      </c>
      <c r="I26" s="8">
        <f t="shared" si="2"/>
        <v>4383.5990000000002</v>
      </c>
      <c r="J26" s="8">
        <f t="shared" si="3"/>
        <v>85.308922837403912</v>
      </c>
      <c r="K26" s="7">
        <f t="shared" si="4"/>
        <v>1404.6</v>
      </c>
      <c r="L26" s="43">
        <f t="shared" si="4"/>
        <v>1403.598</v>
      </c>
      <c r="M26" s="9">
        <f t="shared" si="5"/>
        <v>99.928662964545069</v>
      </c>
      <c r="N26" s="8">
        <v>44.6</v>
      </c>
      <c r="O26" s="8">
        <v>33.648000000000003</v>
      </c>
      <c r="P26" s="9">
        <f>O26/N26*100</f>
        <v>75.443946188340817</v>
      </c>
      <c r="Q26" s="10">
        <v>1895.9</v>
      </c>
      <c r="R26" s="10">
        <v>1745.8050000000001</v>
      </c>
      <c r="S26" s="9">
        <f t="shared" si="7"/>
        <v>92.083179492589267</v>
      </c>
      <c r="T26" s="8">
        <v>1360</v>
      </c>
      <c r="U26" s="8">
        <v>1369.95</v>
      </c>
      <c r="V26" s="8">
        <f t="shared" si="8"/>
        <v>100.73161764705883</v>
      </c>
      <c r="W26" s="8">
        <v>120</v>
      </c>
      <c r="X26" s="8">
        <v>128</v>
      </c>
      <c r="Y26" s="8">
        <f t="shared" ref="Y26:Y33" si="17">X26/W26*100</f>
        <v>106.66666666666667</v>
      </c>
      <c r="Z26" s="8"/>
      <c r="AA26" s="8"/>
      <c r="AB26" s="8"/>
      <c r="AC26" s="8"/>
      <c r="AD26" s="8"/>
      <c r="AE26" s="8"/>
      <c r="AF26" s="8"/>
      <c r="AG26" s="8">
        <v>12989.4</v>
      </c>
      <c r="AH26" s="8">
        <v>12989.4</v>
      </c>
      <c r="AI26" s="8"/>
      <c r="AJ26" s="8"/>
      <c r="AK26" s="8">
        <v>1500</v>
      </c>
      <c r="AL26" s="8">
        <v>1500</v>
      </c>
      <c r="AM26" s="8"/>
      <c r="AN26" s="8"/>
      <c r="AO26" s="8"/>
      <c r="AP26" s="8"/>
      <c r="AQ26" s="7">
        <f t="shared" si="10"/>
        <v>1590</v>
      </c>
      <c r="AR26" s="8">
        <f t="shared" si="10"/>
        <v>986.99599999999998</v>
      </c>
      <c r="AS26" s="9">
        <f t="shared" si="11"/>
        <v>62.07522012578616</v>
      </c>
      <c r="AT26" s="8">
        <v>1590</v>
      </c>
      <c r="AU26" s="8">
        <v>986.99599999999998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>
        <v>128</v>
      </c>
      <c r="BI26" s="8">
        <v>119.2</v>
      </c>
      <c r="BJ26" s="8">
        <f t="shared" si="15"/>
        <v>93.125</v>
      </c>
      <c r="BK26" s="8">
        <v>108</v>
      </c>
      <c r="BL26" s="8">
        <v>19.2</v>
      </c>
      <c r="BM26" s="8"/>
      <c r="BN26" s="8"/>
      <c r="BO26" s="8"/>
      <c r="BP26" s="8"/>
      <c r="BQ26" s="8"/>
      <c r="BR26" s="8"/>
      <c r="BS26" s="8"/>
      <c r="BT26" s="8"/>
      <c r="BU26" s="8"/>
      <c r="BV26" s="44">
        <f t="shared" si="12"/>
        <v>19627.900000000001</v>
      </c>
      <c r="BW26" s="44">
        <f t="shared" si="13"/>
        <v>18872.999</v>
      </c>
      <c r="BX26" s="8"/>
      <c r="BY26" s="8"/>
      <c r="BZ26" s="8">
        <v>3173.6</v>
      </c>
      <c r="CA26" s="8">
        <v>3173.6</v>
      </c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44">
        <f t="shared" si="14"/>
        <v>3173.6</v>
      </c>
      <c r="CM26" s="44">
        <f t="shared" si="16"/>
        <v>3173.6</v>
      </c>
    </row>
    <row r="27" spans="1:91" s="15" customFormat="1" ht="15" customHeight="1" x14ac:dyDescent="0.25">
      <c r="A27" s="41">
        <v>19</v>
      </c>
      <c r="B27" s="42" t="s">
        <v>19</v>
      </c>
      <c r="C27" s="5">
        <v>0.4</v>
      </c>
      <c r="D27" s="5">
        <v>0</v>
      </c>
      <c r="E27" s="7">
        <f t="shared" si="0"/>
        <v>54685.1</v>
      </c>
      <c r="F27" s="8">
        <f t="shared" si="0"/>
        <v>51343.534</v>
      </c>
      <c r="G27" s="8">
        <f t="shared" si="1"/>
        <v>93.889439719411683</v>
      </c>
      <c r="H27" s="7">
        <f t="shared" si="2"/>
        <v>9584.5</v>
      </c>
      <c r="I27" s="8">
        <f t="shared" si="2"/>
        <v>5935.9339999999993</v>
      </c>
      <c r="J27" s="8">
        <f t="shared" si="3"/>
        <v>61.932641243674681</v>
      </c>
      <c r="K27" s="7">
        <f t="shared" si="4"/>
        <v>4332.7</v>
      </c>
      <c r="L27" s="43">
        <f t="shared" si="4"/>
        <v>2610.7019999999998</v>
      </c>
      <c r="M27" s="9">
        <f t="shared" si="5"/>
        <v>60.255775844161839</v>
      </c>
      <c r="N27" s="8">
        <v>0</v>
      </c>
      <c r="O27" s="8">
        <v>0.252</v>
      </c>
      <c r="P27" s="9"/>
      <c r="Q27" s="10">
        <v>2578.3000000000002</v>
      </c>
      <c r="R27" s="10">
        <v>1908.366</v>
      </c>
      <c r="S27" s="9">
        <f t="shared" si="7"/>
        <v>74.016444944343164</v>
      </c>
      <c r="T27" s="8">
        <v>4332.7</v>
      </c>
      <c r="U27" s="8">
        <v>2610.4499999999998</v>
      </c>
      <c r="V27" s="8">
        <f t="shared" si="8"/>
        <v>60.249959609481387</v>
      </c>
      <c r="W27" s="8">
        <v>40</v>
      </c>
      <c r="X27" s="8">
        <v>40</v>
      </c>
      <c r="Y27" s="8">
        <f t="shared" si="17"/>
        <v>100</v>
      </c>
      <c r="Z27" s="8"/>
      <c r="AA27" s="8"/>
      <c r="AB27" s="8"/>
      <c r="AC27" s="8"/>
      <c r="AD27" s="8"/>
      <c r="AE27" s="8"/>
      <c r="AF27" s="8"/>
      <c r="AG27" s="8">
        <v>34087.599999999999</v>
      </c>
      <c r="AH27" s="8">
        <v>34087.599999999999</v>
      </c>
      <c r="AI27" s="8"/>
      <c r="AJ27" s="8"/>
      <c r="AK27" s="8">
        <v>3000</v>
      </c>
      <c r="AL27" s="8">
        <v>3000</v>
      </c>
      <c r="AM27" s="8"/>
      <c r="AN27" s="8"/>
      <c r="AO27" s="8"/>
      <c r="AP27" s="8"/>
      <c r="AQ27" s="7">
        <f t="shared" si="10"/>
        <v>1673.5</v>
      </c>
      <c r="AR27" s="8">
        <f t="shared" si="10"/>
        <v>899.25</v>
      </c>
      <c r="AS27" s="9">
        <f t="shared" si="11"/>
        <v>53.734687780101588</v>
      </c>
      <c r="AT27" s="8">
        <v>1403.5</v>
      </c>
      <c r="AU27" s="8">
        <v>636.25</v>
      </c>
      <c r="AV27" s="8"/>
      <c r="AW27" s="8"/>
      <c r="AX27" s="8"/>
      <c r="AY27" s="8"/>
      <c r="AZ27" s="8">
        <v>270</v>
      </c>
      <c r="BA27" s="8">
        <v>263</v>
      </c>
      <c r="BB27" s="8"/>
      <c r="BC27" s="8"/>
      <c r="BD27" s="8"/>
      <c r="BE27" s="8"/>
      <c r="BF27" s="8"/>
      <c r="BG27" s="8"/>
      <c r="BH27" s="8">
        <v>960</v>
      </c>
      <c r="BI27" s="8">
        <v>477.61599999999999</v>
      </c>
      <c r="BJ27" s="8">
        <f t="shared" si="15"/>
        <v>49.751666666666665</v>
      </c>
      <c r="BK27" s="8">
        <v>960</v>
      </c>
      <c r="BL27" s="8">
        <v>427.61599999999999</v>
      </c>
      <c r="BM27" s="8"/>
      <c r="BN27" s="8"/>
      <c r="BO27" s="8"/>
      <c r="BP27" s="8"/>
      <c r="BQ27" s="8">
        <v>8013</v>
      </c>
      <c r="BR27" s="8">
        <v>8320</v>
      </c>
      <c r="BS27" s="8"/>
      <c r="BT27" s="8"/>
      <c r="BU27" s="8"/>
      <c r="BV27" s="44">
        <f t="shared" si="12"/>
        <v>54685.1</v>
      </c>
      <c r="BW27" s="44">
        <f t="shared" si="13"/>
        <v>51343.534</v>
      </c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44">
        <f t="shared" si="14"/>
        <v>0</v>
      </c>
      <c r="CM27" s="44">
        <f t="shared" si="16"/>
        <v>0</v>
      </c>
    </row>
    <row r="28" spans="1:91" s="15" customFormat="1" ht="15" customHeight="1" x14ac:dyDescent="0.25">
      <c r="A28" s="41">
        <v>20</v>
      </c>
      <c r="B28" s="42" t="s">
        <v>20</v>
      </c>
      <c r="C28" s="5">
        <v>7.4</v>
      </c>
      <c r="D28" s="14">
        <v>0</v>
      </c>
      <c r="E28" s="7">
        <f t="shared" si="0"/>
        <v>17733.5455</v>
      </c>
      <c r="F28" s="8">
        <f t="shared" si="0"/>
        <v>18201.017500000002</v>
      </c>
      <c r="G28" s="8">
        <f t="shared" si="1"/>
        <v>102.63608876183277</v>
      </c>
      <c r="H28" s="7">
        <f t="shared" si="2"/>
        <v>4100.5455000000002</v>
      </c>
      <c r="I28" s="8">
        <f t="shared" si="2"/>
        <v>4568.0174999999999</v>
      </c>
      <c r="J28" s="8">
        <f t="shared" si="3"/>
        <v>111.40023930962354</v>
      </c>
      <c r="K28" s="7">
        <f t="shared" si="4"/>
        <v>985.7</v>
      </c>
      <c r="L28" s="43">
        <f t="shared" si="4"/>
        <v>1156.758</v>
      </c>
      <c r="M28" s="9">
        <f t="shared" si="5"/>
        <v>117.35396165161814</v>
      </c>
      <c r="N28" s="8">
        <v>1</v>
      </c>
      <c r="O28" s="8">
        <v>0.25800000000000001</v>
      </c>
      <c r="P28" s="9">
        <f>O28/N28*100</f>
        <v>25.8</v>
      </c>
      <c r="Q28" s="10">
        <v>1586.2</v>
      </c>
      <c r="R28" s="10">
        <v>1586.4880000000001</v>
      </c>
      <c r="S28" s="9">
        <f t="shared" si="7"/>
        <v>100.01815660068087</v>
      </c>
      <c r="T28" s="8">
        <v>984.7</v>
      </c>
      <c r="U28" s="8">
        <v>1156.5</v>
      </c>
      <c r="V28" s="8">
        <f t="shared" si="8"/>
        <v>117.4469381537524</v>
      </c>
      <c r="W28" s="8">
        <v>24</v>
      </c>
      <c r="X28" s="8">
        <v>29</v>
      </c>
      <c r="Y28" s="8">
        <f t="shared" si="17"/>
        <v>120.83333333333333</v>
      </c>
      <c r="Z28" s="8"/>
      <c r="AA28" s="8"/>
      <c r="AB28" s="8"/>
      <c r="AC28" s="8"/>
      <c r="AD28" s="8"/>
      <c r="AE28" s="8"/>
      <c r="AF28" s="8"/>
      <c r="AG28" s="8">
        <v>9763</v>
      </c>
      <c r="AH28" s="8">
        <v>9763</v>
      </c>
      <c r="AI28" s="8"/>
      <c r="AJ28" s="8"/>
      <c r="AK28" s="8">
        <v>1500</v>
      </c>
      <c r="AL28" s="8">
        <v>1500</v>
      </c>
      <c r="AM28" s="8"/>
      <c r="AN28" s="8"/>
      <c r="AO28" s="8"/>
      <c r="AP28" s="8"/>
      <c r="AQ28" s="7">
        <f t="shared" si="10"/>
        <v>1504.6455000000001</v>
      </c>
      <c r="AR28" s="8">
        <f t="shared" si="10"/>
        <v>1795.7715000000001</v>
      </c>
      <c r="AS28" s="9">
        <f t="shared" si="11"/>
        <v>119.34847776436376</v>
      </c>
      <c r="AT28" s="8">
        <v>1504.6455000000001</v>
      </c>
      <c r="AU28" s="8">
        <v>1795.7715000000001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>
        <v>2370</v>
      </c>
      <c r="BR28" s="8">
        <v>2370</v>
      </c>
      <c r="BS28" s="8"/>
      <c r="BT28" s="8"/>
      <c r="BU28" s="8"/>
      <c r="BV28" s="44">
        <f t="shared" si="12"/>
        <v>17733.5455</v>
      </c>
      <c r="BW28" s="44">
        <f t="shared" si="13"/>
        <v>18201.017500000002</v>
      </c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44">
        <f t="shared" si="14"/>
        <v>0</v>
      </c>
      <c r="CM28" s="44">
        <f t="shared" si="16"/>
        <v>0</v>
      </c>
    </row>
    <row r="29" spans="1:91" s="15" customFormat="1" ht="15" customHeight="1" x14ac:dyDescent="0.25">
      <c r="A29" s="41">
        <v>21</v>
      </c>
      <c r="B29" s="42" t="s">
        <v>21</v>
      </c>
      <c r="C29" s="5">
        <v>1944.8</v>
      </c>
      <c r="D29" s="14">
        <v>0</v>
      </c>
      <c r="E29" s="7">
        <f t="shared" si="0"/>
        <v>9265.9449999999997</v>
      </c>
      <c r="F29" s="8">
        <f t="shared" si="0"/>
        <v>9266.8209999999999</v>
      </c>
      <c r="G29" s="8">
        <f t="shared" si="1"/>
        <v>100.00945397366378</v>
      </c>
      <c r="H29" s="7">
        <f t="shared" si="2"/>
        <v>1425.9450000000002</v>
      </c>
      <c r="I29" s="8">
        <f t="shared" si="2"/>
        <v>1426.8209999999999</v>
      </c>
      <c r="J29" s="8">
        <f t="shared" si="3"/>
        <v>100.06143294446839</v>
      </c>
      <c r="K29" s="7">
        <f t="shared" si="4"/>
        <v>870.64300000000003</v>
      </c>
      <c r="L29" s="43">
        <f t="shared" si="4"/>
        <v>871.51900000000001</v>
      </c>
      <c r="M29" s="9">
        <f t="shared" si="5"/>
        <v>100.10061529237586</v>
      </c>
      <c r="N29" s="8">
        <v>0</v>
      </c>
      <c r="O29" s="8">
        <v>0.876</v>
      </c>
      <c r="P29" s="9"/>
      <c r="Q29" s="10">
        <v>475.30200000000002</v>
      </c>
      <c r="R29" s="10">
        <v>475.30200000000002</v>
      </c>
      <c r="S29" s="9">
        <f t="shared" si="7"/>
        <v>100</v>
      </c>
      <c r="T29" s="8">
        <v>870.64300000000003</v>
      </c>
      <c r="U29" s="8">
        <v>870.64300000000003</v>
      </c>
      <c r="V29" s="8">
        <f t="shared" si="8"/>
        <v>100</v>
      </c>
      <c r="W29" s="8">
        <v>68</v>
      </c>
      <c r="X29" s="8">
        <v>68</v>
      </c>
      <c r="Y29" s="8">
        <f t="shared" si="17"/>
        <v>100</v>
      </c>
      <c r="Z29" s="8"/>
      <c r="AA29" s="8"/>
      <c r="AB29" s="8"/>
      <c r="AC29" s="8"/>
      <c r="AD29" s="8"/>
      <c r="AE29" s="8"/>
      <c r="AF29" s="8"/>
      <c r="AG29" s="8">
        <v>7640</v>
      </c>
      <c r="AH29" s="8">
        <v>7640</v>
      </c>
      <c r="AI29" s="8"/>
      <c r="AJ29" s="8"/>
      <c r="AK29" s="8">
        <v>0</v>
      </c>
      <c r="AL29" s="8">
        <v>0</v>
      </c>
      <c r="AM29" s="8"/>
      <c r="AN29" s="8"/>
      <c r="AO29" s="8"/>
      <c r="AP29" s="8"/>
      <c r="AQ29" s="7">
        <f>AT29+AV29+AX29+AZ29</f>
        <v>0</v>
      </c>
      <c r="AR29" s="8"/>
      <c r="AS29" s="9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>
        <v>12</v>
      </c>
      <c r="BI29" s="8">
        <v>12</v>
      </c>
      <c r="BJ29" s="8">
        <f t="shared" si="15"/>
        <v>100</v>
      </c>
      <c r="BK29" s="8"/>
      <c r="BL29" s="8"/>
      <c r="BM29" s="8"/>
      <c r="BN29" s="8"/>
      <c r="BO29" s="8"/>
      <c r="BP29" s="8"/>
      <c r="BQ29" s="8">
        <v>200</v>
      </c>
      <c r="BR29" s="8">
        <v>200</v>
      </c>
      <c r="BS29" s="8"/>
      <c r="BT29" s="8"/>
      <c r="BU29" s="8"/>
      <c r="BV29" s="44">
        <f t="shared" si="12"/>
        <v>9265.9449999999997</v>
      </c>
      <c r="BW29" s="44">
        <f t="shared" si="13"/>
        <v>9266.8209999999999</v>
      </c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44">
        <f t="shared" si="14"/>
        <v>0</v>
      </c>
      <c r="CM29" s="44">
        <f t="shared" si="16"/>
        <v>0</v>
      </c>
    </row>
    <row r="30" spans="1:91" s="15" customFormat="1" ht="15" customHeight="1" x14ac:dyDescent="0.25">
      <c r="A30" s="41">
        <v>22</v>
      </c>
      <c r="B30" s="42" t="s">
        <v>22</v>
      </c>
      <c r="C30" s="5">
        <v>158.4</v>
      </c>
      <c r="D30" s="14">
        <v>0</v>
      </c>
      <c r="E30" s="7">
        <f t="shared" si="0"/>
        <v>42256.9</v>
      </c>
      <c r="F30" s="8">
        <f t="shared" si="0"/>
        <v>38632.21</v>
      </c>
      <c r="G30" s="8">
        <f t="shared" si="1"/>
        <v>91.422252933840383</v>
      </c>
      <c r="H30" s="7">
        <f t="shared" si="2"/>
        <v>9415</v>
      </c>
      <c r="I30" s="8">
        <f t="shared" si="2"/>
        <v>8790.3100000000013</v>
      </c>
      <c r="J30" s="8">
        <f t="shared" si="3"/>
        <v>93.364949548592691</v>
      </c>
      <c r="K30" s="7">
        <f t="shared" si="4"/>
        <v>2310</v>
      </c>
      <c r="L30" s="43">
        <f t="shared" si="4"/>
        <v>2323.8739999999998</v>
      </c>
      <c r="M30" s="9">
        <f t="shared" si="5"/>
        <v>100.60060606060605</v>
      </c>
      <c r="N30" s="8">
        <v>10</v>
      </c>
      <c r="O30" s="8">
        <v>23.712</v>
      </c>
      <c r="P30" s="9">
        <f>O30/N30*100</f>
        <v>237.12</v>
      </c>
      <c r="Q30" s="10">
        <v>2355</v>
      </c>
      <c r="R30" s="10">
        <v>2259.6460000000002</v>
      </c>
      <c r="S30" s="9">
        <f t="shared" si="7"/>
        <v>95.950997876857755</v>
      </c>
      <c r="T30" s="8">
        <v>2300</v>
      </c>
      <c r="U30" s="8">
        <v>2300.1619999999998</v>
      </c>
      <c r="V30" s="8">
        <f t="shared" si="8"/>
        <v>100.00704347826085</v>
      </c>
      <c r="W30" s="8">
        <v>350</v>
      </c>
      <c r="X30" s="8">
        <v>218.75</v>
      </c>
      <c r="Y30" s="8">
        <f t="shared" si="17"/>
        <v>62.5</v>
      </c>
      <c r="Z30" s="8"/>
      <c r="AA30" s="8"/>
      <c r="AB30" s="8"/>
      <c r="AC30" s="8"/>
      <c r="AD30" s="8"/>
      <c r="AE30" s="8"/>
      <c r="AF30" s="8"/>
      <c r="AG30" s="8">
        <v>25557.9</v>
      </c>
      <c r="AH30" s="8">
        <v>25557.9</v>
      </c>
      <c r="AI30" s="8"/>
      <c r="AJ30" s="8"/>
      <c r="AK30" s="8">
        <v>1500</v>
      </c>
      <c r="AL30" s="8">
        <v>1500</v>
      </c>
      <c r="AM30" s="8"/>
      <c r="AN30" s="8"/>
      <c r="AO30" s="8"/>
      <c r="AP30" s="8"/>
      <c r="AQ30" s="7">
        <f>AT30+AV30+AX30+AZ30</f>
        <v>1900</v>
      </c>
      <c r="AR30" s="8">
        <f>AU30+AW30+AY30+BA30</f>
        <v>1800.2239999999999</v>
      </c>
      <c r="AS30" s="9">
        <f>AR30/AQ30*100</f>
        <v>94.748631578947368</v>
      </c>
      <c r="AT30" s="8">
        <v>1900</v>
      </c>
      <c r="AU30" s="8">
        <v>1800.2239999999999</v>
      </c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>
        <v>2500</v>
      </c>
      <c r="BI30" s="8">
        <v>2187.8159999999998</v>
      </c>
      <c r="BJ30" s="8">
        <f t="shared" si="15"/>
        <v>87.51263999999999</v>
      </c>
      <c r="BK30" s="8">
        <v>1200</v>
      </c>
      <c r="BL30" s="8">
        <v>902.83399999999995</v>
      </c>
      <c r="BM30" s="8"/>
      <c r="BN30" s="8"/>
      <c r="BO30" s="8"/>
      <c r="BP30" s="8"/>
      <c r="BQ30" s="8">
        <v>5784</v>
      </c>
      <c r="BR30" s="8">
        <v>5784</v>
      </c>
      <c r="BS30" s="8"/>
      <c r="BT30" s="8"/>
      <c r="BU30" s="8"/>
      <c r="BV30" s="44">
        <f t="shared" si="12"/>
        <v>42256.9</v>
      </c>
      <c r="BW30" s="44">
        <f t="shared" si="13"/>
        <v>41632.21</v>
      </c>
      <c r="BX30" s="8"/>
      <c r="BY30" s="8">
        <v>-3000</v>
      </c>
      <c r="BZ30" s="8"/>
      <c r="CA30" s="8"/>
      <c r="CB30" s="8"/>
      <c r="CC30" s="8"/>
      <c r="CD30" s="8"/>
      <c r="CE30" s="8"/>
      <c r="CF30" s="8"/>
      <c r="CG30" s="8"/>
      <c r="CH30" s="8"/>
      <c r="CI30" s="8">
        <v>2000</v>
      </c>
      <c r="CJ30" s="8">
        <v>2000</v>
      </c>
      <c r="CK30" s="8"/>
      <c r="CL30" s="44">
        <f t="shared" si="14"/>
        <v>2000</v>
      </c>
      <c r="CM30" s="44">
        <f t="shared" si="16"/>
        <v>-1000</v>
      </c>
    </row>
    <row r="31" spans="1:91" s="15" customFormat="1" ht="15" customHeight="1" x14ac:dyDescent="0.25">
      <c r="A31" s="41">
        <v>23</v>
      </c>
      <c r="B31" s="42" t="s">
        <v>23</v>
      </c>
      <c r="C31" s="5">
        <v>25933.5</v>
      </c>
      <c r="D31" s="5">
        <v>0</v>
      </c>
      <c r="E31" s="7">
        <f t="shared" si="0"/>
        <v>86165.1</v>
      </c>
      <c r="F31" s="8">
        <f t="shared" si="0"/>
        <v>87172.53899999999</v>
      </c>
      <c r="G31" s="8">
        <f t="shared" si="1"/>
        <v>101.16919611304343</v>
      </c>
      <c r="H31" s="7">
        <f t="shared" si="2"/>
        <v>14124</v>
      </c>
      <c r="I31" s="8">
        <f t="shared" si="2"/>
        <v>15131.439</v>
      </c>
      <c r="J31" s="8">
        <f t="shared" si="3"/>
        <v>107.13281648258284</v>
      </c>
      <c r="K31" s="7">
        <f t="shared" si="4"/>
        <v>6080</v>
      </c>
      <c r="L31" s="43">
        <f t="shared" si="4"/>
        <v>7219.8870000000006</v>
      </c>
      <c r="M31" s="9">
        <f t="shared" si="5"/>
        <v>118.74814144736843</v>
      </c>
      <c r="N31" s="8">
        <v>80</v>
      </c>
      <c r="O31" s="8">
        <v>33.35</v>
      </c>
      <c r="P31" s="9">
        <f>O31/N31*100</f>
        <v>41.6875</v>
      </c>
      <c r="Q31" s="10">
        <v>4547.5</v>
      </c>
      <c r="R31" s="10">
        <v>4570.3100000000004</v>
      </c>
      <c r="S31" s="9">
        <f t="shared" si="7"/>
        <v>100.50159428257285</v>
      </c>
      <c r="T31" s="8">
        <v>6000</v>
      </c>
      <c r="U31" s="8">
        <v>7186.5370000000003</v>
      </c>
      <c r="V31" s="8">
        <f t="shared" si="8"/>
        <v>119.77561666666668</v>
      </c>
      <c r="W31" s="8">
        <v>332</v>
      </c>
      <c r="X31" s="8">
        <v>337</v>
      </c>
      <c r="Y31" s="8">
        <f t="shared" si="17"/>
        <v>101.50602409638554</v>
      </c>
      <c r="Z31" s="8"/>
      <c r="AA31" s="8"/>
      <c r="AB31" s="8"/>
      <c r="AC31" s="8"/>
      <c r="AD31" s="8"/>
      <c r="AE31" s="8"/>
      <c r="AF31" s="8"/>
      <c r="AG31" s="8">
        <v>38693.1</v>
      </c>
      <c r="AH31" s="8">
        <v>38693.1</v>
      </c>
      <c r="AI31" s="8"/>
      <c r="AJ31" s="8"/>
      <c r="AK31" s="8">
        <v>0</v>
      </c>
      <c r="AL31" s="8">
        <v>0</v>
      </c>
      <c r="AM31" s="8"/>
      <c r="AN31" s="8"/>
      <c r="AO31" s="8"/>
      <c r="AP31" s="8"/>
      <c r="AQ31" s="7">
        <f>AT31+AV31+AX31+AZ31</f>
        <v>1040</v>
      </c>
      <c r="AR31" s="8">
        <f>AU31+AW31+AY31+BA31</f>
        <v>843.18</v>
      </c>
      <c r="AS31" s="9">
        <f>AR31/AQ31*100</f>
        <v>81.075000000000003</v>
      </c>
      <c r="AT31" s="8">
        <v>1040</v>
      </c>
      <c r="AU31" s="8">
        <v>843.18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>
        <v>2124.5</v>
      </c>
      <c r="BI31" s="8">
        <v>2000.472</v>
      </c>
      <c r="BJ31" s="8">
        <f t="shared" si="15"/>
        <v>94.162014591668637</v>
      </c>
      <c r="BK31" s="8">
        <v>300</v>
      </c>
      <c r="BL31" s="8">
        <v>167.47200000000001</v>
      </c>
      <c r="BM31" s="8"/>
      <c r="BN31" s="8">
        <v>49.39</v>
      </c>
      <c r="BO31" s="8"/>
      <c r="BP31" s="8">
        <v>10</v>
      </c>
      <c r="BQ31" s="8"/>
      <c r="BR31" s="8"/>
      <c r="BS31" s="8"/>
      <c r="BT31" s="8">
        <v>101.2</v>
      </c>
      <c r="BU31" s="8"/>
      <c r="BV31" s="44">
        <f t="shared" si="12"/>
        <v>52817.1</v>
      </c>
      <c r="BW31" s="44">
        <f t="shared" si="13"/>
        <v>53824.538999999997</v>
      </c>
      <c r="BX31" s="8"/>
      <c r="BY31" s="8"/>
      <c r="BZ31" s="8">
        <v>33348</v>
      </c>
      <c r="CA31" s="8">
        <v>33348</v>
      </c>
      <c r="CB31" s="8"/>
      <c r="CC31" s="8"/>
      <c r="CD31" s="8"/>
      <c r="CE31" s="8"/>
      <c r="CF31" s="8"/>
      <c r="CG31" s="8"/>
      <c r="CH31" s="8"/>
      <c r="CI31" s="8">
        <v>1670</v>
      </c>
      <c r="CJ31" s="8">
        <v>1670</v>
      </c>
      <c r="CK31" s="8"/>
      <c r="CL31" s="44">
        <f t="shared" si="14"/>
        <v>35018</v>
      </c>
      <c r="CM31" s="44">
        <f t="shared" si="16"/>
        <v>35018</v>
      </c>
    </row>
    <row r="32" spans="1:91" s="15" customFormat="1" ht="15" customHeight="1" x14ac:dyDescent="0.25">
      <c r="A32" s="41">
        <v>24</v>
      </c>
      <c r="B32" s="42" t="s">
        <v>24</v>
      </c>
      <c r="C32" s="5">
        <v>812.4</v>
      </c>
      <c r="D32" s="5">
        <v>0</v>
      </c>
      <c r="E32" s="7">
        <f t="shared" si="0"/>
        <v>26325.399999999998</v>
      </c>
      <c r="F32" s="8">
        <f t="shared" si="0"/>
        <v>24526.297999999999</v>
      </c>
      <c r="G32" s="8">
        <f t="shared" si="1"/>
        <v>93.165908210321589</v>
      </c>
      <c r="H32" s="7">
        <f t="shared" si="2"/>
        <v>2484.3000000000002</v>
      </c>
      <c r="I32" s="8">
        <f t="shared" si="2"/>
        <v>2185.1979999999999</v>
      </c>
      <c r="J32" s="8">
        <f t="shared" si="3"/>
        <v>87.960310751519529</v>
      </c>
      <c r="K32" s="7">
        <f t="shared" si="4"/>
        <v>642.70000000000005</v>
      </c>
      <c r="L32" s="43">
        <f t="shared" si="4"/>
        <v>563.33400000000006</v>
      </c>
      <c r="M32" s="9">
        <f t="shared" si="5"/>
        <v>87.651159172242103</v>
      </c>
      <c r="N32" s="8">
        <v>100.7</v>
      </c>
      <c r="O32" s="8">
        <v>100.86799999999999</v>
      </c>
      <c r="P32" s="9">
        <f>O32/N32*100</f>
        <v>100.16683217477656</v>
      </c>
      <c r="Q32" s="10">
        <v>1474.6</v>
      </c>
      <c r="R32" s="10">
        <v>1255.864</v>
      </c>
      <c r="S32" s="9">
        <f t="shared" si="7"/>
        <v>85.166418011664192</v>
      </c>
      <c r="T32" s="8">
        <v>542</v>
      </c>
      <c r="U32" s="8">
        <v>462.46600000000001</v>
      </c>
      <c r="V32" s="8">
        <f t="shared" si="8"/>
        <v>85.325830258302588</v>
      </c>
      <c r="W32" s="8">
        <v>6</v>
      </c>
      <c r="X32" s="8">
        <v>6</v>
      </c>
      <c r="Y32" s="8">
        <f t="shared" si="17"/>
        <v>100</v>
      </c>
      <c r="Z32" s="8"/>
      <c r="AA32" s="8"/>
      <c r="AB32" s="8"/>
      <c r="AC32" s="8"/>
      <c r="AD32" s="8"/>
      <c r="AE32" s="8"/>
      <c r="AF32" s="8"/>
      <c r="AG32" s="8">
        <v>20541.099999999999</v>
      </c>
      <c r="AH32" s="8">
        <v>20541.099999999999</v>
      </c>
      <c r="AI32" s="8"/>
      <c r="AJ32" s="8"/>
      <c r="AK32" s="8">
        <v>3000</v>
      </c>
      <c r="AL32" s="8">
        <v>1500</v>
      </c>
      <c r="AM32" s="8"/>
      <c r="AN32" s="8"/>
      <c r="AO32" s="8"/>
      <c r="AP32" s="8"/>
      <c r="AQ32" s="7">
        <f>AT32+AV32+AX32+AZ32</f>
        <v>361</v>
      </c>
      <c r="AR32" s="8">
        <f>AU32+AW32+AY32+BA32</f>
        <v>360</v>
      </c>
      <c r="AS32" s="9">
        <f>AR32/AQ32*100</f>
        <v>99.7229916897507</v>
      </c>
      <c r="AT32" s="8">
        <v>361</v>
      </c>
      <c r="AU32" s="8">
        <v>360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>
        <v>300</v>
      </c>
      <c r="BR32" s="8">
        <v>300</v>
      </c>
      <c r="BS32" s="8"/>
      <c r="BT32" s="8"/>
      <c r="BU32" s="8"/>
      <c r="BV32" s="44">
        <f t="shared" si="12"/>
        <v>26325.399999999998</v>
      </c>
      <c r="BW32" s="44">
        <f t="shared" si="13"/>
        <v>24526.297999999999</v>
      </c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44">
        <f t="shared" si="14"/>
        <v>0</v>
      </c>
      <c r="CM32" s="44">
        <f t="shared" si="16"/>
        <v>0</v>
      </c>
    </row>
    <row r="33" spans="1:91" s="19" customFormat="1" ht="18.75" customHeight="1" x14ac:dyDescent="0.25">
      <c r="A33" s="121" t="s">
        <v>71</v>
      </c>
      <c r="B33" s="122"/>
      <c r="C33" s="16">
        <f>SUM(C9:C32)</f>
        <v>615486.9</v>
      </c>
      <c r="D33" s="16">
        <f>SUM(D9:D32)</f>
        <v>1320.6</v>
      </c>
      <c r="E33" s="17">
        <f t="shared" ref="E33" si="18">SUM(E9:E32)</f>
        <v>4312305.6034999993</v>
      </c>
      <c r="F33" s="17">
        <f>SUM(F9:F32)</f>
        <v>4349645.4864000008</v>
      </c>
      <c r="G33" s="17">
        <f t="shared" si="1"/>
        <v>100.86589138927667</v>
      </c>
      <c r="H33" s="17">
        <f>SUM(H9:H32)</f>
        <v>1134936.3334999999</v>
      </c>
      <c r="I33" s="17">
        <f>SUM(I9:I32)</f>
        <v>1170947.3954000005</v>
      </c>
      <c r="J33" s="17">
        <f t="shared" si="3"/>
        <v>103.17295876755897</v>
      </c>
      <c r="K33" s="17">
        <f>SUM(K9:K32)</f>
        <v>411503.99299999996</v>
      </c>
      <c r="L33" s="17">
        <f>SUM(L9:L32)</f>
        <v>441313.66809999995</v>
      </c>
      <c r="M33" s="18">
        <f t="shared" si="5"/>
        <v>107.24407918442726</v>
      </c>
      <c r="N33" s="17">
        <f>SUM(N9:N32)</f>
        <v>39065</v>
      </c>
      <c r="O33" s="17">
        <f>SUM(O9:O32)</f>
        <v>39468.648000000001</v>
      </c>
      <c r="P33" s="18">
        <f>O33/N33*100</f>
        <v>101.03327275054397</v>
      </c>
      <c r="Q33" s="17">
        <f>SUM(Q9:Q32)</f>
        <v>188750.552</v>
      </c>
      <c r="R33" s="17">
        <f>SUM(R9:R32)</f>
        <v>182147.63489999998</v>
      </c>
      <c r="S33" s="18">
        <f t="shared" si="7"/>
        <v>96.501776005402078</v>
      </c>
      <c r="T33" s="17">
        <f>SUM(T9:T32)</f>
        <v>372438.99299999996</v>
      </c>
      <c r="U33" s="17">
        <f>SUM(U9:U32)</f>
        <v>401845.02010000002</v>
      </c>
      <c r="V33" s="18">
        <f t="shared" si="8"/>
        <v>107.89552857050069</v>
      </c>
      <c r="W33" s="17">
        <f>SUM(W9:W32)</f>
        <v>46641.3</v>
      </c>
      <c r="X33" s="17">
        <f>SUM(X9:X32)</f>
        <v>44669.486199999992</v>
      </c>
      <c r="Y33" s="18">
        <f t="shared" si="17"/>
        <v>95.772386704487204</v>
      </c>
      <c r="Z33" s="17">
        <f>SUM(Z9:Z32)</f>
        <v>24676</v>
      </c>
      <c r="AA33" s="17">
        <f>SUM(AA9:AA32)</f>
        <v>25906.1</v>
      </c>
      <c r="AB33" s="18">
        <f>AA33/Z33*100</f>
        <v>104.98500567352893</v>
      </c>
      <c r="AC33" s="17">
        <f>SUM(AC9:AC32)</f>
        <v>0</v>
      </c>
      <c r="AD33" s="17">
        <f t="shared" ref="AD33:AF33" si="19">SUM(AD9:AD32)</f>
        <v>0</v>
      </c>
      <c r="AE33" s="17">
        <f t="shared" si="19"/>
        <v>0</v>
      </c>
      <c r="AF33" s="17">
        <f t="shared" si="19"/>
        <v>0</v>
      </c>
      <c r="AG33" s="17">
        <f>SUM(AG9:AG32)</f>
        <v>2661230.4</v>
      </c>
      <c r="AH33" s="17">
        <f t="shared" ref="AH33:AJ33" si="20">SUM(AH9:AH32)</f>
        <v>2661230.2999999998</v>
      </c>
      <c r="AI33" s="17">
        <f t="shared" si="20"/>
        <v>0</v>
      </c>
      <c r="AJ33" s="17">
        <f t="shared" si="20"/>
        <v>0</v>
      </c>
      <c r="AK33" s="17">
        <f>SUM(AK9:AK32)</f>
        <v>93692</v>
      </c>
      <c r="AL33" s="17">
        <f t="shared" ref="AL33:AP33" si="21">SUM(AL9:AL32)</f>
        <v>94877</v>
      </c>
      <c r="AM33" s="17">
        <f t="shared" si="21"/>
        <v>0</v>
      </c>
      <c r="AN33" s="17">
        <f t="shared" si="21"/>
        <v>0</v>
      </c>
      <c r="AO33" s="17">
        <f t="shared" si="21"/>
        <v>0</v>
      </c>
      <c r="AP33" s="17">
        <f t="shared" si="21"/>
        <v>0</v>
      </c>
      <c r="AQ33" s="17">
        <f>SUM(AQ9:AQ32)</f>
        <v>106922.6455</v>
      </c>
      <c r="AR33" s="17">
        <f>SUM(AR9:AR32)</f>
        <v>111162.48119999999</v>
      </c>
      <c r="AS33" s="18">
        <f>AR33/AQ33*100</f>
        <v>103.96532996370726</v>
      </c>
      <c r="AT33" s="17">
        <f>SUM(AT9:AT32)</f>
        <v>43204.124499999998</v>
      </c>
      <c r="AU33" s="17">
        <f t="shared" ref="AU33" si="22">SUM(AU9:AU32)</f>
        <v>44253.845600000001</v>
      </c>
      <c r="AV33" s="17">
        <f>SUM(AV9:AV32)</f>
        <v>18685.400000000001</v>
      </c>
      <c r="AW33" s="17">
        <f t="shared" ref="AW33:CM33" si="23">SUM(AW9:AW32)</f>
        <v>17753.266500000002</v>
      </c>
      <c r="AX33" s="17">
        <f t="shared" si="23"/>
        <v>11378.120999999999</v>
      </c>
      <c r="AY33" s="17">
        <f t="shared" si="23"/>
        <v>12495.316000000001</v>
      </c>
      <c r="AZ33" s="17">
        <f t="shared" si="23"/>
        <v>33655</v>
      </c>
      <c r="BA33" s="17">
        <f t="shared" si="23"/>
        <v>36660.053100000005</v>
      </c>
      <c r="BB33" s="17">
        <f t="shared" si="23"/>
        <v>0</v>
      </c>
      <c r="BC33" s="17">
        <f t="shared" si="23"/>
        <v>0</v>
      </c>
      <c r="BD33" s="17">
        <f t="shared" si="23"/>
        <v>26087.010000000002</v>
      </c>
      <c r="BE33" s="17">
        <f t="shared" si="23"/>
        <v>23086.97</v>
      </c>
      <c r="BF33" s="17">
        <f t="shared" si="23"/>
        <v>9000</v>
      </c>
      <c r="BG33" s="17">
        <f t="shared" si="23"/>
        <v>5462.3674000000001</v>
      </c>
      <c r="BH33" s="17">
        <f t="shared" si="23"/>
        <v>313430.478</v>
      </c>
      <c r="BI33" s="17">
        <f t="shared" si="23"/>
        <v>313650.69160000008</v>
      </c>
      <c r="BJ33" s="17">
        <f t="shared" si="15"/>
        <v>100.07025915329142</v>
      </c>
      <c r="BK33" s="17">
        <f t="shared" si="23"/>
        <v>92165</v>
      </c>
      <c r="BL33" s="17">
        <f t="shared" si="23"/>
        <v>87506.012399999992</v>
      </c>
      <c r="BM33" s="17">
        <f t="shared" si="23"/>
        <v>10470</v>
      </c>
      <c r="BN33" s="17">
        <f t="shared" si="23"/>
        <v>8922.8089999999993</v>
      </c>
      <c r="BO33" s="17">
        <f t="shared" si="23"/>
        <v>3080</v>
      </c>
      <c r="BP33" s="17">
        <f t="shared" si="23"/>
        <v>5195</v>
      </c>
      <c r="BQ33" s="17">
        <f t="shared" si="23"/>
        <v>35816.326000000001</v>
      </c>
      <c r="BR33" s="17">
        <f t="shared" si="23"/>
        <v>36199.267</v>
      </c>
      <c r="BS33" s="17">
        <f t="shared" si="23"/>
        <v>20461.364999999998</v>
      </c>
      <c r="BT33" s="17">
        <f t="shared" si="23"/>
        <v>32517.157000000003</v>
      </c>
      <c r="BU33" s="17">
        <f t="shared" si="23"/>
        <v>0</v>
      </c>
      <c r="BV33" s="44">
        <f t="shared" si="23"/>
        <v>3951762.0694999993</v>
      </c>
      <c r="BW33" s="44">
        <f t="shared" si="23"/>
        <v>3986340.9323999998</v>
      </c>
      <c r="BX33" s="17">
        <f t="shared" si="23"/>
        <v>0</v>
      </c>
      <c r="BY33" s="17">
        <f t="shared" si="23"/>
        <v>-3000</v>
      </c>
      <c r="BZ33" s="17">
        <f t="shared" si="23"/>
        <v>295629.53399999999</v>
      </c>
      <c r="CA33" s="17">
        <f t="shared" si="23"/>
        <v>302610.55399999995</v>
      </c>
      <c r="CB33" s="17">
        <f t="shared" si="23"/>
        <v>0</v>
      </c>
      <c r="CC33" s="17">
        <f t="shared" si="23"/>
        <v>0</v>
      </c>
      <c r="CD33" s="17">
        <f t="shared" si="23"/>
        <v>64914</v>
      </c>
      <c r="CE33" s="17">
        <f t="shared" si="23"/>
        <v>63694</v>
      </c>
      <c r="CF33" s="17">
        <f t="shared" si="23"/>
        <v>0</v>
      </c>
      <c r="CG33" s="17">
        <f t="shared" si="23"/>
        <v>0</v>
      </c>
      <c r="CH33" s="17">
        <f t="shared" si="23"/>
        <v>0</v>
      </c>
      <c r="CI33" s="17">
        <f t="shared" si="23"/>
        <v>3670</v>
      </c>
      <c r="CJ33" s="17">
        <f t="shared" si="23"/>
        <v>3670</v>
      </c>
      <c r="CK33" s="17">
        <f t="shared" si="23"/>
        <v>0</v>
      </c>
      <c r="CL33" s="44">
        <f t="shared" si="23"/>
        <v>364213.53399999993</v>
      </c>
      <c r="CM33" s="44">
        <f t="shared" si="23"/>
        <v>366974.55399999995</v>
      </c>
    </row>
    <row r="34" spans="1:91" ht="3" customHeight="1" x14ac:dyDescent="0.25"/>
  </sheetData>
  <protectedRanges>
    <protectedRange sqref="AA25 AA15:AA22 AA27:AA32" name="Range4_4_1_1_2_1_1_2_1_1_1_1_1_1_1_1_2"/>
    <protectedRange sqref="O9:O23 O25:O32" name="Range4_8_2"/>
    <protectedRange sqref="R9:R23 R25:R32" name="Range4_1_2_2"/>
    <protectedRange sqref="U9:U23 U25:U32" name="Range4_2_2_2"/>
    <protectedRange sqref="X9:X23 X25:X32" name="Range4_3_2_2"/>
    <protectedRange sqref="AA9:AA14" name="Range4_4_1_2"/>
    <protectedRange sqref="AA24" name="Range4_4_1_1_2_1_1_2_1_1_1_1_1_1_2_2"/>
    <protectedRange sqref="O24" name="Range4_7_1_2"/>
    <protectedRange sqref="R24" name="Range4_1_1_1_2"/>
    <protectedRange sqref="U24" name="Range4_2_1_1_2"/>
    <protectedRange sqref="X24" name="Range4_3_1_1_2"/>
  </protectedRanges>
  <mergeCells count="57">
    <mergeCell ref="BX6:BY6"/>
    <mergeCell ref="BZ6:CA6"/>
    <mergeCell ref="CD6:CE6"/>
    <mergeCell ref="CF6:CH6"/>
    <mergeCell ref="CI6:CJ6"/>
    <mergeCell ref="CG7:CH7"/>
    <mergeCell ref="A33:B33"/>
    <mergeCell ref="BV4:BW6"/>
    <mergeCell ref="BX4:CJ4"/>
    <mergeCell ref="CK4:CK6"/>
    <mergeCell ref="T6:V6"/>
    <mergeCell ref="W6:Y6"/>
    <mergeCell ref="Z6:AB6"/>
    <mergeCell ref="AC6:AD6"/>
    <mergeCell ref="AE6:AF6"/>
    <mergeCell ref="BU4:BU6"/>
    <mergeCell ref="AZ6:BA6"/>
    <mergeCell ref="BB6:BC6"/>
    <mergeCell ref="BD6:BE6"/>
    <mergeCell ref="BF6:BG6"/>
    <mergeCell ref="BK6:BL6"/>
    <mergeCell ref="CL4:CM6"/>
    <mergeCell ref="K5:AD5"/>
    <mergeCell ref="AE5:AN5"/>
    <mergeCell ref="AO5:AP6"/>
    <mergeCell ref="AQ5:BA5"/>
    <mergeCell ref="BB5:BG5"/>
    <mergeCell ref="BH5:BN5"/>
    <mergeCell ref="BO5:BP6"/>
    <mergeCell ref="BQ5:BR6"/>
    <mergeCell ref="BS5:BT6"/>
    <mergeCell ref="BX5:CA5"/>
    <mergeCell ref="CB5:CC6"/>
    <mergeCell ref="CD5:CJ5"/>
    <mergeCell ref="K6:M6"/>
    <mergeCell ref="N6:P6"/>
    <mergeCell ref="Q6:S6"/>
    <mergeCell ref="A4:A7"/>
    <mergeCell ref="B4:B7"/>
    <mergeCell ref="C4:C7"/>
    <mergeCell ref="D4:D7"/>
    <mergeCell ref="E4:G6"/>
    <mergeCell ref="BM6:BN6"/>
    <mergeCell ref="C1:Q1"/>
    <mergeCell ref="Q3:R3"/>
    <mergeCell ref="BH6:BJ6"/>
    <mergeCell ref="C2:Q2"/>
    <mergeCell ref="H4:J6"/>
    <mergeCell ref="K4:BT4"/>
    <mergeCell ref="AG6:AH6"/>
    <mergeCell ref="AI6:AJ6"/>
    <mergeCell ref="AK6:AL6"/>
    <mergeCell ref="AM6:AN6"/>
    <mergeCell ref="AQ6:AS6"/>
    <mergeCell ref="AT6:AU6"/>
    <mergeCell ref="AV6:AW6"/>
    <mergeCell ref="AX6:A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https:/mul2-tavush.gov.am/tasks/41979/oneclick/Ekamut.xlsx?token=86fd9e7dd5eed39f5bdfda4b1911c24c</cp:keywords>
  <cp:lastModifiedBy/>
  <dcterms:created xsi:type="dcterms:W3CDTF">2006-09-16T00:00:00Z</dcterms:created>
  <dcterms:modified xsi:type="dcterms:W3CDTF">2020-01-20T13:24:29Z</dcterms:modified>
</cp:coreProperties>
</file>