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470"/>
  </bookViews>
  <sheets>
    <sheet name="12" sheetId="12" r:id="rId1"/>
  </sheets>
  <definedNames>
    <definedName name="_xlnm.Print_Titles" localSheetId="0">'12'!$A:$B</definedName>
  </definedNames>
  <calcPr calcId="152511"/>
</workbook>
</file>

<file path=xl/calcChain.xml><?xml version="1.0" encoding="utf-8"?>
<calcChain xmlns="http://schemas.openxmlformats.org/spreadsheetml/2006/main">
  <c r="AD34" i="12" l="1"/>
  <c r="DG14" i="12"/>
  <c r="EC10" i="12"/>
  <c r="EC11" i="12"/>
  <c r="EC12" i="12"/>
  <c r="EC13" i="12"/>
  <c r="EC14" i="12"/>
  <c r="EC15" i="12"/>
  <c r="EC16" i="12"/>
  <c r="EC17" i="12"/>
  <c r="EC18" i="12"/>
  <c r="EC19" i="12"/>
  <c r="EC20" i="12"/>
  <c r="EC21" i="12"/>
  <c r="EC22" i="12"/>
  <c r="EC23" i="12"/>
  <c r="EC24" i="12"/>
  <c r="EC25" i="12"/>
  <c r="EC26" i="12"/>
  <c r="EC27" i="12"/>
  <c r="EC28" i="12"/>
  <c r="EC29" i="12"/>
  <c r="EC30" i="12"/>
  <c r="EC32" i="12"/>
  <c r="EC33" i="12"/>
  <c r="DM34" i="12"/>
  <c r="DG10" i="12"/>
  <c r="DG11" i="12"/>
  <c r="DG12" i="12"/>
  <c r="DG13" i="12"/>
  <c r="DG15" i="12"/>
  <c r="DG16" i="12"/>
  <c r="DG17" i="12"/>
  <c r="DG18" i="12"/>
  <c r="DG19" i="12"/>
  <c r="DG20" i="12"/>
  <c r="DG21" i="12"/>
  <c r="DG22" i="12"/>
  <c r="DG23" i="12"/>
  <c r="DG24" i="12"/>
  <c r="DG25" i="12"/>
  <c r="DG26" i="12"/>
  <c r="DG27" i="12"/>
  <c r="DG28" i="12"/>
  <c r="DG29" i="12"/>
  <c r="DG30" i="12"/>
  <c r="DG31" i="12"/>
  <c r="DG32" i="12"/>
  <c r="DG33" i="12"/>
  <c r="DC34" i="12"/>
  <c r="CZ34" i="12"/>
  <c r="CW34" i="12"/>
  <c r="CT34" i="12"/>
  <c r="CN34" i="12"/>
  <c r="CH34" i="12"/>
  <c r="CB34" i="12"/>
  <c r="BY34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E34" i="12"/>
  <c r="AN34" i="12"/>
  <c r="T34" i="12"/>
  <c r="O10" i="12"/>
  <c r="P10" i="12"/>
  <c r="O11" i="12"/>
  <c r="P11" i="12"/>
  <c r="O12" i="12"/>
  <c r="P12" i="12"/>
  <c r="O13" i="12"/>
  <c r="P13" i="12"/>
  <c r="O14" i="12"/>
  <c r="P14" i="12"/>
  <c r="O15" i="12"/>
  <c r="P15" i="12"/>
  <c r="O16" i="12"/>
  <c r="P16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27" i="12"/>
  <c r="O28" i="12"/>
  <c r="P28" i="12"/>
  <c r="O29" i="12"/>
  <c r="P29" i="12"/>
  <c r="O30" i="12"/>
  <c r="P30" i="12"/>
  <c r="O31" i="12"/>
  <c r="P31" i="12"/>
  <c r="O32" i="12"/>
  <c r="P32" i="12"/>
  <c r="O33" i="12"/>
  <c r="P33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O34" i="12"/>
  <c r="V10" i="12"/>
  <c r="V11" i="12"/>
  <c r="V12" i="12"/>
  <c r="V13" i="12"/>
  <c r="V14" i="12"/>
  <c r="V15" i="12"/>
  <c r="V17" i="12"/>
  <c r="V18" i="12"/>
  <c r="V21" i="12"/>
  <c r="V22" i="12"/>
  <c r="V24" i="12"/>
  <c r="V27" i="12"/>
  <c r="V29" i="12"/>
  <c r="V31" i="12"/>
  <c r="V32" i="12"/>
  <c r="V33" i="12"/>
  <c r="Y34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I34" i="12"/>
  <c r="AK10" i="12"/>
  <c r="AK11" i="12"/>
  <c r="AK12" i="12"/>
  <c r="AK13" i="12"/>
  <c r="AK14" i="12"/>
  <c r="AK15" i="12"/>
  <c r="AK16" i="12"/>
  <c r="AK17" i="12"/>
  <c r="AK19" i="12"/>
  <c r="AK20" i="12"/>
  <c r="AK22" i="12"/>
  <c r="AK23" i="12"/>
  <c r="AK24" i="12"/>
  <c r="AK25" i="12"/>
  <c r="AK27" i="12"/>
  <c r="AK28" i="12"/>
  <c r="AK29" i="12"/>
  <c r="AK30" i="12"/>
  <c r="AK31" i="12"/>
  <c r="AK32" i="12"/>
  <c r="AK33" i="12"/>
  <c r="AP10" i="12"/>
  <c r="AP11" i="12"/>
  <c r="AP12" i="12"/>
  <c r="AP15" i="12"/>
  <c r="AY34" i="12"/>
  <c r="BP30" i="12"/>
  <c r="BS34" i="12"/>
  <c r="BV34" i="12"/>
  <c r="CK34" i="12"/>
  <c r="DG34" i="12" l="1"/>
  <c r="J34" i="12"/>
  <c r="AS34" i="12"/>
  <c r="AT34" i="12"/>
  <c r="AU34" i="12"/>
  <c r="AV34" i="12"/>
  <c r="AW34" i="12"/>
  <c r="N18" i="12" l="1"/>
  <c r="N19" i="12"/>
  <c r="EA34" i="12"/>
  <c r="DZ34" i="12"/>
  <c r="DY34" i="12"/>
  <c r="DX34" i="12"/>
  <c r="DW34" i="12"/>
  <c r="DV34" i="12"/>
  <c r="DU34" i="12"/>
  <c r="DT34" i="12"/>
  <c r="DS34" i="12"/>
  <c r="DR34" i="12"/>
  <c r="DQ34" i="12"/>
  <c r="DP34" i="12"/>
  <c r="DO34" i="12"/>
  <c r="DN34" i="12"/>
  <c r="DL34" i="12"/>
  <c r="DK34" i="12"/>
  <c r="DJ34" i="12"/>
  <c r="DI34" i="12"/>
  <c r="DE34" i="12"/>
  <c r="DD34" i="12"/>
  <c r="DB34" i="12"/>
  <c r="DA34" i="12"/>
  <c r="CY34" i="12"/>
  <c r="CX34" i="12"/>
  <c r="CV34" i="12"/>
  <c r="CU34" i="12"/>
  <c r="CS34" i="12"/>
  <c r="CR34" i="12"/>
  <c r="CQ34" i="12"/>
  <c r="CP34" i="12"/>
  <c r="CO34" i="12"/>
  <c r="CM34" i="12"/>
  <c r="CL34" i="12"/>
  <c r="CJ34" i="12"/>
  <c r="CI34" i="12"/>
  <c r="CG34" i="12"/>
  <c r="CF34" i="12"/>
  <c r="CE34" i="12"/>
  <c r="CD34" i="12"/>
  <c r="CC34" i="12"/>
  <c r="CA34" i="12"/>
  <c r="BZ34" i="12"/>
  <c r="BX34" i="12"/>
  <c r="BW34" i="12"/>
  <c r="BU34" i="12"/>
  <c r="BT34" i="12"/>
  <c r="BR34" i="12"/>
  <c r="BL34" i="12"/>
  <c r="BK34" i="12"/>
  <c r="BJ34" i="12"/>
  <c r="BI34" i="12"/>
  <c r="BH34" i="12"/>
  <c r="BG34" i="12"/>
  <c r="BF34" i="12"/>
  <c r="BD34" i="12"/>
  <c r="BC34" i="12"/>
  <c r="BB34" i="12"/>
  <c r="BA34" i="12"/>
  <c r="AZ34" i="12"/>
  <c r="AX34" i="12"/>
  <c r="AR34" i="12"/>
  <c r="AO34" i="12"/>
  <c r="AP34" i="12" s="1"/>
  <c r="AM34" i="12"/>
  <c r="AJ34" i="12"/>
  <c r="AK34" i="12" s="1"/>
  <c r="AH34" i="12"/>
  <c r="AE34" i="12"/>
  <c r="AF34" i="12" s="1"/>
  <c r="AC34" i="12"/>
  <c r="Z34" i="12"/>
  <c r="AA34" i="12" s="1"/>
  <c r="X34" i="12"/>
  <c r="U34" i="12"/>
  <c r="V34" i="12" s="1"/>
  <c r="S34" i="12"/>
  <c r="D34" i="12"/>
  <c r="C34" i="12"/>
  <c r="ED33" i="12"/>
  <c r="EB33" i="12"/>
  <c r="DH33" i="12"/>
  <c r="DF33" i="12"/>
  <c r="E33" i="12" s="1"/>
  <c r="BO33" i="12"/>
  <c r="BP33" i="12" s="1"/>
  <c r="BM33" i="12"/>
  <c r="AL33" i="12"/>
  <c r="AG33" i="12"/>
  <c r="AB33" i="12"/>
  <c r="W33" i="12"/>
  <c r="Q33" i="12"/>
  <c r="N33" i="12"/>
  <c r="K33" i="12"/>
  <c r="L33" i="12" s="1"/>
  <c r="I33" i="12"/>
  <c r="ED32" i="12"/>
  <c r="EB32" i="12"/>
  <c r="DH32" i="12"/>
  <c r="DF32" i="12"/>
  <c r="E32" i="12" s="1"/>
  <c r="BO32" i="12"/>
  <c r="BP32" i="12" s="1"/>
  <c r="BM32" i="12"/>
  <c r="F32" i="12"/>
  <c r="AL32" i="12"/>
  <c r="AG32" i="12"/>
  <c r="AB32" i="12"/>
  <c r="W32" i="12"/>
  <c r="Q32" i="12"/>
  <c r="N32" i="12"/>
  <c r="K32" i="12"/>
  <c r="L32" i="12" s="1"/>
  <c r="I32" i="12"/>
  <c r="ED31" i="12"/>
  <c r="EB31" i="12"/>
  <c r="DH31" i="12"/>
  <c r="DF31" i="12"/>
  <c r="E31" i="12" s="1"/>
  <c r="BO31" i="12"/>
  <c r="BP31" i="12" s="1"/>
  <c r="BM31" i="12"/>
  <c r="AL31" i="12"/>
  <c r="AG31" i="12"/>
  <c r="AB31" i="12"/>
  <c r="W31" i="12"/>
  <c r="Q31" i="12"/>
  <c r="N31" i="12"/>
  <c r="K31" i="12"/>
  <c r="L31" i="12" s="1"/>
  <c r="I31" i="12"/>
  <c r="ED30" i="12"/>
  <c r="EB30" i="12"/>
  <c r="DH30" i="12"/>
  <c r="DF30" i="12"/>
  <c r="E30" i="12" s="1"/>
  <c r="BO30" i="12"/>
  <c r="BM30" i="12"/>
  <c r="F30" i="12"/>
  <c r="AL30" i="12"/>
  <c r="AG30" i="12"/>
  <c r="AB30" i="12"/>
  <c r="Q30" i="12"/>
  <c r="N30" i="12"/>
  <c r="K30" i="12"/>
  <c r="L30" i="12" s="1"/>
  <c r="I30" i="12"/>
  <c r="ED29" i="12"/>
  <c r="EB29" i="12"/>
  <c r="DH29" i="12"/>
  <c r="DF29" i="12"/>
  <c r="E29" i="12" s="1"/>
  <c r="BO29" i="12"/>
  <c r="BP29" i="12" s="1"/>
  <c r="BM29" i="12"/>
  <c r="AL29" i="12"/>
  <c r="AG29" i="12"/>
  <c r="AB29" i="12"/>
  <c r="W29" i="12"/>
  <c r="Q29" i="12"/>
  <c r="N29" i="12"/>
  <c r="K29" i="12"/>
  <c r="L29" i="12" s="1"/>
  <c r="I29" i="12"/>
  <c r="ED28" i="12"/>
  <c r="EB28" i="12"/>
  <c r="DH28" i="12"/>
  <c r="DF28" i="12"/>
  <c r="E28" i="12" s="1"/>
  <c r="BO28" i="12"/>
  <c r="BP28" i="12" s="1"/>
  <c r="BM28" i="12"/>
  <c r="F28" i="12"/>
  <c r="AL28" i="12"/>
  <c r="AG28" i="12"/>
  <c r="AB28" i="12"/>
  <c r="Q28" i="12"/>
  <c r="N28" i="12"/>
  <c r="K28" i="12"/>
  <c r="L28" i="12" s="1"/>
  <c r="I28" i="12"/>
  <c r="ED27" i="12"/>
  <c r="EB27" i="12"/>
  <c r="DH27" i="12"/>
  <c r="DF27" i="12"/>
  <c r="E27" i="12" s="1"/>
  <c r="BO27" i="12"/>
  <c r="BP27" i="12" s="1"/>
  <c r="BM27" i="12"/>
  <c r="AL27" i="12"/>
  <c r="AG27" i="12"/>
  <c r="AB27" i="12"/>
  <c r="W27" i="12"/>
  <c r="Q27" i="12"/>
  <c r="N27" i="12"/>
  <c r="K27" i="12"/>
  <c r="L27" i="12" s="1"/>
  <c r="I27" i="12"/>
  <c r="ED26" i="12"/>
  <c r="EB26" i="12"/>
  <c r="DH26" i="12"/>
  <c r="DF26" i="12"/>
  <c r="E26" i="12" s="1"/>
  <c r="BO26" i="12"/>
  <c r="BP26" i="12" s="1"/>
  <c r="BM26" i="12"/>
  <c r="F26" i="12"/>
  <c r="AG26" i="12"/>
  <c r="AB26" i="12"/>
  <c r="Q26" i="12"/>
  <c r="N26" i="12"/>
  <c r="K26" i="12"/>
  <c r="L26" i="12" s="1"/>
  <c r="I26" i="12"/>
  <c r="ED25" i="12"/>
  <c r="EB25" i="12"/>
  <c r="DH25" i="12"/>
  <c r="DF25" i="12"/>
  <c r="E25" i="12" s="1"/>
  <c r="BO25" i="12"/>
  <c r="BP25" i="12" s="1"/>
  <c r="BM25" i="12"/>
  <c r="AL25" i="12"/>
  <c r="AG25" i="12"/>
  <c r="AB25" i="12"/>
  <c r="Q25" i="12"/>
  <c r="N25" i="12"/>
  <c r="K25" i="12"/>
  <c r="L25" i="12" s="1"/>
  <c r="I25" i="12"/>
  <c r="ED24" i="12"/>
  <c r="EB24" i="12"/>
  <c r="DH24" i="12"/>
  <c r="DF24" i="12"/>
  <c r="BO24" i="12"/>
  <c r="BP24" i="12" s="1"/>
  <c r="BM24" i="12"/>
  <c r="AL24" i="12"/>
  <c r="AG24" i="12"/>
  <c r="AB24" i="12"/>
  <c r="W24" i="12"/>
  <c r="Q24" i="12"/>
  <c r="N24" i="12"/>
  <c r="K24" i="12"/>
  <c r="L24" i="12" s="1"/>
  <c r="I24" i="12"/>
  <c r="ED23" i="12"/>
  <c r="EB23" i="12"/>
  <c r="DH23" i="12"/>
  <c r="DF23" i="12"/>
  <c r="E23" i="12" s="1"/>
  <c r="BO23" i="12"/>
  <c r="BP23" i="12" s="1"/>
  <c r="BM23" i="12"/>
  <c r="AL23" i="12"/>
  <c r="AG23" i="12"/>
  <c r="AB23" i="12"/>
  <c r="Q23" i="12"/>
  <c r="N23" i="12"/>
  <c r="K23" i="12"/>
  <c r="L23" i="12" s="1"/>
  <c r="I23" i="12"/>
  <c r="ED22" i="12"/>
  <c r="EB22" i="12"/>
  <c r="DH22" i="12"/>
  <c r="DF22" i="12"/>
  <c r="E22" i="12" s="1"/>
  <c r="BO22" i="12"/>
  <c r="BP22" i="12" s="1"/>
  <c r="BM22" i="12"/>
  <c r="AL22" i="12"/>
  <c r="AG22" i="12"/>
  <c r="AB22" i="12"/>
  <c r="W22" i="12"/>
  <c r="Q22" i="12"/>
  <c r="N22" i="12"/>
  <c r="K22" i="12"/>
  <c r="L22" i="12" s="1"/>
  <c r="I22" i="12"/>
  <c r="ED21" i="12"/>
  <c r="EB21" i="12"/>
  <c r="DH21" i="12"/>
  <c r="DF21" i="12"/>
  <c r="E21" i="12" s="1"/>
  <c r="BO21" i="12"/>
  <c r="BP21" i="12" s="1"/>
  <c r="BM21" i="12"/>
  <c r="AG21" i="12"/>
  <c r="AB21" i="12"/>
  <c r="W21" i="12"/>
  <c r="Q21" i="12"/>
  <c r="N21" i="12"/>
  <c r="K21" i="12"/>
  <c r="L21" i="12" s="1"/>
  <c r="I21" i="12"/>
  <c r="ED20" i="12"/>
  <c r="EB20" i="12"/>
  <c r="DH20" i="12"/>
  <c r="DF20" i="12"/>
  <c r="E20" i="12" s="1"/>
  <c r="BO20" i="12"/>
  <c r="BP20" i="12" s="1"/>
  <c r="BM20" i="12"/>
  <c r="F20" i="12"/>
  <c r="AL20" i="12"/>
  <c r="AG20" i="12"/>
  <c r="AB20" i="12"/>
  <c r="Q20" i="12"/>
  <c r="N20" i="12"/>
  <c r="K20" i="12"/>
  <c r="L20" i="12" s="1"/>
  <c r="I20" i="12"/>
  <c r="ED19" i="12"/>
  <c r="EB19" i="12"/>
  <c r="DH19" i="12"/>
  <c r="DF19" i="12"/>
  <c r="E19" i="12" s="1"/>
  <c r="BO19" i="12"/>
  <c r="BP19" i="12" s="1"/>
  <c r="BM19" i="12"/>
  <c r="AL19" i="12"/>
  <c r="AG19" i="12"/>
  <c r="AB19" i="12"/>
  <c r="Q19" i="12"/>
  <c r="K19" i="12"/>
  <c r="L19" i="12" s="1"/>
  <c r="I19" i="12"/>
  <c r="ED18" i="12"/>
  <c r="EB18" i="12"/>
  <c r="DH18" i="12"/>
  <c r="DF18" i="12"/>
  <c r="E18" i="12" s="1"/>
  <c r="BO18" i="12"/>
  <c r="BP18" i="12" s="1"/>
  <c r="BM18" i="12"/>
  <c r="F18" i="12"/>
  <c r="AG18" i="12"/>
  <c r="AB18" i="12"/>
  <c r="W18" i="12"/>
  <c r="K18" i="12"/>
  <c r="L18" i="12" s="1"/>
  <c r="I18" i="12"/>
  <c r="ED17" i="12"/>
  <c r="EB17" i="12"/>
  <c r="DH17" i="12"/>
  <c r="DF17" i="12"/>
  <c r="E17" i="12" s="1"/>
  <c r="BO17" i="12"/>
  <c r="BP17" i="12" s="1"/>
  <c r="BM17" i="12"/>
  <c r="AL17" i="12"/>
  <c r="AG17" i="12"/>
  <c r="AB17" i="12"/>
  <c r="W17" i="12"/>
  <c r="Q17" i="12"/>
  <c r="N17" i="12"/>
  <c r="K17" i="12"/>
  <c r="L17" i="12" s="1"/>
  <c r="I17" i="12"/>
  <c r="ED16" i="12"/>
  <c r="EB16" i="12"/>
  <c r="DH16" i="12"/>
  <c r="DF16" i="12"/>
  <c r="E16" i="12" s="1"/>
  <c r="BO16" i="12"/>
  <c r="BP16" i="12" s="1"/>
  <c r="BM16" i="12"/>
  <c r="F16" i="12"/>
  <c r="AL16" i="12"/>
  <c r="AG16" i="12"/>
  <c r="AB16" i="12"/>
  <c r="Q16" i="12"/>
  <c r="N16" i="12"/>
  <c r="K16" i="12"/>
  <c r="L16" i="12" s="1"/>
  <c r="I16" i="12"/>
  <c r="ED15" i="12"/>
  <c r="EB15" i="12"/>
  <c r="DH15" i="12"/>
  <c r="DF15" i="12"/>
  <c r="BO15" i="12"/>
  <c r="BP15" i="12" s="1"/>
  <c r="BM15" i="12"/>
  <c r="AQ15" i="12"/>
  <c r="AL15" i="12"/>
  <c r="AG15" i="12"/>
  <c r="AB15" i="12"/>
  <c r="W15" i="12"/>
  <c r="Q15" i="12"/>
  <c r="N15" i="12"/>
  <c r="K15" i="12"/>
  <c r="L15" i="12" s="1"/>
  <c r="I15" i="12"/>
  <c r="ED14" i="12"/>
  <c r="EB14" i="12"/>
  <c r="DH14" i="12"/>
  <c r="DF14" i="12"/>
  <c r="E14" i="12" s="1"/>
  <c r="BO14" i="12"/>
  <c r="BP14" i="12" s="1"/>
  <c r="BM14" i="12"/>
  <c r="F14" i="12"/>
  <c r="AL14" i="12"/>
  <c r="AG14" i="12"/>
  <c r="AB14" i="12"/>
  <c r="W14" i="12"/>
  <c r="Q14" i="12"/>
  <c r="N14" i="12"/>
  <c r="K14" i="12"/>
  <c r="L14" i="12" s="1"/>
  <c r="I14" i="12"/>
  <c r="ED13" i="12"/>
  <c r="EB13" i="12"/>
  <c r="DH13" i="12"/>
  <c r="DF13" i="12"/>
  <c r="E13" i="12" s="1"/>
  <c r="BO13" i="12"/>
  <c r="BP13" i="12" s="1"/>
  <c r="BM13" i="12"/>
  <c r="AL13" i="12"/>
  <c r="AG13" i="12"/>
  <c r="AB13" i="12"/>
  <c r="W13" i="12"/>
  <c r="Q13" i="12"/>
  <c r="N13" i="12"/>
  <c r="K13" i="12"/>
  <c r="L13" i="12" s="1"/>
  <c r="I13" i="12"/>
  <c r="ED12" i="12"/>
  <c r="EB12" i="12"/>
  <c r="DH12" i="12"/>
  <c r="DF12" i="12"/>
  <c r="E12" i="12" s="1"/>
  <c r="BO12" i="12"/>
  <c r="BP12" i="12" s="1"/>
  <c r="BM12" i="12"/>
  <c r="F12" i="12"/>
  <c r="AQ12" i="12"/>
  <c r="AL12" i="12"/>
  <c r="AG12" i="12"/>
  <c r="AB12" i="12"/>
  <c r="W12" i="12"/>
  <c r="Q12" i="12"/>
  <c r="N12" i="12"/>
  <c r="K12" i="12"/>
  <c r="L12" i="12" s="1"/>
  <c r="I12" i="12"/>
  <c r="ED11" i="12"/>
  <c r="EB11" i="12"/>
  <c r="DH11" i="12"/>
  <c r="DF11" i="12"/>
  <c r="BO11" i="12"/>
  <c r="BP11" i="12" s="1"/>
  <c r="BM11" i="12"/>
  <c r="AQ11" i="12"/>
  <c r="AL11" i="12"/>
  <c r="AG11" i="12"/>
  <c r="AB11" i="12"/>
  <c r="W11" i="12"/>
  <c r="Q11" i="12"/>
  <c r="N11" i="12"/>
  <c r="K11" i="12"/>
  <c r="L11" i="12" s="1"/>
  <c r="I11" i="12"/>
  <c r="ED10" i="12"/>
  <c r="EB10" i="12"/>
  <c r="DH10" i="12"/>
  <c r="F10" i="12"/>
  <c r="DF10" i="12"/>
  <c r="BO10" i="12"/>
  <c r="BP10" i="12" s="1"/>
  <c r="BM10" i="12"/>
  <c r="AQ10" i="12"/>
  <c r="AL10" i="12"/>
  <c r="AG10" i="12"/>
  <c r="AB10" i="12"/>
  <c r="W10" i="12"/>
  <c r="Q10" i="12"/>
  <c r="N10" i="12"/>
  <c r="K10" i="12"/>
  <c r="L10" i="12" s="1"/>
  <c r="I10" i="12"/>
  <c r="R18" i="12" l="1"/>
  <c r="Q18" i="12"/>
  <c r="BM34" i="12"/>
  <c r="G14" i="12"/>
  <c r="H14" i="12" s="1"/>
  <c r="G15" i="12"/>
  <c r="G12" i="12"/>
  <c r="H12" i="12" s="1"/>
  <c r="G13" i="12"/>
  <c r="G17" i="12"/>
  <c r="BO34" i="12"/>
  <c r="G32" i="12"/>
  <c r="G31" i="12"/>
  <c r="H31" i="12" s="1"/>
  <c r="G33" i="12"/>
  <c r="H33" i="12" s="1"/>
  <c r="E11" i="12"/>
  <c r="EB34" i="12"/>
  <c r="G11" i="12"/>
  <c r="G23" i="12"/>
  <c r="H23" i="12" s="1"/>
  <c r="F24" i="12"/>
  <c r="E24" i="12"/>
  <c r="G28" i="12"/>
  <c r="G30" i="12"/>
  <c r="H30" i="12" s="1"/>
  <c r="G26" i="12"/>
  <c r="H26" i="12" s="1"/>
  <c r="G29" i="12"/>
  <c r="H29" i="12" s="1"/>
  <c r="F15" i="12"/>
  <c r="E15" i="12"/>
  <c r="H15" i="12" s="1"/>
  <c r="F19" i="12"/>
  <c r="G19" i="12"/>
  <c r="F21" i="12"/>
  <c r="G22" i="12"/>
  <c r="H22" i="12" s="1"/>
  <c r="G25" i="12"/>
  <c r="G27" i="12"/>
  <c r="I34" i="12"/>
  <c r="K34" i="12"/>
  <c r="L34" i="12" s="1"/>
  <c r="DF34" i="12"/>
  <c r="DH34" i="12"/>
  <c r="F11" i="12"/>
  <c r="F13" i="12"/>
  <c r="BQ16" i="12"/>
  <c r="G16" i="12"/>
  <c r="H16" i="12" s="1"/>
  <c r="F17" i="12"/>
  <c r="BQ18" i="12"/>
  <c r="G18" i="12"/>
  <c r="H18" i="12" s="1"/>
  <c r="BQ20" i="12"/>
  <c r="G20" i="12"/>
  <c r="H20" i="12" s="1"/>
  <c r="G21" i="12"/>
  <c r="H21" i="12" s="1"/>
  <c r="BQ22" i="12"/>
  <c r="F22" i="12"/>
  <c r="G24" i="12"/>
  <c r="BQ25" i="12"/>
  <c r="BQ26" i="12"/>
  <c r="BQ27" i="12"/>
  <c r="BQ28" i="12"/>
  <c r="BQ31" i="12"/>
  <c r="BQ32" i="12"/>
  <c r="BQ33" i="12"/>
  <c r="AB34" i="12"/>
  <c r="AL34" i="12"/>
  <c r="BQ12" i="12"/>
  <c r="BQ14" i="12"/>
  <c r="BQ23" i="12"/>
  <c r="BQ24" i="12"/>
  <c r="BQ29" i="12"/>
  <c r="E10" i="12"/>
  <c r="N34" i="12"/>
  <c r="M11" i="12"/>
  <c r="R12" i="12"/>
  <c r="M13" i="12"/>
  <c r="R14" i="12"/>
  <c r="M18" i="12"/>
  <c r="R20" i="12"/>
  <c r="M21" i="12"/>
  <c r="M23" i="12"/>
  <c r="M24" i="12"/>
  <c r="H25" i="12"/>
  <c r="R25" i="12"/>
  <c r="R26" i="12"/>
  <c r="H27" i="12"/>
  <c r="R27" i="12"/>
  <c r="R28" i="12"/>
  <c r="R29" i="12"/>
  <c r="R30" i="12"/>
  <c r="R31" i="12"/>
  <c r="R32" i="12"/>
  <c r="R33" i="12"/>
  <c r="M15" i="12"/>
  <c r="R16" i="12"/>
  <c r="M17" i="12"/>
  <c r="M22" i="12"/>
  <c r="R23" i="12"/>
  <c r="R24" i="12"/>
  <c r="M25" i="12"/>
  <c r="M27" i="12"/>
  <c r="M29" i="12"/>
  <c r="M31" i="12"/>
  <c r="M33" i="12"/>
  <c r="M19" i="12"/>
  <c r="G10" i="12"/>
  <c r="P34" i="12"/>
  <c r="Q34" i="12" s="1"/>
  <c r="R22" i="12"/>
  <c r="R10" i="12"/>
  <c r="BQ10" i="12"/>
  <c r="H11" i="12"/>
  <c r="R11" i="12"/>
  <c r="BQ11" i="12"/>
  <c r="M12" i="12"/>
  <c r="H13" i="12"/>
  <c r="R13" i="12"/>
  <c r="BQ13" i="12"/>
  <c r="M14" i="12"/>
  <c r="R15" i="12"/>
  <c r="BQ15" i="12"/>
  <c r="M16" i="12"/>
  <c r="H17" i="12"/>
  <c r="R17" i="12"/>
  <c r="BQ17" i="12"/>
  <c r="R19" i="12"/>
  <c r="BQ19" i="12"/>
  <c r="M20" i="12"/>
  <c r="R21" i="12"/>
  <c r="BQ21" i="12"/>
  <c r="M10" i="12"/>
  <c r="ED34" i="12"/>
  <c r="EC34" i="12"/>
  <c r="F23" i="12"/>
  <c r="F25" i="12"/>
  <c r="M26" i="12"/>
  <c r="F27" i="12"/>
  <c r="M28" i="12"/>
  <c r="F29" i="12"/>
  <c r="M30" i="12"/>
  <c r="F31" i="12"/>
  <c r="M32" i="12"/>
  <c r="F33" i="12"/>
  <c r="W34" i="12"/>
  <c r="AG34" i="12"/>
  <c r="AQ34" i="12"/>
  <c r="F34" i="12" l="1"/>
  <c r="BQ34" i="12"/>
  <c r="BP34" i="12"/>
  <c r="H10" i="12"/>
  <c r="H24" i="12"/>
  <c r="H32" i="12"/>
  <c r="H28" i="12"/>
  <c r="E34" i="12"/>
  <c r="M34" i="12"/>
  <c r="G34" i="12"/>
  <c r="H19" i="12"/>
  <c r="R34" i="12"/>
  <c r="H34" i="12" l="1"/>
</calcChain>
</file>

<file path=xl/sharedStrings.xml><?xml version="1.0" encoding="utf-8"?>
<sst xmlns="http://schemas.openxmlformats.org/spreadsheetml/2006/main" count="245" uniqueCount="92">
  <si>
    <t>հազար դրամ</t>
  </si>
  <si>
    <t>Հ/Հ</t>
  </si>
  <si>
    <t>Ֆոնդային բյուջեի տարեսկզբի մնացորդ</t>
  </si>
  <si>
    <t>Վարչական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</si>
  <si>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</si>
  <si>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</si>
  <si>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</si>
  <si>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</si>
  <si>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</si>
  <si>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</si>
  <si>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</si>
  <si>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</si>
  <si>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</si>
  <si>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</si>
  <si>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</si>
  <si>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</si>
  <si>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</si>
  <si>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</si>
  <si>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</si>
  <si>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</si>
  <si>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</si>
  <si>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</si>
  <si>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</si>
  <si>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</si>
  <si>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</si>
  <si>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</si>
  <si>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</si>
  <si>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</si>
  <si>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</si>
  <si>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</si>
  <si>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</si>
  <si>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</si>
  <si>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</si>
  <si>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</si>
  <si>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</si>
  <si>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</si>
  <si>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</si>
  <si>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</si>
  <si>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</si>
  <si>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</si>
  <si>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</si>
  <si>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</si>
  <si>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</si>
  <si>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</si>
  <si>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</si>
  <si>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</si>
  <si>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</si>
  <si>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</si>
  <si>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</si>
  <si>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</si>
  <si>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</si>
  <si>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</si>
  <si>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</si>
  <si>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</si>
  <si>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</si>
  <si>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</si>
  <si>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</si>
  <si>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</si>
  <si>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</si>
  <si>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</si>
  <si>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</si>
  <si>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</si>
  <si>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</si>
  <si>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</si>
  <si>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</si>
  <si>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</si>
  <si>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</si>
  <si>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</si>
  <si>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</si>
  <si>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</si>
  <si>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կատ. %-ը տարեկան ծրագրի նկատմամբ</t>
  </si>
  <si>
    <t>Վ Ա Ր Չ Ա Կ Ա Ն</t>
  </si>
  <si>
    <t>ծրագիր           (9 ամիս)</t>
  </si>
  <si>
    <t xml:space="preserve">փաստ                   (7ամիս )                                                                           </t>
  </si>
  <si>
    <t xml:space="preserve">ծրագիր տարեկան </t>
  </si>
  <si>
    <t xml:space="preserve"> ծրագիր տարեկան </t>
  </si>
  <si>
    <t>ծրագիր (12 ամիս)</t>
  </si>
  <si>
    <t xml:space="preserve">փաստ       (10ամիս )                                                                    </t>
  </si>
  <si>
    <t>կատ%-ը 10ամսվա նկատմամբ</t>
  </si>
  <si>
    <t>կատ. % տարեկան ծրագրի նկատմամբ</t>
  </si>
  <si>
    <r>
      <t xml:space="preserve"> ՀՀ ՏԱՎՈւՇԻ ՄԱՐԶԻ ՀԱՄԱՅՆՔՆԵՐԻ ԲՅՈՒՋԵՏԱՅԻՆ ԵԿԱՄՈՒՏՆԵՐԻ ՎԵՐԱԲԵՐՅԱԼ (աճողական) 2019թ.դեկտեմբերի 1-ի դրությամբ </t>
    </r>
    <r>
      <rPr>
        <b/>
        <sz val="8"/>
        <rFont val="GHEA Grapalat"/>
        <family val="3"/>
      </rPr>
      <t xml:space="preserve">                                           </t>
    </r>
  </si>
  <si>
    <r>
      <t>որից` Սեփական եկամուտներ</t>
    </r>
    <r>
      <rPr>
        <sz val="8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</si>
  <si>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</si>
  <si>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</si>
  <si>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</si>
  <si>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8"/>
        <rFont val="GHEA Grapalat"/>
        <family val="3"/>
      </rPr>
      <t xml:space="preserve">տող 1220+1240     </t>
    </r>
    <r>
      <rPr>
        <sz val="8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</si>
  <si>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8"/>
        <rFont val="GHEA Grapalat"/>
        <family val="3"/>
      </rPr>
      <t xml:space="preserve"> տող 1260   </t>
    </r>
    <r>
      <rPr>
        <sz val="8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</si>
  <si>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8"/>
        <rFont val="GHEA Grapalat"/>
        <family val="3"/>
      </rPr>
      <t xml:space="preserve"> տող 1381+տող 1382</t>
    </r>
    <r>
      <rPr>
        <sz val="8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</si>
  <si>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8"/>
        <rFont val="GHEA Grapalat"/>
        <family val="3"/>
      </rPr>
      <t xml:space="preserve">տող 1391+1393   </t>
    </r>
    <r>
      <rPr>
        <sz val="8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</si>
  <si>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</si>
  <si>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       (11ամիս )                                                                    </t>
  </si>
  <si>
    <t xml:space="preserve">փաստ                   (11ամիս 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</si>
</sst>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8"/>
      <name val="GHEA Grapalat"/>
      <family val="3"/>
    </font>
    <font>
      <sz val="8"/>
      <color indexed="8"/>
      <name val="GHEA Grapalat"/>
      <family val="3"/>
    </font>
    <font>
      <sz val="7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165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Protection="1"/>
    <xf numFmtId="0" fontId="2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3" borderId="12" xfId="0" applyNumberFormat="1" applyFont="1" applyFill="1" applyBorder="1" applyAlignment="1" applyProtection="1">
      <alignment horizontal="center" vertical="center" wrapText="1"/>
    </xf>
    <xf numFmtId="165" fontId="2" fillId="0" borderId="12" xfId="0" applyNumberFormat="1" applyFont="1" applyFill="1" applyBorder="1" applyAlignment="1" applyProtection="1">
      <alignment horizontal="center" vertical="center" wrapText="1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165" fontId="2" fillId="7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" fontId="2" fillId="4" borderId="3" xfId="0" applyNumberFormat="1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4" fontId="2" fillId="4" borderId="10" xfId="0" applyNumberFormat="1" applyFont="1" applyFill="1" applyBorder="1" applyAlignment="1" applyProtection="1">
      <alignment horizontal="center" vertical="center" wrapText="1"/>
    </xf>
    <xf numFmtId="4" fontId="2" fillId="4" borderId="0" xfId="0" applyNumberFormat="1" applyFont="1" applyFill="1" applyBorder="1" applyAlignment="1" applyProtection="1">
      <alignment horizontal="center" vertical="center" wrapText="1"/>
    </xf>
    <xf numFmtId="4" fontId="2" fillId="4" borderId="11" xfId="0" applyNumberFormat="1" applyFont="1" applyFill="1" applyBorder="1" applyAlignment="1" applyProtection="1">
      <alignment horizontal="center" vertical="center" wrapText="1"/>
    </xf>
    <xf numFmtId="4" fontId="2" fillId="4" borderId="13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2" fillId="5" borderId="3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2" fillId="6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</xf>
    <xf numFmtId="4" fontId="2" fillId="3" borderId="17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4" fontId="7" fillId="0" borderId="4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5"/>
  <sheetViews>
    <sheetView tabSelected="1" workbookViewId="0">
      <selection activeCell="G16" sqref="G16"/>
    </sheetView>
  </sheetViews>
  <sheetFormatPr defaultColWidth="10.5703125" defaultRowHeight="12.75" x14ac:dyDescent="0.25"/>
  <cols>
    <col min="1" max="1" width="4.7109375" style="2" customWidth="1"/>
    <col min="2" max="2" width="14.85546875" style="2" customWidth="1"/>
    <col min="3" max="3" width="9.42578125" style="2" customWidth="1"/>
    <col min="4" max="4" width="8.7109375" style="2" customWidth="1"/>
    <col min="5" max="5" width="13" style="2" customWidth="1"/>
    <col min="6" max="7" width="11.85546875" style="2" customWidth="1"/>
    <col min="8" max="9" width="10.7109375" style="2" bestFit="1" customWidth="1"/>
    <col min="10" max="10" width="11" style="2" customWidth="1"/>
    <col min="11" max="11" width="10.7109375" style="2" bestFit="1" customWidth="1"/>
    <col min="12" max="12" width="10.7109375" style="2" hidden="1" customWidth="1"/>
    <col min="13" max="13" width="10.7109375" style="2" bestFit="1" customWidth="1"/>
    <col min="14" max="14" width="10.7109375" style="2" customWidth="1"/>
    <col min="15" max="15" width="0.28515625" style="2" hidden="1" customWidth="1"/>
    <col min="16" max="16" width="10.7109375" style="2" customWidth="1"/>
    <col min="17" max="17" width="10.7109375" style="2" hidden="1" customWidth="1"/>
    <col min="18" max="19" width="10.7109375" style="2" customWidth="1"/>
    <col min="20" max="20" width="10.85546875" style="2" customWidth="1"/>
    <col min="21" max="21" width="10.7109375" style="2" customWidth="1"/>
    <col min="22" max="22" width="10.7109375" style="2" hidden="1" customWidth="1"/>
    <col min="23" max="23" width="10.7109375" style="2" bestFit="1" customWidth="1"/>
    <col min="24" max="26" width="10.7109375" style="2" customWidth="1"/>
    <col min="27" max="27" width="10.7109375" style="2" hidden="1" customWidth="1"/>
    <col min="28" max="28" width="10.7109375" style="2" bestFit="1" customWidth="1"/>
    <col min="29" max="31" width="10.7109375" style="2" customWidth="1"/>
    <col min="32" max="32" width="10.7109375" style="2" hidden="1" customWidth="1"/>
    <col min="33" max="33" width="10.7109375" style="2" bestFit="1" customWidth="1"/>
    <col min="34" max="34" width="10.7109375" style="2" customWidth="1"/>
    <col min="35" max="35" width="10.5703125" style="2" customWidth="1"/>
    <col min="36" max="36" width="10.7109375" style="2" customWidth="1"/>
    <col min="37" max="37" width="10.7109375" style="2" hidden="1" customWidth="1"/>
    <col min="38" max="39" width="10.7109375" style="2" customWidth="1"/>
    <col min="40" max="41" width="10.28515625" style="2" customWidth="1"/>
    <col min="42" max="42" width="10.7109375" style="2" hidden="1" customWidth="1"/>
    <col min="43" max="43" width="10.7109375" style="2" bestFit="1" customWidth="1"/>
    <col min="44" max="44" width="10.7109375" style="2" customWidth="1"/>
    <col min="45" max="46" width="5" style="2" customWidth="1"/>
    <col min="47" max="47" width="10.7109375" style="2" customWidth="1"/>
    <col min="48" max="49" width="5.5703125" style="2" customWidth="1"/>
    <col min="50" max="50" width="10.7109375" style="2" customWidth="1"/>
    <col min="51" max="51" width="10.85546875" style="2" customWidth="1"/>
    <col min="52" max="52" width="11" style="2" bestFit="1" customWidth="1"/>
    <col min="53" max="53" width="10.7109375" style="2" customWidth="1"/>
    <col min="54" max="55" width="6.28515625" style="2" customWidth="1"/>
    <col min="56" max="57" width="10.7109375" style="2" customWidth="1"/>
    <col min="58" max="58" width="10.7109375" style="2" bestFit="1" customWidth="1"/>
    <col min="59" max="59" width="10.7109375" style="2" customWidth="1"/>
    <col min="60" max="61" width="5.5703125" style="2" customWidth="1"/>
    <col min="62" max="62" width="10.5703125" style="2" customWidth="1"/>
    <col min="63" max="64" width="4.28515625" style="2" customWidth="1"/>
    <col min="65" max="67" width="10.7109375" style="2" customWidth="1"/>
    <col min="68" max="68" width="10.7109375" style="2" hidden="1" customWidth="1"/>
    <col min="69" max="69" width="10.7109375" style="2" bestFit="1" customWidth="1"/>
    <col min="70" max="71" width="10.7109375" style="2" customWidth="1"/>
    <col min="72" max="72" width="10.7109375" style="2" bestFit="1" customWidth="1"/>
    <col min="73" max="74" width="10.7109375" style="2" customWidth="1"/>
    <col min="75" max="75" width="10.7109375" style="2" bestFit="1" customWidth="1"/>
    <col min="76" max="76" width="10.7109375" style="2" customWidth="1"/>
    <col min="77" max="78" width="10.28515625" style="2" customWidth="1"/>
    <col min="79" max="79" width="10.7109375" style="2" customWidth="1"/>
    <col min="80" max="80" width="10.5703125" style="2" customWidth="1"/>
    <col min="81" max="81" width="10.7109375" style="2" bestFit="1" customWidth="1"/>
    <col min="82" max="82" width="10.7109375" style="2" customWidth="1"/>
    <col min="83" max="84" width="5.85546875" style="2" customWidth="1"/>
    <col min="85" max="85" width="10.7109375" style="2" bestFit="1" customWidth="1"/>
    <col min="86" max="86" width="10.7109375" style="2" customWidth="1"/>
    <col min="87" max="87" width="10.7109375" style="2" bestFit="1" customWidth="1"/>
    <col min="88" max="92" width="10.7109375" style="2" customWidth="1"/>
    <col min="93" max="93" width="10.7109375" style="2" bestFit="1" customWidth="1"/>
    <col min="94" max="94" width="10.7109375" style="2" customWidth="1"/>
    <col min="95" max="95" width="10.85546875" style="2" customWidth="1"/>
    <col min="96" max="96" width="10.7109375" style="2" bestFit="1" customWidth="1"/>
    <col min="97" max="98" width="10.7109375" style="2" customWidth="1"/>
    <col min="99" max="99" width="10.7109375" style="2" bestFit="1" customWidth="1"/>
    <col min="100" max="101" width="10.7109375" style="2" customWidth="1"/>
    <col min="102" max="102" width="10.7109375" style="2" bestFit="1" customWidth="1"/>
    <col min="103" max="104" width="10.7109375" style="2" customWidth="1"/>
    <col min="105" max="105" width="10.7109375" style="2" bestFit="1" customWidth="1"/>
    <col min="106" max="106" width="10.7109375" style="2" customWidth="1"/>
    <col min="107" max="107" width="10.5703125" style="2" customWidth="1"/>
    <col min="108" max="108" width="10.7109375" style="2" bestFit="1" customWidth="1"/>
    <col min="109" max="109" width="7.28515625" style="2" customWidth="1"/>
    <col min="110" max="110" width="11.140625" style="2" customWidth="1"/>
    <col min="111" max="111" width="10.7109375" style="2" customWidth="1"/>
    <col min="112" max="112" width="10.7109375" style="2" bestFit="1" customWidth="1"/>
    <col min="113" max="113" width="10.7109375" style="2" customWidth="1"/>
    <col min="114" max="115" width="8.140625" style="2" customWidth="1"/>
    <col min="116" max="116" width="10.7109375" style="2" customWidth="1"/>
    <col min="117" max="117" width="10.85546875" style="2" customWidth="1"/>
    <col min="118" max="118" width="10.7109375" style="2" bestFit="1" customWidth="1"/>
    <col min="119" max="119" width="10.7109375" style="2" customWidth="1"/>
    <col min="120" max="121" width="4.85546875" style="2" customWidth="1"/>
    <col min="122" max="122" width="10.7109375" style="2" customWidth="1"/>
    <col min="123" max="123" width="10.5703125" style="2" customWidth="1"/>
    <col min="124" max="124" width="10.7109375" style="2" bestFit="1" customWidth="1"/>
    <col min="125" max="125" width="9.140625" style="2" customWidth="1"/>
    <col min="126" max="127" width="5.85546875" style="2" customWidth="1"/>
    <col min="128" max="128" width="8.28515625" style="2" customWidth="1"/>
    <col min="129" max="129" width="5.42578125" style="2" customWidth="1"/>
    <col min="130" max="130" width="5.5703125" style="2" customWidth="1"/>
    <col min="131" max="131" width="5.42578125" style="2" customWidth="1"/>
    <col min="132" max="132" width="10.7109375" style="2" customWidth="1"/>
    <col min="133" max="133" width="10.5703125" style="2" customWidth="1"/>
    <col min="134" max="134" width="10.7109375" style="2" bestFit="1" customWidth="1"/>
    <col min="135" max="16384" width="10.5703125" style="2"/>
  </cols>
  <sheetData>
    <row r="1" spans="1:134" ht="16.5" customHeight="1" x14ac:dyDescent="0.25">
      <c r="C1" s="46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4" s="6" customFormat="1" ht="11.25" customHeight="1" x14ac:dyDescent="0.25">
      <c r="C2" s="47" t="s">
        <v>80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7"/>
      <c r="T2" s="7"/>
      <c r="U2" s="7"/>
      <c r="V2" s="8"/>
      <c r="W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134" ht="14.25" customHeight="1" x14ac:dyDescent="0.25">
      <c r="C3" s="9"/>
      <c r="D3" s="9"/>
      <c r="E3" s="9"/>
      <c r="F3" s="9"/>
      <c r="G3" s="9"/>
      <c r="H3" s="9"/>
      <c r="I3" s="9"/>
      <c r="J3" s="9"/>
      <c r="L3" s="10"/>
      <c r="M3" s="10"/>
      <c r="N3" s="10"/>
      <c r="O3" s="9"/>
      <c r="P3" s="48" t="s">
        <v>0</v>
      </c>
      <c r="Q3" s="48"/>
      <c r="S3" s="8"/>
      <c r="T3" s="8"/>
      <c r="U3" s="8"/>
      <c r="V3" s="8"/>
      <c r="W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34" s="11" customFormat="1" ht="13.5" customHeight="1" x14ac:dyDescent="0.25">
      <c r="A4" s="82" t="s">
        <v>1</v>
      </c>
      <c r="B4" s="82" t="s">
        <v>37</v>
      </c>
      <c r="C4" s="85" t="s">
        <v>2</v>
      </c>
      <c r="D4" s="85" t="s">
        <v>3</v>
      </c>
      <c r="E4" s="88" t="s">
        <v>38</v>
      </c>
      <c r="F4" s="89"/>
      <c r="G4" s="89"/>
      <c r="H4" s="90"/>
      <c r="I4" s="97" t="s">
        <v>81</v>
      </c>
      <c r="J4" s="98"/>
      <c r="K4" s="98"/>
      <c r="L4" s="98"/>
      <c r="M4" s="99"/>
      <c r="N4" s="106" t="s">
        <v>71</v>
      </c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  <c r="DE4" s="55" t="s">
        <v>39</v>
      </c>
      <c r="DF4" s="73" t="s">
        <v>40</v>
      </c>
      <c r="DG4" s="74"/>
      <c r="DH4" s="75"/>
      <c r="DI4" s="125" t="s">
        <v>4</v>
      </c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55" t="s">
        <v>41</v>
      </c>
      <c r="EB4" s="126" t="s">
        <v>42</v>
      </c>
      <c r="EC4" s="127"/>
      <c r="ED4" s="128"/>
    </row>
    <row r="5" spans="1:134" s="11" customFormat="1" ht="12.75" customHeight="1" x14ac:dyDescent="0.25">
      <c r="A5" s="83"/>
      <c r="B5" s="83"/>
      <c r="C5" s="86"/>
      <c r="D5" s="86"/>
      <c r="E5" s="91"/>
      <c r="F5" s="92"/>
      <c r="G5" s="92"/>
      <c r="H5" s="93"/>
      <c r="I5" s="100"/>
      <c r="J5" s="101"/>
      <c r="K5" s="101"/>
      <c r="L5" s="101"/>
      <c r="M5" s="102"/>
      <c r="N5" s="122" t="s">
        <v>5</v>
      </c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4"/>
      <c r="AU5" s="55" t="s">
        <v>6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6" t="s">
        <v>7</v>
      </c>
      <c r="BK5" s="57"/>
      <c r="BL5" s="57"/>
      <c r="BM5" s="49" t="s">
        <v>43</v>
      </c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1"/>
      <c r="CD5" s="52" t="s">
        <v>8</v>
      </c>
      <c r="CE5" s="53"/>
      <c r="CF5" s="53"/>
      <c r="CG5" s="53"/>
      <c r="CH5" s="53"/>
      <c r="CI5" s="53"/>
      <c r="CJ5" s="53"/>
      <c r="CK5" s="53"/>
      <c r="CL5" s="54"/>
      <c r="CM5" s="49" t="s">
        <v>9</v>
      </c>
      <c r="CN5" s="50"/>
      <c r="CO5" s="50"/>
      <c r="CP5" s="50"/>
      <c r="CQ5" s="50"/>
      <c r="CR5" s="50"/>
      <c r="CS5" s="50"/>
      <c r="CT5" s="50"/>
      <c r="CU5" s="50"/>
      <c r="CV5" s="55" t="s">
        <v>44</v>
      </c>
      <c r="CW5" s="55"/>
      <c r="CX5" s="55"/>
      <c r="CY5" s="56" t="s">
        <v>45</v>
      </c>
      <c r="CZ5" s="57"/>
      <c r="DA5" s="58"/>
      <c r="DB5" s="56" t="s">
        <v>46</v>
      </c>
      <c r="DC5" s="57"/>
      <c r="DD5" s="58"/>
      <c r="DE5" s="55"/>
      <c r="DF5" s="76"/>
      <c r="DG5" s="77"/>
      <c r="DH5" s="78"/>
      <c r="DI5" s="135"/>
      <c r="DJ5" s="135"/>
      <c r="DK5" s="136"/>
      <c r="DL5" s="136"/>
      <c r="DM5" s="136"/>
      <c r="DN5" s="136"/>
      <c r="DO5" s="56" t="s">
        <v>47</v>
      </c>
      <c r="DP5" s="57"/>
      <c r="DQ5" s="58"/>
      <c r="DR5" s="137"/>
      <c r="DS5" s="138"/>
      <c r="DT5" s="138"/>
      <c r="DU5" s="138"/>
      <c r="DV5" s="138"/>
      <c r="DW5" s="138"/>
      <c r="DX5" s="138"/>
      <c r="DY5" s="138"/>
      <c r="DZ5" s="138"/>
      <c r="EA5" s="55"/>
      <c r="EB5" s="129"/>
      <c r="EC5" s="130"/>
      <c r="ED5" s="131"/>
    </row>
    <row r="6" spans="1:134" s="11" customFormat="1" ht="61.5" customHeight="1" x14ac:dyDescent="0.25">
      <c r="A6" s="83"/>
      <c r="B6" s="83"/>
      <c r="C6" s="86"/>
      <c r="D6" s="86"/>
      <c r="E6" s="94"/>
      <c r="F6" s="95"/>
      <c r="G6" s="95"/>
      <c r="H6" s="96"/>
      <c r="I6" s="103"/>
      <c r="J6" s="104"/>
      <c r="K6" s="104"/>
      <c r="L6" s="104"/>
      <c r="M6" s="105"/>
      <c r="N6" s="109" t="s">
        <v>10</v>
      </c>
      <c r="O6" s="110"/>
      <c r="P6" s="110"/>
      <c r="Q6" s="110"/>
      <c r="R6" s="111"/>
      <c r="S6" s="112" t="s">
        <v>48</v>
      </c>
      <c r="T6" s="113"/>
      <c r="U6" s="113"/>
      <c r="V6" s="113"/>
      <c r="W6" s="114"/>
      <c r="X6" s="112" t="s">
        <v>49</v>
      </c>
      <c r="Y6" s="113"/>
      <c r="Z6" s="113"/>
      <c r="AA6" s="113"/>
      <c r="AB6" s="114"/>
      <c r="AC6" s="112" t="s">
        <v>50</v>
      </c>
      <c r="AD6" s="113"/>
      <c r="AE6" s="113"/>
      <c r="AF6" s="113"/>
      <c r="AG6" s="114"/>
      <c r="AH6" s="112" t="s">
        <v>51</v>
      </c>
      <c r="AI6" s="113"/>
      <c r="AJ6" s="113"/>
      <c r="AK6" s="113"/>
      <c r="AL6" s="114"/>
      <c r="AM6" s="112" t="s">
        <v>52</v>
      </c>
      <c r="AN6" s="113"/>
      <c r="AO6" s="113"/>
      <c r="AP6" s="113"/>
      <c r="AQ6" s="114"/>
      <c r="AR6" s="144" t="s">
        <v>53</v>
      </c>
      <c r="AS6" s="144"/>
      <c r="AT6" s="144"/>
      <c r="AU6" s="62" t="s">
        <v>54</v>
      </c>
      <c r="AV6" s="63"/>
      <c r="AW6" s="63"/>
      <c r="AX6" s="62" t="s">
        <v>55</v>
      </c>
      <c r="AY6" s="63"/>
      <c r="AZ6" s="64"/>
      <c r="BA6" s="65" t="s">
        <v>56</v>
      </c>
      <c r="BB6" s="66"/>
      <c r="BC6" s="67"/>
      <c r="BD6" s="65" t="s">
        <v>57</v>
      </c>
      <c r="BE6" s="66"/>
      <c r="BF6" s="66"/>
      <c r="BG6" s="68" t="s">
        <v>58</v>
      </c>
      <c r="BH6" s="69"/>
      <c r="BI6" s="69"/>
      <c r="BJ6" s="59"/>
      <c r="BK6" s="60"/>
      <c r="BL6" s="60"/>
      <c r="BM6" s="141" t="s">
        <v>59</v>
      </c>
      <c r="BN6" s="142"/>
      <c r="BO6" s="142"/>
      <c r="BP6" s="142"/>
      <c r="BQ6" s="143"/>
      <c r="BR6" s="72" t="s">
        <v>60</v>
      </c>
      <c r="BS6" s="72"/>
      <c r="BT6" s="72"/>
      <c r="BU6" s="72" t="s">
        <v>61</v>
      </c>
      <c r="BV6" s="72"/>
      <c r="BW6" s="72"/>
      <c r="BX6" s="72" t="s">
        <v>62</v>
      </c>
      <c r="BY6" s="72"/>
      <c r="BZ6" s="72"/>
      <c r="CA6" s="72" t="s">
        <v>63</v>
      </c>
      <c r="CB6" s="72"/>
      <c r="CC6" s="72"/>
      <c r="CD6" s="72" t="s">
        <v>82</v>
      </c>
      <c r="CE6" s="72"/>
      <c r="CF6" s="72"/>
      <c r="CG6" s="52" t="s">
        <v>83</v>
      </c>
      <c r="CH6" s="53"/>
      <c r="CI6" s="53"/>
      <c r="CJ6" s="72" t="s">
        <v>64</v>
      </c>
      <c r="CK6" s="72"/>
      <c r="CL6" s="72"/>
      <c r="CM6" s="70" t="s">
        <v>65</v>
      </c>
      <c r="CN6" s="71"/>
      <c r="CO6" s="53"/>
      <c r="CP6" s="72" t="s">
        <v>66</v>
      </c>
      <c r="CQ6" s="72"/>
      <c r="CR6" s="72"/>
      <c r="CS6" s="52" t="s">
        <v>84</v>
      </c>
      <c r="CT6" s="53"/>
      <c r="CU6" s="53"/>
      <c r="CV6" s="55"/>
      <c r="CW6" s="55"/>
      <c r="CX6" s="55"/>
      <c r="CY6" s="59"/>
      <c r="CZ6" s="60"/>
      <c r="DA6" s="61"/>
      <c r="DB6" s="59"/>
      <c r="DC6" s="60"/>
      <c r="DD6" s="61"/>
      <c r="DE6" s="55"/>
      <c r="DF6" s="79"/>
      <c r="DG6" s="80"/>
      <c r="DH6" s="81"/>
      <c r="DI6" s="56" t="s">
        <v>85</v>
      </c>
      <c r="DJ6" s="57"/>
      <c r="DK6" s="58"/>
      <c r="DL6" s="56" t="s">
        <v>86</v>
      </c>
      <c r="DM6" s="57"/>
      <c r="DN6" s="58"/>
      <c r="DO6" s="59"/>
      <c r="DP6" s="60"/>
      <c r="DQ6" s="61"/>
      <c r="DR6" s="56" t="s">
        <v>87</v>
      </c>
      <c r="DS6" s="57"/>
      <c r="DT6" s="58"/>
      <c r="DU6" s="56" t="s">
        <v>88</v>
      </c>
      <c r="DV6" s="57"/>
      <c r="DW6" s="58"/>
      <c r="DX6" s="68" t="s">
        <v>89</v>
      </c>
      <c r="DY6" s="69"/>
      <c r="DZ6" s="69"/>
      <c r="EA6" s="55"/>
      <c r="EB6" s="132"/>
      <c r="EC6" s="133"/>
      <c r="ED6" s="134"/>
    </row>
    <row r="7" spans="1:134" s="44" customFormat="1" ht="22.5" customHeight="1" x14ac:dyDescent="0.2">
      <c r="A7" s="83"/>
      <c r="B7" s="83"/>
      <c r="C7" s="86"/>
      <c r="D7" s="86"/>
      <c r="E7" s="139" t="s">
        <v>74</v>
      </c>
      <c r="F7" s="115" t="s">
        <v>68</v>
      </c>
      <c r="G7" s="116"/>
      <c r="H7" s="117"/>
      <c r="I7" s="139" t="s">
        <v>74</v>
      </c>
      <c r="J7" s="115" t="s">
        <v>68</v>
      </c>
      <c r="K7" s="116"/>
      <c r="L7" s="116"/>
      <c r="M7" s="117"/>
      <c r="N7" s="139" t="s">
        <v>75</v>
      </c>
      <c r="O7" s="115" t="s">
        <v>68</v>
      </c>
      <c r="P7" s="116"/>
      <c r="Q7" s="116"/>
      <c r="R7" s="117"/>
      <c r="S7" s="118" t="s">
        <v>74</v>
      </c>
      <c r="T7" s="115" t="s">
        <v>68</v>
      </c>
      <c r="U7" s="116"/>
      <c r="V7" s="116"/>
      <c r="W7" s="117"/>
      <c r="X7" s="118" t="s">
        <v>74</v>
      </c>
      <c r="Y7" s="115" t="s">
        <v>68</v>
      </c>
      <c r="Z7" s="116"/>
      <c r="AA7" s="116"/>
      <c r="AB7" s="117"/>
      <c r="AC7" s="118" t="s">
        <v>74</v>
      </c>
      <c r="AD7" s="115" t="s">
        <v>68</v>
      </c>
      <c r="AE7" s="116"/>
      <c r="AF7" s="116"/>
      <c r="AG7" s="117"/>
      <c r="AH7" s="118" t="s">
        <v>74</v>
      </c>
      <c r="AI7" s="115" t="s">
        <v>68</v>
      </c>
      <c r="AJ7" s="116"/>
      <c r="AK7" s="116"/>
      <c r="AL7" s="117"/>
      <c r="AM7" s="118" t="s">
        <v>75</v>
      </c>
      <c r="AN7" s="115" t="s">
        <v>68</v>
      </c>
      <c r="AO7" s="116"/>
      <c r="AP7" s="116"/>
      <c r="AQ7" s="117"/>
      <c r="AR7" s="118" t="s">
        <v>67</v>
      </c>
      <c r="AS7" s="120" t="s">
        <v>68</v>
      </c>
      <c r="AT7" s="121"/>
      <c r="AU7" s="118" t="s">
        <v>67</v>
      </c>
      <c r="AV7" s="120" t="s">
        <v>68</v>
      </c>
      <c r="AW7" s="121"/>
      <c r="AX7" s="118" t="s">
        <v>74</v>
      </c>
      <c r="AY7" s="115" t="s">
        <v>68</v>
      </c>
      <c r="AZ7" s="117"/>
      <c r="BA7" s="118" t="s">
        <v>67</v>
      </c>
      <c r="BB7" s="120" t="s">
        <v>68</v>
      </c>
      <c r="BC7" s="121"/>
      <c r="BD7" s="118" t="s">
        <v>74</v>
      </c>
      <c r="BE7" s="115" t="s">
        <v>68</v>
      </c>
      <c r="BF7" s="117"/>
      <c r="BG7" s="118" t="s">
        <v>67</v>
      </c>
      <c r="BH7" s="120" t="s">
        <v>68</v>
      </c>
      <c r="BI7" s="121"/>
      <c r="BJ7" s="118" t="s">
        <v>67</v>
      </c>
      <c r="BK7" s="120" t="s">
        <v>68</v>
      </c>
      <c r="BL7" s="121"/>
      <c r="BM7" s="139" t="s">
        <v>74</v>
      </c>
      <c r="BN7" s="120" t="s">
        <v>68</v>
      </c>
      <c r="BO7" s="145"/>
      <c r="BP7" s="145"/>
      <c r="BQ7" s="121"/>
      <c r="BR7" s="118" t="s">
        <v>74</v>
      </c>
      <c r="BS7" s="115" t="s">
        <v>68</v>
      </c>
      <c r="BT7" s="117"/>
      <c r="BU7" s="118" t="s">
        <v>74</v>
      </c>
      <c r="BV7" s="115" t="s">
        <v>68</v>
      </c>
      <c r="BW7" s="117"/>
      <c r="BX7" s="118" t="s">
        <v>74</v>
      </c>
      <c r="BY7" s="115" t="s">
        <v>68</v>
      </c>
      <c r="BZ7" s="117"/>
      <c r="CA7" s="118" t="s">
        <v>74</v>
      </c>
      <c r="CB7" s="115" t="s">
        <v>68</v>
      </c>
      <c r="CC7" s="117"/>
      <c r="CD7" s="118" t="s">
        <v>67</v>
      </c>
      <c r="CE7" s="120" t="s">
        <v>68</v>
      </c>
      <c r="CF7" s="121"/>
      <c r="CG7" s="118" t="s">
        <v>74</v>
      </c>
      <c r="CH7" s="115" t="s">
        <v>68</v>
      </c>
      <c r="CI7" s="117"/>
      <c r="CJ7" s="118" t="s">
        <v>74</v>
      </c>
      <c r="CK7" s="115" t="s">
        <v>68</v>
      </c>
      <c r="CL7" s="117"/>
      <c r="CM7" s="118" t="s">
        <v>74</v>
      </c>
      <c r="CN7" s="120" t="s">
        <v>68</v>
      </c>
      <c r="CO7" s="121"/>
      <c r="CP7" s="118" t="s">
        <v>74</v>
      </c>
      <c r="CQ7" s="120" t="s">
        <v>68</v>
      </c>
      <c r="CR7" s="121"/>
      <c r="CS7" s="118" t="s">
        <v>74</v>
      </c>
      <c r="CT7" s="120" t="s">
        <v>68</v>
      </c>
      <c r="CU7" s="121"/>
      <c r="CV7" s="118" t="s">
        <v>74</v>
      </c>
      <c r="CW7" s="120" t="s">
        <v>68</v>
      </c>
      <c r="CX7" s="121"/>
      <c r="CY7" s="118" t="s">
        <v>74</v>
      </c>
      <c r="CZ7" s="120" t="s">
        <v>68</v>
      </c>
      <c r="DA7" s="121"/>
      <c r="DB7" s="118" t="s">
        <v>74</v>
      </c>
      <c r="DC7" s="120" t="s">
        <v>68</v>
      </c>
      <c r="DD7" s="121"/>
      <c r="DE7" s="148" t="s">
        <v>69</v>
      </c>
      <c r="DF7" s="118" t="s">
        <v>74</v>
      </c>
      <c r="DG7" s="120" t="s">
        <v>68</v>
      </c>
      <c r="DH7" s="121"/>
      <c r="DI7" s="118" t="s">
        <v>67</v>
      </c>
      <c r="DJ7" s="120" t="s">
        <v>68</v>
      </c>
      <c r="DK7" s="121"/>
      <c r="DL7" s="118" t="s">
        <v>74</v>
      </c>
      <c r="DM7" s="120" t="s">
        <v>68</v>
      </c>
      <c r="DN7" s="121"/>
      <c r="DO7" s="118" t="s">
        <v>67</v>
      </c>
      <c r="DP7" s="120" t="s">
        <v>68</v>
      </c>
      <c r="DQ7" s="121"/>
      <c r="DR7" s="118" t="s">
        <v>74</v>
      </c>
      <c r="DS7" s="120" t="s">
        <v>68</v>
      </c>
      <c r="DT7" s="121"/>
      <c r="DU7" s="118" t="s">
        <v>67</v>
      </c>
      <c r="DV7" s="120" t="s">
        <v>68</v>
      </c>
      <c r="DW7" s="121"/>
      <c r="DX7" s="118" t="s">
        <v>74</v>
      </c>
      <c r="DY7" s="120" t="s">
        <v>68</v>
      </c>
      <c r="DZ7" s="121"/>
      <c r="EA7" s="55" t="s">
        <v>69</v>
      </c>
      <c r="EB7" s="118" t="s">
        <v>74</v>
      </c>
      <c r="EC7" s="120" t="s">
        <v>68</v>
      </c>
      <c r="ED7" s="121"/>
    </row>
    <row r="8" spans="1:134" s="44" customFormat="1" ht="38.25" customHeight="1" x14ac:dyDescent="0.2">
      <c r="A8" s="84"/>
      <c r="B8" s="84"/>
      <c r="C8" s="87"/>
      <c r="D8" s="87"/>
      <c r="E8" s="140"/>
      <c r="F8" s="42" t="s">
        <v>76</v>
      </c>
      <c r="G8" s="43" t="s">
        <v>90</v>
      </c>
      <c r="H8" s="43" t="s">
        <v>79</v>
      </c>
      <c r="I8" s="140"/>
      <c r="J8" s="42" t="s">
        <v>76</v>
      </c>
      <c r="K8" s="43" t="s">
        <v>90</v>
      </c>
      <c r="L8" s="43" t="s">
        <v>78</v>
      </c>
      <c r="M8" s="43" t="s">
        <v>79</v>
      </c>
      <c r="N8" s="140"/>
      <c r="O8" s="42" t="s">
        <v>76</v>
      </c>
      <c r="P8" s="43" t="s">
        <v>90</v>
      </c>
      <c r="Q8" s="43" t="s">
        <v>78</v>
      </c>
      <c r="R8" s="43" t="s">
        <v>79</v>
      </c>
      <c r="S8" s="119"/>
      <c r="T8" s="42" t="s">
        <v>76</v>
      </c>
      <c r="U8" s="43" t="s">
        <v>90</v>
      </c>
      <c r="V8" s="43" t="s">
        <v>78</v>
      </c>
      <c r="W8" s="43" t="s">
        <v>70</v>
      </c>
      <c r="X8" s="119"/>
      <c r="Y8" s="42" t="s">
        <v>76</v>
      </c>
      <c r="Z8" s="43" t="s">
        <v>90</v>
      </c>
      <c r="AA8" s="43" t="s">
        <v>78</v>
      </c>
      <c r="AB8" s="43" t="s">
        <v>70</v>
      </c>
      <c r="AC8" s="119"/>
      <c r="AD8" s="42" t="s">
        <v>76</v>
      </c>
      <c r="AE8" s="43" t="s">
        <v>90</v>
      </c>
      <c r="AF8" s="43" t="s">
        <v>78</v>
      </c>
      <c r="AG8" s="43" t="s">
        <v>70</v>
      </c>
      <c r="AH8" s="119"/>
      <c r="AI8" s="42" t="s">
        <v>76</v>
      </c>
      <c r="AJ8" s="43" t="s">
        <v>90</v>
      </c>
      <c r="AK8" s="43" t="s">
        <v>78</v>
      </c>
      <c r="AL8" s="43" t="s">
        <v>79</v>
      </c>
      <c r="AM8" s="119"/>
      <c r="AN8" s="42" t="s">
        <v>76</v>
      </c>
      <c r="AO8" s="43" t="s">
        <v>90</v>
      </c>
      <c r="AP8" s="43" t="s">
        <v>78</v>
      </c>
      <c r="AQ8" s="43" t="s">
        <v>70</v>
      </c>
      <c r="AR8" s="119"/>
      <c r="AS8" s="42" t="s">
        <v>72</v>
      </c>
      <c r="AT8" s="43" t="s">
        <v>73</v>
      </c>
      <c r="AU8" s="119"/>
      <c r="AV8" s="42" t="s">
        <v>72</v>
      </c>
      <c r="AW8" s="43" t="s">
        <v>73</v>
      </c>
      <c r="AX8" s="119"/>
      <c r="AY8" s="42" t="s">
        <v>76</v>
      </c>
      <c r="AZ8" s="43" t="s">
        <v>77</v>
      </c>
      <c r="BA8" s="119"/>
      <c r="BB8" s="42" t="s">
        <v>72</v>
      </c>
      <c r="BC8" s="43" t="s">
        <v>73</v>
      </c>
      <c r="BD8" s="119"/>
      <c r="BE8" s="42" t="s">
        <v>76</v>
      </c>
      <c r="BF8" s="43" t="s">
        <v>90</v>
      </c>
      <c r="BG8" s="119"/>
      <c r="BH8" s="42" t="s">
        <v>72</v>
      </c>
      <c r="BI8" s="43" t="s">
        <v>73</v>
      </c>
      <c r="BJ8" s="119"/>
      <c r="BK8" s="42" t="s">
        <v>72</v>
      </c>
      <c r="BL8" s="43" t="s">
        <v>73</v>
      </c>
      <c r="BM8" s="140"/>
      <c r="BN8" s="42" t="s">
        <v>76</v>
      </c>
      <c r="BO8" s="43" t="s">
        <v>90</v>
      </c>
      <c r="BP8" s="43" t="s">
        <v>78</v>
      </c>
      <c r="BQ8" s="43" t="s">
        <v>70</v>
      </c>
      <c r="BR8" s="119"/>
      <c r="BS8" s="42" t="s">
        <v>76</v>
      </c>
      <c r="BT8" s="43" t="s">
        <v>90</v>
      </c>
      <c r="BU8" s="119"/>
      <c r="BV8" s="42" t="s">
        <v>76</v>
      </c>
      <c r="BW8" s="43" t="s">
        <v>90</v>
      </c>
      <c r="BX8" s="119"/>
      <c r="BY8" s="42" t="s">
        <v>76</v>
      </c>
      <c r="BZ8" s="43" t="s">
        <v>90</v>
      </c>
      <c r="CA8" s="119"/>
      <c r="CB8" s="42" t="s">
        <v>76</v>
      </c>
      <c r="CC8" s="43" t="s">
        <v>90</v>
      </c>
      <c r="CD8" s="119"/>
      <c r="CE8" s="42" t="s">
        <v>72</v>
      </c>
      <c r="CF8" s="43" t="s">
        <v>73</v>
      </c>
      <c r="CG8" s="119"/>
      <c r="CH8" s="42" t="s">
        <v>76</v>
      </c>
      <c r="CI8" s="43" t="s">
        <v>90</v>
      </c>
      <c r="CJ8" s="119"/>
      <c r="CK8" s="42" t="s">
        <v>76</v>
      </c>
      <c r="CL8" s="43" t="s">
        <v>90</v>
      </c>
      <c r="CM8" s="119"/>
      <c r="CN8" s="42" t="s">
        <v>76</v>
      </c>
      <c r="CO8" s="43" t="s">
        <v>90</v>
      </c>
      <c r="CP8" s="119"/>
      <c r="CQ8" s="42" t="s">
        <v>76</v>
      </c>
      <c r="CR8" s="43" t="s">
        <v>90</v>
      </c>
      <c r="CS8" s="119"/>
      <c r="CT8" s="42" t="s">
        <v>76</v>
      </c>
      <c r="CU8" s="43" t="s">
        <v>90</v>
      </c>
      <c r="CV8" s="119"/>
      <c r="CW8" s="42" t="s">
        <v>76</v>
      </c>
      <c r="CX8" s="43" t="s">
        <v>90</v>
      </c>
      <c r="CY8" s="119"/>
      <c r="CZ8" s="42" t="s">
        <v>76</v>
      </c>
      <c r="DA8" s="43" t="s">
        <v>90</v>
      </c>
      <c r="DB8" s="119"/>
      <c r="DC8" s="42" t="s">
        <v>76</v>
      </c>
      <c r="DD8" s="43" t="s">
        <v>90</v>
      </c>
      <c r="DE8" s="148"/>
      <c r="DF8" s="119"/>
      <c r="DG8" s="42" t="s">
        <v>76</v>
      </c>
      <c r="DH8" s="43" t="s">
        <v>90</v>
      </c>
      <c r="DI8" s="119"/>
      <c r="DJ8" s="42" t="s">
        <v>72</v>
      </c>
      <c r="DK8" s="43" t="s">
        <v>91</v>
      </c>
      <c r="DL8" s="119"/>
      <c r="DM8" s="42" t="s">
        <v>76</v>
      </c>
      <c r="DN8" s="43" t="s">
        <v>90</v>
      </c>
      <c r="DO8" s="119"/>
      <c r="DP8" s="42" t="s">
        <v>72</v>
      </c>
      <c r="DQ8" s="43" t="s">
        <v>73</v>
      </c>
      <c r="DR8" s="119"/>
      <c r="DS8" s="42" t="s">
        <v>76</v>
      </c>
      <c r="DT8" s="43" t="s">
        <v>90</v>
      </c>
      <c r="DU8" s="119"/>
      <c r="DV8" s="42" t="s">
        <v>72</v>
      </c>
      <c r="DW8" s="43" t="s">
        <v>73</v>
      </c>
      <c r="DX8" s="119"/>
      <c r="DY8" s="42" t="s">
        <v>76</v>
      </c>
      <c r="DZ8" s="43" t="s">
        <v>77</v>
      </c>
      <c r="EA8" s="55"/>
      <c r="EB8" s="119"/>
      <c r="EC8" s="42" t="s">
        <v>76</v>
      </c>
      <c r="ED8" s="43" t="s">
        <v>90</v>
      </c>
    </row>
    <row r="9" spans="1:134" s="16" customFormat="1" ht="11.25" customHeight="1" x14ac:dyDescent="0.25">
      <c r="A9" s="12"/>
      <c r="B9" s="12">
        <v>1</v>
      </c>
      <c r="C9" s="13">
        <v>2</v>
      </c>
      <c r="D9" s="12">
        <v>3</v>
      </c>
      <c r="E9" s="14">
        <v>4</v>
      </c>
      <c r="F9" s="12">
        <v>5</v>
      </c>
      <c r="G9" s="13">
        <v>6</v>
      </c>
      <c r="H9" s="13">
        <v>8</v>
      </c>
      <c r="I9" s="15">
        <v>9</v>
      </c>
      <c r="J9" s="13">
        <v>10</v>
      </c>
      <c r="K9" s="12">
        <v>11</v>
      </c>
      <c r="L9" s="13">
        <v>12</v>
      </c>
      <c r="M9" s="12">
        <v>13</v>
      </c>
      <c r="N9" s="14">
        <v>14</v>
      </c>
      <c r="O9" s="12">
        <v>15</v>
      </c>
      <c r="P9" s="13">
        <v>16</v>
      </c>
      <c r="Q9" s="12">
        <v>17</v>
      </c>
      <c r="R9" s="13">
        <v>18</v>
      </c>
      <c r="S9" s="12">
        <v>19</v>
      </c>
      <c r="T9" s="13">
        <v>20</v>
      </c>
      <c r="U9" s="12">
        <v>21</v>
      </c>
      <c r="V9" s="13">
        <v>22</v>
      </c>
      <c r="W9" s="12">
        <v>23</v>
      </c>
      <c r="X9" s="13">
        <v>24</v>
      </c>
      <c r="Y9" s="12">
        <v>25</v>
      </c>
      <c r="Z9" s="13">
        <v>26</v>
      </c>
      <c r="AA9" s="12">
        <v>27</v>
      </c>
      <c r="AB9" s="13">
        <v>28</v>
      </c>
      <c r="AC9" s="12">
        <v>29</v>
      </c>
      <c r="AD9" s="13">
        <v>30</v>
      </c>
      <c r="AE9" s="12">
        <v>31</v>
      </c>
      <c r="AF9" s="13">
        <v>32</v>
      </c>
      <c r="AG9" s="12">
        <v>33</v>
      </c>
      <c r="AH9" s="13">
        <v>34</v>
      </c>
      <c r="AI9" s="12">
        <v>35</v>
      </c>
      <c r="AJ9" s="13">
        <v>36</v>
      </c>
      <c r="AK9" s="12">
        <v>37</v>
      </c>
      <c r="AL9" s="13">
        <v>38</v>
      </c>
      <c r="AM9" s="12">
        <v>39</v>
      </c>
      <c r="AN9" s="13">
        <v>40</v>
      </c>
      <c r="AO9" s="12">
        <v>41</v>
      </c>
      <c r="AP9" s="13">
        <v>42</v>
      </c>
      <c r="AQ9" s="12">
        <v>43</v>
      </c>
      <c r="AR9" s="13">
        <v>44</v>
      </c>
      <c r="AS9" s="12">
        <v>45</v>
      </c>
      <c r="AT9" s="13">
        <v>46</v>
      </c>
      <c r="AU9" s="12">
        <v>47</v>
      </c>
      <c r="AV9" s="13">
        <v>48</v>
      </c>
      <c r="AW9" s="12">
        <v>49</v>
      </c>
      <c r="AX9" s="13">
        <v>50</v>
      </c>
      <c r="AY9" s="12">
        <v>51</v>
      </c>
      <c r="AZ9" s="13">
        <v>52</v>
      </c>
      <c r="BA9" s="12">
        <v>53</v>
      </c>
      <c r="BB9" s="13">
        <v>54</v>
      </c>
      <c r="BC9" s="12">
        <v>55</v>
      </c>
      <c r="BD9" s="13">
        <v>56</v>
      </c>
      <c r="BE9" s="12">
        <v>57</v>
      </c>
      <c r="BF9" s="13">
        <v>58</v>
      </c>
      <c r="BG9" s="12">
        <v>59</v>
      </c>
      <c r="BH9" s="13">
        <v>60</v>
      </c>
      <c r="BI9" s="12">
        <v>61</v>
      </c>
      <c r="BJ9" s="13">
        <v>62</v>
      </c>
      <c r="BK9" s="12">
        <v>63</v>
      </c>
      <c r="BL9" s="13">
        <v>64</v>
      </c>
      <c r="BM9" s="12">
        <v>65</v>
      </c>
      <c r="BN9" s="13">
        <v>66</v>
      </c>
      <c r="BO9" s="12">
        <v>67</v>
      </c>
      <c r="BP9" s="13">
        <v>68</v>
      </c>
      <c r="BQ9" s="12">
        <v>69</v>
      </c>
      <c r="BR9" s="13">
        <v>70</v>
      </c>
      <c r="BS9" s="12">
        <v>71</v>
      </c>
      <c r="BT9" s="13">
        <v>72</v>
      </c>
      <c r="BU9" s="12">
        <v>73</v>
      </c>
      <c r="BV9" s="13">
        <v>74</v>
      </c>
      <c r="BW9" s="12">
        <v>75</v>
      </c>
      <c r="BX9" s="13">
        <v>76</v>
      </c>
      <c r="BY9" s="12">
        <v>77</v>
      </c>
      <c r="BZ9" s="13">
        <v>78</v>
      </c>
      <c r="CA9" s="12">
        <v>79</v>
      </c>
      <c r="CB9" s="13">
        <v>80</v>
      </c>
      <c r="CC9" s="12">
        <v>81</v>
      </c>
      <c r="CD9" s="13">
        <v>82</v>
      </c>
      <c r="CE9" s="12">
        <v>83</v>
      </c>
      <c r="CF9" s="13">
        <v>84</v>
      </c>
      <c r="CG9" s="12">
        <v>85</v>
      </c>
      <c r="CH9" s="13">
        <v>86</v>
      </c>
      <c r="CI9" s="12">
        <v>87</v>
      </c>
      <c r="CJ9" s="13">
        <v>88</v>
      </c>
      <c r="CK9" s="12">
        <v>89</v>
      </c>
      <c r="CL9" s="13">
        <v>90</v>
      </c>
      <c r="CM9" s="12">
        <v>91</v>
      </c>
      <c r="CN9" s="13">
        <v>92</v>
      </c>
      <c r="CO9" s="12">
        <v>93</v>
      </c>
      <c r="CP9" s="13">
        <v>94</v>
      </c>
      <c r="CQ9" s="12">
        <v>95</v>
      </c>
      <c r="CR9" s="13">
        <v>96</v>
      </c>
      <c r="CS9" s="12">
        <v>97</v>
      </c>
      <c r="CT9" s="13">
        <v>98</v>
      </c>
      <c r="CU9" s="12">
        <v>99</v>
      </c>
      <c r="CV9" s="13">
        <v>100</v>
      </c>
      <c r="CW9" s="12">
        <v>101</v>
      </c>
      <c r="CX9" s="13">
        <v>102</v>
      </c>
      <c r="CY9" s="12">
        <v>103</v>
      </c>
      <c r="CZ9" s="13">
        <v>104</v>
      </c>
      <c r="DA9" s="12">
        <v>105</v>
      </c>
      <c r="DB9" s="13">
        <v>106</v>
      </c>
      <c r="DC9" s="12">
        <v>107</v>
      </c>
      <c r="DD9" s="13">
        <v>108</v>
      </c>
      <c r="DE9" s="12">
        <v>109</v>
      </c>
      <c r="DF9" s="13">
        <v>110</v>
      </c>
      <c r="DG9" s="12">
        <v>111</v>
      </c>
      <c r="DH9" s="13">
        <v>112</v>
      </c>
      <c r="DI9" s="12">
        <v>113</v>
      </c>
      <c r="DJ9" s="13">
        <v>114</v>
      </c>
      <c r="DK9" s="12">
        <v>115</v>
      </c>
      <c r="DL9" s="13">
        <v>116</v>
      </c>
      <c r="DM9" s="12">
        <v>117</v>
      </c>
      <c r="DN9" s="13">
        <v>118</v>
      </c>
      <c r="DO9" s="12">
        <v>119</v>
      </c>
      <c r="DP9" s="13">
        <v>120</v>
      </c>
      <c r="DQ9" s="12">
        <v>121</v>
      </c>
      <c r="DR9" s="13">
        <v>122</v>
      </c>
      <c r="DS9" s="12">
        <v>123</v>
      </c>
      <c r="DT9" s="13">
        <v>124</v>
      </c>
      <c r="DU9" s="12">
        <v>125</v>
      </c>
      <c r="DV9" s="13">
        <v>126</v>
      </c>
      <c r="DW9" s="12">
        <v>127</v>
      </c>
      <c r="DX9" s="13">
        <v>128</v>
      </c>
      <c r="DY9" s="12">
        <v>129</v>
      </c>
      <c r="DZ9" s="13">
        <v>130</v>
      </c>
      <c r="EA9" s="12">
        <v>131</v>
      </c>
      <c r="EB9" s="13">
        <v>132</v>
      </c>
      <c r="EC9" s="12">
        <v>133</v>
      </c>
      <c r="ED9" s="13">
        <v>134</v>
      </c>
    </row>
    <row r="10" spans="1:134" s="31" customFormat="1" ht="15" customHeight="1" x14ac:dyDescent="0.25">
      <c r="A10" s="17">
        <v>1</v>
      </c>
      <c r="B10" s="18" t="s">
        <v>11</v>
      </c>
      <c r="C10" s="19">
        <v>175917.3</v>
      </c>
      <c r="D10" s="20">
        <v>0</v>
      </c>
      <c r="E10" s="21">
        <f>DF10+EB10-DX10</f>
        <v>810985.86499999999</v>
      </c>
      <c r="F10" s="45">
        <f>DG10+EC10-DY10</f>
        <v>810985.86499999999</v>
      </c>
      <c r="G10" s="22">
        <f t="shared" ref="G10:G33" si="0">DH10+ED10-DZ10</f>
        <v>720045.06409999984</v>
      </c>
      <c r="H10" s="22">
        <f t="shared" ref="H10:H34" si="1">G10/E10*100</f>
        <v>88.786388909503358</v>
      </c>
      <c r="I10" s="21">
        <f t="shared" ref="I10:J33" si="2">S10+X10+AC10+AH10+AM10+AR10+BJ10+BR10+BU10+BX10+CA10+CD10+CJ10+CM10+CS10+CV10+DB10</f>
        <v>311069.565</v>
      </c>
      <c r="J10" s="45">
        <f t="shared" si="2"/>
        <v>311069.565</v>
      </c>
      <c r="K10" s="22">
        <f t="shared" ref="K10:K33" si="3">U10+Z10+AE10+AJ10+AO10+AT10+BL10+BT10+BW10+BZ10+CC10+CF10+CL10+CO10+CU10+CX10+DD10</f>
        <v>263340.91409999999</v>
      </c>
      <c r="L10" s="22">
        <f t="shared" ref="L10:L34" si="4">K10/J10*100</f>
        <v>84.656598950784527</v>
      </c>
      <c r="M10" s="22">
        <f t="shared" ref="M10:M34" si="5">K10/I10*100</f>
        <v>84.656598950784527</v>
      </c>
      <c r="N10" s="21">
        <f>S10+AC10</f>
        <v>89786</v>
      </c>
      <c r="O10" s="21">
        <f t="shared" ref="O10:P25" si="6">T10+AD10</f>
        <v>89786</v>
      </c>
      <c r="P10" s="45">
        <f t="shared" si="6"/>
        <v>81087.207999999999</v>
      </c>
      <c r="Q10" s="22">
        <f t="shared" ref="Q10:Q34" si="7">P10/O10*100</f>
        <v>90.311638785556767</v>
      </c>
      <c r="R10" s="23">
        <f t="shared" ref="R10:R34" si="8">P10/N10*100</f>
        <v>90.311638785556767</v>
      </c>
      <c r="S10" s="22">
        <v>25657</v>
      </c>
      <c r="T10" s="22">
        <v>25657</v>
      </c>
      <c r="U10" s="24">
        <v>20040.112000000001</v>
      </c>
      <c r="V10" s="22">
        <f t="shared" ref="V10:V15" si="9">U10/T10*100</f>
        <v>78.10777565576646</v>
      </c>
      <c r="W10" s="23">
        <f t="shared" ref="W10:W15" si="10">U10/S10*100</f>
        <v>78.10777565576646</v>
      </c>
      <c r="X10" s="24">
        <v>35976</v>
      </c>
      <c r="Y10" s="24">
        <v>35976</v>
      </c>
      <c r="Z10" s="24">
        <v>25615.586299999999</v>
      </c>
      <c r="AA10" s="22">
        <f t="shared" ref="AA10:AA34" si="11">Z10/Y10*100</f>
        <v>71.201874305092289</v>
      </c>
      <c r="AB10" s="23">
        <f t="shared" ref="AB10:AB34" si="12">Z10/X10*100</f>
        <v>71.201874305092289</v>
      </c>
      <c r="AC10" s="22">
        <v>64129</v>
      </c>
      <c r="AD10" s="24">
        <v>64129</v>
      </c>
      <c r="AE10" s="24">
        <v>61047.095999999998</v>
      </c>
      <c r="AF10" s="22">
        <f t="shared" ref="AF10:AF34" si="13">AE10/AD10*100</f>
        <v>95.19421166710849</v>
      </c>
      <c r="AG10" s="23">
        <f t="shared" ref="AG10:AG34" si="14">AE10/AC10*100</f>
        <v>95.19421166710849</v>
      </c>
      <c r="AH10" s="23">
        <v>20860</v>
      </c>
      <c r="AI10" s="25">
        <v>20860</v>
      </c>
      <c r="AJ10" s="24">
        <v>14186.800999999999</v>
      </c>
      <c r="AK10" s="22">
        <f t="shared" ref="AK10:AK17" si="15">AJ10/AI10*100</f>
        <v>68.009592521572387</v>
      </c>
      <c r="AL10" s="23">
        <f t="shared" ref="AL10:AL17" si="16">AJ10/AH10*100</f>
        <v>68.009592521572387</v>
      </c>
      <c r="AM10" s="24">
        <v>4900</v>
      </c>
      <c r="AN10" s="24">
        <v>4900</v>
      </c>
      <c r="AO10" s="24">
        <v>4753.2</v>
      </c>
      <c r="AP10" s="22">
        <f>AO10/AN10*100</f>
        <v>97.004081632653055</v>
      </c>
      <c r="AQ10" s="23">
        <f>AO10/AM10*100</f>
        <v>97.004081632653055</v>
      </c>
      <c r="AR10" s="26"/>
      <c r="AS10" s="26"/>
      <c r="AT10" s="23"/>
      <c r="AU10" s="23"/>
      <c r="AV10" s="23"/>
      <c r="AW10" s="23"/>
      <c r="AX10" s="24">
        <v>481477.9</v>
      </c>
      <c r="AY10" s="24">
        <v>481477.9</v>
      </c>
      <c r="AZ10" s="24">
        <v>441355.1</v>
      </c>
      <c r="BA10" s="27"/>
      <c r="BB10" s="27"/>
      <c r="BC10" s="27"/>
      <c r="BD10" s="28">
        <v>10501.9</v>
      </c>
      <c r="BE10" s="28">
        <v>10501.9</v>
      </c>
      <c r="BF10" s="28">
        <v>12256.2</v>
      </c>
      <c r="BG10" s="23"/>
      <c r="BH10" s="23"/>
      <c r="BI10" s="23"/>
      <c r="BJ10" s="23"/>
      <c r="BK10" s="23"/>
      <c r="BL10" s="23"/>
      <c r="BM10" s="21">
        <f t="shared" ref="BM10:BN33" si="17">BR10+BU10+BX10+CA10</f>
        <v>42033</v>
      </c>
      <c r="BN10" s="45">
        <f t="shared" si="17"/>
        <v>42033</v>
      </c>
      <c r="BO10" s="22">
        <f t="shared" ref="BO10:BO33" si="18">BT10+BW10+BZ10+CC10</f>
        <v>38792.063999999998</v>
      </c>
      <c r="BP10" s="22">
        <f t="shared" ref="BP10:BP29" si="19">BO10/BN10*100</f>
        <v>92.289543929769465</v>
      </c>
      <c r="BQ10" s="23">
        <f t="shared" ref="BQ10:BQ29" si="20">BO10/BM10*100</f>
        <v>92.289543929769465</v>
      </c>
      <c r="BR10" s="24">
        <v>14030.879000000001</v>
      </c>
      <c r="BS10" s="24">
        <v>14030.879000000001</v>
      </c>
      <c r="BT10" s="24">
        <v>12721.998</v>
      </c>
      <c r="BU10" s="24"/>
      <c r="BV10" s="23"/>
      <c r="BW10" s="24"/>
      <c r="BX10" s="24">
        <v>11378.120999999999</v>
      </c>
      <c r="BY10" s="24">
        <v>11378.120999999999</v>
      </c>
      <c r="BZ10" s="24">
        <v>10251.759</v>
      </c>
      <c r="CA10" s="25">
        <v>16624</v>
      </c>
      <c r="CB10" s="25">
        <v>16624</v>
      </c>
      <c r="CC10" s="25">
        <v>15818.307000000001</v>
      </c>
      <c r="CD10" s="23"/>
      <c r="CE10" s="23"/>
      <c r="CF10" s="23"/>
      <c r="CG10" s="24">
        <v>7936.5</v>
      </c>
      <c r="CH10" s="24">
        <v>7936.5</v>
      </c>
      <c r="CI10" s="24">
        <v>3092.85</v>
      </c>
      <c r="CJ10" s="29"/>
      <c r="CK10" s="29"/>
      <c r="CL10" s="24"/>
      <c r="CM10" s="25">
        <v>106430</v>
      </c>
      <c r="CN10" s="25">
        <v>106430</v>
      </c>
      <c r="CO10" s="25">
        <v>90355.549799999993</v>
      </c>
      <c r="CP10" s="12">
        <v>30000</v>
      </c>
      <c r="CQ10" s="30">
        <v>30000</v>
      </c>
      <c r="CR10" s="30">
        <v>23542.839800000002</v>
      </c>
      <c r="CS10" s="25">
        <v>8400</v>
      </c>
      <c r="CT10" s="25">
        <v>8400</v>
      </c>
      <c r="CU10" s="25">
        <v>5535.94</v>
      </c>
      <c r="CV10" s="25">
        <v>2500</v>
      </c>
      <c r="CW10" s="25">
        <v>2500</v>
      </c>
      <c r="CX10" s="25">
        <v>2830</v>
      </c>
      <c r="CY10" s="23"/>
      <c r="CZ10" s="23"/>
      <c r="DA10" s="23">
        <v>0</v>
      </c>
      <c r="DB10" s="24">
        <v>184.565</v>
      </c>
      <c r="DC10" s="24">
        <v>184.565</v>
      </c>
      <c r="DD10" s="23">
        <v>184.565</v>
      </c>
      <c r="DE10" s="23"/>
      <c r="DF10" s="21">
        <f t="shared" ref="DF10:DG33" si="21">S10+X10+AC10+AH10+AM10+AR10+AU10+AX10+BA10+BD10+BG10+BJ10+BR10+BU10+BX10+CA10+CD10+CG10+CJ10+CM10+CS10+CV10+CY10+DB10</f>
        <v>810985.86499999999</v>
      </c>
      <c r="DG10" s="45">
        <f t="shared" si="21"/>
        <v>810985.86499999999</v>
      </c>
      <c r="DH10" s="22">
        <f t="shared" ref="DH10:DH33" si="22">U10+Z10+AE10+AJ10+AO10+AT10+AW10+AZ10+BC10+BF10+BI10+BL10+BT10+BW10+BZ10+CC10+CF10+CI10+CL10+CO10+CU10+CX10+DA10+DD10+DE10</f>
        <v>720045.06409999984</v>
      </c>
      <c r="DI10" s="1"/>
      <c r="DJ10" s="23"/>
      <c r="DK10" s="1"/>
      <c r="DL10" s="23"/>
      <c r="DM10" s="23"/>
      <c r="DN10" s="23"/>
      <c r="DO10" s="23"/>
      <c r="DP10" s="23"/>
      <c r="DQ10" s="23"/>
      <c r="DR10" s="1"/>
      <c r="DS10" s="23"/>
      <c r="DT10" s="1"/>
      <c r="DU10" s="23"/>
      <c r="DV10" s="23"/>
      <c r="DW10" s="23"/>
      <c r="DX10" s="23"/>
      <c r="DY10" s="23"/>
      <c r="DZ10" s="23"/>
      <c r="EA10" s="23"/>
      <c r="EB10" s="21">
        <f t="shared" ref="EB10:ED33" si="23">DI10+DL10+DO10+DR10+DU10+DX10</f>
        <v>0</v>
      </c>
      <c r="EC10" s="45">
        <f t="shared" si="23"/>
        <v>0</v>
      </c>
      <c r="ED10" s="22">
        <f t="shared" ref="ED10" si="24">DK10+DN10+DQ10+DT10+DW10+DZ10+EA10</f>
        <v>0</v>
      </c>
    </row>
    <row r="11" spans="1:134" s="31" customFormat="1" ht="15" customHeight="1" x14ac:dyDescent="0.25">
      <c r="A11" s="32">
        <v>2</v>
      </c>
      <c r="B11" s="33" t="s">
        <v>12</v>
      </c>
      <c r="C11" s="34">
        <v>129710</v>
      </c>
      <c r="D11" s="35">
        <v>0</v>
      </c>
      <c r="E11" s="21">
        <f t="shared" ref="E11:F33" si="25">DF11+EB11-DX11</f>
        <v>983473.04999999993</v>
      </c>
      <c r="F11" s="45">
        <f t="shared" si="25"/>
        <v>983473.04999999993</v>
      </c>
      <c r="G11" s="22">
        <f t="shared" si="0"/>
        <v>934937.34400000004</v>
      </c>
      <c r="H11" s="22">
        <f t="shared" si="1"/>
        <v>95.064866698685861</v>
      </c>
      <c r="I11" s="21">
        <f t="shared" si="2"/>
        <v>194899.9</v>
      </c>
      <c r="J11" s="45">
        <f t="shared" si="2"/>
        <v>194899.9</v>
      </c>
      <c r="K11" s="22">
        <f t="shared" si="3"/>
        <v>204499.97699999998</v>
      </c>
      <c r="L11" s="22">
        <f t="shared" si="4"/>
        <v>104.92564490797582</v>
      </c>
      <c r="M11" s="22">
        <f t="shared" si="5"/>
        <v>104.92564490797582</v>
      </c>
      <c r="N11" s="21">
        <f t="shared" ref="N11:N33" si="26">S11+AC11</f>
        <v>67000</v>
      </c>
      <c r="O11" s="21">
        <f t="shared" si="6"/>
        <v>67000</v>
      </c>
      <c r="P11" s="45">
        <f t="shared" si="6"/>
        <v>70350.102000000014</v>
      </c>
      <c r="Q11" s="22">
        <f t="shared" si="7"/>
        <v>105.00015223880598</v>
      </c>
      <c r="R11" s="23">
        <f t="shared" si="8"/>
        <v>105.00015223880598</v>
      </c>
      <c r="S11" s="22">
        <v>4700</v>
      </c>
      <c r="T11" s="22">
        <v>4700</v>
      </c>
      <c r="U11" s="24">
        <v>4014.373</v>
      </c>
      <c r="V11" s="22">
        <f t="shared" si="9"/>
        <v>85.412191489361703</v>
      </c>
      <c r="W11" s="23">
        <f t="shared" si="10"/>
        <v>85.412191489361703</v>
      </c>
      <c r="X11" s="24">
        <v>47499.9</v>
      </c>
      <c r="Y11" s="24">
        <v>47499.9</v>
      </c>
      <c r="Z11" s="24">
        <v>51373.904000000002</v>
      </c>
      <c r="AA11" s="22">
        <f t="shared" si="11"/>
        <v>108.15581506487382</v>
      </c>
      <c r="AB11" s="23">
        <f t="shared" si="12"/>
        <v>108.15581506487382</v>
      </c>
      <c r="AC11" s="22">
        <v>62300</v>
      </c>
      <c r="AD11" s="24">
        <v>62300</v>
      </c>
      <c r="AE11" s="24">
        <v>66335.729000000007</v>
      </c>
      <c r="AF11" s="22">
        <f t="shared" si="13"/>
        <v>106.47789566613164</v>
      </c>
      <c r="AG11" s="23">
        <f t="shared" si="14"/>
        <v>106.47789566613164</v>
      </c>
      <c r="AH11" s="23">
        <v>4700</v>
      </c>
      <c r="AI11" s="25">
        <v>4700</v>
      </c>
      <c r="AJ11" s="24">
        <v>3779.29</v>
      </c>
      <c r="AK11" s="22">
        <f t="shared" si="15"/>
        <v>80.410425531914896</v>
      </c>
      <c r="AL11" s="23">
        <f t="shared" si="16"/>
        <v>80.410425531914896</v>
      </c>
      <c r="AM11" s="24">
        <v>6200</v>
      </c>
      <c r="AN11" s="24">
        <v>6200</v>
      </c>
      <c r="AO11" s="24">
        <v>6158</v>
      </c>
      <c r="AP11" s="22">
        <f>AO11/AN11*100</f>
        <v>99.322580645161295</v>
      </c>
      <c r="AQ11" s="23">
        <f>AO11/AM11*100</f>
        <v>99.322580645161295</v>
      </c>
      <c r="AR11" s="26"/>
      <c r="AS11" s="26"/>
      <c r="AT11" s="23"/>
      <c r="AU11" s="23"/>
      <c r="AV11" s="23"/>
      <c r="AW11" s="23"/>
      <c r="AX11" s="24">
        <v>676042.6</v>
      </c>
      <c r="AY11" s="24">
        <v>676042.6</v>
      </c>
      <c r="AZ11" s="24">
        <v>619705.80000000005</v>
      </c>
      <c r="BA11" s="27"/>
      <c r="BB11" s="27"/>
      <c r="BC11" s="27"/>
      <c r="BD11" s="28">
        <v>6500.6</v>
      </c>
      <c r="BE11" s="28">
        <v>6500.6</v>
      </c>
      <c r="BF11" s="28">
        <v>6112</v>
      </c>
      <c r="BG11" s="23"/>
      <c r="BH11" s="23"/>
      <c r="BI11" s="23"/>
      <c r="BJ11" s="23"/>
      <c r="BK11" s="23"/>
      <c r="BL11" s="23"/>
      <c r="BM11" s="21">
        <f t="shared" si="17"/>
        <v>15500</v>
      </c>
      <c r="BN11" s="45">
        <f t="shared" si="17"/>
        <v>15500</v>
      </c>
      <c r="BO11" s="22">
        <f t="shared" si="18"/>
        <v>12532.050999999999</v>
      </c>
      <c r="BP11" s="22">
        <f t="shared" si="19"/>
        <v>80.851941935483879</v>
      </c>
      <c r="BQ11" s="23">
        <f t="shared" si="20"/>
        <v>80.851941935483879</v>
      </c>
      <c r="BR11" s="24">
        <v>8000</v>
      </c>
      <c r="BS11" s="24">
        <v>8000</v>
      </c>
      <c r="BT11" s="24">
        <v>6344.0010000000002</v>
      </c>
      <c r="BU11" s="24"/>
      <c r="BV11" s="23"/>
      <c r="BW11" s="24"/>
      <c r="BX11" s="1"/>
      <c r="BY11" s="1"/>
      <c r="BZ11" s="1"/>
      <c r="CA11" s="25">
        <v>7500</v>
      </c>
      <c r="CB11" s="25">
        <v>7500</v>
      </c>
      <c r="CC11" s="25">
        <v>6188.05</v>
      </c>
      <c r="CD11" s="23"/>
      <c r="CE11" s="23"/>
      <c r="CF11" s="23"/>
      <c r="CG11" s="24">
        <v>5396.75</v>
      </c>
      <c r="CH11" s="24">
        <v>5396.75</v>
      </c>
      <c r="CI11" s="24">
        <v>4317.3999999999996</v>
      </c>
      <c r="CJ11" s="19"/>
      <c r="CK11" s="19"/>
      <c r="CL11" s="24"/>
      <c r="CM11" s="25">
        <v>49000</v>
      </c>
      <c r="CN11" s="25">
        <v>49000</v>
      </c>
      <c r="CO11" s="25">
        <v>50043.09</v>
      </c>
      <c r="CP11" s="30">
        <v>14000</v>
      </c>
      <c r="CQ11" s="30">
        <v>14000</v>
      </c>
      <c r="CR11" s="25">
        <v>14778</v>
      </c>
      <c r="CS11" s="25"/>
      <c r="CT11" s="25"/>
      <c r="CU11" s="25"/>
      <c r="CV11" s="25"/>
      <c r="CW11" s="25"/>
      <c r="CX11" s="25"/>
      <c r="CY11" s="23"/>
      <c r="CZ11" s="23"/>
      <c r="DA11" s="23">
        <v>888.96699999999998</v>
      </c>
      <c r="DB11" s="24">
        <v>5000</v>
      </c>
      <c r="DC11" s="24">
        <v>5000</v>
      </c>
      <c r="DD11" s="24">
        <v>10263.540000000001</v>
      </c>
      <c r="DE11" s="23"/>
      <c r="DF11" s="21">
        <f t="shared" si="21"/>
        <v>882839.85</v>
      </c>
      <c r="DG11" s="45">
        <f t="shared" si="21"/>
        <v>882839.85</v>
      </c>
      <c r="DH11" s="22">
        <f t="shared" si="22"/>
        <v>835524.14400000009</v>
      </c>
      <c r="DI11" s="1"/>
      <c r="DJ11" s="23"/>
      <c r="DK11" s="1"/>
      <c r="DL11" s="23">
        <v>35719.199999999997</v>
      </c>
      <c r="DM11" s="23">
        <v>35719.199999999997</v>
      </c>
      <c r="DN11" s="24">
        <v>35719.199999999997</v>
      </c>
      <c r="DO11" s="23"/>
      <c r="DP11" s="23"/>
      <c r="DQ11" s="23"/>
      <c r="DR11" s="23">
        <v>64914</v>
      </c>
      <c r="DS11" s="23">
        <v>64914</v>
      </c>
      <c r="DT11" s="23">
        <v>63694</v>
      </c>
      <c r="DU11" s="23"/>
      <c r="DV11" s="23"/>
      <c r="DW11" s="23"/>
      <c r="DX11" s="23"/>
      <c r="DY11" s="23"/>
      <c r="DZ11" s="23"/>
      <c r="EA11" s="23"/>
      <c r="EB11" s="21">
        <f t="shared" si="23"/>
        <v>100633.2</v>
      </c>
      <c r="EC11" s="45">
        <f t="shared" si="23"/>
        <v>100633.2</v>
      </c>
      <c r="ED11" s="22">
        <f t="shared" si="23"/>
        <v>99413.2</v>
      </c>
    </row>
    <row r="12" spans="1:134" s="31" customFormat="1" ht="15" customHeight="1" x14ac:dyDescent="0.25">
      <c r="A12" s="17">
        <v>3</v>
      </c>
      <c r="B12" s="18" t="s">
        <v>13</v>
      </c>
      <c r="C12" s="19">
        <v>41326.5</v>
      </c>
      <c r="D12" s="19">
        <v>0</v>
      </c>
      <c r="E12" s="21">
        <f t="shared" si="25"/>
        <v>504508.19199999998</v>
      </c>
      <c r="F12" s="45">
        <f t="shared" si="25"/>
        <v>504508.19199999998</v>
      </c>
      <c r="G12" s="22">
        <f t="shared" si="0"/>
        <v>424082.61989999999</v>
      </c>
      <c r="H12" s="22">
        <f t="shared" si="1"/>
        <v>84.058619190865386</v>
      </c>
      <c r="I12" s="21">
        <f t="shared" si="2"/>
        <v>136961.29999999999</v>
      </c>
      <c r="J12" s="45">
        <f t="shared" si="2"/>
        <v>136961.29999999999</v>
      </c>
      <c r="K12" s="22">
        <f t="shared" si="3"/>
        <v>112073.90990000001</v>
      </c>
      <c r="L12" s="22">
        <f t="shared" si="4"/>
        <v>81.828888817498097</v>
      </c>
      <c r="M12" s="22">
        <f t="shared" si="5"/>
        <v>81.828888817498097</v>
      </c>
      <c r="N12" s="21">
        <f t="shared" si="26"/>
        <v>56600</v>
      </c>
      <c r="O12" s="21">
        <f t="shared" si="6"/>
        <v>56600</v>
      </c>
      <c r="P12" s="45">
        <f t="shared" si="6"/>
        <v>41438.638299999999</v>
      </c>
      <c r="Q12" s="22">
        <f t="shared" si="7"/>
        <v>73.213141872791525</v>
      </c>
      <c r="R12" s="23">
        <f t="shared" si="8"/>
        <v>73.213141872791525</v>
      </c>
      <c r="S12" s="22">
        <v>2500</v>
      </c>
      <c r="T12" s="22">
        <v>2500</v>
      </c>
      <c r="U12" s="24">
        <v>1524.001</v>
      </c>
      <c r="V12" s="22">
        <f t="shared" si="9"/>
        <v>60.960040000000006</v>
      </c>
      <c r="W12" s="23">
        <f t="shared" si="10"/>
        <v>60.960040000000006</v>
      </c>
      <c r="X12" s="24">
        <v>18000</v>
      </c>
      <c r="Y12" s="24">
        <v>18000</v>
      </c>
      <c r="Z12" s="24">
        <v>17966.394</v>
      </c>
      <c r="AA12" s="22">
        <f t="shared" si="11"/>
        <v>99.813299999999998</v>
      </c>
      <c r="AB12" s="23">
        <f t="shared" si="12"/>
        <v>99.813299999999998</v>
      </c>
      <c r="AC12" s="22">
        <v>54100</v>
      </c>
      <c r="AD12" s="24">
        <v>54100</v>
      </c>
      <c r="AE12" s="24">
        <v>39914.637300000002</v>
      </c>
      <c r="AF12" s="22">
        <f t="shared" si="13"/>
        <v>73.779366543438087</v>
      </c>
      <c r="AG12" s="23">
        <f t="shared" si="14"/>
        <v>73.779366543438087</v>
      </c>
      <c r="AH12" s="23">
        <v>4765</v>
      </c>
      <c r="AI12" s="25">
        <v>4765</v>
      </c>
      <c r="AJ12" s="24">
        <v>3701.0906</v>
      </c>
      <c r="AK12" s="22">
        <f t="shared" si="15"/>
        <v>77.672415529905564</v>
      </c>
      <c r="AL12" s="23">
        <f t="shared" si="16"/>
        <v>77.672415529905564</v>
      </c>
      <c r="AM12" s="24">
        <v>6000</v>
      </c>
      <c r="AN12" s="24">
        <v>6000</v>
      </c>
      <c r="AO12" s="24">
        <v>5931.6</v>
      </c>
      <c r="AP12" s="22">
        <f>AO12/AN12*100</f>
        <v>98.86</v>
      </c>
      <c r="AQ12" s="23">
        <f>AO12/AM12*100</f>
        <v>98.86</v>
      </c>
      <c r="AR12" s="26"/>
      <c r="AS12" s="26"/>
      <c r="AT12" s="23"/>
      <c r="AU12" s="23"/>
      <c r="AV12" s="23"/>
      <c r="AW12" s="23"/>
      <c r="AX12" s="24">
        <v>325967.8</v>
      </c>
      <c r="AY12" s="24">
        <v>325967.8</v>
      </c>
      <c r="AZ12" s="24">
        <v>298803.8</v>
      </c>
      <c r="BA12" s="27"/>
      <c r="BB12" s="27"/>
      <c r="BC12" s="27"/>
      <c r="BD12" s="28">
        <v>9201.2999999999993</v>
      </c>
      <c r="BE12" s="28">
        <v>9201.2999999999993</v>
      </c>
      <c r="BF12" s="28">
        <v>8346.4</v>
      </c>
      <c r="BG12" s="23"/>
      <c r="BH12" s="23"/>
      <c r="BI12" s="23"/>
      <c r="BJ12" s="23"/>
      <c r="BK12" s="23"/>
      <c r="BL12" s="23"/>
      <c r="BM12" s="21">
        <f t="shared" si="17"/>
        <v>12800</v>
      </c>
      <c r="BN12" s="45">
        <f t="shared" si="17"/>
        <v>12800</v>
      </c>
      <c r="BO12" s="22">
        <f t="shared" si="18"/>
        <v>11163.071</v>
      </c>
      <c r="BP12" s="22">
        <f t="shared" si="19"/>
        <v>87.211492187499999</v>
      </c>
      <c r="BQ12" s="23">
        <f t="shared" si="20"/>
        <v>87.211492187499999</v>
      </c>
      <c r="BR12" s="24">
        <v>2800</v>
      </c>
      <c r="BS12" s="24">
        <v>2800</v>
      </c>
      <c r="BT12" s="24">
        <v>2158.3339000000001</v>
      </c>
      <c r="BU12" s="24">
        <v>6500</v>
      </c>
      <c r="BV12" s="24">
        <v>6500</v>
      </c>
      <c r="BW12" s="24">
        <v>4345.3879999999999</v>
      </c>
      <c r="BX12" s="1"/>
      <c r="BY12" s="1"/>
      <c r="BZ12" s="1"/>
      <c r="CA12" s="25">
        <v>3500</v>
      </c>
      <c r="CB12" s="25">
        <v>3500</v>
      </c>
      <c r="CC12" s="25">
        <v>4659.3491000000004</v>
      </c>
      <c r="CD12" s="23"/>
      <c r="CE12" s="23"/>
      <c r="CF12" s="23"/>
      <c r="CG12" s="24">
        <v>5396.75</v>
      </c>
      <c r="CH12" s="24">
        <v>5396.75</v>
      </c>
      <c r="CI12" s="24">
        <v>4857.07</v>
      </c>
      <c r="CJ12" s="19">
        <v>9000</v>
      </c>
      <c r="CK12" s="19">
        <v>9000</v>
      </c>
      <c r="CL12" s="24">
        <v>4681.5554000000002</v>
      </c>
      <c r="CM12" s="25">
        <v>24699.5</v>
      </c>
      <c r="CN12" s="25">
        <v>24699.5</v>
      </c>
      <c r="CO12" s="25">
        <v>22744.410599999999</v>
      </c>
      <c r="CP12" s="30">
        <v>6000</v>
      </c>
      <c r="CQ12" s="25">
        <v>6000</v>
      </c>
      <c r="CR12" s="25">
        <v>5209.6256000000003</v>
      </c>
      <c r="CS12" s="25">
        <v>1670</v>
      </c>
      <c r="CT12" s="25">
        <v>1670</v>
      </c>
      <c r="CU12" s="25">
        <v>2078.54</v>
      </c>
      <c r="CV12" s="25"/>
      <c r="CW12" s="25"/>
      <c r="CX12" s="25"/>
      <c r="CY12" s="23"/>
      <c r="CZ12" s="23"/>
      <c r="DA12" s="23">
        <v>1.44</v>
      </c>
      <c r="DB12" s="24">
        <v>3426.8</v>
      </c>
      <c r="DC12" s="24">
        <v>3426.8</v>
      </c>
      <c r="DD12" s="24">
        <v>2368.61</v>
      </c>
      <c r="DE12" s="23"/>
      <c r="DF12" s="21">
        <f t="shared" si="21"/>
        <v>477527.14999999997</v>
      </c>
      <c r="DG12" s="45">
        <f t="shared" si="21"/>
        <v>477527.14999999997</v>
      </c>
      <c r="DH12" s="22">
        <f t="shared" si="22"/>
        <v>424082.61989999999</v>
      </c>
      <c r="DI12" s="1"/>
      <c r="DJ12" s="23"/>
      <c r="DK12" s="1"/>
      <c r="DL12" s="23">
        <v>26981.042000000001</v>
      </c>
      <c r="DM12" s="23">
        <v>26981.042000000001</v>
      </c>
      <c r="DN12" s="23">
        <v>0</v>
      </c>
      <c r="DO12" s="23"/>
      <c r="DP12" s="23"/>
      <c r="DQ12" s="23"/>
      <c r="DR12" s="23"/>
      <c r="DS12" s="23"/>
      <c r="DT12" s="1"/>
      <c r="DU12" s="23"/>
      <c r="DV12" s="23"/>
      <c r="DW12" s="23"/>
      <c r="DX12" s="23"/>
      <c r="DY12" s="23"/>
      <c r="DZ12" s="23"/>
      <c r="EA12" s="23"/>
      <c r="EB12" s="21">
        <f t="shared" si="23"/>
        <v>26981.042000000001</v>
      </c>
      <c r="EC12" s="45">
        <f t="shared" si="23"/>
        <v>26981.042000000001</v>
      </c>
      <c r="ED12" s="22">
        <f t="shared" si="23"/>
        <v>0</v>
      </c>
    </row>
    <row r="13" spans="1:134" s="31" customFormat="1" ht="15" customHeight="1" x14ac:dyDescent="0.25">
      <c r="A13" s="17">
        <v>4</v>
      </c>
      <c r="B13" s="18" t="s">
        <v>14</v>
      </c>
      <c r="C13" s="19">
        <v>100013.9</v>
      </c>
      <c r="D13" s="19">
        <v>0</v>
      </c>
      <c r="E13" s="21">
        <f t="shared" si="25"/>
        <v>267777.5</v>
      </c>
      <c r="F13" s="45">
        <f t="shared" si="25"/>
        <v>267777.5</v>
      </c>
      <c r="G13" s="22">
        <f t="shared" si="0"/>
        <v>232315.96599999999</v>
      </c>
      <c r="H13" s="22">
        <f t="shared" si="1"/>
        <v>86.757089748018402</v>
      </c>
      <c r="I13" s="21">
        <f t="shared" si="2"/>
        <v>106167</v>
      </c>
      <c r="J13" s="45">
        <f t="shared" si="2"/>
        <v>106167</v>
      </c>
      <c r="K13" s="22">
        <f t="shared" si="3"/>
        <v>82109.766000000003</v>
      </c>
      <c r="L13" s="22">
        <f t="shared" si="4"/>
        <v>77.34019610613467</v>
      </c>
      <c r="M13" s="22">
        <f t="shared" si="5"/>
        <v>77.34019610613467</v>
      </c>
      <c r="N13" s="21">
        <f t="shared" si="26"/>
        <v>35734</v>
      </c>
      <c r="O13" s="21">
        <f t="shared" si="6"/>
        <v>35734</v>
      </c>
      <c r="P13" s="45">
        <f t="shared" si="6"/>
        <v>28569.306</v>
      </c>
      <c r="Q13" s="22">
        <f t="shared" si="7"/>
        <v>79.949924441708177</v>
      </c>
      <c r="R13" s="23">
        <f t="shared" si="8"/>
        <v>79.949924441708177</v>
      </c>
      <c r="S13" s="22">
        <v>1534</v>
      </c>
      <c r="T13" s="22">
        <v>1534</v>
      </c>
      <c r="U13" s="24">
        <v>448.46199999999999</v>
      </c>
      <c r="V13" s="22">
        <f t="shared" si="9"/>
        <v>29.234810951760103</v>
      </c>
      <c r="W13" s="23">
        <f t="shared" si="10"/>
        <v>29.234810951760103</v>
      </c>
      <c r="X13" s="24">
        <v>32375</v>
      </c>
      <c r="Y13" s="24">
        <v>32375</v>
      </c>
      <c r="Z13" s="24">
        <v>23600.321800000002</v>
      </c>
      <c r="AA13" s="22">
        <f t="shared" si="11"/>
        <v>72.896746872586888</v>
      </c>
      <c r="AB13" s="23">
        <f t="shared" si="12"/>
        <v>72.896746872586888</v>
      </c>
      <c r="AC13" s="22">
        <v>34200</v>
      </c>
      <c r="AD13" s="22">
        <v>34200</v>
      </c>
      <c r="AE13" s="24">
        <v>28120.844000000001</v>
      </c>
      <c r="AF13" s="22">
        <f t="shared" si="13"/>
        <v>82.224690058479538</v>
      </c>
      <c r="AG13" s="23">
        <f t="shared" si="14"/>
        <v>82.224690058479538</v>
      </c>
      <c r="AH13" s="23">
        <v>2614.5</v>
      </c>
      <c r="AI13" s="25">
        <v>2614.5</v>
      </c>
      <c r="AJ13" s="24">
        <v>3131.7020000000002</v>
      </c>
      <c r="AK13" s="22">
        <f t="shared" si="15"/>
        <v>119.78206157965194</v>
      </c>
      <c r="AL13" s="23">
        <f t="shared" si="16"/>
        <v>119.78206157965194</v>
      </c>
      <c r="AM13" s="24"/>
      <c r="AN13" s="24"/>
      <c r="AO13" s="24"/>
      <c r="AP13" s="22"/>
      <c r="AQ13" s="23"/>
      <c r="AR13" s="26"/>
      <c r="AS13" s="26"/>
      <c r="AT13" s="23"/>
      <c r="AU13" s="23"/>
      <c r="AV13" s="23"/>
      <c r="AW13" s="23"/>
      <c r="AX13" s="24">
        <v>158109.79999999999</v>
      </c>
      <c r="AY13" s="24">
        <v>158109.79999999999</v>
      </c>
      <c r="AZ13" s="24">
        <v>144934.20000000001</v>
      </c>
      <c r="BA13" s="27"/>
      <c r="BB13" s="27"/>
      <c r="BC13" s="27"/>
      <c r="BD13" s="28">
        <v>3500.7</v>
      </c>
      <c r="BE13" s="28">
        <v>3500.7</v>
      </c>
      <c r="BF13" s="25">
        <v>3112</v>
      </c>
      <c r="BG13" s="23"/>
      <c r="BH13" s="23"/>
      <c r="BI13" s="23"/>
      <c r="BJ13" s="23"/>
      <c r="BK13" s="23"/>
      <c r="BL13" s="23"/>
      <c r="BM13" s="21">
        <f t="shared" si="17"/>
        <v>15268.5</v>
      </c>
      <c r="BN13" s="45">
        <f t="shared" si="17"/>
        <v>15268.5</v>
      </c>
      <c r="BO13" s="22">
        <f t="shared" si="18"/>
        <v>11068.859200000001</v>
      </c>
      <c r="BP13" s="22">
        <f t="shared" si="19"/>
        <v>72.494738841405521</v>
      </c>
      <c r="BQ13" s="23">
        <f t="shared" si="20"/>
        <v>72.494738841405521</v>
      </c>
      <c r="BR13" s="24">
        <v>1161</v>
      </c>
      <c r="BS13" s="24">
        <v>1161</v>
      </c>
      <c r="BT13" s="24">
        <v>1184.8552</v>
      </c>
      <c r="BU13" s="24">
        <v>10171.5</v>
      </c>
      <c r="BV13" s="24">
        <v>10171.5</v>
      </c>
      <c r="BW13" s="24">
        <v>5858.8490000000002</v>
      </c>
      <c r="BX13" s="1"/>
      <c r="BY13" s="1"/>
      <c r="BZ13" s="1"/>
      <c r="CA13" s="25">
        <v>3936</v>
      </c>
      <c r="CB13" s="25">
        <v>3936</v>
      </c>
      <c r="CC13" s="25">
        <v>4025.1550000000002</v>
      </c>
      <c r="CD13" s="23"/>
      <c r="CE13" s="23"/>
      <c r="CF13" s="23"/>
      <c r="CG13" s="24"/>
      <c r="CH13" s="24"/>
      <c r="CI13" s="24"/>
      <c r="CJ13" s="19"/>
      <c r="CK13" s="19"/>
      <c r="CL13" s="24"/>
      <c r="CM13" s="25">
        <v>15115</v>
      </c>
      <c r="CN13" s="25">
        <v>15115</v>
      </c>
      <c r="CO13" s="25">
        <v>9261.5769999999993</v>
      </c>
      <c r="CP13" s="25">
        <v>3870</v>
      </c>
      <c r="CQ13" s="25">
        <v>3870</v>
      </c>
      <c r="CR13" s="30">
        <v>1635.2170000000001</v>
      </c>
      <c r="CS13" s="25"/>
      <c r="CT13" s="25"/>
      <c r="CU13" s="25"/>
      <c r="CV13" s="25">
        <v>50</v>
      </c>
      <c r="CW13" s="25">
        <v>50</v>
      </c>
      <c r="CX13" s="25">
        <v>430</v>
      </c>
      <c r="CY13" s="23"/>
      <c r="CZ13" s="23"/>
      <c r="DA13" s="23">
        <v>0</v>
      </c>
      <c r="DB13" s="24">
        <v>5010</v>
      </c>
      <c r="DC13" s="24">
        <v>5010</v>
      </c>
      <c r="DD13" s="23">
        <v>6048</v>
      </c>
      <c r="DE13" s="23"/>
      <c r="DF13" s="21">
        <f t="shared" si="21"/>
        <v>267777.5</v>
      </c>
      <c r="DG13" s="45">
        <f t="shared" si="21"/>
        <v>267777.5</v>
      </c>
      <c r="DH13" s="22">
        <f t="shared" si="22"/>
        <v>230155.96599999999</v>
      </c>
      <c r="DI13" s="1"/>
      <c r="DJ13" s="23"/>
      <c r="DK13" s="1"/>
      <c r="DL13" s="23">
        <v>0</v>
      </c>
      <c r="DM13" s="23">
        <v>0</v>
      </c>
      <c r="DN13" s="24">
        <v>2160</v>
      </c>
      <c r="DO13" s="24"/>
      <c r="DP13" s="24"/>
      <c r="DQ13" s="24"/>
      <c r="DR13" s="1"/>
      <c r="DS13" s="24"/>
      <c r="DT13" s="1"/>
      <c r="DU13" s="23"/>
      <c r="DV13" s="23"/>
      <c r="DW13" s="23"/>
      <c r="DX13" s="23"/>
      <c r="DY13" s="23"/>
      <c r="DZ13" s="23"/>
      <c r="EA13" s="23"/>
      <c r="EB13" s="21">
        <f t="shared" si="23"/>
        <v>0</v>
      </c>
      <c r="EC13" s="45">
        <f t="shared" si="23"/>
        <v>0</v>
      </c>
      <c r="ED13" s="22">
        <f t="shared" si="23"/>
        <v>2160</v>
      </c>
    </row>
    <row r="14" spans="1:134" s="31" customFormat="1" ht="15" customHeight="1" x14ac:dyDescent="0.25">
      <c r="A14" s="17">
        <v>5</v>
      </c>
      <c r="B14" s="18" t="s">
        <v>15</v>
      </c>
      <c r="C14" s="19">
        <v>533.79999999999995</v>
      </c>
      <c r="D14" s="19">
        <v>0</v>
      </c>
      <c r="E14" s="21">
        <f t="shared" si="25"/>
        <v>161606.1</v>
      </c>
      <c r="F14" s="45">
        <f t="shared" si="25"/>
        <v>161606.1</v>
      </c>
      <c r="G14" s="22">
        <f t="shared" si="0"/>
        <v>140907.14599999998</v>
      </c>
      <c r="H14" s="22">
        <f t="shared" si="1"/>
        <v>87.191724817318146</v>
      </c>
      <c r="I14" s="21">
        <f t="shared" si="2"/>
        <v>49846</v>
      </c>
      <c r="J14" s="45">
        <f t="shared" si="2"/>
        <v>49846</v>
      </c>
      <c r="K14" s="22">
        <f t="shared" si="3"/>
        <v>38506.245999999999</v>
      </c>
      <c r="L14" s="22">
        <f t="shared" si="4"/>
        <v>77.250423303775634</v>
      </c>
      <c r="M14" s="22">
        <f t="shared" si="5"/>
        <v>77.250423303775634</v>
      </c>
      <c r="N14" s="21">
        <f t="shared" si="26"/>
        <v>24463</v>
      </c>
      <c r="O14" s="21">
        <f t="shared" si="6"/>
        <v>24463</v>
      </c>
      <c r="P14" s="45">
        <f t="shared" si="6"/>
        <v>19688.297000000002</v>
      </c>
      <c r="Q14" s="22">
        <f t="shared" si="7"/>
        <v>80.481940072762953</v>
      </c>
      <c r="R14" s="23">
        <f t="shared" si="8"/>
        <v>80.481940072762953</v>
      </c>
      <c r="S14" s="22">
        <v>250</v>
      </c>
      <c r="T14" s="22">
        <v>250</v>
      </c>
      <c r="U14" s="24">
        <v>847.29300000000001</v>
      </c>
      <c r="V14" s="22">
        <f t="shared" si="9"/>
        <v>338.91719999999998</v>
      </c>
      <c r="W14" s="23">
        <f t="shared" si="10"/>
        <v>338.91719999999998</v>
      </c>
      <c r="X14" s="24">
        <v>7823</v>
      </c>
      <c r="Y14" s="24">
        <v>7823</v>
      </c>
      <c r="Z14" s="24">
        <v>7104.4380000000001</v>
      </c>
      <c r="AA14" s="22">
        <f t="shared" si="11"/>
        <v>90.814751374153133</v>
      </c>
      <c r="AB14" s="23">
        <f t="shared" si="12"/>
        <v>90.814751374153133</v>
      </c>
      <c r="AC14" s="22">
        <v>24213</v>
      </c>
      <c r="AD14" s="22">
        <v>24213</v>
      </c>
      <c r="AE14" s="24">
        <v>18841.004000000001</v>
      </c>
      <c r="AF14" s="22">
        <f t="shared" si="13"/>
        <v>77.81358774212201</v>
      </c>
      <c r="AG14" s="23">
        <f t="shared" si="14"/>
        <v>77.81358774212201</v>
      </c>
      <c r="AH14" s="23">
        <v>560</v>
      </c>
      <c r="AI14" s="25">
        <v>560</v>
      </c>
      <c r="AJ14" s="24">
        <v>312.5</v>
      </c>
      <c r="AK14" s="22">
        <f t="shared" si="15"/>
        <v>55.803571428571431</v>
      </c>
      <c r="AL14" s="23">
        <f t="shared" si="16"/>
        <v>55.803571428571431</v>
      </c>
      <c r="AM14" s="24"/>
      <c r="AN14" s="24"/>
      <c r="AO14" s="24"/>
      <c r="AP14" s="22"/>
      <c r="AQ14" s="23"/>
      <c r="AR14" s="26"/>
      <c r="AS14" s="26"/>
      <c r="AT14" s="23"/>
      <c r="AU14" s="23"/>
      <c r="AV14" s="23"/>
      <c r="AW14" s="23"/>
      <c r="AX14" s="24">
        <v>106092.6</v>
      </c>
      <c r="AY14" s="24">
        <v>106092.6</v>
      </c>
      <c r="AZ14" s="24">
        <v>97251.5</v>
      </c>
      <c r="BA14" s="27"/>
      <c r="BB14" s="27"/>
      <c r="BC14" s="27"/>
      <c r="BD14" s="28">
        <v>4667.5</v>
      </c>
      <c r="BE14" s="28">
        <v>4667.5</v>
      </c>
      <c r="BF14" s="28">
        <v>4149.3999999999996</v>
      </c>
      <c r="BG14" s="23"/>
      <c r="BH14" s="23"/>
      <c r="BI14" s="23"/>
      <c r="BJ14" s="23"/>
      <c r="BK14" s="23"/>
      <c r="BL14" s="23"/>
      <c r="BM14" s="21">
        <f t="shared" si="17"/>
        <v>3690</v>
      </c>
      <c r="BN14" s="45">
        <f t="shared" si="17"/>
        <v>3690</v>
      </c>
      <c r="BO14" s="22">
        <f t="shared" si="18"/>
        <v>1593.5360000000001</v>
      </c>
      <c r="BP14" s="22">
        <f t="shared" si="19"/>
        <v>43.185257452574525</v>
      </c>
      <c r="BQ14" s="23">
        <f t="shared" si="20"/>
        <v>43.185257452574525</v>
      </c>
      <c r="BR14" s="24">
        <v>1850</v>
      </c>
      <c r="BS14" s="24">
        <v>1850</v>
      </c>
      <c r="BT14" s="24">
        <v>1202.375</v>
      </c>
      <c r="BU14" s="24">
        <v>1000</v>
      </c>
      <c r="BV14" s="24">
        <v>1000</v>
      </c>
      <c r="BW14" s="24">
        <v>331.161</v>
      </c>
      <c r="BX14" s="1"/>
      <c r="BY14" s="1"/>
      <c r="BZ14" s="1"/>
      <c r="CA14" s="25">
        <v>840</v>
      </c>
      <c r="CB14" s="25">
        <v>840</v>
      </c>
      <c r="CC14" s="25">
        <v>60</v>
      </c>
      <c r="CD14" s="23"/>
      <c r="CE14" s="23"/>
      <c r="CF14" s="23"/>
      <c r="CG14" s="24"/>
      <c r="CH14" s="24"/>
      <c r="CI14" s="24"/>
      <c r="CJ14" s="19"/>
      <c r="CK14" s="19"/>
      <c r="CL14" s="24"/>
      <c r="CM14" s="25">
        <v>13280</v>
      </c>
      <c r="CN14" s="25">
        <v>13280</v>
      </c>
      <c r="CO14" s="25">
        <v>9807.4750000000004</v>
      </c>
      <c r="CP14" s="12">
        <v>2240</v>
      </c>
      <c r="CQ14" s="25">
        <v>2240</v>
      </c>
      <c r="CR14" s="25">
        <v>754.125</v>
      </c>
      <c r="CS14" s="25"/>
      <c r="CT14" s="25"/>
      <c r="CU14" s="25"/>
      <c r="CV14" s="25">
        <v>30</v>
      </c>
      <c r="CW14" s="25">
        <v>30</v>
      </c>
      <c r="CX14" s="25">
        <v>0</v>
      </c>
      <c r="CY14" s="23">
        <v>1000</v>
      </c>
      <c r="CZ14" s="23">
        <v>1000</v>
      </c>
      <c r="DA14" s="23">
        <v>1000</v>
      </c>
      <c r="DB14" s="24"/>
      <c r="DC14" s="24"/>
      <c r="DD14" s="24"/>
      <c r="DE14" s="23"/>
      <c r="DF14" s="21">
        <f t="shared" si="21"/>
        <v>161606.1</v>
      </c>
      <c r="DG14" s="45">
        <f t="shared" si="21"/>
        <v>161606.1</v>
      </c>
      <c r="DH14" s="22">
        <f t="shared" si="22"/>
        <v>140907.14599999998</v>
      </c>
      <c r="DI14" s="1"/>
      <c r="DJ14" s="23"/>
      <c r="DK14" s="1"/>
      <c r="DL14" s="23"/>
      <c r="DM14" s="23"/>
      <c r="DN14" s="23"/>
      <c r="DO14" s="23"/>
      <c r="DP14" s="23"/>
      <c r="DQ14" s="23"/>
      <c r="DR14" s="1"/>
      <c r="DS14" s="23"/>
      <c r="DT14" s="1"/>
      <c r="DU14" s="23"/>
      <c r="DV14" s="23"/>
      <c r="DW14" s="23"/>
      <c r="DX14" s="23"/>
      <c r="DY14" s="23"/>
      <c r="DZ14" s="23"/>
      <c r="EA14" s="23"/>
      <c r="EB14" s="21">
        <f t="shared" si="23"/>
        <v>0</v>
      </c>
      <c r="EC14" s="45">
        <f t="shared" si="23"/>
        <v>0</v>
      </c>
      <c r="ED14" s="22">
        <f t="shared" si="23"/>
        <v>0</v>
      </c>
    </row>
    <row r="15" spans="1:134" s="31" customFormat="1" ht="15" customHeight="1" x14ac:dyDescent="0.25">
      <c r="A15" s="17">
        <v>6</v>
      </c>
      <c r="B15" s="18" t="s">
        <v>16</v>
      </c>
      <c r="C15" s="19">
        <v>91476.800000000003</v>
      </c>
      <c r="D15" s="19">
        <v>1300.5999999999999</v>
      </c>
      <c r="E15" s="21">
        <f t="shared" si="25"/>
        <v>601752.51</v>
      </c>
      <c r="F15" s="45">
        <f t="shared" si="25"/>
        <v>601752.51</v>
      </c>
      <c r="G15" s="22">
        <f t="shared" si="0"/>
        <v>536948.27110000001</v>
      </c>
      <c r="H15" s="22">
        <f t="shared" si="1"/>
        <v>89.230748883789445</v>
      </c>
      <c r="I15" s="21">
        <f t="shared" si="2"/>
        <v>186163</v>
      </c>
      <c r="J15" s="45">
        <f t="shared" si="2"/>
        <v>186163</v>
      </c>
      <c r="K15" s="22">
        <f t="shared" si="3"/>
        <v>156494.87109999999</v>
      </c>
      <c r="L15" s="22">
        <f t="shared" si="4"/>
        <v>84.06335904556758</v>
      </c>
      <c r="M15" s="22">
        <f t="shared" si="5"/>
        <v>84.06335904556758</v>
      </c>
      <c r="N15" s="21">
        <f t="shared" si="26"/>
        <v>79080</v>
      </c>
      <c r="O15" s="21">
        <f t="shared" si="6"/>
        <v>79080</v>
      </c>
      <c r="P15" s="45">
        <f t="shared" si="6"/>
        <v>65070.523000000001</v>
      </c>
      <c r="Q15" s="22">
        <f t="shared" si="7"/>
        <v>82.284424633282754</v>
      </c>
      <c r="R15" s="23">
        <f t="shared" si="8"/>
        <v>82.284424633282754</v>
      </c>
      <c r="S15" s="22">
        <v>6130</v>
      </c>
      <c r="T15" s="22">
        <v>6130</v>
      </c>
      <c r="U15" s="24">
        <v>5867.5039999999999</v>
      </c>
      <c r="V15" s="22">
        <f t="shared" si="9"/>
        <v>95.717846655791192</v>
      </c>
      <c r="W15" s="23">
        <f t="shared" si="10"/>
        <v>95.717846655791192</v>
      </c>
      <c r="X15" s="24">
        <v>3200</v>
      </c>
      <c r="Y15" s="24">
        <v>3200</v>
      </c>
      <c r="Z15" s="24">
        <v>1826.7814000000001</v>
      </c>
      <c r="AA15" s="22">
        <f t="shared" si="11"/>
        <v>57.086918750000002</v>
      </c>
      <c r="AB15" s="23">
        <f t="shared" si="12"/>
        <v>57.086918750000002</v>
      </c>
      <c r="AC15" s="22">
        <v>72950</v>
      </c>
      <c r="AD15" s="22">
        <v>72950</v>
      </c>
      <c r="AE15" s="24">
        <v>59203.019</v>
      </c>
      <c r="AF15" s="22">
        <f t="shared" si="13"/>
        <v>81.155612063056893</v>
      </c>
      <c r="AG15" s="23">
        <f t="shared" si="14"/>
        <v>81.155612063056893</v>
      </c>
      <c r="AH15" s="23">
        <v>10416</v>
      </c>
      <c r="AI15" s="25">
        <v>10416</v>
      </c>
      <c r="AJ15" s="24">
        <v>8344.4806000000008</v>
      </c>
      <c r="AK15" s="22">
        <f t="shared" si="15"/>
        <v>80.112140937019987</v>
      </c>
      <c r="AL15" s="23">
        <f t="shared" si="16"/>
        <v>80.112140937019987</v>
      </c>
      <c r="AM15" s="24">
        <v>7000</v>
      </c>
      <c r="AN15" s="24">
        <v>7000</v>
      </c>
      <c r="AO15" s="24">
        <v>6351.3</v>
      </c>
      <c r="AP15" s="22">
        <f>AO15/AN15*100</f>
        <v>90.732857142857142</v>
      </c>
      <c r="AQ15" s="23">
        <f>AO15/AM15*100</f>
        <v>90.732857142857142</v>
      </c>
      <c r="AR15" s="26"/>
      <c r="AS15" s="26"/>
      <c r="AT15" s="23"/>
      <c r="AU15" s="23"/>
      <c r="AV15" s="23"/>
      <c r="AW15" s="23"/>
      <c r="AX15" s="24">
        <v>394463.3</v>
      </c>
      <c r="AY15" s="24">
        <v>394463.3</v>
      </c>
      <c r="AZ15" s="24">
        <v>361591.5</v>
      </c>
      <c r="BA15" s="27"/>
      <c r="BB15" s="27"/>
      <c r="BC15" s="27"/>
      <c r="BD15" s="28">
        <v>13769.2</v>
      </c>
      <c r="BE15" s="28">
        <v>13769.2</v>
      </c>
      <c r="BF15" s="28">
        <v>12240.6</v>
      </c>
      <c r="BG15" s="23"/>
      <c r="BH15" s="23"/>
      <c r="BI15" s="23"/>
      <c r="BJ15" s="23"/>
      <c r="BK15" s="23"/>
      <c r="BL15" s="23"/>
      <c r="BM15" s="21">
        <f t="shared" si="17"/>
        <v>3500</v>
      </c>
      <c r="BN15" s="45">
        <f t="shared" si="17"/>
        <v>3500</v>
      </c>
      <c r="BO15" s="22">
        <f t="shared" si="18"/>
        <v>4020.8180000000002</v>
      </c>
      <c r="BP15" s="22">
        <f t="shared" si="19"/>
        <v>114.88051428571428</v>
      </c>
      <c r="BQ15" s="23">
        <f t="shared" si="20"/>
        <v>114.88051428571428</v>
      </c>
      <c r="BR15" s="24">
        <v>3500</v>
      </c>
      <c r="BS15" s="24">
        <v>3500</v>
      </c>
      <c r="BT15" s="24">
        <v>4020.8180000000002</v>
      </c>
      <c r="BU15" s="24"/>
      <c r="BV15" s="24"/>
      <c r="BW15" s="24"/>
      <c r="BX15" s="1"/>
      <c r="BY15" s="1"/>
      <c r="BZ15" s="1"/>
      <c r="CA15" s="25"/>
      <c r="CB15" s="25"/>
      <c r="CC15" s="25"/>
      <c r="CD15" s="23"/>
      <c r="CE15" s="23"/>
      <c r="CF15" s="23"/>
      <c r="CG15" s="24">
        <v>7357.01</v>
      </c>
      <c r="CH15" s="24">
        <v>7357.01</v>
      </c>
      <c r="CI15" s="24">
        <v>6621.3</v>
      </c>
      <c r="CJ15" s="19"/>
      <c r="CK15" s="19"/>
      <c r="CL15" s="24"/>
      <c r="CM15" s="25">
        <v>82467</v>
      </c>
      <c r="CN15" s="25">
        <v>82467</v>
      </c>
      <c r="CO15" s="25">
        <v>70259.968099999998</v>
      </c>
      <c r="CP15" s="30">
        <v>30000</v>
      </c>
      <c r="CQ15" s="25">
        <v>30000</v>
      </c>
      <c r="CR15" s="25">
        <v>26298.928100000001</v>
      </c>
      <c r="CS15" s="25"/>
      <c r="CT15" s="25"/>
      <c r="CU15" s="25"/>
      <c r="CV15" s="25">
        <v>500</v>
      </c>
      <c r="CW15" s="25">
        <v>500</v>
      </c>
      <c r="CX15" s="25">
        <v>495</v>
      </c>
      <c r="CY15" s="23"/>
      <c r="CZ15" s="23"/>
      <c r="DA15" s="23"/>
      <c r="DB15" s="24">
        <v>0</v>
      </c>
      <c r="DC15" s="24">
        <v>0</v>
      </c>
      <c r="DD15" s="24">
        <v>126</v>
      </c>
      <c r="DE15" s="23"/>
      <c r="DF15" s="21">
        <f t="shared" si="21"/>
        <v>601752.51</v>
      </c>
      <c r="DG15" s="45">
        <f t="shared" si="21"/>
        <v>601752.51</v>
      </c>
      <c r="DH15" s="22">
        <f t="shared" si="22"/>
        <v>536948.27110000001</v>
      </c>
      <c r="DI15" s="1"/>
      <c r="DJ15" s="23"/>
      <c r="DK15" s="1"/>
      <c r="DL15" s="23"/>
      <c r="DM15" s="23"/>
      <c r="DN15" s="24"/>
      <c r="DO15" s="23"/>
      <c r="DP15" s="23"/>
      <c r="DQ15" s="23"/>
      <c r="DR15" s="1"/>
      <c r="DS15" s="23"/>
      <c r="DT15" s="1"/>
      <c r="DU15" s="23"/>
      <c r="DV15" s="23"/>
      <c r="DW15" s="23"/>
      <c r="DX15" s="23"/>
      <c r="DY15" s="23"/>
      <c r="DZ15" s="23"/>
      <c r="EA15" s="23"/>
      <c r="EB15" s="21">
        <f t="shared" si="23"/>
        <v>0</v>
      </c>
      <c r="EC15" s="45">
        <f t="shared" si="23"/>
        <v>0</v>
      </c>
      <c r="ED15" s="22">
        <f t="shared" si="23"/>
        <v>0</v>
      </c>
    </row>
    <row r="16" spans="1:134" s="31" customFormat="1" ht="15" customHeight="1" x14ac:dyDescent="0.25">
      <c r="A16" s="17">
        <v>7</v>
      </c>
      <c r="B16" s="18" t="s">
        <v>17</v>
      </c>
      <c r="C16" s="19">
        <v>8927</v>
      </c>
      <c r="D16" s="19">
        <v>20</v>
      </c>
      <c r="E16" s="21">
        <f t="shared" si="25"/>
        <v>78122.100000000006</v>
      </c>
      <c r="F16" s="45">
        <f t="shared" si="25"/>
        <v>78122.100000000006</v>
      </c>
      <c r="G16" s="22">
        <f t="shared" si="0"/>
        <v>70753.656000000003</v>
      </c>
      <c r="H16" s="22">
        <f t="shared" si="1"/>
        <v>90.568041565702913</v>
      </c>
      <c r="I16" s="21">
        <f t="shared" si="2"/>
        <v>11886.8</v>
      </c>
      <c r="J16" s="45">
        <f t="shared" si="2"/>
        <v>11886.8</v>
      </c>
      <c r="K16" s="22">
        <f t="shared" si="3"/>
        <v>9659.2559999999994</v>
      </c>
      <c r="L16" s="22">
        <f t="shared" si="4"/>
        <v>81.260356025170779</v>
      </c>
      <c r="M16" s="22">
        <f t="shared" si="5"/>
        <v>81.260356025170779</v>
      </c>
      <c r="N16" s="21">
        <f t="shared" si="26"/>
        <v>5976.8</v>
      </c>
      <c r="O16" s="21">
        <f t="shared" si="6"/>
        <v>5976.8</v>
      </c>
      <c r="P16" s="45">
        <f t="shared" si="6"/>
        <v>4323.8130000000001</v>
      </c>
      <c r="Q16" s="22">
        <f t="shared" si="7"/>
        <v>72.343277339044306</v>
      </c>
      <c r="R16" s="23">
        <f t="shared" si="8"/>
        <v>72.343277339044306</v>
      </c>
      <c r="S16" s="22">
        <v>0</v>
      </c>
      <c r="T16" s="22">
        <v>0</v>
      </c>
      <c r="U16" s="24">
        <v>81.442999999999998</v>
      </c>
      <c r="V16" s="22"/>
      <c r="W16" s="23"/>
      <c r="X16" s="24">
        <v>16</v>
      </c>
      <c r="Y16" s="24">
        <v>16</v>
      </c>
      <c r="Z16" s="24">
        <v>27.887</v>
      </c>
      <c r="AA16" s="22">
        <f t="shared" si="11"/>
        <v>174.29374999999999</v>
      </c>
      <c r="AB16" s="23">
        <f t="shared" si="12"/>
        <v>174.29374999999999</v>
      </c>
      <c r="AC16" s="22">
        <v>5976.8</v>
      </c>
      <c r="AD16" s="22">
        <v>5976.8</v>
      </c>
      <c r="AE16" s="24">
        <v>4242.37</v>
      </c>
      <c r="AF16" s="22">
        <f t="shared" si="13"/>
        <v>70.980625083656804</v>
      </c>
      <c r="AG16" s="23">
        <f t="shared" si="14"/>
        <v>70.980625083656804</v>
      </c>
      <c r="AH16" s="23">
        <v>561</v>
      </c>
      <c r="AI16" s="25">
        <v>561</v>
      </c>
      <c r="AJ16" s="24">
        <v>510</v>
      </c>
      <c r="AK16" s="22">
        <f t="shared" si="15"/>
        <v>90.909090909090907</v>
      </c>
      <c r="AL16" s="23">
        <f t="shared" si="16"/>
        <v>90.909090909090907</v>
      </c>
      <c r="AM16" s="24"/>
      <c r="AN16" s="24"/>
      <c r="AO16" s="24"/>
      <c r="AP16" s="22"/>
      <c r="AQ16" s="23"/>
      <c r="AR16" s="26"/>
      <c r="AS16" s="26"/>
      <c r="AT16" s="23"/>
      <c r="AU16" s="23"/>
      <c r="AV16" s="23"/>
      <c r="AW16" s="23"/>
      <c r="AX16" s="24">
        <v>58268.2</v>
      </c>
      <c r="AY16" s="24">
        <v>58268.2</v>
      </c>
      <c r="AZ16" s="24">
        <v>53412.3</v>
      </c>
      <c r="BA16" s="27"/>
      <c r="BB16" s="27"/>
      <c r="BC16" s="27"/>
      <c r="BD16" s="28">
        <v>2567.1</v>
      </c>
      <c r="BE16" s="28">
        <v>2567.1</v>
      </c>
      <c r="BF16" s="28">
        <v>2282.1</v>
      </c>
      <c r="BG16" s="23"/>
      <c r="BH16" s="23"/>
      <c r="BI16" s="23"/>
      <c r="BJ16" s="23"/>
      <c r="BK16" s="23"/>
      <c r="BL16" s="23"/>
      <c r="BM16" s="21">
        <f t="shared" si="17"/>
        <v>123</v>
      </c>
      <c r="BN16" s="45">
        <f t="shared" si="17"/>
        <v>123</v>
      </c>
      <c r="BO16" s="22">
        <f t="shared" si="18"/>
        <v>112.75</v>
      </c>
      <c r="BP16" s="22">
        <f t="shared" si="19"/>
        <v>91.666666666666657</v>
      </c>
      <c r="BQ16" s="23">
        <f t="shared" si="20"/>
        <v>91.666666666666657</v>
      </c>
      <c r="BR16" s="24"/>
      <c r="BS16" s="24"/>
      <c r="BT16" s="24"/>
      <c r="BU16" s="24"/>
      <c r="BV16" s="24"/>
      <c r="BW16" s="24"/>
      <c r="BX16" s="1"/>
      <c r="BY16" s="1"/>
      <c r="BZ16" s="1"/>
      <c r="CA16" s="25">
        <v>123</v>
      </c>
      <c r="CB16" s="25">
        <v>123</v>
      </c>
      <c r="CC16" s="25">
        <v>112.75</v>
      </c>
      <c r="CD16" s="23"/>
      <c r="CE16" s="23"/>
      <c r="CF16" s="23"/>
      <c r="CG16" s="24"/>
      <c r="CH16" s="24"/>
      <c r="CI16" s="24"/>
      <c r="CJ16" s="19"/>
      <c r="CK16" s="19"/>
      <c r="CL16" s="24">
        <v>181.51599999999999</v>
      </c>
      <c r="CM16" s="25">
        <v>5210</v>
      </c>
      <c r="CN16" s="25">
        <v>5210</v>
      </c>
      <c r="CO16" s="25">
        <v>4503.29</v>
      </c>
      <c r="CP16" s="30">
        <v>1585</v>
      </c>
      <c r="CQ16" s="25">
        <v>1585</v>
      </c>
      <c r="CR16" s="30">
        <v>1219.04</v>
      </c>
      <c r="CS16" s="25"/>
      <c r="CT16" s="25"/>
      <c r="CU16" s="25"/>
      <c r="CV16" s="25"/>
      <c r="CW16" s="25"/>
      <c r="CX16" s="25"/>
      <c r="CY16" s="23"/>
      <c r="CZ16" s="23"/>
      <c r="DA16" s="23"/>
      <c r="DB16" s="24"/>
      <c r="DC16" s="24"/>
      <c r="DD16" s="23"/>
      <c r="DE16" s="23"/>
      <c r="DF16" s="21">
        <f t="shared" si="21"/>
        <v>72722.100000000006</v>
      </c>
      <c r="DG16" s="45">
        <f t="shared" si="21"/>
        <v>72722.100000000006</v>
      </c>
      <c r="DH16" s="22">
        <f t="shared" si="22"/>
        <v>65353.656000000003</v>
      </c>
      <c r="DI16" s="1"/>
      <c r="DJ16" s="23"/>
      <c r="DK16" s="1"/>
      <c r="DL16" s="23">
        <v>5400</v>
      </c>
      <c r="DM16" s="23">
        <v>5400</v>
      </c>
      <c r="DN16" s="23">
        <v>5400</v>
      </c>
      <c r="DO16" s="23"/>
      <c r="DP16" s="23"/>
      <c r="DQ16" s="23"/>
      <c r="DR16" s="1"/>
      <c r="DS16" s="23"/>
      <c r="DT16" s="1"/>
      <c r="DU16" s="23"/>
      <c r="DV16" s="23"/>
      <c r="DW16" s="23"/>
      <c r="DX16" s="19"/>
      <c r="DY16" s="19"/>
      <c r="DZ16" s="23"/>
      <c r="EA16" s="23"/>
      <c r="EB16" s="21">
        <f t="shared" si="23"/>
        <v>5400</v>
      </c>
      <c r="EC16" s="45">
        <f t="shared" si="23"/>
        <v>5400</v>
      </c>
      <c r="ED16" s="22">
        <f t="shared" si="23"/>
        <v>5400</v>
      </c>
    </row>
    <row r="17" spans="1:134" s="31" customFormat="1" ht="15" customHeight="1" x14ac:dyDescent="0.25">
      <c r="A17" s="17">
        <v>8</v>
      </c>
      <c r="B17" s="18" t="s">
        <v>18</v>
      </c>
      <c r="C17" s="19">
        <v>42.3</v>
      </c>
      <c r="D17" s="36">
        <v>0</v>
      </c>
      <c r="E17" s="21">
        <f t="shared" si="25"/>
        <v>23570.720000000001</v>
      </c>
      <c r="F17" s="45">
        <f t="shared" si="25"/>
        <v>23570.720000000001</v>
      </c>
      <c r="G17" s="22">
        <f t="shared" si="0"/>
        <v>22832.141</v>
      </c>
      <c r="H17" s="22">
        <f t="shared" si="1"/>
        <v>96.866540351758445</v>
      </c>
      <c r="I17" s="21">
        <f t="shared" si="2"/>
        <v>3586.3</v>
      </c>
      <c r="J17" s="45">
        <f t="shared" si="2"/>
        <v>3586.3</v>
      </c>
      <c r="K17" s="22">
        <f t="shared" si="3"/>
        <v>3529.5210000000002</v>
      </c>
      <c r="L17" s="22">
        <f t="shared" si="4"/>
        <v>98.416780525890189</v>
      </c>
      <c r="M17" s="22">
        <f t="shared" si="5"/>
        <v>98.416780525890189</v>
      </c>
      <c r="N17" s="21">
        <f t="shared" si="26"/>
        <v>1195.5999999999999</v>
      </c>
      <c r="O17" s="21">
        <f t="shared" si="6"/>
        <v>1195.5999999999999</v>
      </c>
      <c r="P17" s="45">
        <f t="shared" si="6"/>
        <v>1042.271</v>
      </c>
      <c r="Q17" s="22">
        <f t="shared" si="7"/>
        <v>87.175560388089664</v>
      </c>
      <c r="R17" s="23">
        <f t="shared" si="8"/>
        <v>87.175560388089664</v>
      </c>
      <c r="S17" s="22">
        <v>0.3</v>
      </c>
      <c r="T17" s="22">
        <v>0.3</v>
      </c>
      <c r="U17" s="24">
        <v>0.47399999999999998</v>
      </c>
      <c r="V17" s="22">
        <f>U17/T17*100</f>
        <v>158</v>
      </c>
      <c r="W17" s="23">
        <f>U17/S17*100</f>
        <v>158</v>
      </c>
      <c r="X17" s="24">
        <v>2024.7</v>
      </c>
      <c r="Y17" s="24">
        <v>2024.7</v>
      </c>
      <c r="Z17" s="24">
        <v>2030.15</v>
      </c>
      <c r="AA17" s="22">
        <f t="shared" si="11"/>
        <v>100.2691756803477</v>
      </c>
      <c r="AB17" s="23">
        <f t="shared" si="12"/>
        <v>100.2691756803477</v>
      </c>
      <c r="AC17" s="22">
        <v>1195.3</v>
      </c>
      <c r="AD17" s="22">
        <v>1195.3</v>
      </c>
      <c r="AE17" s="24">
        <v>1041.797</v>
      </c>
      <c r="AF17" s="22">
        <f t="shared" si="13"/>
        <v>87.157784656571579</v>
      </c>
      <c r="AG17" s="23">
        <f t="shared" si="14"/>
        <v>87.157784656571579</v>
      </c>
      <c r="AH17" s="23">
        <v>4</v>
      </c>
      <c r="AI17" s="25">
        <v>4</v>
      </c>
      <c r="AJ17" s="24">
        <v>3</v>
      </c>
      <c r="AK17" s="22">
        <f t="shared" si="15"/>
        <v>75</v>
      </c>
      <c r="AL17" s="23">
        <f t="shared" si="16"/>
        <v>75</v>
      </c>
      <c r="AM17" s="24"/>
      <c r="AN17" s="24"/>
      <c r="AO17" s="24"/>
      <c r="AP17" s="22"/>
      <c r="AQ17" s="23"/>
      <c r="AR17" s="26"/>
      <c r="AS17" s="26"/>
      <c r="AT17" s="23"/>
      <c r="AU17" s="23"/>
      <c r="AV17" s="23"/>
      <c r="AW17" s="23"/>
      <c r="AX17" s="24">
        <v>8181</v>
      </c>
      <c r="AY17" s="24">
        <v>8181</v>
      </c>
      <c r="AZ17" s="24">
        <v>7499.2</v>
      </c>
      <c r="BA17" s="27"/>
      <c r="BB17" s="27"/>
      <c r="BC17" s="27"/>
      <c r="BD17" s="28">
        <v>1500</v>
      </c>
      <c r="BE17" s="28">
        <v>1500</v>
      </c>
      <c r="BF17" s="28">
        <v>1500</v>
      </c>
      <c r="BG17" s="23"/>
      <c r="BH17" s="23"/>
      <c r="BI17" s="23"/>
      <c r="BJ17" s="23"/>
      <c r="BK17" s="23"/>
      <c r="BL17" s="23"/>
      <c r="BM17" s="21">
        <f t="shared" si="17"/>
        <v>362</v>
      </c>
      <c r="BN17" s="45">
        <f t="shared" si="17"/>
        <v>362</v>
      </c>
      <c r="BO17" s="22">
        <f t="shared" si="18"/>
        <v>438.1</v>
      </c>
      <c r="BP17" s="22">
        <f t="shared" si="19"/>
        <v>121.02209944751381</v>
      </c>
      <c r="BQ17" s="23">
        <f t="shared" si="20"/>
        <v>121.02209944751381</v>
      </c>
      <c r="BR17" s="24">
        <v>362</v>
      </c>
      <c r="BS17" s="24">
        <v>362</v>
      </c>
      <c r="BT17" s="24">
        <v>438.1</v>
      </c>
      <c r="BU17" s="24"/>
      <c r="BV17" s="24"/>
      <c r="BW17" s="24"/>
      <c r="BX17" s="1"/>
      <c r="BY17" s="1"/>
      <c r="BZ17" s="1"/>
      <c r="CA17" s="25"/>
      <c r="CB17" s="25"/>
      <c r="CC17" s="25"/>
      <c r="CD17" s="23"/>
      <c r="CE17" s="23"/>
      <c r="CF17" s="23"/>
      <c r="CG17" s="24"/>
      <c r="CH17" s="24"/>
      <c r="CI17" s="24"/>
      <c r="CJ17" s="19"/>
      <c r="CK17" s="19"/>
      <c r="CL17" s="24"/>
      <c r="CM17" s="25">
        <v>0</v>
      </c>
      <c r="CN17" s="25">
        <v>0</v>
      </c>
      <c r="CO17" s="25">
        <v>16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3">
        <v>10303.42</v>
      </c>
      <c r="CZ17" s="23">
        <v>10303.42</v>
      </c>
      <c r="DA17" s="23">
        <v>10303.42</v>
      </c>
      <c r="DB17" s="24"/>
      <c r="DC17" s="24"/>
      <c r="DD17" s="24"/>
      <c r="DE17" s="23"/>
      <c r="DF17" s="21">
        <f t="shared" si="21"/>
        <v>23570.720000000001</v>
      </c>
      <c r="DG17" s="45">
        <f t="shared" si="21"/>
        <v>23570.720000000001</v>
      </c>
      <c r="DH17" s="22">
        <f t="shared" si="22"/>
        <v>22832.141</v>
      </c>
      <c r="DI17" s="1"/>
      <c r="DJ17" s="23"/>
      <c r="DK17" s="1"/>
      <c r="DL17" s="23"/>
      <c r="DM17" s="23"/>
      <c r="DN17" s="24"/>
      <c r="DO17" s="23"/>
      <c r="DP17" s="23"/>
      <c r="DQ17" s="23"/>
      <c r="DR17" s="1"/>
      <c r="DS17" s="23"/>
      <c r="DT17" s="1"/>
      <c r="DU17" s="23"/>
      <c r="DV17" s="23"/>
      <c r="DW17" s="23"/>
      <c r="DX17" s="23"/>
      <c r="DY17" s="23"/>
      <c r="DZ17" s="23"/>
      <c r="EA17" s="23"/>
      <c r="EB17" s="21">
        <f t="shared" si="23"/>
        <v>0</v>
      </c>
      <c r="EC17" s="45">
        <f t="shared" si="23"/>
        <v>0</v>
      </c>
      <c r="ED17" s="22">
        <f t="shared" si="23"/>
        <v>0</v>
      </c>
    </row>
    <row r="18" spans="1:134" s="31" customFormat="1" ht="15" customHeight="1" x14ac:dyDescent="0.25">
      <c r="A18" s="17">
        <v>9</v>
      </c>
      <c r="B18" s="18" t="s">
        <v>19</v>
      </c>
      <c r="C18" s="19">
        <v>252.1</v>
      </c>
      <c r="D18" s="36">
        <v>0</v>
      </c>
      <c r="E18" s="21">
        <f t="shared" si="25"/>
        <v>4776</v>
      </c>
      <c r="F18" s="45">
        <f t="shared" si="25"/>
        <v>4776</v>
      </c>
      <c r="G18" s="22">
        <f t="shared" si="0"/>
        <v>4334.1120000000001</v>
      </c>
      <c r="H18" s="22">
        <f t="shared" si="1"/>
        <v>90.74773869346734</v>
      </c>
      <c r="I18" s="21">
        <f t="shared" si="2"/>
        <v>958.7</v>
      </c>
      <c r="J18" s="45">
        <f t="shared" si="2"/>
        <v>958.7</v>
      </c>
      <c r="K18" s="22">
        <f t="shared" si="3"/>
        <v>834.91199999999992</v>
      </c>
      <c r="L18" s="22">
        <f t="shared" si="4"/>
        <v>87.087931574006447</v>
      </c>
      <c r="M18" s="22">
        <f t="shared" si="5"/>
        <v>87.087931574006447</v>
      </c>
      <c r="N18" s="21">
        <f t="shared" si="26"/>
        <v>768.7</v>
      </c>
      <c r="O18" s="21">
        <f t="shared" si="6"/>
        <v>768.7</v>
      </c>
      <c r="P18" s="45">
        <f t="shared" si="6"/>
        <v>684.41199999999992</v>
      </c>
      <c r="Q18" s="22">
        <f t="shared" si="7"/>
        <v>89.034994145960695</v>
      </c>
      <c r="R18" s="23">
        <f t="shared" si="8"/>
        <v>89.034994145960695</v>
      </c>
      <c r="S18" s="22">
        <v>29.6</v>
      </c>
      <c r="T18" s="22">
        <v>29.6</v>
      </c>
      <c r="U18" s="24">
        <v>38.17</v>
      </c>
      <c r="V18" s="22">
        <f>U18/T18*100</f>
        <v>128.95270270270268</v>
      </c>
      <c r="W18" s="23">
        <f>U18/S18*100</f>
        <v>128.95270270270268</v>
      </c>
      <c r="X18" s="24">
        <v>100</v>
      </c>
      <c r="Y18" s="24">
        <v>100</v>
      </c>
      <c r="Z18" s="24">
        <v>60.5</v>
      </c>
      <c r="AA18" s="22">
        <f t="shared" si="11"/>
        <v>60.5</v>
      </c>
      <c r="AB18" s="23">
        <f t="shared" si="12"/>
        <v>60.5</v>
      </c>
      <c r="AC18" s="22">
        <v>739.1</v>
      </c>
      <c r="AD18" s="22">
        <v>739.1</v>
      </c>
      <c r="AE18" s="24">
        <v>646.24199999999996</v>
      </c>
      <c r="AF18" s="22">
        <f t="shared" si="13"/>
        <v>87.436341496414542</v>
      </c>
      <c r="AG18" s="23">
        <f t="shared" si="14"/>
        <v>87.436341496414542</v>
      </c>
      <c r="AH18" s="23"/>
      <c r="AI18" s="25"/>
      <c r="AJ18" s="24"/>
      <c r="AK18" s="22"/>
      <c r="AL18" s="23"/>
      <c r="AM18" s="24"/>
      <c r="AN18" s="24"/>
      <c r="AO18" s="24"/>
      <c r="AP18" s="22"/>
      <c r="AQ18" s="23"/>
      <c r="AR18" s="26"/>
      <c r="AS18" s="26"/>
      <c r="AT18" s="23"/>
      <c r="AU18" s="23"/>
      <c r="AV18" s="23"/>
      <c r="AW18" s="23"/>
      <c r="AX18" s="24">
        <v>3817.3</v>
      </c>
      <c r="AY18" s="24">
        <v>3817.3</v>
      </c>
      <c r="AZ18" s="24">
        <v>3499.2</v>
      </c>
      <c r="BA18" s="27"/>
      <c r="BB18" s="27"/>
      <c r="BC18" s="27"/>
      <c r="BD18" s="28"/>
      <c r="BE18" s="28"/>
      <c r="BF18" s="25"/>
      <c r="BG18" s="23"/>
      <c r="BH18" s="23"/>
      <c r="BI18" s="23"/>
      <c r="BJ18" s="23"/>
      <c r="BK18" s="23"/>
      <c r="BL18" s="23"/>
      <c r="BM18" s="21">
        <f t="shared" si="17"/>
        <v>90</v>
      </c>
      <c r="BN18" s="45">
        <f t="shared" si="17"/>
        <v>90</v>
      </c>
      <c r="BO18" s="22">
        <f t="shared" si="18"/>
        <v>90</v>
      </c>
      <c r="BP18" s="22">
        <f t="shared" si="19"/>
        <v>100</v>
      </c>
      <c r="BQ18" s="23">
        <f t="shared" si="20"/>
        <v>100</v>
      </c>
      <c r="BR18" s="24">
        <v>90</v>
      </c>
      <c r="BS18" s="24">
        <v>90</v>
      </c>
      <c r="BT18" s="24">
        <v>90</v>
      </c>
      <c r="BU18" s="24"/>
      <c r="BV18" s="24"/>
      <c r="BW18" s="24"/>
      <c r="BX18" s="1"/>
      <c r="BY18" s="1"/>
      <c r="BZ18" s="1"/>
      <c r="CA18" s="25"/>
      <c r="CB18" s="25"/>
      <c r="CC18" s="25"/>
      <c r="CD18" s="23"/>
      <c r="CE18" s="23"/>
      <c r="CF18" s="23"/>
      <c r="CG18" s="24"/>
      <c r="CH18" s="24"/>
      <c r="CI18" s="24"/>
      <c r="CJ18" s="19"/>
      <c r="CK18" s="19"/>
      <c r="CL18" s="24"/>
      <c r="CM18" s="25"/>
      <c r="CN18" s="25"/>
      <c r="CO18" s="25"/>
      <c r="CP18" s="12"/>
      <c r="CQ18" s="25"/>
      <c r="CR18" s="25"/>
      <c r="CS18" s="25"/>
      <c r="CT18" s="25"/>
      <c r="CU18" s="25"/>
      <c r="CV18" s="25"/>
      <c r="CW18" s="25"/>
      <c r="CX18" s="25"/>
      <c r="CY18" s="23"/>
      <c r="CZ18" s="23"/>
      <c r="DA18" s="23"/>
      <c r="DB18" s="24"/>
      <c r="DC18" s="24"/>
      <c r="DD18" s="24"/>
      <c r="DE18" s="23"/>
      <c r="DF18" s="21">
        <f t="shared" si="21"/>
        <v>4776</v>
      </c>
      <c r="DG18" s="45">
        <f t="shared" si="21"/>
        <v>4776</v>
      </c>
      <c r="DH18" s="22">
        <f t="shared" si="22"/>
        <v>4334.1120000000001</v>
      </c>
      <c r="DI18" s="1"/>
      <c r="DJ18" s="23"/>
      <c r="DK18" s="1"/>
      <c r="DL18" s="23"/>
      <c r="DM18" s="23"/>
      <c r="DN18" s="23"/>
      <c r="DO18" s="23"/>
      <c r="DP18" s="23"/>
      <c r="DQ18" s="23"/>
      <c r="DR18" s="1"/>
      <c r="DS18" s="23"/>
      <c r="DT18" s="1"/>
      <c r="DU18" s="23"/>
      <c r="DV18" s="23"/>
      <c r="DW18" s="23"/>
      <c r="DX18" s="23"/>
      <c r="DY18" s="23"/>
      <c r="DZ18" s="23"/>
      <c r="EA18" s="23"/>
      <c r="EB18" s="21">
        <f t="shared" si="23"/>
        <v>0</v>
      </c>
      <c r="EC18" s="45">
        <f t="shared" si="23"/>
        <v>0</v>
      </c>
      <c r="ED18" s="22">
        <f t="shared" si="23"/>
        <v>0</v>
      </c>
    </row>
    <row r="19" spans="1:134" s="31" customFormat="1" ht="15" customHeight="1" x14ac:dyDescent="0.25">
      <c r="A19" s="17">
        <v>10</v>
      </c>
      <c r="B19" s="18" t="s">
        <v>20</v>
      </c>
      <c r="C19" s="19">
        <v>22640.799999999999</v>
      </c>
      <c r="D19" s="19">
        <v>0</v>
      </c>
      <c r="E19" s="21">
        <f t="shared" si="25"/>
        <v>95401.7</v>
      </c>
      <c r="F19" s="45">
        <f t="shared" si="25"/>
        <v>95401.7</v>
      </c>
      <c r="G19" s="22">
        <f t="shared" si="0"/>
        <v>85367</v>
      </c>
      <c r="H19" s="22">
        <f t="shared" si="1"/>
        <v>89.481633975075908</v>
      </c>
      <c r="I19" s="21">
        <f t="shared" si="2"/>
        <v>12502.7</v>
      </c>
      <c r="J19" s="45">
        <f t="shared" si="2"/>
        <v>12502.7</v>
      </c>
      <c r="K19" s="22">
        <f t="shared" si="3"/>
        <v>9376.2999999999993</v>
      </c>
      <c r="L19" s="22">
        <f t="shared" si="4"/>
        <v>74.99420125252945</v>
      </c>
      <c r="M19" s="22">
        <f t="shared" si="5"/>
        <v>74.99420125252945</v>
      </c>
      <c r="N19" s="21">
        <f t="shared" si="26"/>
        <v>5993.6</v>
      </c>
      <c r="O19" s="21">
        <f t="shared" si="6"/>
        <v>5993.6</v>
      </c>
      <c r="P19" s="45">
        <f t="shared" si="6"/>
        <v>3446.4300000000003</v>
      </c>
      <c r="Q19" s="22">
        <f t="shared" si="7"/>
        <v>57.501835290977041</v>
      </c>
      <c r="R19" s="23">
        <f t="shared" si="8"/>
        <v>57.501835290977041</v>
      </c>
      <c r="S19" s="22">
        <v>0</v>
      </c>
      <c r="T19" s="22">
        <v>0</v>
      </c>
      <c r="U19" s="24">
        <v>0.85799999999999998</v>
      </c>
      <c r="V19" s="22"/>
      <c r="W19" s="23"/>
      <c r="X19" s="24">
        <v>4359.1000000000004</v>
      </c>
      <c r="Y19" s="24">
        <v>4359.1000000000004</v>
      </c>
      <c r="Z19" s="24">
        <v>4375.74</v>
      </c>
      <c r="AA19" s="22">
        <f t="shared" si="11"/>
        <v>100.38173017365968</v>
      </c>
      <c r="AB19" s="23">
        <f t="shared" si="12"/>
        <v>100.38173017365968</v>
      </c>
      <c r="AC19" s="22">
        <v>5993.6</v>
      </c>
      <c r="AD19" s="22">
        <v>5993.6</v>
      </c>
      <c r="AE19" s="24">
        <v>3445.5720000000001</v>
      </c>
      <c r="AF19" s="22">
        <f t="shared" si="13"/>
        <v>57.487520021356111</v>
      </c>
      <c r="AG19" s="23">
        <f t="shared" si="14"/>
        <v>57.487520021356111</v>
      </c>
      <c r="AH19" s="23">
        <v>100</v>
      </c>
      <c r="AI19" s="25">
        <v>100</v>
      </c>
      <c r="AJ19" s="24">
        <v>35</v>
      </c>
      <c r="AK19" s="22">
        <f>AJ19/AI19*100</f>
        <v>35</v>
      </c>
      <c r="AL19" s="23">
        <f>AJ19/AH19*100</f>
        <v>35</v>
      </c>
      <c r="AM19" s="24"/>
      <c r="AN19" s="24"/>
      <c r="AO19" s="24"/>
      <c r="AP19" s="22"/>
      <c r="AQ19" s="23"/>
      <c r="AR19" s="26"/>
      <c r="AS19" s="26"/>
      <c r="AT19" s="23"/>
      <c r="AU19" s="23"/>
      <c r="AV19" s="23"/>
      <c r="AW19" s="23"/>
      <c r="AX19" s="24">
        <v>82899</v>
      </c>
      <c r="AY19" s="24">
        <v>82899</v>
      </c>
      <c r="AZ19" s="24">
        <v>75990.7</v>
      </c>
      <c r="BA19" s="27"/>
      <c r="BB19" s="27"/>
      <c r="BC19" s="27"/>
      <c r="BD19" s="28"/>
      <c r="BE19" s="28"/>
      <c r="BF19" s="28"/>
      <c r="BG19" s="23"/>
      <c r="BH19" s="23"/>
      <c r="BI19" s="23"/>
      <c r="BJ19" s="23"/>
      <c r="BK19" s="23"/>
      <c r="BL19" s="23"/>
      <c r="BM19" s="21">
        <f t="shared" si="17"/>
        <v>1080</v>
      </c>
      <c r="BN19" s="45">
        <f t="shared" si="17"/>
        <v>1080</v>
      </c>
      <c r="BO19" s="22">
        <f t="shared" si="18"/>
        <v>765</v>
      </c>
      <c r="BP19" s="22">
        <f t="shared" si="19"/>
        <v>70.833333333333343</v>
      </c>
      <c r="BQ19" s="23">
        <f t="shared" si="20"/>
        <v>70.833333333333343</v>
      </c>
      <c r="BR19" s="24">
        <v>500</v>
      </c>
      <c r="BS19" s="24">
        <v>500</v>
      </c>
      <c r="BT19" s="24">
        <v>195</v>
      </c>
      <c r="BU19" s="24"/>
      <c r="BV19" s="24"/>
      <c r="BW19" s="24"/>
      <c r="BX19" s="1"/>
      <c r="BY19" s="1"/>
      <c r="BZ19" s="1"/>
      <c r="CA19" s="25">
        <v>580</v>
      </c>
      <c r="CB19" s="25">
        <v>580</v>
      </c>
      <c r="CC19" s="25">
        <v>570</v>
      </c>
      <c r="CD19" s="23"/>
      <c r="CE19" s="23"/>
      <c r="CF19" s="23"/>
      <c r="CG19" s="24"/>
      <c r="CH19" s="24"/>
      <c r="CI19" s="24"/>
      <c r="CJ19" s="19"/>
      <c r="CK19" s="19"/>
      <c r="CL19" s="24"/>
      <c r="CM19" s="25">
        <v>370</v>
      </c>
      <c r="CN19" s="25">
        <v>370</v>
      </c>
      <c r="CO19" s="25">
        <v>154.13</v>
      </c>
      <c r="CP19" s="30">
        <v>370</v>
      </c>
      <c r="CQ19" s="25">
        <v>370</v>
      </c>
      <c r="CR19" s="30">
        <v>152.13</v>
      </c>
      <c r="CS19" s="25"/>
      <c r="CT19" s="25"/>
      <c r="CU19" s="25"/>
      <c r="CV19" s="25"/>
      <c r="CW19" s="25"/>
      <c r="CX19" s="25"/>
      <c r="CY19" s="23"/>
      <c r="CZ19" s="23"/>
      <c r="DA19" s="23"/>
      <c r="DB19" s="24">
        <v>600</v>
      </c>
      <c r="DC19" s="24">
        <v>600</v>
      </c>
      <c r="DD19" s="23">
        <v>600</v>
      </c>
      <c r="DE19" s="23"/>
      <c r="DF19" s="21">
        <f t="shared" si="21"/>
        <v>95401.7</v>
      </c>
      <c r="DG19" s="45">
        <f t="shared" si="21"/>
        <v>95401.7</v>
      </c>
      <c r="DH19" s="22">
        <f t="shared" si="22"/>
        <v>85367</v>
      </c>
      <c r="DI19" s="1"/>
      <c r="DJ19" s="23"/>
      <c r="DK19" s="1"/>
      <c r="DL19" s="23"/>
      <c r="DM19" s="23"/>
      <c r="DN19" s="24"/>
      <c r="DO19" s="23"/>
      <c r="DP19" s="23"/>
      <c r="DQ19" s="23"/>
      <c r="DR19" s="1"/>
      <c r="DS19" s="23"/>
      <c r="DT19" s="1"/>
      <c r="DU19" s="23"/>
      <c r="DV19" s="23"/>
      <c r="DW19" s="23"/>
      <c r="DX19" s="23"/>
      <c r="DY19" s="23"/>
      <c r="DZ19" s="23"/>
      <c r="EA19" s="23"/>
      <c r="EB19" s="21">
        <f t="shared" si="23"/>
        <v>0</v>
      </c>
      <c r="EC19" s="45">
        <f t="shared" si="23"/>
        <v>0</v>
      </c>
      <c r="ED19" s="22">
        <f t="shared" si="23"/>
        <v>0</v>
      </c>
    </row>
    <row r="20" spans="1:134" s="31" customFormat="1" ht="15" customHeight="1" x14ac:dyDescent="0.25">
      <c r="A20" s="17">
        <v>11</v>
      </c>
      <c r="B20" s="18" t="s">
        <v>21</v>
      </c>
      <c r="C20" s="19">
        <v>675.9</v>
      </c>
      <c r="D20" s="19">
        <v>0</v>
      </c>
      <c r="E20" s="21">
        <f t="shared" si="25"/>
        <v>116046</v>
      </c>
      <c r="F20" s="45">
        <f t="shared" si="25"/>
        <v>116046</v>
      </c>
      <c r="G20" s="22">
        <f t="shared" si="0"/>
        <v>100391.06200000001</v>
      </c>
      <c r="H20" s="22">
        <f t="shared" si="1"/>
        <v>86.509713389517955</v>
      </c>
      <c r="I20" s="21">
        <f t="shared" si="2"/>
        <v>31830</v>
      </c>
      <c r="J20" s="45">
        <f t="shared" si="2"/>
        <v>31830</v>
      </c>
      <c r="K20" s="22">
        <f t="shared" si="3"/>
        <v>23257.562000000002</v>
      </c>
      <c r="L20" s="22">
        <f t="shared" si="4"/>
        <v>73.068055293748046</v>
      </c>
      <c r="M20" s="22">
        <f t="shared" si="5"/>
        <v>73.068055293748046</v>
      </c>
      <c r="N20" s="21">
        <f t="shared" si="26"/>
        <v>12000</v>
      </c>
      <c r="O20" s="21">
        <f t="shared" si="6"/>
        <v>12000</v>
      </c>
      <c r="P20" s="45">
        <f t="shared" si="6"/>
        <v>8104.1690000000008</v>
      </c>
      <c r="Q20" s="22">
        <f t="shared" si="7"/>
        <v>67.534741666666676</v>
      </c>
      <c r="R20" s="23">
        <f t="shared" si="8"/>
        <v>67.534741666666676</v>
      </c>
      <c r="S20" s="22">
        <v>0</v>
      </c>
      <c r="T20" s="22">
        <v>0</v>
      </c>
      <c r="U20" s="24">
        <v>30.404</v>
      </c>
      <c r="V20" s="22"/>
      <c r="W20" s="23"/>
      <c r="X20" s="24">
        <v>11300</v>
      </c>
      <c r="Y20" s="24">
        <v>11300</v>
      </c>
      <c r="Z20" s="24">
        <v>5551.6459999999997</v>
      </c>
      <c r="AA20" s="22">
        <f t="shared" si="11"/>
        <v>49.12961061946902</v>
      </c>
      <c r="AB20" s="23">
        <f t="shared" si="12"/>
        <v>49.12961061946902</v>
      </c>
      <c r="AC20" s="22">
        <v>12000</v>
      </c>
      <c r="AD20" s="22">
        <v>12000</v>
      </c>
      <c r="AE20" s="24">
        <v>8073.7650000000003</v>
      </c>
      <c r="AF20" s="22">
        <f t="shared" si="13"/>
        <v>67.281374999999997</v>
      </c>
      <c r="AG20" s="23">
        <f t="shared" si="14"/>
        <v>67.281374999999997</v>
      </c>
      <c r="AH20" s="23">
        <v>1620</v>
      </c>
      <c r="AI20" s="25">
        <v>1620</v>
      </c>
      <c r="AJ20" s="24">
        <v>619.55100000000004</v>
      </c>
      <c r="AK20" s="22">
        <f>AJ20/AI20*100</f>
        <v>38.243888888888897</v>
      </c>
      <c r="AL20" s="23">
        <f>AJ20/AH20*100</f>
        <v>38.243888888888897</v>
      </c>
      <c r="AM20" s="24"/>
      <c r="AN20" s="24"/>
      <c r="AO20" s="24"/>
      <c r="AP20" s="22"/>
      <c r="AQ20" s="23"/>
      <c r="AR20" s="26"/>
      <c r="AS20" s="26"/>
      <c r="AT20" s="23"/>
      <c r="AU20" s="23"/>
      <c r="AV20" s="23"/>
      <c r="AW20" s="23"/>
      <c r="AX20" s="24">
        <v>81882.3</v>
      </c>
      <c r="AY20" s="24">
        <v>81882.3</v>
      </c>
      <c r="AZ20" s="24">
        <v>75058.899999999994</v>
      </c>
      <c r="BA20" s="27"/>
      <c r="BB20" s="27"/>
      <c r="BC20" s="27"/>
      <c r="BD20" s="28">
        <v>2333.6999999999998</v>
      </c>
      <c r="BE20" s="28">
        <v>2333.6999999999998</v>
      </c>
      <c r="BF20" s="28">
        <v>2074.6</v>
      </c>
      <c r="BG20" s="23"/>
      <c r="BH20" s="23"/>
      <c r="BI20" s="23"/>
      <c r="BJ20" s="23"/>
      <c r="BK20" s="23"/>
      <c r="BL20" s="23"/>
      <c r="BM20" s="21">
        <f t="shared" si="17"/>
        <v>1150</v>
      </c>
      <c r="BN20" s="45">
        <f t="shared" si="17"/>
        <v>1150</v>
      </c>
      <c r="BO20" s="22">
        <f t="shared" si="18"/>
        <v>445.69099999999997</v>
      </c>
      <c r="BP20" s="22">
        <f t="shared" si="19"/>
        <v>38.755739130434783</v>
      </c>
      <c r="BQ20" s="23">
        <f t="shared" si="20"/>
        <v>38.755739130434783</v>
      </c>
      <c r="BR20" s="24">
        <v>1150</v>
      </c>
      <c r="BS20" s="24">
        <v>1150</v>
      </c>
      <c r="BT20" s="24">
        <v>421.69099999999997</v>
      </c>
      <c r="BU20" s="24"/>
      <c r="BV20" s="24"/>
      <c r="BW20" s="24"/>
      <c r="BX20" s="1"/>
      <c r="BY20" s="1"/>
      <c r="BZ20" s="1"/>
      <c r="CA20" s="25">
        <v>0</v>
      </c>
      <c r="CB20" s="25">
        <v>0</v>
      </c>
      <c r="CC20" s="25">
        <v>24</v>
      </c>
      <c r="CD20" s="23"/>
      <c r="CE20" s="23"/>
      <c r="CF20" s="23"/>
      <c r="CG20" s="24"/>
      <c r="CH20" s="24"/>
      <c r="CI20" s="24"/>
      <c r="CJ20" s="19"/>
      <c r="CK20" s="19"/>
      <c r="CL20" s="24"/>
      <c r="CM20" s="25">
        <v>5760</v>
      </c>
      <c r="CN20" s="25">
        <v>5760</v>
      </c>
      <c r="CO20" s="25">
        <v>8136.5050000000001</v>
      </c>
      <c r="CP20" s="30">
        <v>342</v>
      </c>
      <c r="CQ20" s="25">
        <v>342</v>
      </c>
      <c r="CR20" s="25">
        <v>0</v>
      </c>
      <c r="CS20" s="25"/>
      <c r="CT20" s="25"/>
      <c r="CU20" s="25"/>
      <c r="CV20" s="25">
        <v>0</v>
      </c>
      <c r="CW20" s="25">
        <v>0</v>
      </c>
      <c r="CX20" s="25">
        <v>400</v>
      </c>
      <c r="CY20" s="23"/>
      <c r="CZ20" s="23"/>
      <c r="DA20" s="23">
        <v>0</v>
      </c>
      <c r="DB20" s="24"/>
      <c r="DC20" s="24"/>
      <c r="DD20" s="24"/>
      <c r="DE20" s="23"/>
      <c r="DF20" s="21">
        <f t="shared" si="21"/>
        <v>116046</v>
      </c>
      <c r="DG20" s="45">
        <f t="shared" si="21"/>
        <v>116046</v>
      </c>
      <c r="DH20" s="22">
        <f t="shared" si="22"/>
        <v>100391.06200000001</v>
      </c>
      <c r="DI20" s="1"/>
      <c r="DJ20" s="23"/>
      <c r="DK20" s="1"/>
      <c r="DL20" s="23"/>
      <c r="DM20" s="23"/>
      <c r="DN20" s="23"/>
      <c r="DO20" s="23"/>
      <c r="DP20" s="23"/>
      <c r="DQ20" s="23"/>
      <c r="DR20" s="1"/>
      <c r="DS20" s="23"/>
      <c r="DT20" s="1"/>
      <c r="DU20" s="23"/>
      <c r="DV20" s="23"/>
      <c r="DW20" s="23"/>
      <c r="DX20" s="23"/>
      <c r="DY20" s="23"/>
      <c r="DZ20" s="23"/>
      <c r="EA20" s="23"/>
      <c r="EB20" s="21">
        <f t="shared" si="23"/>
        <v>0</v>
      </c>
      <c r="EC20" s="45">
        <f t="shared" si="23"/>
        <v>0</v>
      </c>
      <c r="ED20" s="22">
        <f t="shared" si="23"/>
        <v>0</v>
      </c>
    </row>
    <row r="21" spans="1:134" s="31" customFormat="1" ht="15" customHeight="1" x14ac:dyDescent="0.25">
      <c r="A21" s="17">
        <v>12</v>
      </c>
      <c r="B21" s="18" t="s">
        <v>22</v>
      </c>
      <c r="C21" s="19">
        <v>133.19999999999999</v>
      </c>
      <c r="D21" s="19">
        <v>0</v>
      </c>
      <c r="E21" s="21">
        <f t="shared" si="25"/>
        <v>14679.506000000001</v>
      </c>
      <c r="F21" s="45">
        <f t="shared" si="25"/>
        <v>14679.506000000001</v>
      </c>
      <c r="G21" s="22">
        <f t="shared" si="0"/>
        <v>12651.82</v>
      </c>
      <c r="H21" s="22">
        <f t="shared" si="1"/>
        <v>86.186960242395074</v>
      </c>
      <c r="I21" s="21">
        <f t="shared" si="2"/>
        <v>2579.9</v>
      </c>
      <c r="J21" s="45">
        <f t="shared" si="2"/>
        <v>2579.9</v>
      </c>
      <c r="K21" s="22">
        <f t="shared" si="3"/>
        <v>2114.3200000000002</v>
      </c>
      <c r="L21" s="22">
        <f t="shared" si="4"/>
        <v>81.953564091631463</v>
      </c>
      <c r="M21" s="22">
        <f t="shared" si="5"/>
        <v>81.953564091631463</v>
      </c>
      <c r="N21" s="21">
        <f t="shared" si="26"/>
        <v>2035.8</v>
      </c>
      <c r="O21" s="21">
        <f t="shared" si="6"/>
        <v>2035.8</v>
      </c>
      <c r="P21" s="45">
        <f t="shared" si="6"/>
        <v>1532.981</v>
      </c>
      <c r="Q21" s="22">
        <f t="shared" si="7"/>
        <v>75.301159249435116</v>
      </c>
      <c r="R21" s="23">
        <f t="shared" si="8"/>
        <v>75.301159249435116</v>
      </c>
      <c r="S21" s="22">
        <v>17.8</v>
      </c>
      <c r="T21" s="22">
        <v>17.8</v>
      </c>
      <c r="U21" s="24">
        <v>85.762</v>
      </c>
      <c r="V21" s="22">
        <f>U21/T21*100</f>
        <v>481.80898876404495</v>
      </c>
      <c r="W21" s="23">
        <f>U21/S21*100</f>
        <v>481.80898876404495</v>
      </c>
      <c r="X21" s="24">
        <v>480.2</v>
      </c>
      <c r="Y21" s="24">
        <v>480.2</v>
      </c>
      <c r="Z21" s="24">
        <v>480.2</v>
      </c>
      <c r="AA21" s="22">
        <f t="shared" si="11"/>
        <v>100</v>
      </c>
      <c r="AB21" s="23">
        <f t="shared" si="12"/>
        <v>100</v>
      </c>
      <c r="AC21" s="22">
        <v>2018</v>
      </c>
      <c r="AD21" s="22">
        <v>2018</v>
      </c>
      <c r="AE21" s="24">
        <v>1447.2190000000001</v>
      </c>
      <c r="AF21" s="22">
        <f t="shared" si="13"/>
        <v>71.715510406342915</v>
      </c>
      <c r="AG21" s="23">
        <f t="shared" si="14"/>
        <v>71.715510406342915</v>
      </c>
      <c r="AH21" s="23"/>
      <c r="AI21" s="25"/>
      <c r="AJ21" s="24"/>
      <c r="AK21" s="22"/>
      <c r="AL21" s="23"/>
      <c r="AM21" s="24"/>
      <c r="AN21" s="24"/>
      <c r="AO21" s="24"/>
      <c r="AP21" s="22"/>
      <c r="AQ21" s="23"/>
      <c r="AR21" s="26"/>
      <c r="AS21" s="26"/>
      <c r="AT21" s="23"/>
      <c r="AU21" s="23"/>
      <c r="AV21" s="23"/>
      <c r="AW21" s="23"/>
      <c r="AX21" s="24">
        <v>10753.7</v>
      </c>
      <c r="AY21" s="24">
        <v>10753.7</v>
      </c>
      <c r="AZ21" s="24">
        <v>9857.5</v>
      </c>
      <c r="BA21" s="27"/>
      <c r="BB21" s="27"/>
      <c r="BC21" s="27"/>
      <c r="BD21" s="28"/>
      <c r="BE21" s="28"/>
      <c r="BF21" s="28"/>
      <c r="BG21" s="23"/>
      <c r="BH21" s="23"/>
      <c r="BI21" s="23"/>
      <c r="BJ21" s="23"/>
      <c r="BK21" s="23"/>
      <c r="BL21" s="23"/>
      <c r="BM21" s="21">
        <f t="shared" si="17"/>
        <v>63.9</v>
      </c>
      <c r="BN21" s="45">
        <f t="shared" si="17"/>
        <v>63.9</v>
      </c>
      <c r="BO21" s="22">
        <f t="shared" si="18"/>
        <v>61.139000000000003</v>
      </c>
      <c r="BP21" s="22">
        <f t="shared" si="19"/>
        <v>95.67918622848201</v>
      </c>
      <c r="BQ21" s="23">
        <f t="shared" si="20"/>
        <v>95.67918622848201</v>
      </c>
      <c r="BR21" s="24"/>
      <c r="BS21" s="24"/>
      <c r="BT21" s="24"/>
      <c r="BU21" s="24">
        <v>63.9</v>
      </c>
      <c r="BV21" s="24">
        <v>63.9</v>
      </c>
      <c r="BW21" s="24">
        <v>61.139000000000003</v>
      </c>
      <c r="BX21" s="1"/>
      <c r="BY21" s="1"/>
      <c r="BZ21" s="1"/>
      <c r="CA21" s="25"/>
      <c r="CB21" s="25"/>
      <c r="CC21" s="25"/>
      <c r="CD21" s="23"/>
      <c r="CE21" s="23"/>
      <c r="CF21" s="23"/>
      <c r="CG21" s="24"/>
      <c r="CH21" s="24"/>
      <c r="CI21" s="24"/>
      <c r="CJ21" s="19"/>
      <c r="CK21" s="19"/>
      <c r="CL21" s="24"/>
      <c r="CM21" s="25">
        <v>0</v>
      </c>
      <c r="CN21" s="25">
        <v>0</v>
      </c>
      <c r="CO21" s="25">
        <v>40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3">
        <v>1345.9059999999999</v>
      </c>
      <c r="CZ21" s="23">
        <v>1345.9059999999999</v>
      </c>
      <c r="DA21" s="23">
        <v>680</v>
      </c>
      <c r="DB21" s="24"/>
      <c r="DC21" s="24"/>
      <c r="DD21" s="24"/>
      <c r="DE21" s="23"/>
      <c r="DF21" s="21">
        <f t="shared" si="21"/>
        <v>14679.506000000001</v>
      </c>
      <c r="DG21" s="45">
        <f t="shared" si="21"/>
        <v>14679.506000000001</v>
      </c>
      <c r="DH21" s="22">
        <f t="shared" si="22"/>
        <v>12651.82</v>
      </c>
      <c r="DI21" s="1"/>
      <c r="DJ21" s="23"/>
      <c r="DK21" s="1"/>
      <c r="DL21" s="23"/>
      <c r="DM21" s="23"/>
      <c r="DN21" s="24"/>
      <c r="DO21" s="23"/>
      <c r="DP21" s="23"/>
      <c r="DQ21" s="23"/>
      <c r="DR21" s="1"/>
      <c r="DS21" s="23"/>
      <c r="DT21" s="1"/>
      <c r="DU21" s="23"/>
      <c r="DV21" s="23"/>
      <c r="DW21" s="23"/>
      <c r="DX21" s="23"/>
      <c r="DY21" s="23"/>
      <c r="DZ21" s="23"/>
      <c r="EA21" s="23"/>
      <c r="EB21" s="21">
        <f t="shared" si="23"/>
        <v>0</v>
      </c>
      <c r="EC21" s="45">
        <f t="shared" si="23"/>
        <v>0</v>
      </c>
      <c r="ED21" s="22">
        <f t="shared" si="23"/>
        <v>0</v>
      </c>
    </row>
    <row r="22" spans="1:134" s="37" customFormat="1" ht="15" customHeight="1" x14ac:dyDescent="0.25">
      <c r="A22" s="17">
        <v>13</v>
      </c>
      <c r="B22" s="18" t="s">
        <v>23</v>
      </c>
      <c r="C22" s="19">
        <v>1132.5</v>
      </c>
      <c r="D22" s="19">
        <v>0</v>
      </c>
      <c r="E22" s="21">
        <f t="shared" si="25"/>
        <v>98714.38</v>
      </c>
      <c r="F22" s="45">
        <f t="shared" si="25"/>
        <v>98714.38</v>
      </c>
      <c r="G22" s="22">
        <f t="shared" si="0"/>
        <v>83245.022000000012</v>
      </c>
      <c r="H22" s="22">
        <f t="shared" si="1"/>
        <v>84.329174736244113</v>
      </c>
      <c r="I22" s="21">
        <f t="shared" si="2"/>
        <v>17181.3</v>
      </c>
      <c r="J22" s="45">
        <f t="shared" si="2"/>
        <v>17181.3</v>
      </c>
      <c r="K22" s="22">
        <f t="shared" si="3"/>
        <v>14616.721999999998</v>
      </c>
      <c r="L22" s="22">
        <f t="shared" si="4"/>
        <v>85.073434489823228</v>
      </c>
      <c r="M22" s="22">
        <f t="shared" si="5"/>
        <v>85.073434489823228</v>
      </c>
      <c r="N22" s="21">
        <f t="shared" si="26"/>
        <v>7987.3</v>
      </c>
      <c r="O22" s="21">
        <f t="shared" si="6"/>
        <v>7987.3</v>
      </c>
      <c r="P22" s="45">
        <f t="shared" si="6"/>
        <v>6582.067</v>
      </c>
      <c r="Q22" s="22">
        <f t="shared" si="7"/>
        <v>82.406658069685619</v>
      </c>
      <c r="R22" s="23">
        <f t="shared" si="8"/>
        <v>82.406658069685619</v>
      </c>
      <c r="S22" s="22">
        <v>58.3</v>
      </c>
      <c r="T22" s="22">
        <v>58.3</v>
      </c>
      <c r="U22" s="24">
        <v>4.2050000000000001</v>
      </c>
      <c r="V22" s="22">
        <f>U22/T22*100</f>
        <v>7.2126929674099491</v>
      </c>
      <c r="W22" s="23">
        <f>U22/S22*100</f>
        <v>7.2126929674099491</v>
      </c>
      <c r="X22" s="24">
        <v>4674</v>
      </c>
      <c r="Y22" s="24">
        <v>4674</v>
      </c>
      <c r="Z22" s="24">
        <v>3825.933</v>
      </c>
      <c r="AA22" s="22">
        <f t="shared" si="11"/>
        <v>81.855648267008988</v>
      </c>
      <c r="AB22" s="23">
        <f t="shared" si="12"/>
        <v>81.855648267008988</v>
      </c>
      <c r="AC22" s="22">
        <v>7929</v>
      </c>
      <c r="AD22" s="22">
        <v>7929</v>
      </c>
      <c r="AE22" s="24">
        <v>6577.8620000000001</v>
      </c>
      <c r="AF22" s="22">
        <f t="shared" si="13"/>
        <v>82.959540925715729</v>
      </c>
      <c r="AG22" s="23">
        <f t="shared" si="14"/>
        <v>82.959540925715729</v>
      </c>
      <c r="AH22" s="23">
        <v>570</v>
      </c>
      <c r="AI22" s="25">
        <v>570</v>
      </c>
      <c r="AJ22" s="24">
        <v>420.9</v>
      </c>
      <c r="AK22" s="22">
        <f>AJ22/AI22*100</f>
        <v>73.84210526315789</v>
      </c>
      <c r="AL22" s="23">
        <f>AJ22/AH22*100</f>
        <v>73.84210526315789</v>
      </c>
      <c r="AM22" s="24"/>
      <c r="AN22" s="24"/>
      <c r="AO22" s="24"/>
      <c r="AP22" s="22"/>
      <c r="AQ22" s="23"/>
      <c r="AR22" s="26"/>
      <c r="AS22" s="26"/>
      <c r="AT22" s="23"/>
      <c r="AU22" s="23"/>
      <c r="AV22" s="23"/>
      <c r="AW22" s="23"/>
      <c r="AX22" s="24">
        <v>70176.100000000006</v>
      </c>
      <c r="AY22" s="24">
        <v>70176.100000000006</v>
      </c>
      <c r="AZ22" s="24">
        <v>64328.3</v>
      </c>
      <c r="BA22" s="27"/>
      <c r="BB22" s="27"/>
      <c r="BC22" s="27"/>
      <c r="BD22" s="28"/>
      <c r="BE22" s="28"/>
      <c r="BF22" s="28"/>
      <c r="BG22" s="23"/>
      <c r="BH22" s="23"/>
      <c r="BI22" s="23"/>
      <c r="BJ22" s="23"/>
      <c r="BK22" s="23"/>
      <c r="BL22" s="23"/>
      <c r="BM22" s="21">
        <f t="shared" si="17"/>
        <v>750</v>
      </c>
      <c r="BN22" s="45">
        <f t="shared" si="17"/>
        <v>750</v>
      </c>
      <c r="BO22" s="22">
        <f t="shared" si="18"/>
        <v>733.298</v>
      </c>
      <c r="BP22" s="22">
        <f t="shared" si="19"/>
        <v>97.773066666666665</v>
      </c>
      <c r="BQ22" s="23">
        <f t="shared" si="20"/>
        <v>97.773066666666665</v>
      </c>
      <c r="BR22" s="24"/>
      <c r="BS22" s="24"/>
      <c r="BT22" s="24"/>
      <c r="BU22" s="24">
        <v>750</v>
      </c>
      <c r="BV22" s="24">
        <v>750</v>
      </c>
      <c r="BW22" s="24">
        <v>603.49800000000005</v>
      </c>
      <c r="BX22" s="1"/>
      <c r="BY22" s="1"/>
      <c r="BZ22" s="1"/>
      <c r="CA22" s="25">
        <v>0</v>
      </c>
      <c r="CB22" s="25">
        <v>0</v>
      </c>
      <c r="CC22" s="25">
        <v>129.80000000000001</v>
      </c>
      <c r="CD22" s="23"/>
      <c r="CE22" s="23"/>
      <c r="CF22" s="23"/>
      <c r="CG22" s="24"/>
      <c r="CH22" s="24"/>
      <c r="CI22" s="24"/>
      <c r="CJ22" s="19"/>
      <c r="CK22" s="19"/>
      <c r="CL22" s="24"/>
      <c r="CM22" s="25">
        <v>3200</v>
      </c>
      <c r="CN22" s="25">
        <v>3200</v>
      </c>
      <c r="CO22" s="25">
        <v>3054.5239999999999</v>
      </c>
      <c r="CP22" s="12">
        <v>600</v>
      </c>
      <c r="CQ22" s="25">
        <v>600</v>
      </c>
      <c r="CR22" s="30">
        <v>228.274</v>
      </c>
      <c r="CS22" s="25"/>
      <c r="CT22" s="25"/>
      <c r="CU22" s="25"/>
      <c r="CV22" s="25"/>
      <c r="CW22" s="25"/>
      <c r="CX22" s="25"/>
      <c r="CY22" s="23"/>
      <c r="CZ22" s="23"/>
      <c r="DA22" s="23"/>
      <c r="DB22" s="24"/>
      <c r="DC22" s="24"/>
      <c r="DD22" s="23"/>
      <c r="DE22" s="23"/>
      <c r="DF22" s="21">
        <f t="shared" si="21"/>
        <v>87357.400000000009</v>
      </c>
      <c r="DG22" s="45">
        <f t="shared" si="21"/>
        <v>87357.400000000009</v>
      </c>
      <c r="DH22" s="22">
        <f t="shared" si="22"/>
        <v>78945.022000000012</v>
      </c>
      <c r="DI22" s="1"/>
      <c r="DJ22" s="23"/>
      <c r="DK22" s="1"/>
      <c r="DL22" s="23">
        <v>11356.98</v>
      </c>
      <c r="DM22" s="23">
        <v>11356.98</v>
      </c>
      <c r="DN22" s="23">
        <v>4300</v>
      </c>
      <c r="DO22" s="23"/>
      <c r="DP22" s="23"/>
      <c r="DQ22" s="23"/>
      <c r="DR22" s="1"/>
      <c r="DS22" s="23"/>
      <c r="DT22" s="1"/>
      <c r="DU22" s="23"/>
      <c r="DV22" s="23"/>
      <c r="DW22" s="23"/>
      <c r="DX22" s="23"/>
      <c r="DY22" s="23"/>
      <c r="DZ22" s="23"/>
      <c r="EA22" s="23"/>
      <c r="EB22" s="21">
        <f t="shared" si="23"/>
        <v>11356.98</v>
      </c>
      <c r="EC22" s="45">
        <f t="shared" si="23"/>
        <v>11356.98</v>
      </c>
      <c r="ED22" s="22">
        <f t="shared" si="23"/>
        <v>4300</v>
      </c>
    </row>
    <row r="23" spans="1:134" s="37" customFormat="1" ht="15" customHeight="1" x14ac:dyDescent="0.25">
      <c r="A23" s="17">
        <v>14</v>
      </c>
      <c r="B23" s="18" t="s">
        <v>24</v>
      </c>
      <c r="C23" s="19">
        <v>442.8</v>
      </c>
      <c r="D23" s="19">
        <v>0</v>
      </c>
      <c r="E23" s="21">
        <f t="shared" si="25"/>
        <v>52278.9</v>
      </c>
      <c r="F23" s="45">
        <f t="shared" si="25"/>
        <v>52278.9</v>
      </c>
      <c r="G23" s="22">
        <f t="shared" si="0"/>
        <v>45631.439000000006</v>
      </c>
      <c r="H23" s="22">
        <f t="shared" si="1"/>
        <v>87.284619607528086</v>
      </c>
      <c r="I23" s="21">
        <f t="shared" si="2"/>
        <v>10302.4</v>
      </c>
      <c r="J23" s="45">
        <f t="shared" si="2"/>
        <v>10302.4</v>
      </c>
      <c r="K23" s="22">
        <f t="shared" si="3"/>
        <v>7152.639000000001</v>
      </c>
      <c r="L23" s="22">
        <f t="shared" si="4"/>
        <v>69.426919940984632</v>
      </c>
      <c r="M23" s="22">
        <f t="shared" si="5"/>
        <v>69.426919940984632</v>
      </c>
      <c r="N23" s="21">
        <f t="shared" si="26"/>
        <v>4538.3</v>
      </c>
      <c r="O23" s="21">
        <f t="shared" si="6"/>
        <v>4538.3</v>
      </c>
      <c r="P23" s="45">
        <f t="shared" si="6"/>
        <v>2135.4210000000003</v>
      </c>
      <c r="Q23" s="22">
        <f t="shared" si="7"/>
        <v>47.053323931868768</v>
      </c>
      <c r="R23" s="23">
        <f t="shared" si="8"/>
        <v>47.053323931868768</v>
      </c>
      <c r="S23" s="22">
        <v>0</v>
      </c>
      <c r="T23" s="22">
        <v>0</v>
      </c>
      <c r="U23" s="24">
        <v>15.784000000000001</v>
      </c>
      <c r="V23" s="22"/>
      <c r="W23" s="23"/>
      <c r="X23" s="24">
        <v>2901.3</v>
      </c>
      <c r="Y23" s="24">
        <v>2901.3</v>
      </c>
      <c r="Z23" s="24">
        <v>2601.2040000000002</v>
      </c>
      <c r="AA23" s="22">
        <f t="shared" si="11"/>
        <v>89.656498810877878</v>
      </c>
      <c r="AB23" s="23">
        <f t="shared" si="12"/>
        <v>89.656498810877878</v>
      </c>
      <c r="AC23" s="22">
        <v>4538.3</v>
      </c>
      <c r="AD23" s="22">
        <v>4538.3</v>
      </c>
      <c r="AE23" s="24">
        <v>2119.6370000000002</v>
      </c>
      <c r="AF23" s="22">
        <f t="shared" si="13"/>
        <v>46.705528501861934</v>
      </c>
      <c r="AG23" s="23">
        <f t="shared" si="14"/>
        <v>46.705528501861934</v>
      </c>
      <c r="AH23" s="23">
        <v>770.8</v>
      </c>
      <c r="AI23" s="25">
        <v>770.8</v>
      </c>
      <c r="AJ23" s="24">
        <v>773.8</v>
      </c>
      <c r="AK23" s="22">
        <f>AJ23/AI23*100</f>
        <v>100.38920601971977</v>
      </c>
      <c r="AL23" s="23">
        <f>AJ23/AH23*100</f>
        <v>100.38920601971977</v>
      </c>
      <c r="AM23" s="24"/>
      <c r="AN23" s="24"/>
      <c r="AO23" s="24"/>
      <c r="AP23" s="22"/>
      <c r="AQ23" s="23"/>
      <c r="AR23" s="26"/>
      <c r="AS23" s="26"/>
      <c r="AT23" s="23"/>
      <c r="AU23" s="23"/>
      <c r="AV23" s="23"/>
      <c r="AW23" s="23"/>
      <c r="AX23" s="24">
        <v>35976.5</v>
      </c>
      <c r="AY23" s="24">
        <v>35976.5</v>
      </c>
      <c r="AZ23" s="24">
        <v>32978.800000000003</v>
      </c>
      <c r="BA23" s="27"/>
      <c r="BB23" s="27"/>
      <c r="BC23" s="27"/>
      <c r="BD23" s="28"/>
      <c r="BE23" s="28"/>
      <c r="BF23" s="25"/>
      <c r="BG23" s="23"/>
      <c r="BH23" s="23"/>
      <c r="BI23" s="23"/>
      <c r="BJ23" s="23"/>
      <c r="BK23" s="23"/>
      <c r="BL23" s="23"/>
      <c r="BM23" s="21">
        <f t="shared" si="17"/>
        <v>482</v>
      </c>
      <c r="BN23" s="45">
        <f t="shared" si="17"/>
        <v>482</v>
      </c>
      <c r="BO23" s="22">
        <f t="shared" si="18"/>
        <v>570.81400000000008</v>
      </c>
      <c r="BP23" s="22">
        <f t="shared" si="19"/>
        <v>118.4261410788382</v>
      </c>
      <c r="BQ23" s="23">
        <f t="shared" si="20"/>
        <v>118.4261410788382</v>
      </c>
      <c r="BR23" s="24"/>
      <c r="BS23" s="24"/>
      <c r="BT23" s="24"/>
      <c r="BU23" s="24">
        <v>200</v>
      </c>
      <c r="BV23" s="24">
        <v>200</v>
      </c>
      <c r="BW23" s="24">
        <v>372.31400000000002</v>
      </c>
      <c r="BX23" s="1"/>
      <c r="BY23" s="1"/>
      <c r="BZ23" s="1"/>
      <c r="CA23" s="25">
        <v>282</v>
      </c>
      <c r="CB23" s="25">
        <v>282</v>
      </c>
      <c r="CC23" s="25">
        <v>198.5</v>
      </c>
      <c r="CD23" s="23"/>
      <c r="CE23" s="23"/>
      <c r="CF23" s="23"/>
      <c r="CG23" s="24"/>
      <c r="CH23" s="24"/>
      <c r="CI23" s="24"/>
      <c r="CJ23" s="19"/>
      <c r="CK23" s="19"/>
      <c r="CL23" s="24"/>
      <c r="CM23" s="25">
        <v>1610</v>
      </c>
      <c r="CN23" s="25">
        <v>1610</v>
      </c>
      <c r="CO23" s="25">
        <v>1071.4000000000001</v>
      </c>
      <c r="CP23" s="30">
        <v>290</v>
      </c>
      <c r="CQ23" s="25">
        <v>290</v>
      </c>
      <c r="CR23" s="25">
        <v>43.4</v>
      </c>
      <c r="CS23" s="25"/>
      <c r="CT23" s="25"/>
      <c r="CU23" s="25"/>
      <c r="CV23" s="25"/>
      <c r="CW23" s="25"/>
      <c r="CX23" s="25"/>
      <c r="CY23" s="23">
        <v>6000</v>
      </c>
      <c r="CZ23" s="23">
        <v>6000</v>
      </c>
      <c r="DA23" s="23">
        <v>5500</v>
      </c>
      <c r="DB23" s="24"/>
      <c r="DC23" s="24"/>
      <c r="DD23" s="24"/>
      <c r="DE23" s="23"/>
      <c r="DF23" s="21">
        <f t="shared" si="21"/>
        <v>52278.9</v>
      </c>
      <c r="DG23" s="45">
        <f t="shared" si="21"/>
        <v>52278.9</v>
      </c>
      <c r="DH23" s="22">
        <f t="shared" si="22"/>
        <v>45631.439000000006</v>
      </c>
      <c r="DI23" s="1"/>
      <c r="DJ23" s="23"/>
      <c r="DK23" s="1"/>
      <c r="DL23" s="23"/>
      <c r="DM23" s="23"/>
      <c r="DN23" s="24"/>
      <c r="DO23" s="23"/>
      <c r="DP23" s="23"/>
      <c r="DQ23" s="23"/>
      <c r="DR23" s="1"/>
      <c r="DS23" s="23"/>
      <c r="DT23" s="1"/>
      <c r="DU23" s="23"/>
      <c r="DV23" s="23"/>
      <c r="DW23" s="23"/>
      <c r="DX23" s="23"/>
      <c r="DY23" s="23"/>
      <c r="DZ23" s="23"/>
      <c r="EA23" s="23"/>
      <c r="EB23" s="21">
        <f t="shared" si="23"/>
        <v>0</v>
      </c>
      <c r="EC23" s="45">
        <f t="shared" si="23"/>
        <v>0</v>
      </c>
      <c r="ED23" s="22">
        <f t="shared" si="23"/>
        <v>0</v>
      </c>
    </row>
    <row r="24" spans="1:134" s="37" customFormat="1" ht="15" customHeight="1" x14ac:dyDescent="0.25">
      <c r="A24" s="17">
        <v>15</v>
      </c>
      <c r="B24" s="18" t="s">
        <v>25</v>
      </c>
      <c r="C24" s="19">
        <v>1091.0999999999999</v>
      </c>
      <c r="D24" s="19">
        <v>0</v>
      </c>
      <c r="E24" s="21">
        <f t="shared" si="25"/>
        <v>10106.299999999999</v>
      </c>
      <c r="F24" s="45">
        <f t="shared" si="25"/>
        <v>10106.299999999999</v>
      </c>
      <c r="G24" s="22">
        <f t="shared" si="0"/>
        <v>9166.4339999999993</v>
      </c>
      <c r="H24" s="22">
        <f t="shared" si="1"/>
        <v>90.700196906879867</v>
      </c>
      <c r="I24" s="21">
        <f t="shared" si="2"/>
        <v>4591.7</v>
      </c>
      <c r="J24" s="45">
        <f t="shared" si="2"/>
        <v>4591.7</v>
      </c>
      <c r="K24" s="22">
        <f t="shared" si="3"/>
        <v>3986.4340000000002</v>
      </c>
      <c r="L24" s="22">
        <f t="shared" si="4"/>
        <v>86.818259032602313</v>
      </c>
      <c r="M24" s="22">
        <f t="shared" si="5"/>
        <v>86.818259032602313</v>
      </c>
      <c r="N24" s="21">
        <f t="shared" si="26"/>
        <v>2175.6999999999998</v>
      </c>
      <c r="O24" s="21">
        <f t="shared" si="6"/>
        <v>2175.6999999999998</v>
      </c>
      <c r="P24" s="45">
        <f t="shared" si="6"/>
        <v>1623.028</v>
      </c>
      <c r="Q24" s="22">
        <f t="shared" si="7"/>
        <v>74.597968469917731</v>
      </c>
      <c r="R24" s="23">
        <f t="shared" si="8"/>
        <v>74.597968469917731</v>
      </c>
      <c r="S24" s="22">
        <v>375.7</v>
      </c>
      <c r="T24" s="22">
        <v>375.7</v>
      </c>
      <c r="U24" s="24">
        <v>220.33600000000001</v>
      </c>
      <c r="V24" s="22">
        <f>U24/T24*100</f>
        <v>58.646792653713078</v>
      </c>
      <c r="W24" s="23">
        <f>U24/S24*100</f>
        <v>58.646792653713078</v>
      </c>
      <c r="X24" s="24">
        <v>1500</v>
      </c>
      <c r="Y24" s="24">
        <v>1500</v>
      </c>
      <c r="Z24" s="24">
        <v>1432.1279999999999</v>
      </c>
      <c r="AA24" s="22">
        <f t="shared" si="11"/>
        <v>95.475199999999987</v>
      </c>
      <c r="AB24" s="23">
        <f t="shared" si="12"/>
        <v>95.475199999999987</v>
      </c>
      <c r="AC24" s="22">
        <v>1800</v>
      </c>
      <c r="AD24" s="22">
        <v>1800</v>
      </c>
      <c r="AE24" s="24">
        <v>1402.692</v>
      </c>
      <c r="AF24" s="22">
        <f t="shared" si="13"/>
        <v>77.927333333333337</v>
      </c>
      <c r="AG24" s="23">
        <f t="shared" si="14"/>
        <v>77.927333333333337</v>
      </c>
      <c r="AH24" s="23">
        <v>36</v>
      </c>
      <c r="AI24" s="25">
        <v>36</v>
      </c>
      <c r="AJ24" s="24">
        <v>41.5</v>
      </c>
      <c r="AK24" s="22">
        <f>AJ24/AI24*100</f>
        <v>115.27777777777777</v>
      </c>
      <c r="AL24" s="23">
        <f>AJ24/AH24*100</f>
        <v>115.27777777777777</v>
      </c>
      <c r="AM24" s="24"/>
      <c r="AN24" s="24"/>
      <c r="AO24" s="24"/>
      <c r="AP24" s="22"/>
      <c r="AQ24" s="23"/>
      <c r="AR24" s="26"/>
      <c r="AS24" s="26"/>
      <c r="AT24" s="23"/>
      <c r="AU24" s="23"/>
      <c r="AV24" s="23"/>
      <c r="AW24" s="23"/>
      <c r="AX24" s="24">
        <v>4014.6</v>
      </c>
      <c r="AY24" s="24">
        <v>4014.6</v>
      </c>
      <c r="AZ24" s="24">
        <v>3680</v>
      </c>
      <c r="BA24" s="27"/>
      <c r="BB24" s="27"/>
      <c r="BC24" s="27"/>
      <c r="BD24" s="28">
        <v>1500</v>
      </c>
      <c r="BE24" s="28">
        <v>1500</v>
      </c>
      <c r="BF24" s="28">
        <v>1500</v>
      </c>
      <c r="BG24" s="23"/>
      <c r="BH24" s="23"/>
      <c r="BI24" s="23"/>
      <c r="BJ24" s="23"/>
      <c r="BK24" s="23"/>
      <c r="BL24" s="23"/>
      <c r="BM24" s="21">
        <f t="shared" si="17"/>
        <v>580</v>
      </c>
      <c r="BN24" s="45">
        <f t="shared" si="17"/>
        <v>580</v>
      </c>
      <c r="BO24" s="22">
        <f t="shared" si="18"/>
        <v>460.4</v>
      </c>
      <c r="BP24" s="22">
        <f t="shared" si="19"/>
        <v>79.379310344827587</v>
      </c>
      <c r="BQ24" s="23">
        <f t="shared" si="20"/>
        <v>79.379310344827587</v>
      </c>
      <c r="BR24" s="24">
        <v>580</v>
      </c>
      <c r="BS24" s="24">
        <v>580</v>
      </c>
      <c r="BT24" s="24">
        <v>460.4</v>
      </c>
      <c r="BU24" s="24"/>
      <c r="BV24" s="23"/>
      <c r="BW24" s="24"/>
      <c r="BX24" s="1"/>
      <c r="BY24" s="1"/>
      <c r="BZ24" s="1"/>
      <c r="CA24" s="25"/>
      <c r="CB24" s="25"/>
      <c r="CC24" s="25"/>
      <c r="CD24" s="23"/>
      <c r="CE24" s="23"/>
      <c r="CF24" s="23"/>
      <c r="CG24" s="24"/>
      <c r="CH24" s="24"/>
      <c r="CI24" s="24"/>
      <c r="CJ24" s="19"/>
      <c r="CK24" s="19"/>
      <c r="CL24" s="24"/>
      <c r="CM24" s="25">
        <v>60</v>
      </c>
      <c r="CN24" s="25">
        <v>60</v>
      </c>
      <c r="CO24" s="25">
        <v>249.37799999999999</v>
      </c>
      <c r="CP24" s="30"/>
      <c r="CQ24" s="25"/>
      <c r="CR24" s="25"/>
      <c r="CS24" s="25"/>
      <c r="CT24" s="25"/>
      <c r="CU24" s="25"/>
      <c r="CV24" s="25"/>
      <c r="CW24" s="25"/>
      <c r="CX24" s="25"/>
      <c r="CY24" s="23"/>
      <c r="CZ24" s="23"/>
      <c r="DA24" s="23"/>
      <c r="DB24" s="24">
        <v>240</v>
      </c>
      <c r="DC24" s="24">
        <v>240</v>
      </c>
      <c r="DD24" s="24">
        <v>180</v>
      </c>
      <c r="DE24" s="23"/>
      <c r="DF24" s="21">
        <f t="shared" si="21"/>
        <v>10106.299999999999</v>
      </c>
      <c r="DG24" s="45">
        <f t="shared" si="21"/>
        <v>10106.299999999999</v>
      </c>
      <c r="DH24" s="22">
        <f t="shared" si="22"/>
        <v>9166.4339999999993</v>
      </c>
      <c r="DI24" s="1"/>
      <c r="DJ24" s="23"/>
      <c r="DK24" s="1"/>
      <c r="DL24" s="23"/>
      <c r="DM24" s="23"/>
      <c r="DN24" s="23"/>
      <c r="DO24" s="23"/>
      <c r="DP24" s="23"/>
      <c r="DQ24" s="23"/>
      <c r="DR24" s="1"/>
      <c r="DS24" s="23"/>
      <c r="DT24" s="1"/>
      <c r="DU24" s="23"/>
      <c r="DV24" s="23"/>
      <c r="DW24" s="23"/>
      <c r="DX24" s="23"/>
      <c r="DY24" s="23"/>
      <c r="DZ24" s="23"/>
      <c r="EA24" s="23"/>
      <c r="EB24" s="21">
        <f t="shared" si="23"/>
        <v>0</v>
      </c>
      <c r="EC24" s="45">
        <f t="shared" si="23"/>
        <v>0</v>
      </c>
      <c r="ED24" s="22">
        <f t="shared" si="23"/>
        <v>0</v>
      </c>
    </row>
    <row r="25" spans="1:134" s="37" customFormat="1" ht="15" customHeight="1" x14ac:dyDescent="0.25">
      <c r="A25" s="17">
        <v>16</v>
      </c>
      <c r="B25" s="18" t="s">
        <v>26</v>
      </c>
      <c r="C25" s="19">
        <v>3311.1</v>
      </c>
      <c r="D25" s="19">
        <v>0</v>
      </c>
      <c r="E25" s="21">
        <f t="shared" si="25"/>
        <v>12969.8</v>
      </c>
      <c r="F25" s="45">
        <f t="shared" si="25"/>
        <v>12969.8</v>
      </c>
      <c r="G25" s="22">
        <f t="shared" si="0"/>
        <v>11191.904999999999</v>
      </c>
      <c r="H25" s="22">
        <f t="shared" si="1"/>
        <v>86.292039969775942</v>
      </c>
      <c r="I25" s="21">
        <f t="shared" si="2"/>
        <v>5410</v>
      </c>
      <c r="J25" s="45">
        <f t="shared" si="2"/>
        <v>5410</v>
      </c>
      <c r="K25" s="22">
        <f t="shared" si="3"/>
        <v>4262.0050000000001</v>
      </c>
      <c r="L25" s="22">
        <f t="shared" si="4"/>
        <v>78.780129390018487</v>
      </c>
      <c r="M25" s="22">
        <f t="shared" si="5"/>
        <v>78.780129390018487</v>
      </c>
      <c r="N25" s="21">
        <f t="shared" si="26"/>
        <v>910</v>
      </c>
      <c r="O25" s="21">
        <f t="shared" si="6"/>
        <v>910</v>
      </c>
      <c r="P25" s="45">
        <f t="shared" si="6"/>
        <v>836.52499999999998</v>
      </c>
      <c r="Q25" s="22">
        <f t="shared" si="7"/>
        <v>91.925824175824175</v>
      </c>
      <c r="R25" s="23">
        <f t="shared" si="8"/>
        <v>91.925824175824175</v>
      </c>
      <c r="S25" s="22">
        <v>0</v>
      </c>
      <c r="T25" s="22">
        <v>0</v>
      </c>
      <c r="U25" s="24">
        <v>24.776</v>
      </c>
      <c r="V25" s="22"/>
      <c r="W25" s="23"/>
      <c r="X25" s="24">
        <v>3000</v>
      </c>
      <c r="Y25" s="24">
        <v>3000</v>
      </c>
      <c r="Z25" s="24">
        <v>1532.17</v>
      </c>
      <c r="AA25" s="22">
        <f t="shared" si="11"/>
        <v>51.072333333333333</v>
      </c>
      <c r="AB25" s="23">
        <f t="shared" si="12"/>
        <v>51.072333333333333</v>
      </c>
      <c r="AC25" s="22">
        <v>910</v>
      </c>
      <c r="AD25" s="22">
        <v>910</v>
      </c>
      <c r="AE25" s="24">
        <v>811.74900000000002</v>
      </c>
      <c r="AF25" s="22">
        <f t="shared" si="13"/>
        <v>89.203186813186818</v>
      </c>
      <c r="AG25" s="23">
        <f t="shared" si="14"/>
        <v>89.203186813186818</v>
      </c>
      <c r="AH25" s="23">
        <v>100</v>
      </c>
      <c r="AI25" s="25">
        <v>100</v>
      </c>
      <c r="AJ25" s="24">
        <v>104.15</v>
      </c>
      <c r="AK25" s="22">
        <f>AJ25/AI25*100</f>
        <v>104.15</v>
      </c>
      <c r="AL25" s="23">
        <f>AJ25/AH25*100</f>
        <v>104.15</v>
      </c>
      <c r="AM25" s="24"/>
      <c r="AN25" s="24"/>
      <c r="AO25" s="24"/>
      <c r="AP25" s="22"/>
      <c r="AQ25" s="23"/>
      <c r="AR25" s="26"/>
      <c r="AS25" s="26"/>
      <c r="AT25" s="23"/>
      <c r="AU25" s="23"/>
      <c r="AV25" s="23"/>
      <c r="AW25" s="23"/>
      <c r="AX25" s="24">
        <v>7559.8</v>
      </c>
      <c r="AY25" s="24">
        <v>7559.8</v>
      </c>
      <c r="AZ25" s="24">
        <v>6929.9</v>
      </c>
      <c r="BA25" s="27"/>
      <c r="BB25" s="27"/>
      <c r="BC25" s="27"/>
      <c r="BD25" s="28"/>
      <c r="BE25" s="28"/>
      <c r="BF25" s="28"/>
      <c r="BG25" s="23"/>
      <c r="BH25" s="23"/>
      <c r="BI25" s="23"/>
      <c r="BJ25" s="23"/>
      <c r="BK25" s="23"/>
      <c r="BL25" s="23"/>
      <c r="BM25" s="21">
        <f t="shared" si="17"/>
        <v>1100</v>
      </c>
      <c r="BN25" s="45">
        <f t="shared" si="17"/>
        <v>1100</v>
      </c>
      <c r="BO25" s="22">
        <f t="shared" si="18"/>
        <v>1738.74</v>
      </c>
      <c r="BP25" s="22">
        <f t="shared" si="19"/>
        <v>158.06727272727272</v>
      </c>
      <c r="BQ25" s="23">
        <f t="shared" si="20"/>
        <v>158.06727272727272</v>
      </c>
      <c r="BR25" s="24">
        <v>1100</v>
      </c>
      <c r="BS25" s="24">
        <v>1100</v>
      </c>
      <c r="BT25" s="24">
        <v>1738.74</v>
      </c>
      <c r="BU25" s="24"/>
      <c r="BV25" s="23"/>
      <c r="BW25" s="24"/>
      <c r="BX25" s="1"/>
      <c r="BY25" s="1"/>
      <c r="BZ25" s="1"/>
      <c r="CA25" s="25"/>
      <c r="CB25" s="25"/>
      <c r="CC25" s="25"/>
      <c r="CD25" s="23"/>
      <c r="CE25" s="23"/>
      <c r="CF25" s="23"/>
      <c r="CG25" s="24"/>
      <c r="CH25" s="24"/>
      <c r="CI25" s="24"/>
      <c r="CJ25" s="19"/>
      <c r="CK25" s="19"/>
      <c r="CL25" s="24"/>
      <c r="CM25" s="25">
        <v>300</v>
      </c>
      <c r="CN25" s="25">
        <v>300</v>
      </c>
      <c r="CO25" s="25">
        <v>50.42</v>
      </c>
      <c r="CP25" s="25">
        <v>300</v>
      </c>
      <c r="CQ25" s="25">
        <v>300</v>
      </c>
      <c r="CR25" s="30">
        <v>50.42</v>
      </c>
      <c r="CS25" s="25"/>
      <c r="CT25" s="25"/>
      <c r="CU25" s="25"/>
      <c r="CV25" s="25"/>
      <c r="CW25" s="25"/>
      <c r="CX25" s="25"/>
      <c r="CY25" s="23"/>
      <c r="CZ25" s="23"/>
      <c r="DA25" s="23"/>
      <c r="DB25" s="24"/>
      <c r="DC25" s="24"/>
      <c r="DD25" s="23"/>
      <c r="DE25" s="23"/>
      <c r="DF25" s="21">
        <f t="shared" si="21"/>
        <v>12969.8</v>
      </c>
      <c r="DG25" s="45">
        <f t="shared" si="21"/>
        <v>12969.8</v>
      </c>
      <c r="DH25" s="22">
        <f t="shared" si="22"/>
        <v>11191.904999999999</v>
      </c>
      <c r="DI25" s="1"/>
      <c r="DJ25" s="23"/>
      <c r="DK25" s="1"/>
      <c r="DL25" s="23"/>
      <c r="DM25" s="23"/>
      <c r="DN25" s="24"/>
      <c r="DO25" s="23"/>
      <c r="DP25" s="23"/>
      <c r="DQ25" s="23"/>
      <c r="DR25" s="1"/>
      <c r="DS25" s="23"/>
      <c r="DT25" s="1"/>
      <c r="DU25" s="23"/>
      <c r="DV25" s="23"/>
      <c r="DW25" s="23"/>
      <c r="DX25" s="23"/>
      <c r="DY25" s="23"/>
      <c r="DZ25" s="23"/>
      <c r="EA25" s="23"/>
      <c r="EB25" s="21">
        <f t="shared" si="23"/>
        <v>0</v>
      </c>
      <c r="EC25" s="45">
        <f t="shared" si="23"/>
        <v>0</v>
      </c>
      <c r="ED25" s="22">
        <f t="shared" si="23"/>
        <v>0</v>
      </c>
    </row>
    <row r="26" spans="1:134" s="37" customFormat="1" ht="15" customHeight="1" x14ac:dyDescent="0.25">
      <c r="A26" s="17">
        <v>17</v>
      </c>
      <c r="B26" s="18" t="s">
        <v>27</v>
      </c>
      <c r="C26" s="19">
        <v>789.7</v>
      </c>
      <c r="D26" s="19">
        <v>0</v>
      </c>
      <c r="E26" s="21">
        <f t="shared" si="25"/>
        <v>7551.9</v>
      </c>
      <c r="F26" s="45">
        <f t="shared" si="25"/>
        <v>7551.9</v>
      </c>
      <c r="G26" s="22">
        <f t="shared" si="0"/>
        <v>6834.625</v>
      </c>
      <c r="H26" s="22">
        <f t="shared" si="1"/>
        <v>90.502059084468812</v>
      </c>
      <c r="I26" s="21">
        <f t="shared" si="2"/>
        <v>1276.0999999999999</v>
      </c>
      <c r="J26" s="45">
        <f t="shared" si="2"/>
        <v>1276.0999999999999</v>
      </c>
      <c r="K26" s="22">
        <f t="shared" si="3"/>
        <v>1081.7249999999999</v>
      </c>
      <c r="L26" s="22">
        <f t="shared" si="4"/>
        <v>84.768043256798052</v>
      </c>
      <c r="M26" s="22">
        <f t="shared" si="5"/>
        <v>84.768043256798052</v>
      </c>
      <c r="N26" s="21">
        <f t="shared" si="26"/>
        <v>474.45</v>
      </c>
      <c r="O26" s="21">
        <f t="shared" ref="O26:O33" si="27">T26+AD26</f>
        <v>474.45</v>
      </c>
      <c r="P26" s="45">
        <f t="shared" ref="P26:P33" si="28">U26+AE26</f>
        <v>409.15</v>
      </c>
      <c r="Q26" s="22">
        <f t="shared" si="7"/>
        <v>86.236695120666027</v>
      </c>
      <c r="R26" s="23">
        <f t="shared" si="8"/>
        <v>86.236695120666027</v>
      </c>
      <c r="S26" s="22">
        <v>0</v>
      </c>
      <c r="T26" s="22">
        <v>0</v>
      </c>
      <c r="U26" s="24">
        <v>0</v>
      </c>
      <c r="V26" s="22"/>
      <c r="W26" s="23"/>
      <c r="X26" s="24">
        <v>596.65</v>
      </c>
      <c r="Y26" s="24">
        <v>596.65</v>
      </c>
      <c r="Z26" s="24">
        <v>490.77499999999998</v>
      </c>
      <c r="AA26" s="22">
        <f t="shared" si="11"/>
        <v>82.25509092432749</v>
      </c>
      <c r="AB26" s="23">
        <f t="shared" si="12"/>
        <v>82.25509092432749</v>
      </c>
      <c r="AC26" s="22">
        <v>474.45</v>
      </c>
      <c r="AD26" s="22">
        <v>474.45</v>
      </c>
      <c r="AE26" s="24">
        <v>409.15</v>
      </c>
      <c r="AF26" s="22">
        <f t="shared" si="13"/>
        <v>86.236695120666027</v>
      </c>
      <c r="AG26" s="23">
        <f t="shared" si="14"/>
        <v>86.236695120666027</v>
      </c>
      <c r="AH26" s="23"/>
      <c r="AI26" s="25"/>
      <c r="AJ26" s="24"/>
      <c r="AK26" s="22"/>
      <c r="AL26" s="23"/>
      <c r="AM26" s="24"/>
      <c r="AN26" s="24"/>
      <c r="AO26" s="24"/>
      <c r="AP26" s="22"/>
      <c r="AQ26" s="23"/>
      <c r="AR26" s="26"/>
      <c r="AS26" s="26"/>
      <c r="AT26" s="23"/>
      <c r="AU26" s="23"/>
      <c r="AV26" s="23"/>
      <c r="AW26" s="23"/>
      <c r="AX26" s="24">
        <v>6275.8</v>
      </c>
      <c r="AY26" s="24">
        <v>6275.8</v>
      </c>
      <c r="AZ26" s="24">
        <v>5752.9</v>
      </c>
      <c r="BA26" s="27"/>
      <c r="BB26" s="27"/>
      <c r="BC26" s="27"/>
      <c r="BD26" s="28"/>
      <c r="BE26" s="28"/>
      <c r="BF26" s="28"/>
      <c r="BG26" s="23"/>
      <c r="BH26" s="23"/>
      <c r="BI26" s="23"/>
      <c r="BJ26" s="23"/>
      <c r="BK26" s="23"/>
      <c r="BL26" s="23"/>
      <c r="BM26" s="21">
        <f t="shared" si="17"/>
        <v>205</v>
      </c>
      <c r="BN26" s="45">
        <f t="shared" si="17"/>
        <v>205</v>
      </c>
      <c r="BO26" s="22">
        <f t="shared" si="18"/>
        <v>181.8</v>
      </c>
      <c r="BP26" s="22">
        <f t="shared" si="19"/>
        <v>88.682926829268297</v>
      </c>
      <c r="BQ26" s="23">
        <f t="shared" si="20"/>
        <v>88.682926829268297</v>
      </c>
      <c r="BR26" s="24">
        <v>205</v>
      </c>
      <c r="BS26" s="24">
        <v>205</v>
      </c>
      <c r="BT26" s="24">
        <v>181.8</v>
      </c>
      <c r="BU26" s="24"/>
      <c r="BV26" s="23"/>
      <c r="BW26" s="24"/>
      <c r="BX26" s="1"/>
      <c r="BY26" s="1"/>
      <c r="BZ26" s="1"/>
      <c r="CA26" s="25"/>
      <c r="CB26" s="25"/>
      <c r="CC26" s="25"/>
      <c r="CD26" s="23"/>
      <c r="CE26" s="23"/>
      <c r="CF26" s="23"/>
      <c r="CG26" s="24"/>
      <c r="CH26" s="24"/>
      <c r="CI26" s="24"/>
      <c r="CJ26" s="19"/>
      <c r="CK26" s="19"/>
      <c r="CL26" s="24"/>
      <c r="CM26" s="25"/>
      <c r="CN26" s="25"/>
      <c r="CO26" s="25"/>
      <c r="CP26" s="12"/>
      <c r="CQ26" s="25"/>
      <c r="CR26" s="25"/>
      <c r="CS26" s="25"/>
      <c r="CT26" s="25"/>
      <c r="CU26" s="25"/>
      <c r="CV26" s="25"/>
      <c r="CW26" s="25"/>
      <c r="CX26" s="25"/>
      <c r="CY26" s="23"/>
      <c r="CZ26" s="23"/>
      <c r="DA26" s="23"/>
      <c r="DB26" s="24"/>
      <c r="DC26" s="24"/>
      <c r="DD26" s="24"/>
      <c r="DE26" s="23"/>
      <c r="DF26" s="21">
        <f t="shared" si="21"/>
        <v>7551.9</v>
      </c>
      <c r="DG26" s="45">
        <f t="shared" si="21"/>
        <v>7551.9</v>
      </c>
      <c r="DH26" s="22">
        <f t="shared" si="22"/>
        <v>6834.625</v>
      </c>
      <c r="DI26" s="1"/>
      <c r="DJ26" s="23"/>
      <c r="DK26" s="1"/>
      <c r="DL26" s="23"/>
      <c r="DM26" s="23"/>
      <c r="DN26" s="23"/>
      <c r="DO26" s="23"/>
      <c r="DP26" s="23"/>
      <c r="DQ26" s="23"/>
      <c r="DR26" s="1"/>
      <c r="DS26" s="23"/>
      <c r="DT26" s="1"/>
      <c r="DU26" s="23"/>
      <c r="DV26" s="23"/>
      <c r="DW26" s="23"/>
      <c r="DX26" s="23"/>
      <c r="DY26" s="23"/>
      <c r="DZ26" s="23"/>
      <c r="EA26" s="23"/>
      <c r="EB26" s="21">
        <f t="shared" si="23"/>
        <v>0</v>
      </c>
      <c r="EC26" s="45">
        <f t="shared" si="23"/>
        <v>0</v>
      </c>
      <c r="ED26" s="22">
        <f t="shared" si="23"/>
        <v>0</v>
      </c>
    </row>
    <row r="27" spans="1:134" s="37" customFormat="1" ht="15" customHeight="1" x14ac:dyDescent="0.25">
      <c r="A27" s="17">
        <v>18</v>
      </c>
      <c r="B27" s="18" t="s">
        <v>28</v>
      </c>
      <c r="C27" s="19">
        <v>8213.2000000000007</v>
      </c>
      <c r="D27" s="19">
        <v>0</v>
      </c>
      <c r="E27" s="21">
        <f t="shared" si="25"/>
        <v>21301.5</v>
      </c>
      <c r="F27" s="45">
        <f t="shared" si="25"/>
        <v>21301.5</v>
      </c>
      <c r="G27" s="22">
        <f t="shared" si="0"/>
        <v>18914.449000000001</v>
      </c>
      <c r="H27" s="22">
        <f t="shared" si="1"/>
        <v>88.793976949980049</v>
      </c>
      <c r="I27" s="21">
        <f t="shared" si="2"/>
        <v>5138.5</v>
      </c>
      <c r="J27" s="45">
        <f t="shared" si="2"/>
        <v>5138.5</v>
      </c>
      <c r="K27" s="22">
        <f t="shared" si="3"/>
        <v>3833.9489999999996</v>
      </c>
      <c r="L27" s="22">
        <f t="shared" si="4"/>
        <v>74.612221465408197</v>
      </c>
      <c r="M27" s="22">
        <f t="shared" si="5"/>
        <v>74.612221465408197</v>
      </c>
      <c r="N27" s="21">
        <f t="shared" si="26"/>
        <v>1404.6</v>
      </c>
      <c r="O27" s="21">
        <f t="shared" si="27"/>
        <v>1404.6</v>
      </c>
      <c r="P27" s="45">
        <f t="shared" si="28"/>
        <v>1221.1479999999999</v>
      </c>
      <c r="Q27" s="22">
        <f t="shared" si="7"/>
        <v>86.939199772177133</v>
      </c>
      <c r="R27" s="23">
        <f t="shared" si="8"/>
        <v>86.939199772177133</v>
      </c>
      <c r="S27" s="22">
        <v>44.6</v>
      </c>
      <c r="T27" s="22">
        <v>44.6</v>
      </c>
      <c r="U27" s="24">
        <v>33.648000000000003</v>
      </c>
      <c r="V27" s="22">
        <f>U27/T27*100</f>
        <v>75.443946188340817</v>
      </c>
      <c r="W27" s="23">
        <f>U27/S27*100</f>
        <v>75.443946188340817</v>
      </c>
      <c r="X27" s="24">
        <v>1895.9</v>
      </c>
      <c r="Y27" s="24">
        <v>1895.9</v>
      </c>
      <c r="Z27" s="24">
        <v>1394.7249999999999</v>
      </c>
      <c r="AA27" s="22">
        <f t="shared" si="11"/>
        <v>73.565325175378433</v>
      </c>
      <c r="AB27" s="23">
        <f t="shared" si="12"/>
        <v>73.565325175378433</v>
      </c>
      <c r="AC27" s="22">
        <v>1360</v>
      </c>
      <c r="AD27" s="22">
        <v>1360</v>
      </c>
      <c r="AE27" s="24">
        <v>1187.5</v>
      </c>
      <c r="AF27" s="22">
        <f t="shared" si="13"/>
        <v>87.316176470588232</v>
      </c>
      <c r="AG27" s="23">
        <f t="shared" si="14"/>
        <v>87.316176470588232</v>
      </c>
      <c r="AH27" s="23">
        <v>120</v>
      </c>
      <c r="AI27" s="25">
        <v>120</v>
      </c>
      <c r="AJ27" s="24">
        <v>120</v>
      </c>
      <c r="AK27" s="22">
        <f t="shared" ref="AK27:AK34" si="29">AJ27/AI27*100</f>
        <v>100</v>
      </c>
      <c r="AL27" s="23">
        <f t="shared" ref="AL27:AL34" si="30">AJ27/AH27*100</f>
        <v>100</v>
      </c>
      <c r="AM27" s="24"/>
      <c r="AN27" s="24"/>
      <c r="AO27" s="24"/>
      <c r="AP27" s="22"/>
      <c r="AQ27" s="23"/>
      <c r="AR27" s="26"/>
      <c r="AS27" s="26"/>
      <c r="AT27" s="23"/>
      <c r="AU27" s="23"/>
      <c r="AV27" s="23"/>
      <c r="AW27" s="23"/>
      <c r="AX27" s="24">
        <v>12989.4</v>
      </c>
      <c r="AY27" s="24">
        <v>12989.4</v>
      </c>
      <c r="AZ27" s="24">
        <v>11906.9</v>
      </c>
      <c r="BA27" s="27"/>
      <c r="BB27" s="27"/>
      <c r="BC27" s="27"/>
      <c r="BD27" s="28"/>
      <c r="BE27" s="28"/>
      <c r="BF27" s="28"/>
      <c r="BG27" s="23"/>
      <c r="BH27" s="23"/>
      <c r="BI27" s="23"/>
      <c r="BJ27" s="23"/>
      <c r="BK27" s="23"/>
      <c r="BL27" s="23"/>
      <c r="BM27" s="21">
        <f t="shared" si="17"/>
        <v>1590</v>
      </c>
      <c r="BN27" s="45">
        <f t="shared" si="17"/>
        <v>1590</v>
      </c>
      <c r="BO27" s="22">
        <f t="shared" si="18"/>
        <v>978.87599999999998</v>
      </c>
      <c r="BP27" s="22">
        <f t="shared" si="19"/>
        <v>61.564528301886789</v>
      </c>
      <c r="BQ27" s="23">
        <f t="shared" si="20"/>
        <v>61.564528301886789</v>
      </c>
      <c r="BR27" s="24">
        <v>1590</v>
      </c>
      <c r="BS27" s="24">
        <v>1590</v>
      </c>
      <c r="BT27" s="24">
        <v>978.87599999999998</v>
      </c>
      <c r="BU27" s="24"/>
      <c r="BV27" s="23"/>
      <c r="BW27" s="24"/>
      <c r="BX27" s="1"/>
      <c r="BY27" s="1"/>
      <c r="BZ27" s="1"/>
      <c r="CA27" s="25"/>
      <c r="CB27" s="25"/>
      <c r="CC27" s="25"/>
      <c r="CD27" s="23"/>
      <c r="CE27" s="23"/>
      <c r="CF27" s="23"/>
      <c r="CG27" s="24"/>
      <c r="CH27" s="24"/>
      <c r="CI27" s="24"/>
      <c r="CJ27" s="19"/>
      <c r="CK27" s="19"/>
      <c r="CL27" s="24"/>
      <c r="CM27" s="25">
        <v>128</v>
      </c>
      <c r="CN27" s="25">
        <v>128</v>
      </c>
      <c r="CO27" s="25">
        <v>119.2</v>
      </c>
      <c r="CP27" s="30">
        <v>108</v>
      </c>
      <c r="CQ27" s="25">
        <v>108</v>
      </c>
      <c r="CR27" s="25">
        <v>19.2</v>
      </c>
      <c r="CS27" s="25"/>
      <c r="CT27" s="25"/>
      <c r="CU27" s="25"/>
      <c r="CV27" s="25"/>
      <c r="CW27" s="25"/>
      <c r="CX27" s="25"/>
      <c r="CY27" s="23"/>
      <c r="CZ27" s="23"/>
      <c r="DA27" s="23"/>
      <c r="DB27" s="24"/>
      <c r="DC27" s="24"/>
      <c r="DD27" s="24"/>
      <c r="DE27" s="23"/>
      <c r="DF27" s="21">
        <f t="shared" si="21"/>
        <v>18127.900000000001</v>
      </c>
      <c r="DG27" s="45">
        <f t="shared" si="21"/>
        <v>18127.900000000001</v>
      </c>
      <c r="DH27" s="22">
        <f t="shared" si="22"/>
        <v>15740.849</v>
      </c>
      <c r="DI27" s="1"/>
      <c r="DJ27" s="23"/>
      <c r="DK27" s="1"/>
      <c r="DL27" s="23">
        <v>3173.6</v>
      </c>
      <c r="DM27" s="23">
        <v>3173.6</v>
      </c>
      <c r="DN27" s="24">
        <v>3173.6</v>
      </c>
      <c r="DO27" s="23"/>
      <c r="DP27" s="23"/>
      <c r="DQ27" s="23"/>
      <c r="DR27" s="1"/>
      <c r="DS27" s="23"/>
      <c r="DT27" s="1"/>
      <c r="DU27" s="23"/>
      <c r="DV27" s="23"/>
      <c r="DW27" s="23"/>
      <c r="DX27" s="23"/>
      <c r="DY27" s="23"/>
      <c r="DZ27" s="23"/>
      <c r="EA27" s="23"/>
      <c r="EB27" s="21">
        <f t="shared" si="23"/>
        <v>3173.6</v>
      </c>
      <c r="EC27" s="45">
        <f t="shared" si="23"/>
        <v>3173.6</v>
      </c>
      <c r="ED27" s="22">
        <f t="shared" si="23"/>
        <v>3173.6</v>
      </c>
    </row>
    <row r="28" spans="1:134" s="37" customFormat="1" ht="15" customHeight="1" x14ac:dyDescent="0.25">
      <c r="A28" s="17">
        <v>19</v>
      </c>
      <c r="B28" s="18" t="s">
        <v>29</v>
      </c>
      <c r="C28" s="19">
        <v>0.4</v>
      </c>
      <c r="D28" s="19">
        <v>0</v>
      </c>
      <c r="E28" s="21">
        <f t="shared" si="25"/>
        <v>54085.1</v>
      </c>
      <c r="F28" s="45">
        <f t="shared" si="25"/>
        <v>54085.1</v>
      </c>
      <c r="G28" s="22">
        <f t="shared" si="0"/>
        <v>44299.076000000001</v>
      </c>
      <c r="H28" s="22">
        <f t="shared" si="1"/>
        <v>81.906247746606738</v>
      </c>
      <c r="I28" s="21">
        <f t="shared" si="2"/>
        <v>11984.5</v>
      </c>
      <c r="J28" s="45">
        <f t="shared" si="2"/>
        <v>11984.5</v>
      </c>
      <c r="K28" s="22">
        <f t="shared" si="3"/>
        <v>4731.9760000000006</v>
      </c>
      <c r="L28" s="22">
        <f t="shared" si="4"/>
        <v>39.484133672660526</v>
      </c>
      <c r="M28" s="22">
        <f t="shared" si="5"/>
        <v>39.484133672660526</v>
      </c>
      <c r="N28" s="21">
        <f t="shared" si="26"/>
        <v>4332.7</v>
      </c>
      <c r="O28" s="21">
        <f t="shared" si="27"/>
        <v>4332.7</v>
      </c>
      <c r="P28" s="45">
        <f t="shared" si="28"/>
        <v>2191.6019999999999</v>
      </c>
      <c r="Q28" s="22">
        <f t="shared" si="7"/>
        <v>50.582823643455576</v>
      </c>
      <c r="R28" s="23">
        <f t="shared" si="8"/>
        <v>50.582823643455576</v>
      </c>
      <c r="S28" s="22">
        <v>0</v>
      </c>
      <c r="T28" s="22">
        <v>0</v>
      </c>
      <c r="U28" s="24">
        <v>0.252</v>
      </c>
      <c r="V28" s="22"/>
      <c r="W28" s="23"/>
      <c r="X28" s="24">
        <v>2578.3000000000002</v>
      </c>
      <c r="Y28" s="24">
        <v>2578.3000000000002</v>
      </c>
      <c r="Z28" s="24">
        <v>1519.394</v>
      </c>
      <c r="AA28" s="22">
        <f t="shared" si="11"/>
        <v>58.930070201295429</v>
      </c>
      <c r="AB28" s="23">
        <f t="shared" si="12"/>
        <v>58.930070201295429</v>
      </c>
      <c r="AC28" s="22">
        <v>4332.7</v>
      </c>
      <c r="AD28" s="22">
        <v>4332.7</v>
      </c>
      <c r="AE28" s="24">
        <v>2191.35</v>
      </c>
      <c r="AF28" s="22">
        <f t="shared" si="13"/>
        <v>50.577007408775131</v>
      </c>
      <c r="AG28" s="23">
        <f t="shared" si="14"/>
        <v>50.577007408775131</v>
      </c>
      <c r="AH28" s="23">
        <v>40</v>
      </c>
      <c r="AI28" s="25">
        <v>40</v>
      </c>
      <c r="AJ28" s="24">
        <v>20</v>
      </c>
      <c r="AK28" s="22">
        <f t="shared" si="29"/>
        <v>50</v>
      </c>
      <c r="AL28" s="23">
        <f t="shared" si="30"/>
        <v>50</v>
      </c>
      <c r="AM28" s="24"/>
      <c r="AN28" s="24"/>
      <c r="AO28" s="24"/>
      <c r="AP28" s="22"/>
      <c r="AQ28" s="23"/>
      <c r="AR28" s="26"/>
      <c r="AS28" s="26"/>
      <c r="AT28" s="23"/>
      <c r="AU28" s="23"/>
      <c r="AV28" s="23"/>
      <c r="AW28" s="23"/>
      <c r="AX28" s="24">
        <v>34087.599999999999</v>
      </c>
      <c r="AY28" s="24">
        <v>34087.599999999999</v>
      </c>
      <c r="AZ28" s="24">
        <v>31247.1</v>
      </c>
      <c r="BA28" s="27"/>
      <c r="BB28" s="27"/>
      <c r="BC28" s="27"/>
      <c r="BD28" s="28"/>
      <c r="BE28" s="28"/>
      <c r="BF28" s="25"/>
      <c r="BG28" s="23"/>
      <c r="BH28" s="23"/>
      <c r="BI28" s="23"/>
      <c r="BJ28" s="23"/>
      <c r="BK28" s="23"/>
      <c r="BL28" s="23"/>
      <c r="BM28" s="21">
        <f t="shared" si="17"/>
        <v>1673.5</v>
      </c>
      <c r="BN28" s="45">
        <f t="shared" si="17"/>
        <v>1673.5</v>
      </c>
      <c r="BO28" s="22">
        <f t="shared" si="18"/>
        <v>618.54999999999995</v>
      </c>
      <c r="BP28" s="22">
        <f t="shared" si="19"/>
        <v>36.961458022109348</v>
      </c>
      <c r="BQ28" s="23">
        <f t="shared" si="20"/>
        <v>36.961458022109348</v>
      </c>
      <c r="BR28" s="24">
        <v>1403.5</v>
      </c>
      <c r="BS28" s="24">
        <v>1403.5</v>
      </c>
      <c r="BT28" s="24">
        <v>367.25</v>
      </c>
      <c r="BU28" s="24"/>
      <c r="BV28" s="23"/>
      <c r="BW28" s="24"/>
      <c r="BX28" s="1"/>
      <c r="BY28" s="1"/>
      <c r="BZ28" s="1"/>
      <c r="CA28" s="25">
        <v>270</v>
      </c>
      <c r="CB28" s="25">
        <v>270</v>
      </c>
      <c r="CC28" s="25">
        <v>251.3</v>
      </c>
      <c r="CD28" s="23"/>
      <c r="CE28" s="23"/>
      <c r="CF28" s="23"/>
      <c r="CG28" s="24"/>
      <c r="CH28" s="24"/>
      <c r="CI28" s="24"/>
      <c r="CJ28" s="19"/>
      <c r="CK28" s="19"/>
      <c r="CL28" s="24"/>
      <c r="CM28" s="25">
        <v>3360</v>
      </c>
      <c r="CN28" s="25">
        <v>3360</v>
      </c>
      <c r="CO28" s="25">
        <v>382.43</v>
      </c>
      <c r="CP28" s="30">
        <v>960</v>
      </c>
      <c r="CQ28" s="25">
        <v>960</v>
      </c>
      <c r="CR28" s="30">
        <v>332.43</v>
      </c>
      <c r="CS28" s="25"/>
      <c r="CT28" s="25"/>
      <c r="CU28" s="25"/>
      <c r="CV28" s="25"/>
      <c r="CW28" s="25"/>
      <c r="CX28" s="25"/>
      <c r="CY28" s="23">
        <v>8013</v>
      </c>
      <c r="CZ28" s="23">
        <v>8013</v>
      </c>
      <c r="DA28" s="23">
        <v>8320</v>
      </c>
      <c r="DB28" s="24"/>
      <c r="DC28" s="24"/>
      <c r="DD28" s="23"/>
      <c r="DE28" s="23"/>
      <c r="DF28" s="21">
        <f t="shared" si="21"/>
        <v>54085.1</v>
      </c>
      <c r="DG28" s="45">
        <f t="shared" si="21"/>
        <v>54085.1</v>
      </c>
      <c r="DH28" s="22">
        <f t="shared" si="22"/>
        <v>44299.076000000001</v>
      </c>
      <c r="DI28" s="1"/>
      <c r="DJ28" s="23"/>
      <c r="DK28" s="1"/>
      <c r="DL28" s="23"/>
      <c r="DM28" s="23"/>
      <c r="DN28" s="23"/>
      <c r="DO28" s="23"/>
      <c r="DP28" s="23"/>
      <c r="DQ28" s="23"/>
      <c r="DR28" s="1"/>
      <c r="DS28" s="23"/>
      <c r="DT28" s="1"/>
      <c r="DU28" s="23"/>
      <c r="DV28" s="23"/>
      <c r="DW28" s="23"/>
      <c r="DX28" s="23"/>
      <c r="DY28" s="23"/>
      <c r="DZ28" s="23"/>
      <c r="EA28" s="23"/>
      <c r="EB28" s="21">
        <f t="shared" si="23"/>
        <v>0</v>
      </c>
      <c r="EC28" s="45">
        <f t="shared" si="23"/>
        <v>0</v>
      </c>
      <c r="ED28" s="22">
        <f t="shared" si="23"/>
        <v>0</v>
      </c>
    </row>
    <row r="29" spans="1:134" s="37" customFormat="1" ht="15" customHeight="1" x14ac:dyDescent="0.25">
      <c r="A29" s="17">
        <v>20</v>
      </c>
      <c r="B29" s="18" t="s">
        <v>30</v>
      </c>
      <c r="C29" s="19">
        <v>7.4</v>
      </c>
      <c r="D29" s="36">
        <v>0</v>
      </c>
      <c r="E29" s="21">
        <f t="shared" si="25"/>
        <v>14438.905499999999</v>
      </c>
      <c r="F29" s="45">
        <f t="shared" si="25"/>
        <v>14438.905499999999</v>
      </c>
      <c r="G29" s="22">
        <f t="shared" si="0"/>
        <v>14754.057499999999</v>
      </c>
      <c r="H29" s="22">
        <f t="shared" si="1"/>
        <v>102.1826585124475</v>
      </c>
      <c r="I29" s="21">
        <f t="shared" si="2"/>
        <v>3870.3455000000004</v>
      </c>
      <c r="J29" s="45">
        <f t="shared" si="2"/>
        <v>3870.3455000000004</v>
      </c>
      <c r="K29" s="22">
        <f t="shared" si="3"/>
        <v>3634.6575000000003</v>
      </c>
      <c r="L29" s="22">
        <f t="shared" si="4"/>
        <v>93.910414457830711</v>
      </c>
      <c r="M29" s="22">
        <f t="shared" si="5"/>
        <v>93.910414457830711</v>
      </c>
      <c r="N29" s="21">
        <f t="shared" si="26"/>
        <v>985.7</v>
      </c>
      <c r="O29" s="21">
        <f t="shared" si="27"/>
        <v>985.7</v>
      </c>
      <c r="P29" s="45">
        <f t="shared" si="28"/>
        <v>794.10800000000006</v>
      </c>
      <c r="Q29" s="22">
        <f t="shared" si="7"/>
        <v>80.562848736938221</v>
      </c>
      <c r="R29" s="23">
        <f t="shared" si="8"/>
        <v>80.562848736938221</v>
      </c>
      <c r="S29" s="22">
        <v>1</v>
      </c>
      <c r="T29" s="22">
        <v>1</v>
      </c>
      <c r="U29" s="24">
        <v>0.25800000000000001</v>
      </c>
      <c r="V29" s="22">
        <f>U29/T29*100</f>
        <v>25.8</v>
      </c>
      <c r="W29" s="23">
        <f>U29/S29*100</f>
        <v>25.8</v>
      </c>
      <c r="X29" s="24">
        <v>1586.2</v>
      </c>
      <c r="Y29" s="24">
        <v>1586.2</v>
      </c>
      <c r="Z29" s="24">
        <v>1586.2</v>
      </c>
      <c r="AA29" s="22">
        <f t="shared" si="11"/>
        <v>100</v>
      </c>
      <c r="AB29" s="23">
        <f t="shared" si="12"/>
        <v>100</v>
      </c>
      <c r="AC29" s="22">
        <v>984.7</v>
      </c>
      <c r="AD29" s="22">
        <v>984.7</v>
      </c>
      <c r="AE29" s="24">
        <v>793.85</v>
      </c>
      <c r="AF29" s="22">
        <f t="shared" si="13"/>
        <v>80.618462475880975</v>
      </c>
      <c r="AG29" s="23">
        <f t="shared" si="14"/>
        <v>80.618462475880975</v>
      </c>
      <c r="AH29" s="23">
        <v>24</v>
      </c>
      <c r="AI29" s="25">
        <v>24</v>
      </c>
      <c r="AJ29" s="24">
        <v>23</v>
      </c>
      <c r="AK29" s="22">
        <f t="shared" si="29"/>
        <v>95.833333333333343</v>
      </c>
      <c r="AL29" s="23">
        <f t="shared" si="30"/>
        <v>95.833333333333343</v>
      </c>
      <c r="AM29" s="24"/>
      <c r="AN29" s="24"/>
      <c r="AO29" s="24"/>
      <c r="AP29" s="22"/>
      <c r="AQ29" s="23"/>
      <c r="AR29" s="26"/>
      <c r="AS29" s="26"/>
      <c r="AT29" s="23"/>
      <c r="AU29" s="23"/>
      <c r="AV29" s="23"/>
      <c r="AW29" s="23"/>
      <c r="AX29" s="24">
        <v>9763</v>
      </c>
      <c r="AY29" s="24">
        <v>9763</v>
      </c>
      <c r="AZ29" s="24">
        <v>8949.4</v>
      </c>
      <c r="BA29" s="27"/>
      <c r="BB29" s="27"/>
      <c r="BC29" s="27"/>
      <c r="BD29" s="28"/>
      <c r="BE29" s="28"/>
      <c r="BF29" s="28"/>
      <c r="BG29" s="23"/>
      <c r="BH29" s="23"/>
      <c r="BI29" s="23"/>
      <c r="BJ29" s="23"/>
      <c r="BK29" s="23"/>
      <c r="BL29" s="23"/>
      <c r="BM29" s="21">
        <f t="shared" si="17"/>
        <v>1274.4455</v>
      </c>
      <c r="BN29" s="45">
        <f t="shared" si="17"/>
        <v>1274.4455</v>
      </c>
      <c r="BO29" s="22">
        <f t="shared" si="18"/>
        <v>1231.3495</v>
      </c>
      <c r="BP29" s="22">
        <f t="shared" si="19"/>
        <v>96.618450926304817</v>
      </c>
      <c r="BQ29" s="23">
        <f t="shared" si="20"/>
        <v>96.618450926304817</v>
      </c>
      <c r="BR29" s="24">
        <v>1274.4455</v>
      </c>
      <c r="BS29" s="24">
        <v>1274.4455</v>
      </c>
      <c r="BT29" s="24">
        <v>1231.3495</v>
      </c>
      <c r="BU29" s="24"/>
      <c r="BV29" s="23"/>
      <c r="BW29" s="24"/>
      <c r="BX29" s="1"/>
      <c r="BY29" s="1"/>
      <c r="BZ29" s="1"/>
      <c r="CA29" s="25"/>
      <c r="CB29" s="25"/>
      <c r="CC29" s="25"/>
      <c r="CD29" s="23"/>
      <c r="CE29" s="23"/>
      <c r="CF29" s="23"/>
      <c r="CG29" s="24"/>
      <c r="CH29" s="24"/>
      <c r="CI29" s="24"/>
      <c r="CJ29" s="19"/>
      <c r="CK29" s="19"/>
      <c r="CL29" s="24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3">
        <v>805.56</v>
      </c>
      <c r="CZ29" s="23">
        <v>805.56</v>
      </c>
      <c r="DA29" s="23">
        <v>2170</v>
      </c>
      <c r="DB29" s="24"/>
      <c r="DC29" s="24"/>
      <c r="DD29" s="24"/>
      <c r="DE29" s="23"/>
      <c r="DF29" s="21">
        <f t="shared" si="21"/>
        <v>14438.905499999999</v>
      </c>
      <c r="DG29" s="45">
        <f t="shared" si="21"/>
        <v>14438.905499999999</v>
      </c>
      <c r="DH29" s="22">
        <f t="shared" si="22"/>
        <v>14754.057499999999</v>
      </c>
      <c r="DI29" s="22"/>
      <c r="DJ29" s="22"/>
      <c r="DK29" s="22"/>
      <c r="DL29" s="23"/>
      <c r="DM29" s="23"/>
      <c r="DN29" s="24"/>
      <c r="DO29" s="23"/>
      <c r="DP29" s="23"/>
      <c r="DQ29" s="23"/>
      <c r="DR29" s="1"/>
      <c r="DS29" s="23"/>
      <c r="DT29" s="1"/>
      <c r="DU29" s="23"/>
      <c r="DV29" s="23"/>
      <c r="DW29" s="23"/>
      <c r="DX29" s="23"/>
      <c r="DY29" s="23"/>
      <c r="DZ29" s="23"/>
      <c r="EA29" s="23"/>
      <c r="EB29" s="21">
        <f t="shared" si="23"/>
        <v>0</v>
      </c>
      <c r="EC29" s="45">
        <f t="shared" si="23"/>
        <v>0</v>
      </c>
      <c r="ED29" s="22">
        <f t="shared" si="23"/>
        <v>0</v>
      </c>
    </row>
    <row r="30" spans="1:134" s="37" customFormat="1" ht="15" customHeight="1" x14ac:dyDescent="0.25">
      <c r="A30" s="17">
        <v>21</v>
      </c>
      <c r="B30" s="18" t="s">
        <v>31</v>
      </c>
      <c r="C30" s="19">
        <v>1944.8</v>
      </c>
      <c r="D30" s="36">
        <v>0</v>
      </c>
      <c r="E30" s="21">
        <f t="shared" si="25"/>
        <v>8939.2000000000007</v>
      </c>
      <c r="F30" s="45">
        <f t="shared" si="25"/>
        <v>8939.2000000000007</v>
      </c>
      <c r="G30" s="22">
        <f t="shared" si="0"/>
        <v>8241.9179999999997</v>
      </c>
      <c r="H30" s="22">
        <f t="shared" si="1"/>
        <v>92.199727044925709</v>
      </c>
      <c r="I30" s="21">
        <f t="shared" si="2"/>
        <v>1299.2</v>
      </c>
      <c r="J30" s="45">
        <f t="shared" si="2"/>
        <v>1299.2</v>
      </c>
      <c r="K30" s="22">
        <f t="shared" si="3"/>
        <v>1238.318</v>
      </c>
      <c r="L30" s="22">
        <f t="shared" si="4"/>
        <v>95.313885467980285</v>
      </c>
      <c r="M30" s="22">
        <f t="shared" si="5"/>
        <v>95.313885467980285</v>
      </c>
      <c r="N30" s="21">
        <f t="shared" si="26"/>
        <v>835</v>
      </c>
      <c r="O30" s="21">
        <f t="shared" si="27"/>
        <v>835</v>
      </c>
      <c r="P30" s="45">
        <f t="shared" si="28"/>
        <v>734.57600000000002</v>
      </c>
      <c r="Q30" s="22">
        <f t="shared" si="7"/>
        <v>87.973173652694612</v>
      </c>
      <c r="R30" s="23">
        <f t="shared" si="8"/>
        <v>87.973173652694612</v>
      </c>
      <c r="S30" s="22">
        <v>0</v>
      </c>
      <c r="T30" s="22">
        <v>0</v>
      </c>
      <c r="U30" s="24">
        <v>0.876</v>
      </c>
      <c r="V30" s="22"/>
      <c r="W30" s="23"/>
      <c r="X30" s="24">
        <v>420.2</v>
      </c>
      <c r="Y30" s="24">
        <v>420.2</v>
      </c>
      <c r="Z30" s="24">
        <v>434.24200000000002</v>
      </c>
      <c r="AA30" s="22">
        <f t="shared" si="11"/>
        <v>103.3417420276059</v>
      </c>
      <c r="AB30" s="23">
        <f t="shared" si="12"/>
        <v>103.3417420276059</v>
      </c>
      <c r="AC30" s="22">
        <v>835</v>
      </c>
      <c r="AD30" s="22">
        <v>835</v>
      </c>
      <c r="AE30" s="24">
        <v>733.7</v>
      </c>
      <c r="AF30" s="22">
        <f t="shared" si="13"/>
        <v>87.868263473053901</v>
      </c>
      <c r="AG30" s="23">
        <f t="shared" si="14"/>
        <v>87.868263473053901</v>
      </c>
      <c r="AH30" s="23">
        <v>44</v>
      </c>
      <c r="AI30" s="25">
        <v>44</v>
      </c>
      <c r="AJ30" s="24">
        <v>57.5</v>
      </c>
      <c r="AK30" s="22">
        <f t="shared" si="29"/>
        <v>130.68181818181819</v>
      </c>
      <c r="AL30" s="23">
        <f t="shared" si="30"/>
        <v>130.68181818181819</v>
      </c>
      <c r="AM30" s="24"/>
      <c r="AN30" s="24"/>
      <c r="AO30" s="24"/>
      <c r="AP30" s="22"/>
      <c r="AQ30" s="23"/>
      <c r="AR30" s="26"/>
      <c r="AS30" s="26"/>
      <c r="AT30" s="23"/>
      <c r="AU30" s="23"/>
      <c r="AV30" s="23"/>
      <c r="AW30" s="23"/>
      <c r="AX30" s="24">
        <v>7640</v>
      </c>
      <c r="AY30" s="24">
        <v>7640</v>
      </c>
      <c r="AZ30" s="24">
        <v>7003.6</v>
      </c>
      <c r="BA30" s="27"/>
      <c r="BB30" s="27"/>
      <c r="BC30" s="27"/>
      <c r="BD30" s="28"/>
      <c r="BE30" s="28"/>
      <c r="BF30" s="28"/>
      <c r="BG30" s="23"/>
      <c r="BH30" s="23"/>
      <c r="BI30" s="23"/>
      <c r="BJ30" s="23"/>
      <c r="BK30" s="23"/>
      <c r="BL30" s="23"/>
      <c r="BM30" s="21">
        <f t="shared" si="17"/>
        <v>0</v>
      </c>
      <c r="BN30" s="45">
        <f t="shared" si="17"/>
        <v>0</v>
      </c>
      <c r="BO30" s="22">
        <f t="shared" si="18"/>
        <v>0</v>
      </c>
      <c r="BP30" s="22">
        <f t="shared" ref="BP30" si="31">BU30+BX30+CA30+CD30</f>
        <v>0</v>
      </c>
      <c r="BQ30" s="23">
        <v>0</v>
      </c>
      <c r="BR30" s="24"/>
      <c r="BS30" s="24"/>
      <c r="BT30" s="24"/>
      <c r="BU30" s="24"/>
      <c r="BV30" s="23"/>
      <c r="BW30" s="24"/>
      <c r="BX30" s="1"/>
      <c r="BY30" s="1"/>
      <c r="BZ30" s="1"/>
      <c r="CA30" s="25"/>
      <c r="CB30" s="25"/>
      <c r="CC30" s="25"/>
      <c r="CD30" s="23"/>
      <c r="CE30" s="23"/>
      <c r="CF30" s="23"/>
      <c r="CG30" s="24"/>
      <c r="CH30" s="24"/>
      <c r="CI30" s="24"/>
      <c r="CJ30" s="19"/>
      <c r="CK30" s="19"/>
      <c r="CL30" s="24"/>
      <c r="CM30" s="25">
        <v>0</v>
      </c>
      <c r="CN30" s="25">
        <v>0</v>
      </c>
      <c r="CO30" s="25">
        <v>12</v>
      </c>
      <c r="CP30" s="12"/>
      <c r="CQ30" s="25"/>
      <c r="CR30" s="25"/>
      <c r="CS30" s="25"/>
      <c r="CT30" s="25"/>
      <c r="CU30" s="25"/>
      <c r="CV30" s="25"/>
      <c r="CW30" s="25"/>
      <c r="CX30" s="25"/>
      <c r="CY30" s="23"/>
      <c r="CZ30" s="23"/>
      <c r="DA30" s="23"/>
      <c r="DB30" s="24"/>
      <c r="DC30" s="24"/>
      <c r="DD30" s="24"/>
      <c r="DE30" s="23"/>
      <c r="DF30" s="21">
        <f t="shared" si="21"/>
        <v>8939.2000000000007</v>
      </c>
      <c r="DG30" s="45">
        <f t="shared" si="21"/>
        <v>8939.2000000000007</v>
      </c>
      <c r="DH30" s="22">
        <f t="shared" si="22"/>
        <v>8241.9179999999997</v>
      </c>
      <c r="DI30" s="22"/>
      <c r="DJ30" s="22"/>
      <c r="DK30" s="22"/>
      <c r="DL30" s="23"/>
      <c r="DM30" s="23"/>
      <c r="DN30" s="23"/>
      <c r="DO30" s="23"/>
      <c r="DP30" s="23"/>
      <c r="DQ30" s="23"/>
      <c r="DR30" s="1"/>
      <c r="DS30" s="23"/>
      <c r="DT30" s="1"/>
      <c r="DU30" s="23"/>
      <c r="DV30" s="23"/>
      <c r="DW30" s="23"/>
      <c r="DX30" s="23"/>
      <c r="DY30" s="23"/>
      <c r="DZ30" s="23"/>
      <c r="EA30" s="23"/>
      <c r="EB30" s="21">
        <f t="shared" si="23"/>
        <v>0</v>
      </c>
      <c r="EC30" s="45">
        <f t="shared" si="23"/>
        <v>0</v>
      </c>
      <c r="ED30" s="22">
        <f t="shared" si="23"/>
        <v>0</v>
      </c>
    </row>
    <row r="31" spans="1:134" s="37" customFormat="1" ht="15" customHeight="1" x14ac:dyDescent="0.25">
      <c r="A31" s="17">
        <v>22</v>
      </c>
      <c r="B31" s="18" t="s">
        <v>32</v>
      </c>
      <c r="C31" s="19">
        <v>158.4</v>
      </c>
      <c r="D31" s="36">
        <v>0</v>
      </c>
      <c r="E31" s="21">
        <f t="shared" si="25"/>
        <v>45256.9</v>
      </c>
      <c r="F31" s="45">
        <f t="shared" si="25"/>
        <v>45256.9</v>
      </c>
      <c r="G31" s="22">
        <f t="shared" si="0"/>
        <v>35573.964</v>
      </c>
      <c r="H31" s="22">
        <f t="shared" si="1"/>
        <v>78.604508925710775</v>
      </c>
      <c r="I31" s="21">
        <f t="shared" si="2"/>
        <v>9415</v>
      </c>
      <c r="J31" s="45">
        <f t="shared" si="2"/>
        <v>9415</v>
      </c>
      <c r="K31" s="22">
        <f t="shared" si="3"/>
        <v>7862.1640000000007</v>
      </c>
      <c r="L31" s="22">
        <f t="shared" si="4"/>
        <v>83.50678704195434</v>
      </c>
      <c r="M31" s="22">
        <f t="shared" si="5"/>
        <v>83.50678704195434</v>
      </c>
      <c r="N31" s="21">
        <f t="shared" si="26"/>
        <v>2310</v>
      </c>
      <c r="O31" s="21">
        <f t="shared" si="27"/>
        <v>2310</v>
      </c>
      <c r="P31" s="45">
        <f t="shared" si="28"/>
        <v>1981.97</v>
      </c>
      <c r="Q31" s="22">
        <f t="shared" si="7"/>
        <v>85.799567099567099</v>
      </c>
      <c r="R31" s="23">
        <f t="shared" si="8"/>
        <v>85.799567099567099</v>
      </c>
      <c r="S31" s="22">
        <v>10</v>
      </c>
      <c r="T31" s="22">
        <v>10</v>
      </c>
      <c r="U31" s="24">
        <v>23.712</v>
      </c>
      <c r="V31" s="22">
        <f>U31/T31*100</f>
        <v>237.12</v>
      </c>
      <c r="W31" s="23">
        <f>U31/S31*100</f>
        <v>237.12</v>
      </c>
      <c r="X31" s="24">
        <v>2355</v>
      </c>
      <c r="Y31" s="24">
        <v>2355</v>
      </c>
      <c r="Z31" s="24">
        <v>2259.6460000000002</v>
      </c>
      <c r="AA31" s="22">
        <f t="shared" si="11"/>
        <v>95.950997876857755</v>
      </c>
      <c r="AB31" s="23">
        <f t="shared" si="12"/>
        <v>95.950997876857755</v>
      </c>
      <c r="AC31" s="22">
        <v>2300</v>
      </c>
      <c r="AD31" s="22">
        <v>2300</v>
      </c>
      <c r="AE31" s="24">
        <v>1958.258</v>
      </c>
      <c r="AF31" s="22">
        <f t="shared" si="13"/>
        <v>85.141652173913045</v>
      </c>
      <c r="AG31" s="23">
        <f t="shared" si="14"/>
        <v>85.141652173913045</v>
      </c>
      <c r="AH31" s="23">
        <v>350</v>
      </c>
      <c r="AI31" s="25">
        <v>350</v>
      </c>
      <c r="AJ31" s="24">
        <v>218.75</v>
      </c>
      <c r="AK31" s="22">
        <f t="shared" si="29"/>
        <v>62.5</v>
      </c>
      <c r="AL31" s="23">
        <f t="shared" si="30"/>
        <v>62.5</v>
      </c>
      <c r="AM31" s="24"/>
      <c r="AN31" s="24"/>
      <c r="AO31" s="24"/>
      <c r="AP31" s="22"/>
      <c r="AQ31" s="23"/>
      <c r="AR31" s="26"/>
      <c r="AS31" s="26"/>
      <c r="AT31" s="23"/>
      <c r="AU31" s="23"/>
      <c r="AV31" s="23"/>
      <c r="AW31" s="23"/>
      <c r="AX31" s="24">
        <v>25557.9</v>
      </c>
      <c r="AY31" s="24">
        <v>25557.9</v>
      </c>
      <c r="AZ31" s="24">
        <v>23427.8</v>
      </c>
      <c r="BA31" s="27"/>
      <c r="BB31" s="27"/>
      <c r="BC31" s="27"/>
      <c r="BD31" s="28">
        <v>1500</v>
      </c>
      <c r="BE31" s="28">
        <v>1500</v>
      </c>
      <c r="BF31" s="28">
        <v>1500</v>
      </c>
      <c r="BG31" s="23"/>
      <c r="BH31" s="23"/>
      <c r="BI31" s="23"/>
      <c r="BJ31" s="23"/>
      <c r="BK31" s="23"/>
      <c r="BL31" s="23"/>
      <c r="BM31" s="21">
        <f t="shared" si="17"/>
        <v>1900</v>
      </c>
      <c r="BN31" s="45">
        <f t="shared" si="17"/>
        <v>1900</v>
      </c>
      <c r="BO31" s="22">
        <f t="shared" si="18"/>
        <v>1479.1220000000001</v>
      </c>
      <c r="BP31" s="22">
        <f>BO31/BN31*100</f>
        <v>77.848526315789485</v>
      </c>
      <c r="BQ31" s="23">
        <f>BO31/BM31*100</f>
        <v>77.848526315789485</v>
      </c>
      <c r="BR31" s="24">
        <v>1900</v>
      </c>
      <c r="BS31" s="24">
        <v>1900</v>
      </c>
      <c r="BT31" s="24">
        <v>1479.1220000000001</v>
      </c>
      <c r="BU31" s="24"/>
      <c r="BV31" s="23"/>
      <c r="BW31" s="24"/>
      <c r="BX31" s="1"/>
      <c r="BY31" s="1"/>
      <c r="BZ31" s="1"/>
      <c r="CA31" s="25"/>
      <c r="CB31" s="25"/>
      <c r="CC31" s="25"/>
      <c r="CD31" s="23"/>
      <c r="CE31" s="23"/>
      <c r="CF31" s="23"/>
      <c r="CG31" s="24"/>
      <c r="CH31" s="24"/>
      <c r="CI31" s="24"/>
      <c r="CJ31" s="19"/>
      <c r="CK31" s="19"/>
      <c r="CL31" s="24"/>
      <c r="CM31" s="25">
        <v>2500</v>
      </c>
      <c r="CN31" s="25">
        <v>2500</v>
      </c>
      <c r="CO31" s="25">
        <v>1922.6759999999999</v>
      </c>
      <c r="CP31" s="30">
        <v>1200</v>
      </c>
      <c r="CQ31" s="25">
        <v>1200</v>
      </c>
      <c r="CR31" s="30">
        <v>820.07600000000002</v>
      </c>
      <c r="CS31" s="25"/>
      <c r="CT31" s="25"/>
      <c r="CU31" s="25"/>
      <c r="CV31" s="25"/>
      <c r="CW31" s="25"/>
      <c r="CX31" s="25"/>
      <c r="CY31" s="23">
        <v>5784</v>
      </c>
      <c r="CZ31" s="23">
        <v>5784</v>
      </c>
      <c r="DA31" s="23">
        <v>5784</v>
      </c>
      <c r="DB31" s="24"/>
      <c r="DC31" s="24"/>
      <c r="DD31" s="23"/>
      <c r="DE31" s="23"/>
      <c r="DF31" s="21">
        <f t="shared" si="21"/>
        <v>42256.9</v>
      </c>
      <c r="DG31" s="45">
        <f t="shared" si="21"/>
        <v>42256.9</v>
      </c>
      <c r="DH31" s="22">
        <f t="shared" si="22"/>
        <v>38573.964</v>
      </c>
      <c r="DI31" s="22">
        <v>3000</v>
      </c>
      <c r="DJ31" s="22"/>
      <c r="DK31" s="22">
        <v>-3000</v>
      </c>
      <c r="DL31" s="23"/>
      <c r="DM31" s="23"/>
      <c r="DN31" s="24"/>
      <c r="DO31" s="23"/>
      <c r="DP31" s="23"/>
      <c r="DQ31" s="23"/>
      <c r="DR31" s="1"/>
      <c r="DS31" s="23"/>
      <c r="DT31" s="1"/>
      <c r="DU31" s="23"/>
      <c r="DV31" s="23"/>
      <c r="DW31" s="23"/>
      <c r="DX31" s="23"/>
      <c r="DY31" s="23"/>
      <c r="DZ31" s="23"/>
      <c r="EA31" s="23"/>
      <c r="EB31" s="21">
        <f t="shared" si="23"/>
        <v>3000</v>
      </c>
      <c r="EC31" s="45">
        <v>3000</v>
      </c>
      <c r="ED31" s="22">
        <f t="shared" si="23"/>
        <v>-3000</v>
      </c>
    </row>
    <row r="32" spans="1:134" s="37" customFormat="1" ht="15" customHeight="1" x14ac:dyDescent="0.25">
      <c r="A32" s="17">
        <v>23</v>
      </c>
      <c r="B32" s="18" t="s">
        <v>33</v>
      </c>
      <c r="C32" s="19">
        <v>25933.5</v>
      </c>
      <c r="D32" s="19">
        <v>0</v>
      </c>
      <c r="E32" s="21">
        <f t="shared" si="25"/>
        <v>52817.1</v>
      </c>
      <c r="F32" s="45">
        <f t="shared" si="25"/>
        <v>52817.1</v>
      </c>
      <c r="G32" s="22">
        <f t="shared" si="0"/>
        <v>47911.632999999994</v>
      </c>
      <c r="H32" s="22">
        <f t="shared" si="1"/>
        <v>90.712350734894571</v>
      </c>
      <c r="I32" s="21">
        <f t="shared" si="2"/>
        <v>14124</v>
      </c>
      <c r="J32" s="45">
        <f t="shared" si="2"/>
        <v>14124</v>
      </c>
      <c r="K32" s="22">
        <f t="shared" si="3"/>
        <v>12442.833000000001</v>
      </c>
      <c r="L32" s="22">
        <f t="shared" si="4"/>
        <v>88.097090059473231</v>
      </c>
      <c r="M32" s="22">
        <f t="shared" si="5"/>
        <v>88.097090059473231</v>
      </c>
      <c r="N32" s="21">
        <f t="shared" si="26"/>
        <v>6080</v>
      </c>
      <c r="O32" s="21">
        <f t="shared" si="27"/>
        <v>6080</v>
      </c>
      <c r="P32" s="45">
        <f t="shared" si="28"/>
        <v>5036.1970000000001</v>
      </c>
      <c r="Q32" s="22">
        <f t="shared" si="7"/>
        <v>82.832187500000003</v>
      </c>
      <c r="R32" s="23">
        <f t="shared" si="8"/>
        <v>82.832187500000003</v>
      </c>
      <c r="S32" s="22">
        <v>80</v>
      </c>
      <c r="T32" s="22">
        <v>80</v>
      </c>
      <c r="U32" s="24">
        <v>33.35</v>
      </c>
      <c r="V32" s="22">
        <f>U32/T32*100</f>
        <v>41.6875</v>
      </c>
      <c r="W32" s="23">
        <f>U32/S32*100</f>
        <v>41.6875</v>
      </c>
      <c r="X32" s="24">
        <v>4547.5</v>
      </c>
      <c r="Y32" s="24">
        <v>4547.5</v>
      </c>
      <c r="Z32" s="24">
        <v>4548.7719999999999</v>
      </c>
      <c r="AA32" s="22">
        <f t="shared" si="11"/>
        <v>100.02797141286422</v>
      </c>
      <c r="AB32" s="23">
        <f t="shared" si="12"/>
        <v>100.02797141286422</v>
      </c>
      <c r="AC32" s="22">
        <v>6000</v>
      </c>
      <c r="AD32" s="22">
        <v>6000</v>
      </c>
      <c r="AE32" s="24">
        <v>5002.8469999999998</v>
      </c>
      <c r="AF32" s="22">
        <f t="shared" si="13"/>
        <v>83.380783333333326</v>
      </c>
      <c r="AG32" s="23">
        <f t="shared" si="14"/>
        <v>83.380783333333326</v>
      </c>
      <c r="AH32" s="23">
        <v>332</v>
      </c>
      <c r="AI32" s="25">
        <v>332</v>
      </c>
      <c r="AJ32" s="24">
        <v>337</v>
      </c>
      <c r="AK32" s="22">
        <f t="shared" si="29"/>
        <v>101.50602409638554</v>
      </c>
      <c r="AL32" s="23">
        <f t="shared" si="30"/>
        <v>101.50602409638554</v>
      </c>
      <c r="AM32" s="24"/>
      <c r="AN32" s="24"/>
      <c r="AO32" s="24"/>
      <c r="AP32" s="22"/>
      <c r="AQ32" s="23"/>
      <c r="AR32" s="26"/>
      <c r="AS32" s="26"/>
      <c r="AT32" s="23"/>
      <c r="AU32" s="23"/>
      <c r="AV32" s="23"/>
      <c r="AW32" s="23"/>
      <c r="AX32" s="24">
        <v>38693.1</v>
      </c>
      <c r="AY32" s="24">
        <v>38693.1</v>
      </c>
      <c r="AZ32" s="24">
        <v>35468.800000000003</v>
      </c>
      <c r="BA32" s="27"/>
      <c r="BB32" s="27"/>
      <c r="BC32" s="27"/>
      <c r="BD32" s="28"/>
      <c r="BE32" s="28"/>
      <c r="BF32" s="28"/>
      <c r="BG32" s="23"/>
      <c r="BH32" s="23"/>
      <c r="BI32" s="23"/>
      <c r="BJ32" s="23"/>
      <c r="BK32" s="23"/>
      <c r="BL32" s="23"/>
      <c r="BM32" s="21">
        <f t="shared" si="17"/>
        <v>1040</v>
      </c>
      <c r="BN32" s="45">
        <f t="shared" si="17"/>
        <v>1040</v>
      </c>
      <c r="BO32" s="22">
        <f t="shared" si="18"/>
        <v>585.91999999999996</v>
      </c>
      <c r="BP32" s="22">
        <f>BO32/BN32*100</f>
        <v>56.338461538461537</v>
      </c>
      <c r="BQ32" s="23">
        <f>BO32/BM32*100</f>
        <v>56.338461538461537</v>
      </c>
      <c r="BR32" s="24">
        <v>1040</v>
      </c>
      <c r="BS32" s="24">
        <v>1040</v>
      </c>
      <c r="BT32" s="24">
        <v>585.91999999999996</v>
      </c>
      <c r="BU32" s="24"/>
      <c r="BV32" s="23"/>
      <c r="BW32" s="24"/>
      <c r="BX32" s="1"/>
      <c r="BY32" s="1"/>
      <c r="BZ32" s="1"/>
      <c r="CA32" s="25"/>
      <c r="CB32" s="25"/>
      <c r="CC32" s="25"/>
      <c r="CD32" s="23"/>
      <c r="CE32" s="23"/>
      <c r="CF32" s="23"/>
      <c r="CG32" s="24"/>
      <c r="CH32" s="24"/>
      <c r="CI32" s="24"/>
      <c r="CJ32" s="19"/>
      <c r="CK32" s="19"/>
      <c r="CL32" s="24"/>
      <c r="CM32" s="25">
        <v>2124.5</v>
      </c>
      <c r="CN32" s="25">
        <v>2124.5</v>
      </c>
      <c r="CO32" s="25">
        <v>1784.354</v>
      </c>
      <c r="CP32" s="30">
        <v>300</v>
      </c>
      <c r="CQ32" s="25">
        <v>300</v>
      </c>
      <c r="CR32" s="25">
        <v>126.354</v>
      </c>
      <c r="CS32" s="25">
        <v>0</v>
      </c>
      <c r="CT32" s="25">
        <v>0</v>
      </c>
      <c r="CU32" s="25">
        <v>49.39</v>
      </c>
      <c r="CV32" s="25"/>
      <c r="CW32" s="25"/>
      <c r="CX32" s="25"/>
      <c r="CY32" s="23"/>
      <c r="CZ32" s="23"/>
      <c r="DA32" s="23"/>
      <c r="DB32" s="24">
        <v>0</v>
      </c>
      <c r="DC32" s="24">
        <v>0</v>
      </c>
      <c r="DD32" s="24">
        <v>101.2</v>
      </c>
      <c r="DE32" s="23"/>
      <c r="DF32" s="21">
        <f t="shared" si="21"/>
        <v>52817.1</v>
      </c>
      <c r="DG32" s="45">
        <f t="shared" si="21"/>
        <v>52817.1</v>
      </c>
      <c r="DH32" s="22">
        <f t="shared" si="22"/>
        <v>47911.632999999994</v>
      </c>
      <c r="DI32" s="22"/>
      <c r="DJ32" s="22"/>
      <c r="DK32" s="22"/>
      <c r="DL32" s="23"/>
      <c r="DM32" s="23"/>
      <c r="DN32" s="23"/>
      <c r="DO32" s="23"/>
      <c r="DP32" s="23"/>
      <c r="DQ32" s="23"/>
      <c r="DR32" s="1"/>
      <c r="DS32" s="23"/>
      <c r="DT32" s="1"/>
      <c r="DU32" s="23"/>
      <c r="DV32" s="23"/>
      <c r="DW32" s="23"/>
      <c r="DX32" s="23"/>
      <c r="DY32" s="23"/>
      <c r="DZ32" s="23"/>
      <c r="EA32" s="23"/>
      <c r="EB32" s="21">
        <f t="shared" si="23"/>
        <v>0</v>
      </c>
      <c r="EC32" s="45">
        <f t="shared" si="23"/>
        <v>0</v>
      </c>
      <c r="ED32" s="22">
        <f t="shared" si="23"/>
        <v>0</v>
      </c>
    </row>
    <row r="33" spans="1:134" s="37" customFormat="1" ht="15" customHeight="1" x14ac:dyDescent="0.25">
      <c r="A33" s="17">
        <v>24</v>
      </c>
      <c r="B33" s="18" t="s">
        <v>34</v>
      </c>
      <c r="C33" s="19">
        <v>812.4</v>
      </c>
      <c r="D33" s="19">
        <v>0</v>
      </c>
      <c r="E33" s="21">
        <f t="shared" si="25"/>
        <v>22420.7</v>
      </c>
      <c r="F33" s="45">
        <f t="shared" si="25"/>
        <v>22420.7</v>
      </c>
      <c r="G33" s="22">
        <f t="shared" si="0"/>
        <v>20377.278000000002</v>
      </c>
      <c r="H33" s="22">
        <f t="shared" si="1"/>
        <v>90.886002667178104</v>
      </c>
      <c r="I33" s="21">
        <f t="shared" si="2"/>
        <v>2484.3000000000002</v>
      </c>
      <c r="J33" s="45">
        <f t="shared" si="2"/>
        <v>2484.3000000000002</v>
      </c>
      <c r="K33" s="22">
        <f t="shared" si="3"/>
        <v>1677.3779999999999</v>
      </c>
      <c r="L33" s="22">
        <f t="shared" si="4"/>
        <v>67.519140200458878</v>
      </c>
      <c r="M33" s="22">
        <f t="shared" si="5"/>
        <v>67.519140200458878</v>
      </c>
      <c r="N33" s="21">
        <f t="shared" si="26"/>
        <v>642.70000000000005</v>
      </c>
      <c r="O33" s="21">
        <f t="shared" si="27"/>
        <v>642.70000000000005</v>
      </c>
      <c r="P33" s="45">
        <f t="shared" si="28"/>
        <v>267.63400000000001</v>
      </c>
      <c r="Q33" s="22">
        <f t="shared" si="7"/>
        <v>41.642134744048541</v>
      </c>
      <c r="R33" s="23">
        <f t="shared" si="8"/>
        <v>41.642134744048541</v>
      </c>
      <c r="S33" s="22">
        <v>100.7</v>
      </c>
      <c r="T33" s="22">
        <v>100.7</v>
      </c>
      <c r="U33" s="24">
        <v>100.86799999999999</v>
      </c>
      <c r="V33" s="22">
        <f>U33/T33*100</f>
        <v>100.16683217477656</v>
      </c>
      <c r="W33" s="23">
        <f>U33/S33*100</f>
        <v>100.16683217477656</v>
      </c>
      <c r="X33" s="24">
        <v>1474.6</v>
      </c>
      <c r="Y33" s="24">
        <v>1474.6</v>
      </c>
      <c r="Z33" s="24">
        <v>1133.7439999999999</v>
      </c>
      <c r="AA33" s="22">
        <f t="shared" si="11"/>
        <v>76.884850128848498</v>
      </c>
      <c r="AB33" s="23">
        <f t="shared" si="12"/>
        <v>76.884850128848498</v>
      </c>
      <c r="AC33" s="22">
        <v>542</v>
      </c>
      <c r="AD33" s="22">
        <v>542</v>
      </c>
      <c r="AE33" s="24">
        <v>166.76599999999999</v>
      </c>
      <c r="AF33" s="22">
        <f t="shared" si="13"/>
        <v>30.768634686346864</v>
      </c>
      <c r="AG33" s="23">
        <f t="shared" si="14"/>
        <v>30.768634686346864</v>
      </c>
      <c r="AH33" s="23">
        <v>6</v>
      </c>
      <c r="AI33" s="25">
        <v>6</v>
      </c>
      <c r="AJ33" s="24">
        <v>6</v>
      </c>
      <c r="AK33" s="22">
        <f t="shared" si="29"/>
        <v>100</v>
      </c>
      <c r="AL33" s="23">
        <f t="shared" si="30"/>
        <v>100</v>
      </c>
      <c r="AM33" s="24"/>
      <c r="AN33" s="24"/>
      <c r="AO33" s="24"/>
      <c r="AP33" s="22"/>
      <c r="AQ33" s="23"/>
      <c r="AR33" s="26"/>
      <c r="AS33" s="26"/>
      <c r="AT33" s="23"/>
      <c r="AU33" s="23"/>
      <c r="AV33" s="23"/>
      <c r="AW33" s="23"/>
      <c r="AX33" s="24">
        <v>18436.400000000001</v>
      </c>
      <c r="AY33" s="24">
        <v>18436.400000000001</v>
      </c>
      <c r="AZ33" s="24">
        <v>16899.900000000001</v>
      </c>
      <c r="BA33" s="27"/>
      <c r="BB33" s="27"/>
      <c r="BC33" s="27"/>
      <c r="BD33" s="28">
        <v>1500</v>
      </c>
      <c r="BE33" s="28">
        <v>1500</v>
      </c>
      <c r="BF33" s="25">
        <v>1500</v>
      </c>
      <c r="BG33" s="23"/>
      <c r="BH33" s="23"/>
      <c r="BI33" s="23"/>
      <c r="BJ33" s="23"/>
      <c r="BK33" s="23"/>
      <c r="BL33" s="23"/>
      <c r="BM33" s="21">
        <f t="shared" si="17"/>
        <v>361</v>
      </c>
      <c r="BN33" s="45">
        <f t="shared" si="17"/>
        <v>361</v>
      </c>
      <c r="BO33" s="22">
        <f t="shared" si="18"/>
        <v>270</v>
      </c>
      <c r="BP33" s="22">
        <f>BO33/BN33*100</f>
        <v>74.79224376731301</v>
      </c>
      <c r="BQ33" s="23">
        <f>BO33/BM33*100</f>
        <v>74.79224376731301</v>
      </c>
      <c r="BR33" s="24">
        <v>361</v>
      </c>
      <c r="BS33" s="24">
        <v>361</v>
      </c>
      <c r="BT33" s="24">
        <v>270</v>
      </c>
      <c r="BU33" s="24"/>
      <c r="BV33" s="23"/>
      <c r="BW33" s="24"/>
      <c r="BX33" s="1"/>
      <c r="BY33" s="1"/>
      <c r="BZ33" s="1"/>
      <c r="CA33" s="25"/>
      <c r="CB33" s="25"/>
      <c r="CC33" s="25"/>
      <c r="CD33" s="23"/>
      <c r="CE33" s="23"/>
      <c r="CF33" s="23"/>
      <c r="CG33" s="24"/>
      <c r="CH33" s="24"/>
      <c r="CI33" s="24"/>
      <c r="CJ33" s="19"/>
      <c r="CK33" s="19"/>
      <c r="CL33" s="24"/>
      <c r="CM33" s="25"/>
      <c r="CN33" s="25"/>
      <c r="CO33" s="25"/>
      <c r="CP33" s="25"/>
      <c r="CQ33" s="23"/>
      <c r="CR33" s="25"/>
      <c r="CS33" s="25"/>
      <c r="CT33" s="25"/>
      <c r="CU33" s="25"/>
      <c r="CV33" s="25"/>
      <c r="CW33" s="25"/>
      <c r="CX33" s="25"/>
      <c r="CY33" s="23">
        <v>0</v>
      </c>
      <c r="CZ33" s="23">
        <v>0</v>
      </c>
      <c r="DA33" s="23">
        <v>300</v>
      </c>
      <c r="DB33" s="24"/>
      <c r="DC33" s="24"/>
      <c r="DD33" s="24"/>
      <c r="DE33" s="23"/>
      <c r="DF33" s="21">
        <f t="shared" si="21"/>
        <v>22420.7</v>
      </c>
      <c r="DG33" s="45">
        <f t="shared" si="21"/>
        <v>22420.7</v>
      </c>
      <c r="DH33" s="22">
        <f t="shared" si="22"/>
        <v>20377.278000000002</v>
      </c>
      <c r="DI33" s="1"/>
      <c r="DJ33" s="23"/>
      <c r="DK33" s="1"/>
      <c r="DL33" s="23"/>
      <c r="DM33" s="23"/>
      <c r="DN33" s="24"/>
      <c r="DO33" s="23"/>
      <c r="DP33" s="23"/>
      <c r="DQ33" s="23"/>
      <c r="DR33" s="1"/>
      <c r="DS33" s="23"/>
      <c r="DT33" s="1"/>
      <c r="DU33" s="23"/>
      <c r="DV33" s="23"/>
      <c r="DW33" s="23"/>
      <c r="DX33" s="23"/>
      <c r="DY33" s="23"/>
      <c r="DZ33" s="23"/>
      <c r="EA33" s="23"/>
      <c r="EB33" s="21">
        <f t="shared" si="23"/>
        <v>0</v>
      </c>
      <c r="EC33" s="45">
        <f t="shared" si="23"/>
        <v>0</v>
      </c>
      <c r="ED33" s="22">
        <f t="shared" si="23"/>
        <v>0</v>
      </c>
    </row>
    <row r="34" spans="1:134" s="41" customFormat="1" ht="15" customHeight="1" x14ac:dyDescent="0.25">
      <c r="A34" s="146" t="s">
        <v>35</v>
      </c>
      <c r="B34" s="147"/>
      <c r="C34" s="38">
        <f>SUM(C10:C33)</f>
        <v>615486.9</v>
      </c>
      <c r="D34" s="38">
        <f>SUM(D10:D33)</f>
        <v>1320.6</v>
      </c>
      <c r="E34" s="38">
        <f t="shared" ref="E34:F34" si="32">SUM(E10:E33)</f>
        <v>4063579.9285000004</v>
      </c>
      <c r="F34" s="38">
        <f t="shared" si="32"/>
        <v>4063579.9285000004</v>
      </c>
      <c r="G34" s="38">
        <f>SUM(G10:G33)</f>
        <v>3631708.0025999993</v>
      </c>
      <c r="H34" s="38">
        <f t="shared" si="1"/>
        <v>89.37213163026378</v>
      </c>
      <c r="I34" s="38">
        <f>SUM(I10:I33)</f>
        <v>1135528.5104999999</v>
      </c>
      <c r="J34" s="38">
        <f>SUM(J10:J33)</f>
        <v>1135528.5104999999</v>
      </c>
      <c r="K34" s="38">
        <f>SUM(K10:K33)</f>
        <v>972318.35560000001</v>
      </c>
      <c r="L34" s="38">
        <f t="shared" si="4"/>
        <v>85.62694345489092</v>
      </c>
      <c r="M34" s="38">
        <f t="shared" si="5"/>
        <v>85.62694345489092</v>
      </c>
      <c r="N34" s="38">
        <f>SUM(N10:N33)</f>
        <v>413309.94999999995</v>
      </c>
      <c r="O34" s="38">
        <f>SUM(O10:O33)</f>
        <v>413309.94999999995</v>
      </c>
      <c r="P34" s="38">
        <f>SUM(P10:P33)</f>
        <v>349151.57630000002</v>
      </c>
      <c r="Q34" s="38">
        <f t="shared" si="7"/>
        <v>84.476934634648899</v>
      </c>
      <c r="R34" s="39">
        <f t="shared" si="8"/>
        <v>84.476934634648899</v>
      </c>
      <c r="S34" s="38">
        <f>SUM(S10:S33)</f>
        <v>41489</v>
      </c>
      <c r="T34" s="38">
        <f>SUM(T10:T33)</f>
        <v>41489</v>
      </c>
      <c r="U34" s="38">
        <f>SUM(U10:U33)</f>
        <v>33436.921000000009</v>
      </c>
      <c r="V34" s="38">
        <f>U34/T34*100</f>
        <v>80.592255778640137</v>
      </c>
      <c r="W34" s="39">
        <f>U34/S34*100</f>
        <v>80.592255778640137</v>
      </c>
      <c r="X34" s="38">
        <f>SUM(X10:X33)</f>
        <v>190683.55000000002</v>
      </c>
      <c r="Y34" s="38">
        <f>SUM(Y10:Y33)</f>
        <v>190683.55000000002</v>
      </c>
      <c r="Z34" s="38">
        <f>SUM(Z10:Z33)</f>
        <v>162772.48150000005</v>
      </c>
      <c r="AA34" s="38">
        <f t="shared" si="11"/>
        <v>85.362623834095828</v>
      </c>
      <c r="AB34" s="39">
        <f t="shared" si="12"/>
        <v>85.362623834095828</v>
      </c>
      <c r="AC34" s="38">
        <f>SUM(AC10:AC33)</f>
        <v>371820.94999999995</v>
      </c>
      <c r="AD34" s="38">
        <f>SUM(AD10:AD33)</f>
        <v>371820.94999999995</v>
      </c>
      <c r="AE34" s="38">
        <f>SUM(AE10:AE33)</f>
        <v>315714.65529999998</v>
      </c>
      <c r="AF34" s="38">
        <f t="shared" si="13"/>
        <v>84.910399830886348</v>
      </c>
      <c r="AG34" s="39">
        <f t="shared" si="14"/>
        <v>84.910399830886348</v>
      </c>
      <c r="AH34" s="38">
        <f>SUM(AH10:AH33)</f>
        <v>48593.3</v>
      </c>
      <c r="AI34" s="38">
        <f>SUM(AI10:AI33)</f>
        <v>48593.3</v>
      </c>
      <c r="AJ34" s="38">
        <f>SUM(AJ10:AJ33)</f>
        <v>36746.015200000009</v>
      </c>
      <c r="AK34" s="38">
        <f t="shared" si="29"/>
        <v>75.619509685491636</v>
      </c>
      <c r="AL34" s="39">
        <f t="shared" si="30"/>
        <v>75.619509685491636</v>
      </c>
      <c r="AM34" s="38">
        <f>SUM(AM10:AM33)</f>
        <v>24100</v>
      </c>
      <c r="AN34" s="38">
        <f>SUM(AN10:AN33)</f>
        <v>24100</v>
      </c>
      <c r="AO34" s="38">
        <f>SUM(AO10:AO33)</f>
        <v>23194.100000000002</v>
      </c>
      <c r="AP34" s="38">
        <f>AO34/AN34*100</f>
        <v>96.241078838174289</v>
      </c>
      <c r="AQ34" s="39">
        <f>AO34/AM34*100</f>
        <v>96.241078838174289</v>
      </c>
      <c r="AR34" s="38">
        <f>SUM(AR10:AR33)</f>
        <v>0</v>
      </c>
      <c r="AS34" s="38">
        <f t="shared" ref="AS34:AW34" si="33">SUM(AS10:AS33)</f>
        <v>0</v>
      </c>
      <c r="AT34" s="38">
        <f t="shared" si="33"/>
        <v>0</v>
      </c>
      <c r="AU34" s="38">
        <f t="shared" si="33"/>
        <v>0</v>
      </c>
      <c r="AV34" s="38">
        <f t="shared" si="33"/>
        <v>0</v>
      </c>
      <c r="AW34" s="38">
        <f t="shared" si="33"/>
        <v>0</v>
      </c>
      <c r="AX34" s="38">
        <f>SUM(AX10:AX33)</f>
        <v>2659125.6999999997</v>
      </c>
      <c r="AY34" s="38">
        <f t="shared" ref="AY34:BC34" si="34">SUM(AY10:AY33)</f>
        <v>2659125.6999999997</v>
      </c>
      <c r="AZ34" s="38">
        <f t="shared" si="34"/>
        <v>2437533.0999999987</v>
      </c>
      <c r="BA34" s="38">
        <f t="shared" si="34"/>
        <v>0</v>
      </c>
      <c r="BB34" s="38">
        <f t="shared" si="34"/>
        <v>0</v>
      </c>
      <c r="BC34" s="38">
        <f t="shared" si="34"/>
        <v>0</v>
      </c>
      <c r="BD34" s="38">
        <f>SUM(BD10:BD33)</f>
        <v>59041.999999999993</v>
      </c>
      <c r="BE34" s="38">
        <f>SUM(BE10:BE33)</f>
        <v>59041.999999999993</v>
      </c>
      <c r="BF34" s="38">
        <f t="shared" ref="BF34:BL34" si="35">SUM(BF10:BF33)</f>
        <v>56573.299999999996</v>
      </c>
      <c r="BG34" s="38">
        <f t="shared" si="35"/>
        <v>0</v>
      </c>
      <c r="BH34" s="38">
        <f t="shared" si="35"/>
        <v>0</v>
      </c>
      <c r="BI34" s="38">
        <f t="shared" si="35"/>
        <v>0</v>
      </c>
      <c r="BJ34" s="38">
        <f t="shared" si="35"/>
        <v>0</v>
      </c>
      <c r="BK34" s="38">
        <f t="shared" si="35"/>
        <v>0</v>
      </c>
      <c r="BL34" s="38">
        <f t="shared" si="35"/>
        <v>0</v>
      </c>
      <c r="BM34" s="38">
        <f>SUM(BM10:BM33)</f>
        <v>106616.3455</v>
      </c>
      <c r="BN34" s="38">
        <f>SUM(BN10:BN33)</f>
        <v>106616.3455</v>
      </c>
      <c r="BO34" s="38">
        <f>SUM(BO10:BO33)</f>
        <v>89931.948700000023</v>
      </c>
      <c r="BP34" s="38">
        <f>BO34/BN34*100</f>
        <v>84.350995410924142</v>
      </c>
      <c r="BQ34" s="39">
        <f>BO34/BM34*100</f>
        <v>84.350995410924142</v>
      </c>
      <c r="BR34" s="38">
        <f>SUM(BR10:BR33)</f>
        <v>42897.824500000002</v>
      </c>
      <c r="BS34" s="38">
        <f t="shared" ref="BS34:BT34" si="36">SUM(BS10:BS33)</f>
        <v>42897.824500000002</v>
      </c>
      <c r="BT34" s="38">
        <f t="shared" si="36"/>
        <v>36070.6296</v>
      </c>
      <c r="BU34" s="38">
        <f>SUM(BU10:BU33)</f>
        <v>18685.400000000001</v>
      </c>
      <c r="BV34" s="38">
        <f t="shared" ref="BV34:ED34" si="37">SUM(BV10:BV33)</f>
        <v>18685.400000000001</v>
      </c>
      <c r="BW34" s="38">
        <f t="shared" si="37"/>
        <v>11572.349</v>
      </c>
      <c r="BX34" s="38">
        <f t="shared" si="37"/>
        <v>11378.120999999999</v>
      </c>
      <c r="BY34" s="38">
        <f t="shared" ref="BY34" si="38">SUM(BY10:BY33)</f>
        <v>11378.120999999999</v>
      </c>
      <c r="BZ34" s="38">
        <f t="shared" si="37"/>
        <v>10251.759</v>
      </c>
      <c r="CA34" s="38">
        <f t="shared" si="37"/>
        <v>33655</v>
      </c>
      <c r="CB34" s="38">
        <f t="shared" ref="CB34" si="39">SUM(CB10:CB33)</f>
        <v>33655</v>
      </c>
      <c r="CC34" s="38">
        <f t="shared" si="37"/>
        <v>32037.211099999997</v>
      </c>
      <c r="CD34" s="38">
        <f t="shared" si="37"/>
        <v>0</v>
      </c>
      <c r="CE34" s="38">
        <f t="shared" si="37"/>
        <v>0</v>
      </c>
      <c r="CF34" s="38">
        <f t="shared" si="37"/>
        <v>0</v>
      </c>
      <c r="CG34" s="38">
        <f t="shared" si="37"/>
        <v>26087.010000000002</v>
      </c>
      <c r="CH34" s="38">
        <f t="shared" ref="CH34" si="40">SUM(CH10:CH33)</f>
        <v>26087.010000000002</v>
      </c>
      <c r="CI34" s="38">
        <f t="shared" si="37"/>
        <v>18888.62</v>
      </c>
      <c r="CJ34" s="38">
        <f t="shared" si="37"/>
        <v>9000</v>
      </c>
      <c r="CK34" s="38">
        <f t="shared" si="37"/>
        <v>9000</v>
      </c>
      <c r="CL34" s="38">
        <f t="shared" si="37"/>
        <v>4863.0713999999998</v>
      </c>
      <c r="CM34" s="38">
        <f t="shared" si="37"/>
        <v>315614</v>
      </c>
      <c r="CN34" s="38">
        <f t="shared" ref="CN34" si="41">SUM(CN10:CN33)</f>
        <v>315614</v>
      </c>
      <c r="CO34" s="38">
        <f t="shared" si="37"/>
        <v>273968.3775</v>
      </c>
      <c r="CP34" s="38">
        <f t="shared" si="37"/>
        <v>92165</v>
      </c>
      <c r="CQ34" s="38">
        <f t="shared" si="37"/>
        <v>92165</v>
      </c>
      <c r="CR34" s="38">
        <f t="shared" si="37"/>
        <v>75210.059499999988</v>
      </c>
      <c r="CS34" s="38">
        <f t="shared" si="37"/>
        <v>10070</v>
      </c>
      <c r="CT34" s="38">
        <f t="shared" ref="CT34" si="42">SUM(CT10:CT33)</f>
        <v>10070</v>
      </c>
      <c r="CU34" s="38">
        <f t="shared" si="37"/>
        <v>7663.87</v>
      </c>
      <c r="CV34" s="38">
        <f t="shared" si="37"/>
        <v>3080</v>
      </c>
      <c r="CW34" s="38">
        <f t="shared" ref="CW34" si="43">SUM(CW10:CW33)</f>
        <v>3080</v>
      </c>
      <c r="CX34" s="38">
        <f t="shared" si="37"/>
        <v>4155</v>
      </c>
      <c r="CY34" s="38">
        <f t="shared" si="37"/>
        <v>33251.885999999999</v>
      </c>
      <c r="CZ34" s="38">
        <f t="shared" ref="CZ34" si="44">SUM(CZ10:CZ33)</f>
        <v>33251.885999999999</v>
      </c>
      <c r="DA34" s="38">
        <f t="shared" si="37"/>
        <v>34947.827000000005</v>
      </c>
      <c r="DB34" s="38">
        <f t="shared" si="37"/>
        <v>14461.365</v>
      </c>
      <c r="DC34" s="38">
        <f t="shared" ref="DC34" si="45">SUM(DC10:DC33)</f>
        <v>14461.365</v>
      </c>
      <c r="DD34" s="38">
        <f t="shared" si="37"/>
        <v>19871.915000000005</v>
      </c>
      <c r="DE34" s="38">
        <f t="shared" si="37"/>
        <v>0</v>
      </c>
      <c r="DF34" s="38">
        <f t="shared" si="37"/>
        <v>3913035.1064999998</v>
      </c>
      <c r="DG34" s="38">
        <f t="shared" ref="DG34" si="46">SUM(DG10:DG33)</f>
        <v>3913035.1064999998</v>
      </c>
      <c r="DH34" s="38">
        <f t="shared" si="37"/>
        <v>3520261.202599999</v>
      </c>
      <c r="DI34" s="38">
        <f t="shared" si="37"/>
        <v>3000</v>
      </c>
      <c r="DJ34" s="38">
        <f t="shared" si="37"/>
        <v>0</v>
      </c>
      <c r="DK34" s="38">
        <f t="shared" si="37"/>
        <v>-3000</v>
      </c>
      <c r="DL34" s="38">
        <f t="shared" si="37"/>
        <v>82630.822</v>
      </c>
      <c r="DM34" s="38">
        <f t="shared" ref="DM34" si="47">SUM(DM10:DM33)</f>
        <v>82630.822</v>
      </c>
      <c r="DN34" s="38">
        <f t="shared" si="37"/>
        <v>50752.799999999996</v>
      </c>
      <c r="DO34" s="38">
        <f t="shared" si="37"/>
        <v>0</v>
      </c>
      <c r="DP34" s="38">
        <f t="shared" si="37"/>
        <v>0</v>
      </c>
      <c r="DQ34" s="38">
        <f t="shared" si="37"/>
        <v>0</v>
      </c>
      <c r="DR34" s="38">
        <f t="shared" si="37"/>
        <v>64914</v>
      </c>
      <c r="DS34" s="38">
        <f t="shared" si="37"/>
        <v>64914</v>
      </c>
      <c r="DT34" s="38">
        <f t="shared" si="37"/>
        <v>63694</v>
      </c>
      <c r="DU34" s="38">
        <f t="shared" si="37"/>
        <v>0</v>
      </c>
      <c r="DV34" s="38">
        <f t="shared" si="37"/>
        <v>0</v>
      </c>
      <c r="DW34" s="38">
        <f t="shared" si="37"/>
        <v>0</v>
      </c>
      <c r="DX34" s="38">
        <f t="shared" si="37"/>
        <v>0</v>
      </c>
      <c r="DY34" s="38">
        <f t="shared" si="37"/>
        <v>0</v>
      </c>
      <c r="DZ34" s="38">
        <f t="shared" si="37"/>
        <v>0</v>
      </c>
      <c r="EA34" s="38">
        <f t="shared" si="37"/>
        <v>0</v>
      </c>
      <c r="EB34" s="38">
        <f t="shared" si="37"/>
        <v>150544.82200000001</v>
      </c>
      <c r="EC34" s="38">
        <f t="shared" si="37"/>
        <v>150544.82200000001</v>
      </c>
      <c r="ED34" s="40">
        <f t="shared" si="37"/>
        <v>111446.8</v>
      </c>
    </row>
    <row r="35" spans="1:134" ht="3" customHeight="1" x14ac:dyDescent="0.25"/>
  </sheetData>
  <protectedRanges>
    <protectedRange sqref="AO26 AO16:AO23 AO28:AO33" name="Range4_4_1_1_2_1_1_2_1_1_1_1_1_1_1_1"/>
    <protectedRange sqref="V10:V24 V26:V34" name="Range4_5_1_2_1_1_1_1_1_1_1_1_1_1_1"/>
    <protectedRange sqref="AA10:AA24 AA26:AA34" name="Range4_1_1_1_2_1_1_1_1_1_1_1_1_1_1_1"/>
    <protectedRange sqref="AF10:AF24 AF26:AF34" name="Range4_2_1_1_2_1_1_1_1_1_1_1_1_1_1_1"/>
    <protectedRange sqref="AK10:AK24 AK26:AK34" name="Range4_3_1_1_2_1_1_1_1_1_1_1_1_1_1_1"/>
    <protectedRange sqref="AP10:AP24 AP26:AP34" name="Range4_4_1_1_2_1_1_1_1_1_1_1_1_1_1_1"/>
    <protectedRange sqref="U10:U24 U26:U33" name="Range4_8"/>
    <protectedRange sqref="Z10:Z24 Z26:Z33" name="Range4_1_2"/>
    <protectedRange sqref="AE10:AE24 AE26:AE33" name="Range4_2_2"/>
    <protectedRange sqref="AJ10:AJ24 AJ26:AJ33" name="Range4_3_2"/>
    <protectedRange sqref="AO10:AO15" name="Range4_4_1"/>
    <protectedRange sqref="AO25" name="Range4_4_1_1_2_1_1_2_1_1_1_1_1_1_2"/>
    <protectedRange sqref="V25" name="Range4_5_1_2_1_1_1_1_1_1_1_1_1_2"/>
    <protectedRange sqref="AA25" name="Range4_1_1_1_2_1_1_1_1_1_1_1_1_1_2"/>
    <protectedRange sqref="AF25" name="Range4_2_1_1_2_1_1_1_1_1_1_1_1_1_2"/>
    <protectedRange sqref="AK25" name="Range4_3_1_1_2_1_1_1_1_1_1_1_1_1_2"/>
    <protectedRange sqref="AP25" name="Range4_4_1_1_2_1_1_1_1_1_1_1_1_1_2"/>
    <protectedRange sqref="U25" name="Range4_7_1"/>
    <protectedRange sqref="Z25" name="Range4_1_1_1"/>
    <protectedRange sqref="AE25" name="Range4_2_1_1"/>
    <protectedRange sqref="AJ25" name="Range4_3_1_1"/>
  </protectedRanges>
  <mergeCells count="132">
    <mergeCell ref="A34:B34"/>
    <mergeCell ref="EA7:EA8"/>
    <mergeCell ref="EB7:EB8"/>
    <mergeCell ref="EC7:ED7"/>
    <mergeCell ref="DR7:DR8"/>
    <mergeCell ref="DS7:DT7"/>
    <mergeCell ref="DU7:DU8"/>
    <mergeCell ref="DV7:DW7"/>
    <mergeCell ref="DX7:DX8"/>
    <mergeCell ref="DY7:DZ7"/>
    <mergeCell ref="DI7:DI8"/>
    <mergeCell ref="DJ7:DK7"/>
    <mergeCell ref="DL7:DL8"/>
    <mergeCell ref="DM7:DN7"/>
    <mergeCell ref="DO7:DO8"/>
    <mergeCell ref="DP7:DQ7"/>
    <mergeCell ref="CZ7:DA7"/>
    <mergeCell ref="DB7:DB8"/>
    <mergeCell ref="DC7:DD7"/>
    <mergeCell ref="DE7:DE8"/>
    <mergeCell ref="DF7:DF8"/>
    <mergeCell ref="DG7:DH7"/>
    <mergeCell ref="CQ7:CR7"/>
    <mergeCell ref="CS7:CS8"/>
    <mergeCell ref="CT7:CU7"/>
    <mergeCell ref="CV7:CV8"/>
    <mergeCell ref="CW7:CX7"/>
    <mergeCell ref="CY7:CY8"/>
    <mergeCell ref="CJ7:CJ8"/>
    <mergeCell ref="CK7:CL7"/>
    <mergeCell ref="CM7:CM8"/>
    <mergeCell ref="CN7:CO7"/>
    <mergeCell ref="CP7:CP8"/>
    <mergeCell ref="CH7:CI7"/>
    <mergeCell ref="BJ7:BJ8"/>
    <mergeCell ref="BK7:BL7"/>
    <mergeCell ref="BM7:BM8"/>
    <mergeCell ref="AV7:AW7"/>
    <mergeCell ref="AX7:AX8"/>
    <mergeCell ref="AY7:AZ7"/>
    <mergeCell ref="BA7:BA8"/>
    <mergeCell ref="BB7:BC7"/>
    <mergeCell ref="BD7:BD8"/>
    <mergeCell ref="BY7:BZ7"/>
    <mergeCell ref="CA7:CA8"/>
    <mergeCell ref="CB7:CC7"/>
    <mergeCell ref="CD7:CD8"/>
    <mergeCell ref="CE7:CF7"/>
    <mergeCell ref="CG7:CG8"/>
    <mergeCell ref="BN7:BQ7"/>
    <mergeCell ref="BR7:BR8"/>
    <mergeCell ref="BS7:BT7"/>
    <mergeCell ref="BU7:BU8"/>
    <mergeCell ref="BV7:BW7"/>
    <mergeCell ref="BX7:BX8"/>
    <mergeCell ref="E7:E8"/>
    <mergeCell ref="F7:H7"/>
    <mergeCell ref="I7:I8"/>
    <mergeCell ref="J7:M7"/>
    <mergeCell ref="N7:N8"/>
    <mergeCell ref="O7:R7"/>
    <mergeCell ref="S7:S8"/>
    <mergeCell ref="CG6:CI6"/>
    <mergeCell ref="CJ6:CL6"/>
    <mergeCell ref="BM6:BQ6"/>
    <mergeCell ref="BR6:BT6"/>
    <mergeCell ref="BU6:BW6"/>
    <mergeCell ref="BX6:BZ6"/>
    <mergeCell ref="CA6:CC6"/>
    <mergeCell ref="CD6:CF6"/>
    <mergeCell ref="AR6:AT6"/>
    <mergeCell ref="AU6:AW6"/>
    <mergeCell ref="Y7:AB7"/>
    <mergeCell ref="AC7:AC8"/>
    <mergeCell ref="AD7:AG7"/>
    <mergeCell ref="AH7:AH8"/>
    <mergeCell ref="BE7:BF7"/>
    <mergeCell ref="BG7:BG8"/>
    <mergeCell ref="BH7:BI7"/>
    <mergeCell ref="DI4:DZ4"/>
    <mergeCell ref="EA4:EA6"/>
    <mergeCell ref="EB4:ED6"/>
    <mergeCell ref="DI5:DN5"/>
    <mergeCell ref="DO5:DQ6"/>
    <mergeCell ref="DR5:DZ5"/>
    <mergeCell ref="DL6:DN6"/>
    <mergeCell ref="DR6:DT6"/>
    <mergeCell ref="DU6:DW6"/>
    <mergeCell ref="DX6:DZ6"/>
    <mergeCell ref="DI6:DK6"/>
    <mergeCell ref="DE4:DE6"/>
    <mergeCell ref="DF4:DH6"/>
    <mergeCell ref="A4:A8"/>
    <mergeCell ref="B4:B8"/>
    <mergeCell ref="C4:C8"/>
    <mergeCell ref="D4:D8"/>
    <mergeCell ref="E4:H6"/>
    <mergeCell ref="I4:M6"/>
    <mergeCell ref="N4:DD4"/>
    <mergeCell ref="N6:R6"/>
    <mergeCell ref="S6:W6"/>
    <mergeCell ref="X6:AB6"/>
    <mergeCell ref="AC6:AG6"/>
    <mergeCell ref="AH6:AL6"/>
    <mergeCell ref="AM6:AQ6"/>
    <mergeCell ref="AI7:AL7"/>
    <mergeCell ref="AM7:AM8"/>
    <mergeCell ref="AN7:AQ7"/>
    <mergeCell ref="AR7:AR8"/>
    <mergeCell ref="AS7:AT7"/>
    <mergeCell ref="AU7:AU8"/>
    <mergeCell ref="T7:W7"/>
    <mergeCell ref="X7:X8"/>
    <mergeCell ref="N5:AT5"/>
    <mergeCell ref="C1:P1"/>
    <mergeCell ref="C2:Q2"/>
    <mergeCell ref="P3:Q3"/>
    <mergeCell ref="BM5:CC5"/>
    <mergeCell ref="CD5:CL5"/>
    <mergeCell ref="CM5:CU5"/>
    <mergeCell ref="CV5:CX6"/>
    <mergeCell ref="CY5:DA6"/>
    <mergeCell ref="DB5:DD6"/>
    <mergeCell ref="AX6:AZ6"/>
    <mergeCell ref="BA6:BC6"/>
    <mergeCell ref="BD6:BF6"/>
    <mergeCell ref="BG6:BI6"/>
    <mergeCell ref="CM6:CO6"/>
    <mergeCell ref="CP6:CR6"/>
    <mergeCell ref="CS6:CU6"/>
    <mergeCell ref="AU5:BI5"/>
    <mergeCell ref="BJ5:BL6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https:/mul2-tavush.gov.am/tasks/36122/oneclick/Ekamut.xlsx?token=f63dc7bfbb751e687a8827e36544432f</cp:keywords>
  <cp:lastModifiedBy/>
  <dcterms:created xsi:type="dcterms:W3CDTF">2006-09-16T00:00:00Z</dcterms:created>
  <dcterms:modified xsi:type="dcterms:W3CDTF">2019-12-10T05:26:53Z</dcterms:modified>
</cp:coreProperties>
</file>