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tabRatio="470"/>
  </bookViews>
  <sheets>
    <sheet name="10" sheetId="12" r:id="rId1"/>
  </sheets>
  <definedNames>
    <definedName name="_xlnm.Print_Titles" localSheetId="0">'10'!$A:$B</definedName>
  </definedNames>
  <calcPr calcId="152511"/>
</workbook>
</file>

<file path=xl/calcChain.xml><?xml version="1.0" encoding="utf-8"?>
<calcChain xmlns="http://schemas.openxmlformats.org/spreadsheetml/2006/main">
  <c r="AT34" i="12" l="1"/>
  <c r="AU34" i="12"/>
  <c r="AV34" i="12"/>
  <c r="AW34" i="12"/>
  <c r="AX34" i="12"/>
  <c r="BQ30" i="12" l="1"/>
  <c r="O18" i="12" l="1"/>
  <c r="O19" i="12"/>
  <c r="EB34" i="12"/>
  <c r="EA34" i="12"/>
  <c r="DZ34" i="12"/>
  <c r="DY34" i="12"/>
  <c r="DX34" i="12"/>
  <c r="DW34" i="12"/>
  <c r="DV34" i="12"/>
  <c r="DU34" i="12"/>
  <c r="DT34" i="12"/>
  <c r="DS34" i="12"/>
  <c r="DR34" i="12"/>
  <c r="DQ34" i="12"/>
  <c r="DP34" i="12"/>
  <c r="DO34" i="12"/>
  <c r="DN34" i="12"/>
  <c r="DM34" i="12"/>
  <c r="DL34" i="12"/>
  <c r="DK34" i="12"/>
  <c r="DJ34" i="12"/>
  <c r="DF34" i="12"/>
  <c r="DE34" i="12"/>
  <c r="DD34" i="12"/>
  <c r="DC34" i="12"/>
  <c r="DB34" i="12"/>
  <c r="DA34" i="12"/>
  <c r="CZ34" i="12"/>
  <c r="CY34" i="12"/>
  <c r="CX34" i="12"/>
  <c r="CW34" i="12"/>
  <c r="CV34" i="12"/>
  <c r="CU34" i="12"/>
  <c r="CT34" i="12"/>
  <c r="CS34" i="12"/>
  <c r="CR34" i="12"/>
  <c r="CQ34" i="12"/>
  <c r="CP34" i="12"/>
  <c r="CO34" i="12"/>
  <c r="CN34" i="12"/>
  <c r="CM34" i="12"/>
  <c r="CL34" i="12"/>
  <c r="CK34" i="12"/>
  <c r="CJ34" i="12"/>
  <c r="CI34" i="12"/>
  <c r="CH34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M34" i="12"/>
  <c r="BL34" i="12"/>
  <c r="BK34" i="12"/>
  <c r="BJ34" i="12"/>
  <c r="BI34" i="12"/>
  <c r="BH34" i="12"/>
  <c r="BG34" i="12"/>
  <c r="BF34" i="12"/>
  <c r="BE34" i="12"/>
  <c r="BD34" i="12"/>
  <c r="BC34" i="12"/>
  <c r="BB34" i="12"/>
  <c r="BA34" i="12"/>
  <c r="AY34" i="12"/>
  <c r="AS34" i="12"/>
  <c r="AP34" i="12"/>
  <c r="AO34" i="12"/>
  <c r="AN34" i="12"/>
  <c r="AK34" i="12"/>
  <c r="AJ34" i="12"/>
  <c r="AI34" i="12"/>
  <c r="AF34" i="12"/>
  <c r="AE34" i="12"/>
  <c r="AD34" i="12"/>
  <c r="AA34" i="12"/>
  <c r="Z34" i="12"/>
  <c r="Y34" i="12"/>
  <c r="V34" i="12"/>
  <c r="U34" i="12"/>
  <c r="T34" i="12"/>
  <c r="D34" i="12"/>
  <c r="C34" i="12"/>
  <c r="EE33" i="12"/>
  <c r="ED33" i="12"/>
  <c r="EC33" i="12"/>
  <c r="DI33" i="12"/>
  <c r="DG33" i="12"/>
  <c r="BP33" i="12"/>
  <c r="BO33" i="12"/>
  <c r="BN33" i="12"/>
  <c r="AM33" i="12"/>
  <c r="AL33" i="12"/>
  <c r="AH33" i="12"/>
  <c r="AG33" i="12"/>
  <c r="AC33" i="12"/>
  <c r="AB33" i="12"/>
  <c r="X33" i="12"/>
  <c r="W33" i="12"/>
  <c r="Q33" i="12"/>
  <c r="P33" i="12"/>
  <c r="O33" i="12"/>
  <c r="L33" i="12"/>
  <c r="K33" i="12"/>
  <c r="J33" i="12"/>
  <c r="E33" i="12"/>
  <c r="EE32" i="12"/>
  <c r="ED32" i="12"/>
  <c r="EC32" i="12"/>
  <c r="DI32" i="12"/>
  <c r="DG32" i="12"/>
  <c r="E32" i="12" s="1"/>
  <c r="BP32" i="12"/>
  <c r="BO32" i="12"/>
  <c r="BN32" i="12"/>
  <c r="DH32" i="12"/>
  <c r="F32" i="12" s="1"/>
  <c r="AM32" i="12"/>
  <c r="AL32" i="12"/>
  <c r="AH32" i="12"/>
  <c r="AG32" i="12"/>
  <c r="AC32" i="12"/>
  <c r="AB32" i="12"/>
  <c r="X32" i="12"/>
  <c r="W32" i="12"/>
  <c r="Q32" i="12"/>
  <c r="P32" i="12"/>
  <c r="O32" i="12"/>
  <c r="L32" i="12"/>
  <c r="K32" i="12"/>
  <c r="J32" i="12"/>
  <c r="EE31" i="12"/>
  <c r="ED31" i="12"/>
  <c r="EC31" i="12"/>
  <c r="DI31" i="12"/>
  <c r="DG31" i="12"/>
  <c r="E31" i="12" s="1"/>
  <c r="BP31" i="12"/>
  <c r="BO31" i="12"/>
  <c r="BN31" i="12"/>
  <c r="AM31" i="12"/>
  <c r="AL31" i="12"/>
  <c r="AH31" i="12"/>
  <c r="AG31" i="12"/>
  <c r="AC31" i="12"/>
  <c r="AB31" i="12"/>
  <c r="X31" i="12"/>
  <c r="W31" i="12"/>
  <c r="Q31" i="12"/>
  <c r="P31" i="12"/>
  <c r="O31" i="12"/>
  <c r="L31" i="12"/>
  <c r="K31" i="12"/>
  <c r="J31" i="12"/>
  <c r="EE30" i="12"/>
  <c r="ED30" i="12"/>
  <c r="EC30" i="12"/>
  <c r="DI30" i="12"/>
  <c r="DG30" i="12"/>
  <c r="E30" i="12" s="1"/>
  <c r="BP30" i="12"/>
  <c r="BO30" i="12"/>
  <c r="BN30" i="12"/>
  <c r="DH30" i="12"/>
  <c r="AM30" i="12"/>
  <c r="AL30" i="12"/>
  <c r="AH30" i="12"/>
  <c r="AG30" i="12"/>
  <c r="AC30" i="12"/>
  <c r="AB30" i="12"/>
  <c r="Q30" i="12"/>
  <c r="P30" i="12"/>
  <c r="O30" i="12"/>
  <c r="L30" i="12"/>
  <c r="K30" i="12"/>
  <c r="J30" i="12"/>
  <c r="EE29" i="12"/>
  <c r="ED29" i="12"/>
  <c r="EC29" i="12"/>
  <c r="DI29" i="12"/>
  <c r="DG29" i="12"/>
  <c r="E29" i="12" s="1"/>
  <c r="BP29" i="12"/>
  <c r="BO29" i="12"/>
  <c r="BN29" i="12"/>
  <c r="AM29" i="12"/>
  <c r="AL29" i="12"/>
  <c r="AH29" i="12"/>
  <c r="AG29" i="12"/>
  <c r="AC29" i="12"/>
  <c r="AB29" i="12"/>
  <c r="X29" i="12"/>
  <c r="W29" i="12"/>
  <c r="Q29" i="12"/>
  <c r="P29" i="12"/>
  <c r="O29" i="12"/>
  <c r="L29" i="12"/>
  <c r="K29" i="12"/>
  <c r="J29" i="12"/>
  <c r="EE28" i="12"/>
  <c r="ED28" i="12"/>
  <c r="EC28" i="12"/>
  <c r="DI28" i="12"/>
  <c r="DG28" i="12"/>
  <c r="E28" i="12" s="1"/>
  <c r="BP28" i="12"/>
  <c r="BO28" i="12"/>
  <c r="BN28" i="12"/>
  <c r="DH28" i="12"/>
  <c r="AM28" i="12"/>
  <c r="AL28" i="12"/>
  <c r="AH28" i="12"/>
  <c r="AG28" i="12"/>
  <c r="AC28" i="12"/>
  <c r="AB28" i="12"/>
  <c r="Q28" i="12"/>
  <c r="P28" i="12"/>
  <c r="O28" i="12"/>
  <c r="L28" i="12"/>
  <c r="K28" i="12"/>
  <c r="J28" i="12"/>
  <c r="EE27" i="12"/>
  <c r="ED27" i="12"/>
  <c r="EC27" i="12"/>
  <c r="DI27" i="12"/>
  <c r="DG27" i="12"/>
  <c r="E27" i="12" s="1"/>
  <c r="BP27" i="12"/>
  <c r="BO27" i="12"/>
  <c r="BN27" i="12"/>
  <c r="AM27" i="12"/>
  <c r="AL27" i="12"/>
  <c r="AH27" i="12"/>
  <c r="AG27" i="12"/>
  <c r="AC27" i="12"/>
  <c r="AB27" i="12"/>
  <c r="X27" i="12"/>
  <c r="W27" i="12"/>
  <c r="Q27" i="12"/>
  <c r="P27" i="12"/>
  <c r="O27" i="12"/>
  <c r="L27" i="12"/>
  <c r="K27" i="12"/>
  <c r="J27" i="12"/>
  <c r="EE26" i="12"/>
  <c r="ED26" i="12"/>
  <c r="EC26" i="12"/>
  <c r="DI26" i="12"/>
  <c r="DG26" i="12"/>
  <c r="E26" i="12" s="1"/>
  <c r="BP26" i="12"/>
  <c r="BO26" i="12"/>
  <c r="BN26" i="12"/>
  <c r="DH26" i="12"/>
  <c r="AH26" i="12"/>
  <c r="AG26" i="12"/>
  <c r="AC26" i="12"/>
  <c r="AB26" i="12"/>
  <c r="Q26" i="12"/>
  <c r="P26" i="12"/>
  <c r="O26" i="12"/>
  <c r="L26" i="12"/>
  <c r="K26" i="12"/>
  <c r="J26" i="12"/>
  <c r="EE25" i="12"/>
  <c r="ED25" i="12"/>
  <c r="EC25" i="12"/>
  <c r="DI25" i="12"/>
  <c r="DG25" i="12"/>
  <c r="E25" i="12" s="1"/>
  <c r="BP25" i="12"/>
  <c r="BO25" i="12"/>
  <c r="BN25" i="12"/>
  <c r="AM25" i="12"/>
  <c r="AL25" i="12"/>
  <c r="AH25" i="12"/>
  <c r="AG25" i="12"/>
  <c r="AC25" i="12"/>
  <c r="AB25" i="12"/>
  <c r="Q25" i="12"/>
  <c r="P25" i="12"/>
  <c r="O25" i="12"/>
  <c r="L25" i="12"/>
  <c r="K25" i="12"/>
  <c r="J25" i="12"/>
  <c r="EE24" i="12"/>
  <c r="ED24" i="12"/>
  <c r="EC24" i="12"/>
  <c r="DI24" i="12"/>
  <c r="DG24" i="12"/>
  <c r="BP24" i="12"/>
  <c r="BO24" i="12"/>
  <c r="BN24" i="12"/>
  <c r="AM24" i="12"/>
  <c r="AL24" i="12"/>
  <c r="AH24" i="12"/>
  <c r="AG24" i="12"/>
  <c r="AC24" i="12"/>
  <c r="AB24" i="12"/>
  <c r="X24" i="12"/>
  <c r="W24" i="12"/>
  <c r="Q24" i="12"/>
  <c r="P24" i="12"/>
  <c r="O24" i="12"/>
  <c r="L24" i="12"/>
  <c r="K24" i="12"/>
  <c r="J24" i="12"/>
  <c r="EE23" i="12"/>
  <c r="ED23" i="12"/>
  <c r="EC23" i="12"/>
  <c r="DI23" i="12"/>
  <c r="DG23" i="12"/>
  <c r="BP23" i="12"/>
  <c r="BO23" i="12"/>
  <c r="BN23" i="12"/>
  <c r="AM23" i="12"/>
  <c r="AL23" i="12"/>
  <c r="AH23" i="12"/>
  <c r="AG23" i="12"/>
  <c r="AC23" i="12"/>
  <c r="AB23" i="12"/>
  <c r="Q23" i="12"/>
  <c r="P23" i="12"/>
  <c r="O23" i="12"/>
  <c r="L23" i="12"/>
  <c r="K23" i="12"/>
  <c r="J23" i="12"/>
  <c r="E23" i="12"/>
  <c r="EE22" i="12"/>
  <c r="ED22" i="12"/>
  <c r="EC22" i="12"/>
  <c r="DI22" i="12"/>
  <c r="DG22" i="12"/>
  <c r="E22" i="12" s="1"/>
  <c r="BP22" i="12"/>
  <c r="BO22" i="12"/>
  <c r="BN22" i="12"/>
  <c r="AM22" i="12"/>
  <c r="AL22" i="12"/>
  <c r="AH22" i="12"/>
  <c r="AG22" i="12"/>
  <c r="AC22" i="12"/>
  <c r="AB22" i="12"/>
  <c r="X22" i="12"/>
  <c r="W22" i="12"/>
  <c r="Q22" i="12"/>
  <c r="P22" i="12"/>
  <c r="O22" i="12"/>
  <c r="L22" i="12"/>
  <c r="K22" i="12"/>
  <c r="J22" i="12"/>
  <c r="EE21" i="12"/>
  <c r="ED21" i="12"/>
  <c r="EC21" i="12"/>
  <c r="DI21" i="12"/>
  <c r="DG21" i="12"/>
  <c r="E21" i="12" s="1"/>
  <c r="BP21" i="12"/>
  <c r="BO21" i="12"/>
  <c r="BN21" i="12"/>
  <c r="AH21" i="12"/>
  <c r="AG21" i="12"/>
  <c r="AC21" i="12"/>
  <c r="AB21" i="12"/>
  <c r="X21" i="12"/>
  <c r="W21" i="12"/>
  <c r="Q21" i="12"/>
  <c r="P21" i="12"/>
  <c r="O21" i="12"/>
  <c r="L21" i="12"/>
  <c r="K21" i="12"/>
  <c r="J21" i="12"/>
  <c r="EE20" i="12"/>
  <c r="ED20" i="12"/>
  <c r="EC20" i="12"/>
  <c r="DI20" i="12"/>
  <c r="DG20" i="12"/>
  <c r="E20" i="12" s="1"/>
  <c r="BP20" i="12"/>
  <c r="BO20" i="12"/>
  <c r="BN20" i="12"/>
  <c r="DH20" i="12"/>
  <c r="AM20" i="12"/>
  <c r="AL20" i="12"/>
  <c r="AH20" i="12"/>
  <c r="AG20" i="12"/>
  <c r="AC20" i="12"/>
  <c r="AB20" i="12"/>
  <c r="Q20" i="12"/>
  <c r="P20" i="12"/>
  <c r="O20" i="12"/>
  <c r="L20" i="12"/>
  <c r="K20" i="12"/>
  <c r="J20" i="12"/>
  <c r="EE19" i="12"/>
  <c r="ED19" i="12"/>
  <c r="EC19" i="12"/>
  <c r="DI19" i="12"/>
  <c r="DG19" i="12"/>
  <c r="BP19" i="12"/>
  <c r="BO19" i="12"/>
  <c r="BN19" i="12"/>
  <c r="AM19" i="12"/>
  <c r="AL19" i="12"/>
  <c r="AH19" i="12"/>
  <c r="AG19" i="12"/>
  <c r="AC19" i="12"/>
  <c r="AB19" i="12"/>
  <c r="Q19" i="12"/>
  <c r="P19" i="12"/>
  <c r="L19" i="12"/>
  <c r="K19" i="12"/>
  <c r="J19" i="12"/>
  <c r="E19" i="12"/>
  <c r="EE18" i="12"/>
  <c r="ED18" i="12"/>
  <c r="EC18" i="12"/>
  <c r="DI18" i="12"/>
  <c r="DG18" i="12"/>
  <c r="E18" i="12" s="1"/>
  <c r="BP18" i="12"/>
  <c r="BO18" i="12"/>
  <c r="BN18" i="12"/>
  <c r="DH18" i="12"/>
  <c r="AH18" i="12"/>
  <c r="AG18" i="12"/>
  <c r="AC18" i="12"/>
  <c r="AB18" i="12"/>
  <c r="X18" i="12"/>
  <c r="W18" i="12"/>
  <c r="Q18" i="12"/>
  <c r="S18" i="12" s="1"/>
  <c r="P18" i="12"/>
  <c r="L18" i="12"/>
  <c r="K18" i="12"/>
  <c r="J18" i="12"/>
  <c r="EE17" i="12"/>
  <c r="ED17" i="12"/>
  <c r="EC17" i="12"/>
  <c r="DI17" i="12"/>
  <c r="G17" i="12" s="1"/>
  <c r="DG17" i="12"/>
  <c r="E17" i="12" s="1"/>
  <c r="BP17" i="12"/>
  <c r="BO17" i="12"/>
  <c r="BN17" i="12"/>
  <c r="AM17" i="12"/>
  <c r="AL17" i="12"/>
  <c r="AH17" i="12"/>
  <c r="AG17" i="12"/>
  <c r="AC17" i="12"/>
  <c r="AB17" i="12"/>
  <c r="X17" i="12"/>
  <c r="W17" i="12"/>
  <c r="Q17" i="12"/>
  <c r="P17" i="12"/>
  <c r="O17" i="12"/>
  <c r="L17" i="12"/>
  <c r="K17" i="12"/>
  <c r="J17" i="12"/>
  <c r="EE16" i="12"/>
  <c r="ED16" i="12"/>
  <c r="EC16" i="12"/>
  <c r="DI16" i="12"/>
  <c r="DG16" i="12"/>
  <c r="E16" i="12" s="1"/>
  <c r="BP16" i="12"/>
  <c r="BO16" i="12"/>
  <c r="BN16" i="12"/>
  <c r="DH16" i="12"/>
  <c r="AM16" i="12"/>
  <c r="AL16" i="12"/>
  <c r="AH16" i="12"/>
  <c r="AG16" i="12"/>
  <c r="AC16" i="12"/>
  <c r="AB16" i="12"/>
  <c r="Q16" i="12"/>
  <c r="P16" i="12"/>
  <c r="O16" i="12"/>
  <c r="L16" i="12"/>
  <c r="K16" i="12"/>
  <c r="J16" i="12"/>
  <c r="EE15" i="12"/>
  <c r="ED15" i="12"/>
  <c r="EC15" i="12"/>
  <c r="DI15" i="12"/>
  <c r="DG15" i="12"/>
  <c r="BP15" i="12"/>
  <c r="BO15" i="12"/>
  <c r="BN15" i="12"/>
  <c r="AR15" i="12"/>
  <c r="AQ15" i="12"/>
  <c r="AM15" i="12"/>
  <c r="AL15" i="12"/>
  <c r="AH15" i="12"/>
  <c r="AG15" i="12"/>
  <c r="AC15" i="12"/>
  <c r="AB15" i="12"/>
  <c r="X15" i="12"/>
  <c r="W15" i="12"/>
  <c r="Q15" i="12"/>
  <c r="P15" i="12"/>
  <c r="O15" i="12"/>
  <c r="L15" i="12"/>
  <c r="K15" i="12"/>
  <c r="J15" i="12"/>
  <c r="EE14" i="12"/>
  <c r="ED14" i="12"/>
  <c r="EC14" i="12"/>
  <c r="DI14" i="12"/>
  <c r="DG14" i="12"/>
  <c r="E14" i="12" s="1"/>
  <c r="BP14" i="12"/>
  <c r="BO14" i="12"/>
  <c r="BN14" i="12"/>
  <c r="DH14" i="12"/>
  <c r="AM14" i="12"/>
  <c r="AL14" i="12"/>
  <c r="AH14" i="12"/>
  <c r="AG14" i="12"/>
  <c r="AC14" i="12"/>
  <c r="AB14" i="12"/>
  <c r="X14" i="12"/>
  <c r="W14" i="12"/>
  <c r="Q14" i="12"/>
  <c r="P14" i="12"/>
  <c r="O14" i="12"/>
  <c r="L14" i="12"/>
  <c r="K14" i="12"/>
  <c r="J14" i="12"/>
  <c r="EE13" i="12"/>
  <c r="ED13" i="12"/>
  <c r="EC13" i="12"/>
  <c r="DI13" i="12"/>
  <c r="G13" i="12" s="1"/>
  <c r="DG13" i="12"/>
  <c r="E13" i="12" s="1"/>
  <c r="BP13" i="12"/>
  <c r="BO13" i="12"/>
  <c r="BN13" i="12"/>
  <c r="AM13" i="12"/>
  <c r="AL13" i="12"/>
  <c r="AH13" i="12"/>
  <c r="AG13" i="12"/>
  <c r="AC13" i="12"/>
  <c r="AB13" i="12"/>
  <c r="X13" i="12"/>
  <c r="W13" i="12"/>
  <c r="Q13" i="12"/>
  <c r="P13" i="12"/>
  <c r="O13" i="12"/>
  <c r="L13" i="12"/>
  <c r="K13" i="12"/>
  <c r="J13" i="12"/>
  <c r="EE12" i="12"/>
  <c r="ED12" i="12"/>
  <c r="EC12" i="12"/>
  <c r="DI12" i="12"/>
  <c r="G12" i="12" s="1"/>
  <c r="DG12" i="12"/>
  <c r="E12" i="12" s="1"/>
  <c r="BP12" i="12"/>
  <c r="BO12" i="12"/>
  <c r="BN12" i="12"/>
  <c r="DH12" i="12"/>
  <c r="AR12" i="12"/>
  <c r="AQ12" i="12"/>
  <c r="AM12" i="12"/>
  <c r="AL12" i="12"/>
  <c r="AH12" i="12"/>
  <c r="AG12" i="12"/>
  <c r="AC12" i="12"/>
  <c r="AB12" i="12"/>
  <c r="X12" i="12"/>
  <c r="W12" i="12"/>
  <c r="Q12" i="12"/>
  <c r="P12" i="12"/>
  <c r="O12" i="12"/>
  <c r="L12" i="12"/>
  <c r="K12" i="12"/>
  <c r="J12" i="12"/>
  <c r="EE11" i="12"/>
  <c r="ED11" i="12"/>
  <c r="EC11" i="12"/>
  <c r="DI11" i="12"/>
  <c r="DG11" i="12"/>
  <c r="BP11" i="12"/>
  <c r="BO11" i="12"/>
  <c r="BN11" i="12"/>
  <c r="AR11" i="12"/>
  <c r="AQ11" i="12"/>
  <c r="AM11" i="12"/>
  <c r="AL11" i="12"/>
  <c r="AH11" i="12"/>
  <c r="AG11" i="12"/>
  <c r="AC11" i="12"/>
  <c r="AB11" i="12"/>
  <c r="X11" i="12"/>
  <c r="W11" i="12"/>
  <c r="Q11" i="12"/>
  <c r="P11" i="12"/>
  <c r="O11" i="12"/>
  <c r="L11" i="12"/>
  <c r="K11" i="12"/>
  <c r="J11" i="12"/>
  <c r="EE10" i="12"/>
  <c r="EC10" i="12"/>
  <c r="DI10" i="12"/>
  <c r="DH10" i="12"/>
  <c r="DG10" i="12"/>
  <c r="BP10" i="12"/>
  <c r="BO10" i="12"/>
  <c r="BN10" i="12"/>
  <c r="AR10" i="12"/>
  <c r="AQ10" i="12"/>
  <c r="AM10" i="12"/>
  <c r="AL10" i="12"/>
  <c r="AH10" i="12"/>
  <c r="AG10" i="12"/>
  <c r="AC10" i="12"/>
  <c r="AB10" i="12"/>
  <c r="X10" i="12"/>
  <c r="W10" i="12"/>
  <c r="Q10" i="12"/>
  <c r="P10" i="12"/>
  <c r="O10" i="12"/>
  <c r="L10" i="12"/>
  <c r="K10" i="12"/>
  <c r="J10" i="12"/>
  <c r="BN34" i="12" l="1"/>
  <c r="BR34" i="12" s="1"/>
  <c r="BP34" i="12"/>
  <c r="G14" i="12"/>
  <c r="G15" i="12"/>
  <c r="F18" i="12"/>
  <c r="M32" i="12"/>
  <c r="AQ34" i="12"/>
  <c r="AG34" i="12"/>
  <c r="BQ31" i="12"/>
  <c r="R18" i="12"/>
  <c r="G32" i="12"/>
  <c r="H32" i="12" s="1"/>
  <c r="G31" i="12"/>
  <c r="G33" i="12"/>
  <c r="I33" i="12" s="1"/>
  <c r="E11" i="12"/>
  <c r="F28" i="12"/>
  <c r="EC34" i="12"/>
  <c r="M26" i="12"/>
  <c r="F26" i="12"/>
  <c r="BQ29" i="12"/>
  <c r="G11" i="12"/>
  <c r="G23" i="12"/>
  <c r="I23" i="12" s="1"/>
  <c r="DH24" i="12"/>
  <c r="F24" i="12" s="1"/>
  <c r="E24" i="12"/>
  <c r="M28" i="12"/>
  <c r="G28" i="12"/>
  <c r="H28" i="12" s="1"/>
  <c r="M30" i="12"/>
  <c r="F30" i="12"/>
  <c r="G30" i="12"/>
  <c r="G26" i="12"/>
  <c r="I26" i="12" s="1"/>
  <c r="G29" i="12"/>
  <c r="BQ15" i="12"/>
  <c r="DH15" i="12"/>
  <c r="F15" i="12" s="1"/>
  <c r="H15" i="12" s="1"/>
  <c r="E15" i="12"/>
  <c r="I15" i="12" s="1"/>
  <c r="F16" i="12"/>
  <c r="BQ16" i="12"/>
  <c r="M19" i="12"/>
  <c r="R19" i="12"/>
  <c r="BQ19" i="12"/>
  <c r="DH19" i="12"/>
  <c r="F19" i="12" s="1"/>
  <c r="G19" i="12"/>
  <c r="M20" i="12"/>
  <c r="R20" i="12"/>
  <c r="F20" i="12"/>
  <c r="BQ20" i="12"/>
  <c r="R21" i="12"/>
  <c r="BQ21" i="12"/>
  <c r="DH21" i="12"/>
  <c r="F21" i="12" s="1"/>
  <c r="G22" i="12"/>
  <c r="BQ25" i="12"/>
  <c r="G25" i="12"/>
  <c r="BQ27" i="12"/>
  <c r="G27" i="12"/>
  <c r="BQ18" i="12"/>
  <c r="J34" i="12"/>
  <c r="L34" i="12"/>
  <c r="P34" i="12"/>
  <c r="AZ34" i="12"/>
  <c r="BO34" i="12"/>
  <c r="BQ34" i="12" s="1"/>
  <c r="DG34" i="12"/>
  <c r="DI34" i="12"/>
  <c r="M11" i="12"/>
  <c r="R11" i="12"/>
  <c r="BQ11" i="12"/>
  <c r="DH11" i="12"/>
  <c r="F11" i="12" s="1"/>
  <c r="H11" i="12" s="1"/>
  <c r="M12" i="12"/>
  <c r="R12" i="12"/>
  <c r="F12" i="12"/>
  <c r="H12" i="12" s="1"/>
  <c r="BQ12" i="12"/>
  <c r="R13" i="12"/>
  <c r="BQ13" i="12"/>
  <c r="DH13" i="12"/>
  <c r="F13" i="12" s="1"/>
  <c r="H13" i="12" s="1"/>
  <c r="M14" i="12"/>
  <c r="F14" i="12"/>
  <c r="H14" i="12" s="1"/>
  <c r="BQ14" i="12"/>
  <c r="BR16" i="12"/>
  <c r="G16" i="12"/>
  <c r="I16" i="12" s="1"/>
  <c r="BQ17" i="12"/>
  <c r="DH17" i="12"/>
  <c r="F17" i="12" s="1"/>
  <c r="H17" i="12" s="1"/>
  <c r="BR18" i="12"/>
  <c r="G18" i="12"/>
  <c r="I18" i="12" s="1"/>
  <c r="BR20" i="12"/>
  <c r="G20" i="12"/>
  <c r="I20" i="12" s="1"/>
  <c r="G21" i="12"/>
  <c r="I21" i="12" s="1"/>
  <c r="BR22" i="12"/>
  <c r="DH22" i="12"/>
  <c r="F22" i="12" s="1"/>
  <c r="BQ23" i="12"/>
  <c r="G24" i="12"/>
  <c r="I24" i="12" s="1"/>
  <c r="BR25" i="12"/>
  <c r="BR26" i="12"/>
  <c r="BR27" i="12"/>
  <c r="BR28" i="12"/>
  <c r="BR31" i="12"/>
  <c r="BR32" i="12"/>
  <c r="BR33" i="12"/>
  <c r="AC34" i="12"/>
  <c r="AM34" i="12"/>
  <c r="BR12" i="12"/>
  <c r="BR14" i="12"/>
  <c r="BR23" i="12"/>
  <c r="BR24" i="12"/>
  <c r="BQ32" i="12"/>
  <c r="BQ33" i="12"/>
  <c r="W34" i="12"/>
  <c r="BR29" i="12"/>
  <c r="E10" i="12"/>
  <c r="K34" i="12"/>
  <c r="O34" i="12"/>
  <c r="N11" i="12"/>
  <c r="S12" i="12"/>
  <c r="N13" i="12"/>
  <c r="S14" i="12"/>
  <c r="M15" i="12"/>
  <c r="R15" i="12"/>
  <c r="M16" i="12"/>
  <c r="R16" i="12"/>
  <c r="R17" i="12"/>
  <c r="N18" i="12"/>
  <c r="S20" i="12"/>
  <c r="N21" i="12"/>
  <c r="M22" i="12"/>
  <c r="R22" i="12"/>
  <c r="N23" i="12"/>
  <c r="N24" i="12"/>
  <c r="I25" i="12"/>
  <c r="S25" i="12"/>
  <c r="S26" i="12"/>
  <c r="I27" i="12"/>
  <c r="S27" i="12"/>
  <c r="S28" i="12"/>
  <c r="I29" i="12"/>
  <c r="S29" i="12"/>
  <c r="I30" i="12"/>
  <c r="S30" i="12"/>
  <c r="I31" i="12"/>
  <c r="S31" i="12"/>
  <c r="S32" i="12"/>
  <c r="S33" i="12"/>
  <c r="N15" i="12"/>
  <c r="S16" i="12"/>
  <c r="N17" i="12"/>
  <c r="N22" i="12"/>
  <c r="I22" i="12"/>
  <c r="S23" i="12"/>
  <c r="S24" i="12"/>
  <c r="N25" i="12"/>
  <c r="N27" i="12"/>
  <c r="N29" i="12"/>
  <c r="N31" i="12"/>
  <c r="N33" i="12"/>
  <c r="N19" i="12"/>
  <c r="M18" i="12"/>
  <c r="G10" i="12"/>
  <c r="I10" i="12" s="1"/>
  <c r="Q34" i="12"/>
  <c r="M13" i="12"/>
  <c r="R14" i="12"/>
  <c r="M17" i="12"/>
  <c r="M21" i="12"/>
  <c r="S22" i="12"/>
  <c r="R23" i="12"/>
  <c r="M24" i="12"/>
  <c r="R25" i="12"/>
  <c r="R27" i="12"/>
  <c r="R29" i="12"/>
  <c r="R31" i="12"/>
  <c r="R32" i="12"/>
  <c r="R33" i="12"/>
  <c r="I12" i="12"/>
  <c r="I14" i="12"/>
  <c r="M10" i="12"/>
  <c r="S10" i="12"/>
  <c r="BR10" i="12"/>
  <c r="I11" i="12"/>
  <c r="S11" i="12"/>
  <c r="BR11" i="12"/>
  <c r="N12" i="12"/>
  <c r="I13" i="12"/>
  <c r="S13" i="12"/>
  <c r="BR13" i="12"/>
  <c r="N14" i="12"/>
  <c r="S15" i="12"/>
  <c r="BR15" i="12"/>
  <c r="N16" i="12"/>
  <c r="I17" i="12"/>
  <c r="S17" i="12"/>
  <c r="BR17" i="12"/>
  <c r="S19" i="12"/>
  <c r="BR19" i="12"/>
  <c r="N20" i="12"/>
  <c r="S21" i="12"/>
  <c r="BR21" i="12"/>
  <c r="F10" i="12"/>
  <c r="N10" i="12"/>
  <c r="R10" i="12"/>
  <c r="BQ10" i="12"/>
  <c r="EE34" i="12"/>
  <c r="ED34" i="12"/>
  <c r="BQ22" i="12"/>
  <c r="M23" i="12"/>
  <c r="DH23" i="12"/>
  <c r="F23" i="12" s="1"/>
  <c r="R24" i="12"/>
  <c r="BQ24" i="12"/>
  <c r="M25" i="12"/>
  <c r="DH25" i="12"/>
  <c r="F25" i="12" s="1"/>
  <c r="N26" i="12"/>
  <c r="R26" i="12"/>
  <c r="BQ26" i="12"/>
  <c r="M27" i="12"/>
  <c r="DH27" i="12"/>
  <c r="F27" i="12" s="1"/>
  <c r="H27" i="12" s="1"/>
  <c r="N28" i="12"/>
  <c r="R28" i="12"/>
  <c r="BQ28" i="12"/>
  <c r="M29" i="12"/>
  <c r="DH29" i="12"/>
  <c r="F29" i="12" s="1"/>
  <c r="H29" i="12" s="1"/>
  <c r="N30" i="12"/>
  <c r="R30" i="12"/>
  <c r="M31" i="12"/>
  <c r="DH31" i="12"/>
  <c r="F31" i="12" s="1"/>
  <c r="H31" i="12" s="1"/>
  <c r="N32" i="12"/>
  <c r="M33" i="12"/>
  <c r="DH33" i="12"/>
  <c r="F33" i="12" s="1"/>
  <c r="X34" i="12"/>
  <c r="AB34" i="12"/>
  <c r="AH34" i="12"/>
  <c r="AL34" i="12"/>
  <c r="AR34" i="12"/>
  <c r="H26" i="12" l="1"/>
  <c r="I32" i="12"/>
  <c r="I28" i="12"/>
  <c r="H21" i="12"/>
  <c r="E34" i="12"/>
  <c r="N34" i="12"/>
  <c r="H33" i="12"/>
  <c r="H23" i="12"/>
  <c r="M34" i="12"/>
  <c r="H30" i="12"/>
  <c r="H19" i="12"/>
  <c r="H16" i="12"/>
  <c r="H18" i="12"/>
  <c r="H22" i="12"/>
  <c r="G34" i="12"/>
  <c r="I34" i="12" s="1"/>
  <c r="R34" i="12"/>
  <c r="H24" i="12"/>
  <c r="H25" i="12"/>
  <c r="H10" i="12"/>
  <c r="I19" i="12"/>
  <c r="H20" i="12"/>
  <c r="S34" i="12"/>
  <c r="F34" i="12"/>
  <c r="DH34" i="12"/>
  <c r="H34" i="12" l="1"/>
</calcChain>
</file>

<file path=xl/sharedStrings.xml><?xml version="1.0" encoding="utf-8"?>
<sst xmlns="http://schemas.openxmlformats.org/spreadsheetml/2006/main" count="246" uniqueCount="91">
  <si>
    <t>հազար դրամ</t>
  </si>
  <si>
    <t>Հ/Հ</t>
  </si>
  <si>
    <t>Ֆոնդային բյուջեի տարեսկզբի մնացորդ</t>
  </si>
  <si>
    <t>Վարչական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</si>
  <si>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</si>
  <si>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</si>
  <si>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</si>
  <si>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</si>
  <si>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</si>
  <si>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</si>
  <si>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</si>
  <si>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</si>
  <si>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</si>
  <si>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</si>
  <si>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</si>
  <si>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</si>
  <si>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</si>
  <si>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</si>
  <si>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</si>
  <si>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</si>
  <si>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</si>
  <si>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</si>
  <si>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</si>
  <si>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</si>
  <si>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</si>
  <si>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</si>
  <si>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</si>
  <si>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</si>
  <si>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</si>
  <si>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</si>
  <si>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</si>
  <si>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</si>
  <si>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</si>
  <si>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</si>
  <si>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</si>
  <si>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</si>
  <si>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</si>
  <si>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</si>
  <si>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</si>
  <si>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</si>
  <si>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</si>
  <si>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</si>
  <si>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</si>
  <si>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</si>
  <si>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</si>
  <si>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</si>
  <si>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</si>
  <si>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</si>
  <si>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</si>
  <si>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</si>
  <si>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</si>
  <si>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</si>
  <si>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</si>
  <si>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</si>
  <si>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</si>
  <si>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</si>
  <si>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</si>
  <si>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</si>
  <si>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</si>
  <si>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</si>
  <si>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</si>
  <si>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</si>
  <si>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</si>
  <si>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</si>
  <si>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</si>
  <si>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</si>
  <si>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</si>
  <si>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</si>
  <si>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</si>
  <si>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</si>
  <si>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կատ. %-ը տարեկան ծրագրի նկատմամբ</t>
  </si>
  <si>
    <t>Վ Ա Ր Չ Ա Կ Ա Ն</t>
  </si>
  <si>
    <t>ծրագիր           (9 ամիս)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</si>
  <si>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</si>
  <si>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</si>
  <si>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</si>
  <si>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</si>
  <si>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</si>
  <si>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</si>
  <si>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</si>
  <si>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                   (7ամիս )                                                                           </t>
  </si>
  <si>
    <t xml:space="preserve">ծրագիր տարեկան </t>
  </si>
  <si>
    <t xml:space="preserve"> ծրագիր տարեկան </t>
  </si>
  <si>
    <t xml:space="preserve"> ծրագիրտարեկան </t>
  </si>
  <si>
    <r>
      <t xml:space="preserve"> ՀՀ ՏԱՎՈւՇԻ ՄԱՐԶԻ ՀԱՄԱՅՆՔՆԵՐԻ ԲՅՈՒՋԵՏԱՅԻՆ ԵԿԱՄՈՒՏՆԵՐԻ ՎԵՐԱԲԵՐՅԱԼ (աճողական) 2019թ.նոյեմբերի 1-ի դրությամբ </t>
    </r>
    <r>
      <rPr>
        <b/>
        <sz val="10"/>
        <rFont val="GHEA Grapalat"/>
        <family val="3"/>
      </rPr>
      <t xml:space="preserve">                                           </t>
    </r>
  </si>
  <si>
    <t>ծրագիր (12 ամիս)</t>
  </si>
  <si>
    <t xml:space="preserve">փաստ       (10ամիս )                                                                    </t>
  </si>
  <si>
    <t>կատ%-ը 10ամսվա նկատմամբ</t>
  </si>
  <si>
    <t>կատ. % տարեկան ծրագրի նկատմամբ</t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</si>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</sst>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/>
    <xf numFmtId="0" fontId="5" fillId="0" borderId="0" xfId="0" applyFont="1" applyFill="1" applyProtection="1"/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165" fontId="3" fillId="3" borderId="12" xfId="0" applyNumberFormat="1" applyFont="1" applyFill="1" applyBorder="1" applyAlignment="1" applyProtection="1">
      <alignment horizontal="center" vertical="center" wrapText="1"/>
    </xf>
    <xf numFmtId="165" fontId="3" fillId="0" borderId="12" xfId="0" applyNumberFormat="1" applyFont="1" applyFill="1" applyBorder="1" applyAlignment="1" applyProtection="1">
      <alignment horizontal="center" vertical="center" wrapText="1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/>
      <protection locked="0"/>
    </xf>
    <xf numFmtId="165" fontId="8" fillId="0" borderId="12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4" fontId="2" fillId="4" borderId="3" xfId="0" applyNumberFormat="1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4" fontId="2" fillId="4" borderId="10" xfId="0" applyNumberFormat="1" applyFont="1" applyFill="1" applyBorder="1" applyAlignment="1" applyProtection="1">
      <alignment horizontal="center" vertical="center" wrapText="1"/>
    </xf>
    <xf numFmtId="4" fontId="2" fillId="4" borderId="0" xfId="0" applyNumberFormat="1" applyFont="1" applyFill="1" applyBorder="1" applyAlignment="1" applyProtection="1">
      <alignment horizontal="center" vertical="center" wrapText="1"/>
    </xf>
    <xf numFmtId="4" fontId="2" fillId="4" borderId="11" xfId="0" applyNumberFormat="1" applyFont="1" applyFill="1" applyBorder="1" applyAlignment="1" applyProtection="1">
      <alignment horizontal="center" vertical="center" wrapText="1"/>
    </xf>
    <xf numFmtId="4" fontId="2" fillId="4" borderId="13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4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10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4" borderId="11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</xf>
    <xf numFmtId="4" fontId="3" fillId="5" borderId="5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11" xfId="0" applyNumberFormat="1" applyFont="1" applyFill="1" applyBorder="1" applyAlignment="1" applyProtection="1">
      <alignment horizontal="center" vertical="center" wrapText="1"/>
    </xf>
    <xf numFmtId="4" fontId="3" fillId="4" borderId="13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3" fillId="4" borderId="14" xfId="0" applyNumberFormat="1" applyFont="1" applyFill="1" applyBorder="1" applyAlignment="1" applyProtection="1">
      <alignment horizontal="center" vertical="center" wrapText="1"/>
    </xf>
    <xf numFmtId="4" fontId="3" fillId="6" borderId="7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4" fontId="3" fillId="3" borderId="17" xfId="0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5"/>
  <sheetViews>
    <sheetView tabSelected="1" workbookViewId="0">
      <selection activeCell="G11" sqref="G11"/>
    </sheetView>
  </sheetViews>
  <sheetFormatPr defaultColWidth="10.5703125" defaultRowHeight="13.5" x14ac:dyDescent="0.25"/>
  <cols>
    <col min="1" max="1" width="6.5703125" style="1" customWidth="1"/>
    <col min="2" max="2" width="14.85546875" style="1" customWidth="1"/>
    <col min="3" max="3" width="9.42578125" style="1" customWidth="1"/>
    <col min="4" max="4" width="8.7109375" style="1" customWidth="1"/>
    <col min="5" max="5" width="13" style="1" customWidth="1"/>
    <col min="6" max="6" width="12.140625" style="1" customWidth="1"/>
    <col min="7" max="7" width="11.140625" style="1" bestFit="1" customWidth="1"/>
    <col min="8" max="51" width="10.7109375" style="1" bestFit="1" customWidth="1"/>
    <col min="52" max="53" width="11" style="1" bestFit="1" customWidth="1"/>
    <col min="54" max="110" width="10.7109375" style="1" bestFit="1" customWidth="1"/>
    <col min="111" max="112" width="11.140625" style="1" bestFit="1" customWidth="1"/>
    <col min="113" max="135" width="10.7109375" style="1" bestFit="1" customWidth="1"/>
    <col min="136" max="16384" width="10.5703125" style="1"/>
  </cols>
  <sheetData>
    <row r="1" spans="1:135" ht="19.5" customHeight="1" x14ac:dyDescent="0.25">
      <c r="C1" s="46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5"/>
      <c r="S1" s="5"/>
      <c r="T1" s="5"/>
      <c r="U1" s="5"/>
      <c r="V1" s="5"/>
      <c r="W1" s="5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135" s="2" customFormat="1" ht="18" customHeight="1" x14ac:dyDescent="0.25">
      <c r="C2" s="47" t="s">
        <v>84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12"/>
      <c r="U2" s="12"/>
      <c r="V2" s="12"/>
      <c r="W2" s="9"/>
      <c r="X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135" ht="13.5" customHeight="1" x14ac:dyDescent="0.25">
      <c r="C3" s="18"/>
      <c r="D3" s="18"/>
      <c r="E3" s="18"/>
      <c r="F3" s="18"/>
      <c r="G3" s="18"/>
      <c r="H3" s="18"/>
      <c r="I3" s="18"/>
      <c r="J3" s="18"/>
      <c r="K3" s="18"/>
      <c r="M3" s="13"/>
      <c r="N3" s="13"/>
      <c r="O3" s="13"/>
      <c r="P3" s="18"/>
      <c r="Q3" s="48" t="s">
        <v>0</v>
      </c>
      <c r="R3" s="48"/>
      <c r="T3" s="9"/>
      <c r="U3" s="9"/>
      <c r="V3" s="9"/>
      <c r="W3" s="9"/>
      <c r="X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135" s="14" customFormat="1" ht="13.5" customHeight="1" x14ac:dyDescent="0.25">
      <c r="A4" s="49" t="s">
        <v>1</v>
      </c>
      <c r="B4" s="49" t="s">
        <v>37</v>
      </c>
      <c r="C4" s="52" t="s">
        <v>2</v>
      </c>
      <c r="D4" s="52" t="s">
        <v>3</v>
      </c>
      <c r="E4" s="55" t="s">
        <v>38</v>
      </c>
      <c r="F4" s="56"/>
      <c r="G4" s="56"/>
      <c r="H4" s="56"/>
      <c r="I4" s="57"/>
      <c r="J4" s="64" t="s">
        <v>73</v>
      </c>
      <c r="K4" s="65"/>
      <c r="L4" s="65"/>
      <c r="M4" s="65"/>
      <c r="N4" s="66"/>
      <c r="O4" s="73" t="s">
        <v>71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5"/>
      <c r="DF4" s="92" t="s">
        <v>39</v>
      </c>
      <c r="DG4" s="116" t="s">
        <v>40</v>
      </c>
      <c r="DH4" s="117"/>
      <c r="DI4" s="118"/>
      <c r="DJ4" s="125" t="s">
        <v>4</v>
      </c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92" t="s">
        <v>41</v>
      </c>
      <c r="EC4" s="126" t="s">
        <v>42</v>
      </c>
      <c r="ED4" s="127"/>
      <c r="EE4" s="128"/>
    </row>
    <row r="5" spans="1:135" s="14" customFormat="1" ht="14.25" x14ac:dyDescent="0.25">
      <c r="A5" s="50"/>
      <c r="B5" s="50"/>
      <c r="C5" s="53"/>
      <c r="D5" s="53"/>
      <c r="E5" s="58"/>
      <c r="F5" s="59"/>
      <c r="G5" s="59"/>
      <c r="H5" s="59"/>
      <c r="I5" s="60"/>
      <c r="J5" s="67"/>
      <c r="K5" s="68"/>
      <c r="L5" s="68"/>
      <c r="M5" s="68"/>
      <c r="N5" s="69"/>
      <c r="O5" s="89" t="s">
        <v>5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2" t="s">
        <v>6</v>
      </c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3" t="s">
        <v>7</v>
      </c>
      <c r="BL5" s="94"/>
      <c r="BM5" s="94"/>
      <c r="BN5" s="97" t="s">
        <v>43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9"/>
      <c r="CE5" s="100" t="s">
        <v>8</v>
      </c>
      <c r="CF5" s="101"/>
      <c r="CG5" s="101"/>
      <c r="CH5" s="101"/>
      <c r="CI5" s="101"/>
      <c r="CJ5" s="101"/>
      <c r="CK5" s="101"/>
      <c r="CL5" s="101"/>
      <c r="CM5" s="102"/>
      <c r="CN5" s="97" t="s">
        <v>9</v>
      </c>
      <c r="CO5" s="98"/>
      <c r="CP5" s="98"/>
      <c r="CQ5" s="98"/>
      <c r="CR5" s="98"/>
      <c r="CS5" s="98"/>
      <c r="CT5" s="98"/>
      <c r="CU5" s="98"/>
      <c r="CV5" s="98"/>
      <c r="CW5" s="92" t="s">
        <v>44</v>
      </c>
      <c r="CX5" s="92"/>
      <c r="CY5" s="92"/>
      <c r="CZ5" s="93" t="s">
        <v>45</v>
      </c>
      <c r="DA5" s="94"/>
      <c r="DB5" s="103"/>
      <c r="DC5" s="93" t="s">
        <v>46</v>
      </c>
      <c r="DD5" s="94"/>
      <c r="DE5" s="103"/>
      <c r="DF5" s="92"/>
      <c r="DG5" s="119"/>
      <c r="DH5" s="120"/>
      <c r="DI5" s="121"/>
      <c r="DJ5" s="135"/>
      <c r="DK5" s="135"/>
      <c r="DL5" s="136"/>
      <c r="DM5" s="136"/>
      <c r="DN5" s="136"/>
      <c r="DO5" s="136"/>
      <c r="DP5" s="93" t="s">
        <v>47</v>
      </c>
      <c r="DQ5" s="94"/>
      <c r="DR5" s="103"/>
      <c r="DS5" s="137"/>
      <c r="DT5" s="138"/>
      <c r="DU5" s="138"/>
      <c r="DV5" s="138"/>
      <c r="DW5" s="138"/>
      <c r="DX5" s="138"/>
      <c r="DY5" s="138"/>
      <c r="DZ5" s="138"/>
      <c r="EA5" s="138"/>
      <c r="EB5" s="92"/>
      <c r="EC5" s="129"/>
      <c r="ED5" s="130"/>
      <c r="EE5" s="131"/>
    </row>
    <row r="6" spans="1:135" s="14" customFormat="1" ht="80.25" customHeight="1" x14ac:dyDescent="0.25">
      <c r="A6" s="50"/>
      <c r="B6" s="50"/>
      <c r="C6" s="53"/>
      <c r="D6" s="53"/>
      <c r="E6" s="61"/>
      <c r="F6" s="62"/>
      <c r="G6" s="62"/>
      <c r="H6" s="62"/>
      <c r="I6" s="63"/>
      <c r="J6" s="70"/>
      <c r="K6" s="71"/>
      <c r="L6" s="71"/>
      <c r="M6" s="71"/>
      <c r="N6" s="72"/>
      <c r="O6" s="76" t="s">
        <v>10</v>
      </c>
      <c r="P6" s="77"/>
      <c r="Q6" s="77"/>
      <c r="R6" s="77"/>
      <c r="S6" s="78"/>
      <c r="T6" s="79" t="s">
        <v>48</v>
      </c>
      <c r="U6" s="80"/>
      <c r="V6" s="80"/>
      <c r="W6" s="80"/>
      <c r="X6" s="81"/>
      <c r="Y6" s="79" t="s">
        <v>49</v>
      </c>
      <c r="Z6" s="80"/>
      <c r="AA6" s="80"/>
      <c r="AB6" s="80"/>
      <c r="AC6" s="81"/>
      <c r="AD6" s="79" t="s">
        <v>50</v>
      </c>
      <c r="AE6" s="80"/>
      <c r="AF6" s="80"/>
      <c r="AG6" s="80"/>
      <c r="AH6" s="81"/>
      <c r="AI6" s="79" t="s">
        <v>51</v>
      </c>
      <c r="AJ6" s="80"/>
      <c r="AK6" s="80"/>
      <c r="AL6" s="80"/>
      <c r="AM6" s="81"/>
      <c r="AN6" s="79" t="s">
        <v>52</v>
      </c>
      <c r="AO6" s="80"/>
      <c r="AP6" s="80"/>
      <c r="AQ6" s="80"/>
      <c r="AR6" s="81"/>
      <c r="AS6" s="144" t="s">
        <v>53</v>
      </c>
      <c r="AT6" s="144"/>
      <c r="AU6" s="144"/>
      <c r="AV6" s="105" t="s">
        <v>54</v>
      </c>
      <c r="AW6" s="106"/>
      <c r="AX6" s="106"/>
      <c r="AY6" s="105" t="s">
        <v>55</v>
      </c>
      <c r="AZ6" s="106"/>
      <c r="BA6" s="107"/>
      <c r="BB6" s="108" t="s">
        <v>56</v>
      </c>
      <c r="BC6" s="109"/>
      <c r="BD6" s="110"/>
      <c r="BE6" s="108" t="s">
        <v>57</v>
      </c>
      <c r="BF6" s="109"/>
      <c r="BG6" s="109"/>
      <c r="BH6" s="111" t="s">
        <v>58</v>
      </c>
      <c r="BI6" s="112"/>
      <c r="BJ6" s="112"/>
      <c r="BK6" s="95"/>
      <c r="BL6" s="96"/>
      <c r="BM6" s="96"/>
      <c r="BN6" s="141" t="s">
        <v>59</v>
      </c>
      <c r="BO6" s="142"/>
      <c r="BP6" s="142"/>
      <c r="BQ6" s="142"/>
      <c r="BR6" s="143"/>
      <c r="BS6" s="115" t="s">
        <v>60</v>
      </c>
      <c r="BT6" s="115"/>
      <c r="BU6" s="115"/>
      <c r="BV6" s="115" t="s">
        <v>61</v>
      </c>
      <c r="BW6" s="115"/>
      <c r="BX6" s="115"/>
      <c r="BY6" s="115" t="s">
        <v>62</v>
      </c>
      <c r="BZ6" s="115"/>
      <c r="CA6" s="115"/>
      <c r="CB6" s="115" t="s">
        <v>63</v>
      </c>
      <c r="CC6" s="115"/>
      <c r="CD6" s="115"/>
      <c r="CE6" s="115" t="s">
        <v>74</v>
      </c>
      <c r="CF6" s="115"/>
      <c r="CG6" s="115"/>
      <c r="CH6" s="100" t="s">
        <v>75</v>
      </c>
      <c r="CI6" s="101"/>
      <c r="CJ6" s="101"/>
      <c r="CK6" s="115" t="s">
        <v>64</v>
      </c>
      <c r="CL6" s="115"/>
      <c r="CM6" s="115"/>
      <c r="CN6" s="113" t="s">
        <v>65</v>
      </c>
      <c r="CO6" s="114"/>
      <c r="CP6" s="101"/>
      <c r="CQ6" s="115" t="s">
        <v>66</v>
      </c>
      <c r="CR6" s="115"/>
      <c r="CS6" s="115"/>
      <c r="CT6" s="100" t="s">
        <v>76</v>
      </c>
      <c r="CU6" s="101"/>
      <c r="CV6" s="101"/>
      <c r="CW6" s="92"/>
      <c r="CX6" s="92"/>
      <c r="CY6" s="92"/>
      <c r="CZ6" s="95"/>
      <c r="DA6" s="96"/>
      <c r="DB6" s="104"/>
      <c r="DC6" s="95"/>
      <c r="DD6" s="96"/>
      <c r="DE6" s="104"/>
      <c r="DF6" s="92"/>
      <c r="DG6" s="122"/>
      <c r="DH6" s="123"/>
      <c r="DI6" s="124"/>
      <c r="DJ6" s="93" t="s">
        <v>77</v>
      </c>
      <c r="DK6" s="94"/>
      <c r="DL6" s="103"/>
      <c r="DM6" s="93" t="s">
        <v>78</v>
      </c>
      <c r="DN6" s="94"/>
      <c r="DO6" s="103"/>
      <c r="DP6" s="95"/>
      <c r="DQ6" s="96"/>
      <c r="DR6" s="104"/>
      <c r="DS6" s="93" t="s">
        <v>89</v>
      </c>
      <c r="DT6" s="94"/>
      <c r="DU6" s="103"/>
      <c r="DV6" s="93" t="s">
        <v>90</v>
      </c>
      <c r="DW6" s="94"/>
      <c r="DX6" s="103"/>
      <c r="DY6" s="111" t="s">
        <v>79</v>
      </c>
      <c r="DZ6" s="112"/>
      <c r="EA6" s="112"/>
      <c r="EB6" s="92"/>
      <c r="EC6" s="132"/>
      <c r="ED6" s="133"/>
      <c r="EE6" s="134"/>
    </row>
    <row r="7" spans="1:135" s="15" customFormat="1" ht="27" customHeight="1" x14ac:dyDescent="0.25">
      <c r="A7" s="50"/>
      <c r="B7" s="50"/>
      <c r="C7" s="53"/>
      <c r="D7" s="53"/>
      <c r="E7" s="139" t="s">
        <v>81</v>
      </c>
      <c r="F7" s="82" t="s">
        <v>68</v>
      </c>
      <c r="G7" s="83"/>
      <c r="H7" s="83"/>
      <c r="I7" s="84"/>
      <c r="J7" s="139" t="s">
        <v>81</v>
      </c>
      <c r="K7" s="82" t="s">
        <v>68</v>
      </c>
      <c r="L7" s="83"/>
      <c r="M7" s="83"/>
      <c r="N7" s="84"/>
      <c r="O7" s="139" t="s">
        <v>82</v>
      </c>
      <c r="P7" s="82" t="s">
        <v>68</v>
      </c>
      <c r="Q7" s="83"/>
      <c r="R7" s="83"/>
      <c r="S7" s="84"/>
      <c r="T7" s="85" t="s">
        <v>81</v>
      </c>
      <c r="U7" s="82" t="s">
        <v>68</v>
      </c>
      <c r="V7" s="83"/>
      <c r="W7" s="83"/>
      <c r="X7" s="84"/>
      <c r="Y7" s="85" t="s">
        <v>81</v>
      </c>
      <c r="Z7" s="82" t="s">
        <v>68</v>
      </c>
      <c r="AA7" s="83"/>
      <c r="AB7" s="83"/>
      <c r="AC7" s="84"/>
      <c r="AD7" s="85" t="s">
        <v>81</v>
      </c>
      <c r="AE7" s="82" t="s">
        <v>68</v>
      </c>
      <c r="AF7" s="83"/>
      <c r="AG7" s="83"/>
      <c r="AH7" s="84"/>
      <c r="AI7" s="85" t="s">
        <v>81</v>
      </c>
      <c r="AJ7" s="82" t="s">
        <v>68</v>
      </c>
      <c r="AK7" s="83"/>
      <c r="AL7" s="83"/>
      <c r="AM7" s="84"/>
      <c r="AN7" s="85" t="s">
        <v>83</v>
      </c>
      <c r="AO7" s="82" t="s">
        <v>68</v>
      </c>
      <c r="AP7" s="83"/>
      <c r="AQ7" s="83"/>
      <c r="AR7" s="84"/>
      <c r="AS7" s="85" t="s">
        <v>67</v>
      </c>
      <c r="AT7" s="87" t="s">
        <v>68</v>
      </c>
      <c r="AU7" s="88"/>
      <c r="AV7" s="85" t="s">
        <v>67</v>
      </c>
      <c r="AW7" s="87" t="s">
        <v>68</v>
      </c>
      <c r="AX7" s="88"/>
      <c r="AY7" s="85" t="s">
        <v>81</v>
      </c>
      <c r="AZ7" s="87" t="s">
        <v>68</v>
      </c>
      <c r="BA7" s="88"/>
      <c r="BB7" s="85" t="s">
        <v>67</v>
      </c>
      <c r="BC7" s="87" t="s">
        <v>68</v>
      </c>
      <c r="BD7" s="88"/>
      <c r="BE7" s="85" t="s">
        <v>81</v>
      </c>
      <c r="BF7" s="87" t="s">
        <v>68</v>
      </c>
      <c r="BG7" s="88"/>
      <c r="BH7" s="85" t="s">
        <v>67</v>
      </c>
      <c r="BI7" s="87" t="s">
        <v>68</v>
      </c>
      <c r="BJ7" s="88"/>
      <c r="BK7" s="85" t="s">
        <v>67</v>
      </c>
      <c r="BL7" s="87" t="s">
        <v>68</v>
      </c>
      <c r="BM7" s="88"/>
      <c r="BN7" s="139" t="s">
        <v>81</v>
      </c>
      <c r="BO7" s="87" t="s">
        <v>68</v>
      </c>
      <c r="BP7" s="145"/>
      <c r="BQ7" s="145"/>
      <c r="BR7" s="88"/>
      <c r="BS7" s="85" t="s">
        <v>81</v>
      </c>
      <c r="BT7" s="87" t="s">
        <v>68</v>
      </c>
      <c r="BU7" s="88"/>
      <c r="BV7" s="85" t="s">
        <v>81</v>
      </c>
      <c r="BW7" s="87" t="s">
        <v>68</v>
      </c>
      <c r="BX7" s="88"/>
      <c r="BY7" s="85" t="s">
        <v>81</v>
      </c>
      <c r="BZ7" s="87" t="s">
        <v>68</v>
      </c>
      <c r="CA7" s="88"/>
      <c r="CB7" s="85" t="s">
        <v>81</v>
      </c>
      <c r="CC7" s="87" t="s">
        <v>68</v>
      </c>
      <c r="CD7" s="88"/>
      <c r="CE7" s="85" t="s">
        <v>67</v>
      </c>
      <c r="CF7" s="87" t="s">
        <v>68</v>
      </c>
      <c r="CG7" s="88"/>
      <c r="CH7" s="85" t="s">
        <v>81</v>
      </c>
      <c r="CI7" s="87" t="s">
        <v>68</v>
      </c>
      <c r="CJ7" s="88"/>
      <c r="CK7" s="85" t="s">
        <v>81</v>
      </c>
      <c r="CL7" s="87" t="s">
        <v>68</v>
      </c>
      <c r="CM7" s="88"/>
      <c r="CN7" s="85" t="s">
        <v>81</v>
      </c>
      <c r="CO7" s="87" t="s">
        <v>68</v>
      </c>
      <c r="CP7" s="88"/>
      <c r="CQ7" s="85" t="s">
        <v>81</v>
      </c>
      <c r="CR7" s="87" t="s">
        <v>68</v>
      </c>
      <c r="CS7" s="88"/>
      <c r="CT7" s="85" t="s">
        <v>81</v>
      </c>
      <c r="CU7" s="87" t="s">
        <v>68</v>
      </c>
      <c r="CV7" s="88"/>
      <c r="CW7" s="85" t="s">
        <v>81</v>
      </c>
      <c r="CX7" s="87" t="s">
        <v>68</v>
      </c>
      <c r="CY7" s="88"/>
      <c r="CZ7" s="85" t="s">
        <v>81</v>
      </c>
      <c r="DA7" s="87" t="s">
        <v>68</v>
      </c>
      <c r="DB7" s="88"/>
      <c r="DC7" s="85" t="s">
        <v>81</v>
      </c>
      <c r="DD7" s="87" t="s">
        <v>68</v>
      </c>
      <c r="DE7" s="88"/>
      <c r="DF7" s="148" t="s">
        <v>69</v>
      </c>
      <c r="DG7" s="85" t="s">
        <v>81</v>
      </c>
      <c r="DH7" s="87" t="s">
        <v>68</v>
      </c>
      <c r="DI7" s="88"/>
      <c r="DJ7" s="85" t="s">
        <v>67</v>
      </c>
      <c r="DK7" s="87" t="s">
        <v>68</v>
      </c>
      <c r="DL7" s="88"/>
      <c r="DM7" s="85" t="s">
        <v>81</v>
      </c>
      <c r="DN7" s="87" t="s">
        <v>68</v>
      </c>
      <c r="DO7" s="88"/>
      <c r="DP7" s="85" t="s">
        <v>67</v>
      </c>
      <c r="DQ7" s="87" t="s">
        <v>68</v>
      </c>
      <c r="DR7" s="88"/>
      <c r="DS7" s="85" t="s">
        <v>81</v>
      </c>
      <c r="DT7" s="87" t="s">
        <v>68</v>
      </c>
      <c r="DU7" s="88"/>
      <c r="DV7" s="85" t="s">
        <v>67</v>
      </c>
      <c r="DW7" s="87" t="s">
        <v>68</v>
      </c>
      <c r="DX7" s="88"/>
      <c r="DY7" s="85" t="s">
        <v>81</v>
      </c>
      <c r="DZ7" s="87" t="s">
        <v>68</v>
      </c>
      <c r="EA7" s="88"/>
      <c r="EB7" s="92" t="s">
        <v>69</v>
      </c>
      <c r="EC7" s="85" t="s">
        <v>81</v>
      </c>
      <c r="ED7" s="87" t="s">
        <v>68</v>
      </c>
      <c r="EE7" s="88"/>
    </row>
    <row r="8" spans="1:135" s="10" customFormat="1" ht="55.5" customHeight="1" x14ac:dyDescent="0.25">
      <c r="A8" s="51"/>
      <c r="B8" s="51"/>
      <c r="C8" s="54"/>
      <c r="D8" s="54"/>
      <c r="E8" s="140"/>
      <c r="F8" s="16" t="s">
        <v>85</v>
      </c>
      <c r="G8" s="11" t="s">
        <v>86</v>
      </c>
      <c r="H8" s="11" t="s">
        <v>87</v>
      </c>
      <c r="I8" s="11" t="s">
        <v>88</v>
      </c>
      <c r="J8" s="140"/>
      <c r="K8" s="16" t="s">
        <v>85</v>
      </c>
      <c r="L8" s="11" t="s">
        <v>86</v>
      </c>
      <c r="M8" s="11" t="s">
        <v>87</v>
      </c>
      <c r="N8" s="11" t="s">
        <v>88</v>
      </c>
      <c r="O8" s="140"/>
      <c r="P8" s="16" t="s">
        <v>85</v>
      </c>
      <c r="Q8" s="11" t="s">
        <v>86</v>
      </c>
      <c r="R8" s="11" t="s">
        <v>87</v>
      </c>
      <c r="S8" s="11" t="s">
        <v>88</v>
      </c>
      <c r="T8" s="86"/>
      <c r="U8" s="16" t="s">
        <v>85</v>
      </c>
      <c r="V8" s="11" t="s">
        <v>86</v>
      </c>
      <c r="W8" s="11" t="s">
        <v>87</v>
      </c>
      <c r="X8" s="11" t="s">
        <v>70</v>
      </c>
      <c r="Y8" s="86"/>
      <c r="Z8" s="16" t="s">
        <v>85</v>
      </c>
      <c r="AA8" s="11" t="s">
        <v>86</v>
      </c>
      <c r="AB8" s="11" t="s">
        <v>87</v>
      </c>
      <c r="AC8" s="11" t="s">
        <v>70</v>
      </c>
      <c r="AD8" s="86"/>
      <c r="AE8" s="16" t="s">
        <v>85</v>
      </c>
      <c r="AF8" s="11" t="s">
        <v>86</v>
      </c>
      <c r="AG8" s="11" t="s">
        <v>87</v>
      </c>
      <c r="AH8" s="11" t="s">
        <v>70</v>
      </c>
      <c r="AI8" s="86"/>
      <c r="AJ8" s="16" t="s">
        <v>85</v>
      </c>
      <c r="AK8" s="11" t="s">
        <v>86</v>
      </c>
      <c r="AL8" s="11" t="s">
        <v>87</v>
      </c>
      <c r="AM8" s="11" t="s">
        <v>88</v>
      </c>
      <c r="AN8" s="86"/>
      <c r="AO8" s="16" t="s">
        <v>85</v>
      </c>
      <c r="AP8" s="11" t="s">
        <v>86</v>
      </c>
      <c r="AQ8" s="11" t="s">
        <v>87</v>
      </c>
      <c r="AR8" s="11" t="s">
        <v>70</v>
      </c>
      <c r="AS8" s="86"/>
      <c r="AT8" s="16" t="s">
        <v>72</v>
      </c>
      <c r="AU8" s="11" t="s">
        <v>80</v>
      </c>
      <c r="AV8" s="86"/>
      <c r="AW8" s="16" t="s">
        <v>72</v>
      </c>
      <c r="AX8" s="11" t="s">
        <v>80</v>
      </c>
      <c r="AY8" s="86"/>
      <c r="AZ8" s="16" t="s">
        <v>85</v>
      </c>
      <c r="BA8" s="11" t="s">
        <v>86</v>
      </c>
      <c r="BB8" s="86"/>
      <c r="BC8" s="16" t="s">
        <v>72</v>
      </c>
      <c r="BD8" s="11" t="s">
        <v>80</v>
      </c>
      <c r="BE8" s="86"/>
      <c r="BF8" s="16" t="s">
        <v>85</v>
      </c>
      <c r="BG8" s="11" t="s">
        <v>86</v>
      </c>
      <c r="BH8" s="86"/>
      <c r="BI8" s="16" t="s">
        <v>72</v>
      </c>
      <c r="BJ8" s="11" t="s">
        <v>80</v>
      </c>
      <c r="BK8" s="86"/>
      <c r="BL8" s="16" t="s">
        <v>72</v>
      </c>
      <c r="BM8" s="11" t="s">
        <v>80</v>
      </c>
      <c r="BN8" s="140"/>
      <c r="BO8" s="16" t="s">
        <v>85</v>
      </c>
      <c r="BP8" s="11" t="s">
        <v>86</v>
      </c>
      <c r="BQ8" s="11" t="s">
        <v>87</v>
      </c>
      <c r="BR8" s="11" t="s">
        <v>70</v>
      </c>
      <c r="BS8" s="86"/>
      <c r="BT8" s="16" t="s">
        <v>85</v>
      </c>
      <c r="BU8" s="11" t="s">
        <v>86</v>
      </c>
      <c r="BV8" s="86"/>
      <c r="BW8" s="16" t="s">
        <v>85</v>
      </c>
      <c r="BX8" s="11" t="s">
        <v>86</v>
      </c>
      <c r="BY8" s="86"/>
      <c r="BZ8" s="16" t="s">
        <v>85</v>
      </c>
      <c r="CA8" s="11" t="s">
        <v>86</v>
      </c>
      <c r="CB8" s="86"/>
      <c r="CC8" s="16" t="s">
        <v>85</v>
      </c>
      <c r="CD8" s="11" t="s">
        <v>86</v>
      </c>
      <c r="CE8" s="86"/>
      <c r="CF8" s="16" t="s">
        <v>72</v>
      </c>
      <c r="CG8" s="11" t="s">
        <v>80</v>
      </c>
      <c r="CH8" s="86"/>
      <c r="CI8" s="16" t="s">
        <v>85</v>
      </c>
      <c r="CJ8" s="11" t="s">
        <v>86</v>
      </c>
      <c r="CK8" s="86"/>
      <c r="CL8" s="16" t="s">
        <v>85</v>
      </c>
      <c r="CM8" s="11" t="s">
        <v>86</v>
      </c>
      <c r="CN8" s="86"/>
      <c r="CO8" s="16" t="s">
        <v>85</v>
      </c>
      <c r="CP8" s="11" t="s">
        <v>86</v>
      </c>
      <c r="CQ8" s="86"/>
      <c r="CR8" s="16" t="s">
        <v>85</v>
      </c>
      <c r="CS8" s="11" t="s">
        <v>86</v>
      </c>
      <c r="CT8" s="86"/>
      <c r="CU8" s="16" t="s">
        <v>85</v>
      </c>
      <c r="CV8" s="11" t="s">
        <v>86</v>
      </c>
      <c r="CW8" s="86"/>
      <c r="CX8" s="16" t="s">
        <v>85</v>
      </c>
      <c r="CY8" s="11" t="s">
        <v>86</v>
      </c>
      <c r="CZ8" s="86"/>
      <c r="DA8" s="16" t="s">
        <v>85</v>
      </c>
      <c r="DB8" s="11" t="s">
        <v>86</v>
      </c>
      <c r="DC8" s="86"/>
      <c r="DD8" s="16" t="s">
        <v>85</v>
      </c>
      <c r="DE8" s="11" t="s">
        <v>86</v>
      </c>
      <c r="DF8" s="148"/>
      <c r="DG8" s="86"/>
      <c r="DH8" s="16" t="s">
        <v>85</v>
      </c>
      <c r="DI8" s="11" t="s">
        <v>86</v>
      </c>
      <c r="DJ8" s="86"/>
      <c r="DK8" s="16" t="s">
        <v>72</v>
      </c>
      <c r="DL8" s="11" t="s">
        <v>80</v>
      </c>
      <c r="DM8" s="86"/>
      <c r="DN8" s="16" t="s">
        <v>85</v>
      </c>
      <c r="DO8" s="11" t="s">
        <v>86</v>
      </c>
      <c r="DP8" s="86"/>
      <c r="DQ8" s="16" t="s">
        <v>72</v>
      </c>
      <c r="DR8" s="11" t="s">
        <v>80</v>
      </c>
      <c r="DS8" s="86"/>
      <c r="DT8" s="16" t="s">
        <v>85</v>
      </c>
      <c r="DU8" s="11" t="s">
        <v>86</v>
      </c>
      <c r="DV8" s="86"/>
      <c r="DW8" s="16" t="s">
        <v>72</v>
      </c>
      <c r="DX8" s="11" t="s">
        <v>80</v>
      </c>
      <c r="DY8" s="86"/>
      <c r="DZ8" s="16" t="s">
        <v>85</v>
      </c>
      <c r="EA8" s="11" t="s">
        <v>86</v>
      </c>
      <c r="EB8" s="92"/>
      <c r="EC8" s="86"/>
      <c r="ED8" s="16" t="s">
        <v>85</v>
      </c>
      <c r="EE8" s="11" t="s">
        <v>86</v>
      </c>
    </row>
    <row r="9" spans="1:135" s="23" customFormat="1" ht="12" customHeight="1" x14ac:dyDescent="0.25">
      <c r="A9" s="20"/>
      <c r="B9" s="20">
        <v>1</v>
      </c>
      <c r="C9" s="19">
        <v>2</v>
      </c>
      <c r="D9" s="20">
        <v>3</v>
      </c>
      <c r="E9" s="21">
        <v>4</v>
      </c>
      <c r="F9" s="20">
        <v>5</v>
      </c>
      <c r="G9" s="19">
        <v>6</v>
      </c>
      <c r="H9" s="20">
        <v>7</v>
      </c>
      <c r="I9" s="19">
        <v>8</v>
      </c>
      <c r="J9" s="22">
        <v>9</v>
      </c>
      <c r="K9" s="19">
        <v>10</v>
      </c>
      <c r="L9" s="20">
        <v>11</v>
      </c>
      <c r="M9" s="19">
        <v>12</v>
      </c>
      <c r="N9" s="20">
        <v>13</v>
      </c>
      <c r="O9" s="21">
        <v>14</v>
      </c>
      <c r="P9" s="20">
        <v>15</v>
      </c>
      <c r="Q9" s="19">
        <v>16</v>
      </c>
      <c r="R9" s="20">
        <v>17</v>
      </c>
      <c r="S9" s="19">
        <v>18</v>
      </c>
      <c r="T9" s="20">
        <v>19</v>
      </c>
      <c r="U9" s="19">
        <v>20</v>
      </c>
      <c r="V9" s="20">
        <v>21</v>
      </c>
      <c r="W9" s="19">
        <v>22</v>
      </c>
      <c r="X9" s="20">
        <v>23</v>
      </c>
      <c r="Y9" s="19">
        <v>24</v>
      </c>
      <c r="Z9" s="20">
        <v>25</v>
      </c>
      <c r="AA9" s="19">
        <v>26</v>
      </c>
      <c r="AB9" s="20">
        <v>27</v>
      </c>
      <c r="AC9" s="19">
        <v>28</v>
      </c>
      <c r="AD9" s="20">
        <v>29</v>
      </c>
      <c r="AE9" s="19">
        <v>30</v>
      </c>
      <c r="AF9" s="20">
        <v>31</v>
      </c>
      <c r="AG9" s="19">
        <v>32</v>
      </c>
      <c r="AH9" s="20">
        <v>33</v>
      </c>
      <c r="AI9" s="19">
        <v>34</v>
      </c>
      <c r="AJ9" s="20">
        <v>35</v>
      </c>
      <c r="AK9" s="19">
        <v>36</v>
      </c>
      <c r="AL9" s="20">
        <v>37</v>
      </c>
      <c r="AM9" s="19">
        <v>38</v>
      </c>
      <c r="AN9" s="20">
        <v>39</v>
      </c>
      <c r="AO9" s="19">
        <v>40</v>
      </c>
      <c r="AP9" s="20">
        <v>41</v>
      </c>
      <c r="AQ9" s="19">
        <v>42</v>
      </c>
      <c r="AR9" s="20">
        <v>43</v>
      </c>
      <c r="AS9" s="19">
        <v>44</v>
      </c>
      <c r="AT9" s="20">
        <v>45</v>
      </c>
      <c r="AU9" s="19">
        <v>46</v>
      </c>
      <c r="AV9" s="20">
        <v>47</v>
      </c>
      <c r="AW9" s="19">
        <v>48</v>
      </c>
      <c r="AX9" s="20">
        <v>49</v>
      </c>
      <c r="AY9" s="19">
        <v>50</v>
      </c>
      <c r="AZ9" s="20">
        <v>51</v>
      </c>
      <c r="BA9" s="19">
        <v>52</v>
      </c>
      <c r="BB9" s="20">
        <v>53</v>
      </c>
      <c r="BC9" s="19">
        <v>54</v>
      </c>
      <c r="BD9" s="20">
        <v>55</v>
      </c>
      <c r="BE9" s="19">
        <v>56</v>
      </c>
      <c r="BF9" s="20">
        <v>57</v>
      </c>
      <c r="BG9" s="19">
        <v>58</v>
      </c>
      <c r="BH9" s="20">
        <v>59</v>
      </c>
      <c r="BI9" s="19">
        <v>60</v>
      </c>
      <c r="BJ9" s="20">
        <v>61</v>
      </c>
      <c r="BK9" s="19">
        <v>62</v>
      </c>
      <c r="BL9" s="20">
        <v>63</v>
      </c>
      <c r="BM9" s="19">
        <v>64</v>
      </c>
      <c r="BN9" s="20">
        <v>65</v>
      </c>
      <c r="BO9" s="19">
        <v>66</v>
      </c>
      <c r="BP9" s="20">
        <v>67</v>
      </c>
      <c r="BQ9" s="19">
        <v>68</v>
      </c>
      <c r="BR9" s="20">
        <v>69</v>
      </c>
      <c r="BS9" s="19">
        <v>70</v>
      </c>
      <c r="BT9" s="20">
        <v>71</v>
      </c>
      <c r="BU9" s="19">
        <v>72</v>
      </c>
      <c r="BV9" s="20">
        <v>73</v>
      </c>
      <c r="BW9" s="19">
        <v>74</v>
      </c>
      <c r="BX9" s="20">
        <v>75</v>
      </c>
      <c r="BY9" s="19">
        <v>76</v>
      </c>
      <c r="BZ9" s="20">
        <v>77</v>
      </c>
      <c r="CA9" s="19">
        <v>78</v>
      </c>
      <c r="CB9" s="20">
        <v>79</v>
      </c>
      <c r="CC9" s="19">
        <v>80</v>
      </c>
      <c r="CD9" s="20">
        <v>81</v>
      </c>
      <c r="CE9" s="19">
        <v>82</v>
      </c>
      <c r="CF9" s="20">
        <v>83</v>
      </c>
      <c r="CG9" s="19">
        <v>84</v>
      </c>
      <c r="CH9" s="20">
        <v>85</v>
      </c>
      <c r="CI9" s="19">
        <v>86</v>
      </c>
      <c r="CJ9" s="20">
        <v>87</v>
      </c>
      <c r="CK9" s="19">
        <v>88</v>
      </c>
      <c r="CL9" s="20">
        <v>89</v>
      </c>
      <c r="CM9" s="19">
        <v>90</v>
      </c>
      <c r="CN9" s="20">
        <v>91</v>
      </c>
      <c r="CO9" s="19">
        <v>92</v>
      </c>
      <c r="CP9" s="20">
        <v>93</v>
      </c>
      <c r="CQ9" s="19">
        <v>94</v>
      </c>
      <c r="CR9" s="20">
        <v>95</v>
      </c>
      <c r="CS9" s="19">
        <v>96</v>
      </c>
      <c r="CT9" s="20">
        <v>97</v>
      </c>
      <c r="CU9" s="19">
        <v>98</v>
      </c>
      <c r="CV9" s="20">
        <v>99</v>
      </c>
      <c r="CW9" s="19">
        <v>100</v>
      </c>
      <c r="CX9" s="20">
        <v>101</v>
      </c>
      <c r="CY9" s="19">
        <v>102</v>
      </c>
      <c r="CZ9" s="20">
        <v>103</v>
      </c>
      <c r="DA9" s="19">
        <v>104</v>
      </c>
      <c r="DB9" s="20">
        <v>105</v>
      </c>
      <c r="DC9" s="19">
        <v>106</v>
      </c>
      <c r="DD9" s="20">
        <v>107</v>
      </c>
      <c r="DE9" s="19">
        <v>108</v>
      </c>
      <c r="DF9" s="20">
        <v>109</v>
      </c>
      <c r="DG9" s="19">
        <v>110</v>
      </c>
      <c r="DH9" s="20">
        <v>111</v>
      </c>
      <c r="DI9" s="19">
        <v>112</v>
      </c>
      <c r="DJ9" s="20">
        <v>113</v>
      </c>
      <c r="DK9" s="19">
        <v>114</v>
      </c>
      <c r="DL9" s="20">
        <v>115</v>
      </c>
      <c r="DM9" s="19">
        <v>116</v>
      </c>
      <c r="DN9" s="20">
        <v>117</v>
      </c>
      <c r="DO9" s="19">
        <v>118</v>
      </c>
      <c r="DP9" s="20">
        <v>119</v>
      </c>
      <c r="DQ9" s="19">
        <v>120</v>
      </c>
      <c r="DR9" s="20">
        <v>121</v>
      </c>
      <c r="DS9" s="19">
        <v>122</v>
      </c>
      <c r="DT9" s="20">
        <v>123</v>
      </c>
      <c r="DU9" s="19">
        <v>124</v>
      </c>
      <c r="DV9" s="20">
        <v>125</v>
      </c>
      <c r="DW9" s="19">
        <v>126</v>
      </c>
      <c r="DX9" s="20">
        <v>127</v>
      </c>
      <c r="DY9" s="19">
        <v>128</v>
      </c>
      <c r="DZ9" s="20">
        <v>129</v>
      </c>
      <c r="EA9" s="19">
        <v>130</v>
      </c>
      <c r="EB9" s="20">
        <v>131</v>
      </c>
      <c r="EC9" s="19">
        <v>132</v>
      </c>
      <c r="ED9" s="20">
        <v>133</v>
      </c>
      <c r="EE9" s="19">
        <v>134</v>
      </c>
    </row>
    <row r="10" spans="1:135" s="36" customFormat="1" ht="15" customHeight="1" x14ac:dyDescent="0.25">
      <c r="A10" s="7">
        <v>1</v>
      </c>
      <c r="B10" s="3" t="s">
        <v>11</v>
      </c>
      <c r="C10" s="24">
        <v>175917.3</v>
      </c>
      <c r="D10" s="25">
        <v>0</v>
      </c>
      <c r="E10" s="26">
        <f>DG10+EC10-DY10</f>
        <v>819205.9</v>
      </c>
      <c r="F10" s="27">
        <f>DH10+ED10-DZ10</f>
        <v>819205.9</v>
      </c>
      <c r="G10" s="27">
        <f t="shared" ref="G10:G33" si="0">DI10+EE10-EA10</f>
        <v>653036.27389999991</v>
      </c>
      <c r="H10" s="27">
        <f t="shared" ref="H10:H34" si="1">G10/F10*100</f>
        <v>79.715767904015323</v>
      </c>
      <c r="I10" s="27">
        <f t="shared" ref="I10:I34" si="2">G10/E10*100</f>
        <v>79.715767904015323</v>
      </c>
      <c r="J10" s="26">
        <f t="shared" ref="J10:J33" si="3">T10+Y10+AD10+AI10+AN10+AS10+BK10+BS10+BV10+BY10+CB10+CE10+CK10+CN10+CT10+CW10+DC10</f>
        <v>320789.59999999998</v>
      </c>
      <c r="K10" s="27">
        <f t="shared" ref="K10:K33" si="4">U10+Z10+AE10+AJ10+AO10+AT10+BL10+BT10+BW10+BZ10+CC10+CF10+CL10+CO10+CU10+CX10+DD10</f>
        <v>320789.59999999998</v>
      </c>
      <c r="L10" s="27">
        <f t="shared" ref="L10:L33" si="5">V10+AA10+AF10+AK10+AP10+AU10+BM10+BU10+BX10+CA10+CD10+CG10+CM10+CP10+CV10+CY10+DE10</f>
        <v>237964.77389999997</v>
      </c>
      <c r="M10" s="27">
        <f>L10/K10*100</f>
        <v>74.180950348764412</v>
      </c>
      <c r="N10" s="27">
        <f>L10/J10*100</f>
        <v>74.180950348764412</v>
      </c>
      <c r="O10" s="26">
        <f t="shared" ref="O10:Q33" si="6">T10+AD10</f>
        <v>93786</v>
      </c>
      <c r="P10" s="27">
        <f>U10+AE10</f>
        <v>93786</v>
      </c>
      <c r="Q10" s="27">
        <f t="shared" si="6"/>
        <v>72963.744999999995</v>
      </c>
      <c r="R10" s="27">
        <f>Q10/P10*100</f>
        <v>77.798120188514275</v>
      </c>
      <c r="S10" s="28">
        <f>Q10/O10*100</f>
        <v>77.798120188514275</v>
      </c>
      <c r="T10" s="29">
        <v>29657</v>
      </c>
      <c r="U10" s="29">
        <v>29657</v>
      </c>
      <c r="V10" s="29">
        <v>19074.362000000001</v>
      </c>
      <c r="W10" s="27">
        <f>V10/U10*100</f>
        <v>64.316559328320466</v>
      </c>
      <c r="X10" s="28">
        <f>V10/T10*100</f>
        <v>64.316559328320466</v>
      </c>
      <c r="Y10" s="29">
        <v>35976</v>
      </c>
      <c r="Z10" s="29">
        <v>35976</v>
      </c>
      <c r="AA10" s="29">
        <v>22466.328300000001</v>
      </c>
      <c r="AB10" s="27">
        <f>AA10/Z10*100</f>
        <v>62.448099566377593</v>
      </c>
      <c r="AC10" s="28">
        <f>AA10/Y10*100</f>
        <v>62.448099566377593</v>
      </c>
      <c r="AD10" s="29">
        <v>64129</v>
      </c>
      <c r="AE10" s="29">
        <v>64129</v>
      </c>
      <c r="AF10" s="29">
        <v>53889.383000000002</v>
      </c>
      <c r="AG10" s="27">
        <f>AF10/AE10*100</f>
        <v>84.032782360554521</v>
      </c>
      <c r="AH10" s="28">
        <f>AF10/AD10*100</f>
        <v>84.032782360554521</v>
      </c>
      <c r="AI10" s="31">
        <v>20860</v>
      </c>
      <c r="AJ10" s="31">
        <v>20860</v>
      </c>
      <c r="AK10" s="29">
        <v>13657.771000000001</v>
      </c>
      <c r="AL10" s="27">
        <f>AK10/AJ10*100</f>
        <v>65.473494726749763</v>
      </c>
      <c r="AM10" s="28">
        <f>AK10/AI10*100</f>
        <v>65.473494726749763</v>
      </c>
      <c r="AN10" s="31">
        <v>4200</v>
      </c>
      <c r="AO10" s="31">
        <v>4200</v>
      </c>
      <c r="AP10" s="29">
        <v>4395.3</v>
      </c>
      <c r="AQ10" s="27">
        <f>AP10/AO10*100</f>
        <v>104.65</v>
      </c>
      <c r="AR10" s="28">
        <f>AP10/AN10*100</f>
        <v>104.65</v>
      </c>
      <c r="AS10" s="32"/>
      <c r="AT10" s="32"/>
      <c r="AU10" s="28"/>
      <c r="AV10" s="28"/>
      <c r="AW10" s="28"/>
      <c r="AX10" s="28"/>
      <c r="AY10" s="29">
        <v>481477.9</v>
      </c>
      <c r="AZ10" s="29">
        <v>481477.9</v>
      </c>
      <c r="BA10" s="29">
        <v>401231.8</v>
      </c>
      <c r="BB10" s="33"/>
      <c r="BC10" s="33"/>
      <c r="BD10" s="33"/>
      <c r="BE10" s="31">
        <v>10501.9</v>
      </c>
      <c r="BF10" s="31">
        <v>10501.9</v>
      </c>
      <c r="BG10" s="29">
        <v>11090.5</v>
      </c>
      <c r="BH10" s="28"/>
      <c r="BI10" s="28"/>
      <c r="BJ10" s="28"/>
      <c r="BK10" s="28"/>
      <c r="BL10" s="28"/>
      <c r="BM10" s="28"/>
      <c r="BN10" s="26">
        <f t="shared" ref="BN10:BN33" si="7">BS10+BV10+BY10+CB10</f>
        <v>43033</v>
      </c>
      <c r="BO10" s="27">
        <f t="shared" ref="BO10:BO33" si="8">BT10+BW10+BZ10+CC10</f>
        <v>43033</v>
      </c>
      <c r="BP10" s="27">
        <f t="shared" ref="BP10:BQ33" si="9">BU10+BX10+CA10+CD10</f>
        <v>36264.510999999999</v>
      </c>
      <c r="BQ10" s="27">
        <f>BP10/BO10*100</f>
        <v>84.271398694025507</v>
      </c>
      <c r="BR10" s="28">
        <f>BP10/BN10*100</f>
        <v>84.271398694025507</v>
      </c>
      <c r="BS10" s="29">
        <v>17763</v>
      </c>
      <c r="BT10" s="29">
        <v>17763</v>
      </c>
      <c r="BU10" s="29">
        <v>11745.17</v>
      </c>
      <c r="BV10" s="29"/>
      <c r="BW10" s="28"/>
      <c r="BX10" s="29"/>
      <c r="BY10" s="29">
        <v>14646</v>
      </c>
      <c r="BZ10" s="29">
        <v>14646</v>
      </c>
      <c r="CA10" s="29">
        <v>9786.7999999999993</v>
      </c>
      <c r="CB10" s="31">
        <v>10624</v>
      </c>
      <c r="CC10" s="31">
        <v>10624</v>
      </c>
      <c r="CD10" s="29">
        <v>14732.540999999999</v>
      </c>
      <c r="CE10" s="28"/>
      <c r="CF10" s="28"/>
      <c r="CG10" s="28"/>
      <c r="CH10" s="29">
        <v>6436.5</v>
      </c>
      <c r="CI10" s="29">
        <v>6436.5</v>
      </c>
      <c r="CJ10" s="29">
        <v>2749.2</v>
      </c>
      <c r="CK10" s="30"/>
      <c r="CL10" s="30"/>
      <c r="CM10" s="29"/>
      <c r="CN10" s="31">
        <v>113250</v>
      </c>
      <c r="CO10" s="31">
        <v>113250</v>
      </c>
      <c r="CP10" s="29">
        <v>81257.587599999999</v>
      </c>
      <c r="CQ10" s="35">
        <v>30000</v>
      </c>
      <c r="CR10" s="35">
        <v>30000</v>
      </c>
      <c r="CS10" s="29">
        <v>21173.973600000001</v>
      </c>
      <c r="CT10" s="31">
        <v>8400</v>
      </c>
      <c r="CU10" s="31">
        <v>8400</v>
      </c>
      <c r="CV10" s="29">
        <v>4644.9660000000003</v>
      </c>
      <c r="CW10" s="31">
        <v>1100</v>
      </c>
      <c r="CX10" s="31">
        <v>1100</v>
      </c>
      <c r="CY10" s="29">
        <v>2130</v>
      </c>
      <c r="CZ10" s="28"/>
      <c r="DA10" s="28"/>
      <c r="DB10" s="29"/>
      <c r="DC10" s="29">
        <v>184.6</v>
      </c>
      <c r="DD10" s="28">
        <v>184.6</v>
      </c>
      <c r="DE10" s="29">
        <v>184.565</v>
      </c>
      <c r="DF10" s="28"/>
      <c r="DG10" s="26">
        <f t="shared" ref="DG10:DG33" si="10">T10+Y10+AD10+AI10+AN10+AS10+AV10+AY10+BB10+BE10+BH10+BK10+BS10+BV10+BY10+CB10+CE10+CH10+CK10+CN10+CT10+CW10+CZ10+DC10</f>
        <v>819205.9</v>
      </c>
      <c r="DH10" s="27">
        <f t="shared" ref="DH10:DH33" si="11">U10+Z10+AE10+AJ10+AO10+AT10+AW10+AZ10+BC10+BF10+BI10+BL10+BT10+BW10+BZ10+CC10+CF10+CI10+CL10+CO10+CU10+CX10+DA10+DD10</f>
        <v>819205.9</v>
      </c>
      <c r="DI10" s="27">
        <f t="shared" ref="DI10:DI33" si="12">V10+AA10+AF10+AK10+AP10+AU10+AX10+BA10+BD10+BG10+BJ10+BM10+BU10+BX10+CA10+CD10+CG10+CJ10+CM10+CP10+CV10+CY10+DB10+DE10+DF10</f>
        <v>653036.27389999991</v>
      </c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9">
        <v>0</v>
      </c>
      <c r="DV10" s="28"/>
      <c r="DW10" s="28"/>
      <c r="DX10" s="28"/>
      <c r="DY10" s="28"/>
      <c r="DZ10" s="28"/>
      <c r="EA10" s="28"/>
      <c r="EB10" s="28"/>
      <c r="EC10" s="26">
        <f t="shared" ref="EC10:EE33" si="13">DJ10+DM10+DP10+DS10+DV10+DY10</f>
        <v>0</v>
      </c>
      <c r="ED10" s="27"/>
      <c r="EE10" s="27">
        <f t="shared" ref="EE10" si="14">DL10+DO10+DR10+DU10+DX10+EA10+EB10</f>
        <v>0</v>
      </c>
    </row>
    <row r="11" spans="1:135" s="36" customFormat="1" ht="15" customHeight="1" x14ac:dyDescent="0.25">
      <c r="A11" s="8">
        <v>2</v>
      </c>
      <c r="B11" s="4" t="s">
        <v>12</v>
      </c>
      <c r="C11" s="37">
        <v>129710</v>
      </c>
      <c r="D11" s="38">
        <v>0</v>
      </c>
      <c r="E11" s="26">
        <f t="shared" ref="E11:F33" si="15">DG11+EC11-DY11</f>
        <v>969393.04999999993</v>
      </c>
      <c r="F11" s="27">
        <f t="shared" si="15"/>
        <v>969393.04999999993</v>
      </c>
      <c r="G11" s="27">
        <f t="shared" si="0"/>
        <v>841974.35899999971</v>
      </c>
      <c r="H11" s="27">
        <f t="shared" si="1"/>
        <v>86.855827881167485</v>
      </c>
      <c r="I11" s="27">
        <f t="shared" si="2"/>
        <v>86.855827881167485</v>
      </c>
      <c r="J11" s="26">
        <f t="shared" si="3"/>
        <v>197899.9</v>
      </c>
      <c r="K11" s="27">
        <f t="shared" si="4"/>
        <v>197899.9</v>
      </c>
      <c r="L11" s="27">
        <f t="shared" si="5"/>
        <v>182882.08200000002</v>
      </c>
      <c r="M11" s="27">
        <f t="shared" ref="M11:M34" si="16">L11/K11*100</f>
        <v>92.411406978982825</v>
      </c>
      <c r="N11" s="27">
        <f t="shared" ref="N11:N34" si="17">L11/J11*100</f>
        <v>92.411406978982825</v>
      </c>
      <c r="O11" s="26">
        <f t="shared" si="6"/>
        <v>67000</v>
      </c>
      <c r="P11" s="27">
        <f t="shared" si="6"/>
        <v>67000</v>
      </c>
      <c r="Q11" s="27">
        <f t="shared" si="6"/>
        <v>62672.355000000003</v>
      </c>
      <c r="R11" s="27">
        <f t="shared" ref="R11:R34" si="18">Q11/P11*100</f>
        <v>93.540828358208955</v>
      </c>
      <c r="S11" s="28">
        <f t="shared" ref="S11:S34" si="19">Q11/O11*100</f>
        <v>93.540828358208955</v>
      </c>
      <c r="T11" s="29">
        <v>4700</v>
      </c>
      <c r="U11" s="29">
        <v>4700</v>
      </c>
      <c r="V11" s="29">
        <v>3620.6350000000002</v>
      </c>
      <c r="W11" s="27">
        <f t="shared" ref="W11:W34" si="20">V11/U11*100</f>
        <v>77.034787234042554</v>
      </c>
      <c r="X11" s="28">
        <f t="shared" ref="X11:X34" si="21">V11/T11*100</f>
        <v>77.034787234042554</v>
      </c>
      <c r="Y11" s="29">
        <v>47499.9</v>
      </c>
      <c r="Z11" s="29">
        <v>47499.9</v>
      </c>
      <c r="AA11" s="29">
        <v>47582.279000000002</v>
      </c>
      <c r="AB11" s="27">
        <f t="shared" ref="AB11:AB34" si="22">AA11/Z11*100</f>
        <v>100.17342983879966</v>
      </c>
      <c r="AC11" s="28">
        <f t="shared" ref="AC11:AC34" si="23">AA11/Y11*100</f>
        <v>100.17342983879966</v>
      </c>
      <c r="AD11" s="29">
        <v>62300</v>
      </c>
      <c r="AE11" s="29">
        <v>62300</v>
      </c>
      <c r="AF11" s="29">
        <v>59051.72</v>
      </c>
      <c r="AG11" s="27">
        <f t="shared" ref="AG11:AG34" si="24">AF11/AE11*100</f>
        <v>94.786067415730329</v>
      </c>
      <c r="AH11" s="28">
        <f t="shared" ref="AH11:AH34" si="25">AF11/AD11*100</f>
        <v>94.786067415730329</v>
      </c>
      <c r="AI11" s="31">
        <v>4700</v>
      </c>
      <c r="AJ11" s="31">
        <v>4700</v>
      </c>
      <c r="AK11" s="29">
        <v>2959.4</v>
      </c>
      <c r="AL11" s="27">
        <f t="shared" ref="AL11:AL34" si="26">AK11/AJ11*100</f>
        <v>62.96595744680851</v>
      </c>
      <c r="AM11" s="28">
        <f t="shared" ref="AM11:AM34" si="27">AK11/AI11*100</f>
        <v>62.96595744680851</v>
      </c>
      <c r="AN11" s="31">
        <v>6200</v>
      </c>
      <c r="AO11" s="31">
        <v>6200</v>
      </c>
      <c r="AP11" s="29">
        <v>5478.1</v>
      </c>
      <c r="AQ11" s="27">
        <f t="shared" ref="AQ11:AQ34" si="28">AP11/AO11*100</f>
        <v>88.356451612903228</v>
      </c>
      <c r="AR11" s="28">
        <f t="shared" ref="AR11:AR34" si="29">AP11/AN11*100</f>
        <v>88.356451612903228</v>
      </c>
      <c r="AS11" s="32"/>
      <c r="AT11" s="32"/>
      <c r="AU11" s="28"/>
      <c r="AV11" s="28"/>
      <c r="AW11" s="28"/>
      <c r="AX11" s="28"/>
      <c r="AY11" s="29">
        <v>676042.6</v>
      </c>
      <c r="AZ11" s="29">
        <v>676042.6</v>
      </c>
      <c r="BA11" s="29">
        <v>563368.9</v>
      </c>
      <c r="BB11" s="33"/>
      <c r="BC11" s="33"/>
      <c r="BD11" s="33"/>
      <c r="BE11" s="39">
        <v>3500.6</v>
      </c>
      <c r="BF11" s="39">
        <v>3500.6</v>
      </c>
      <c r="BG11" s="29">
        <v>5723.5</v>
      </c>
      <c r="BH11" s="28"/>
      <c r="BI11" s="28"/>
      <c r="BJ11" s="28"/>
      <c r="BK11" s="28"/>
      <c r="BL11" s="28"/>
      <c r="BM11" s="28"/>
      <c r="BN11" s="26">
        <f t="shared" si="7"/>
        <v>15500</v>
      </c>
      <c r="BO11" s="27">
        <f t="shared" si="8"/>
        <v>15500</v>
      </c>
      <c r="BP11" s="27">
        <f t="shared" si="9"/>
        <v>10190.688</v>
      </c>
      <c r="BQ11" s="27">
        <f t="shared" ref="BQ11:BQ34" si="30">BP11/BO11*100</f>
        <v>65.746374193548391</v>
      </c>
      <c r="BR11" s="28">
        <f t="shared" ref="BR11:BR34" si="31">BP11/BN11*100</f>
        <v>65.746374193548391</v>
      </c>
      <c r="BS11" s="29">
        <v>8000</v>
      </c>
      <c r="BT11" s="29">
        <v>8000</v>
      </c>
      <c r="BU11" s="29">
        <v>4813.9409999999998</v>
      </c>
      <c r="BV11" s="29"/>
      <c r="BW11" s="28"/>
      <c r="BX11" s="29"/>
      <c r="BY11" s="29"/>
      <c r="BZ11" s="28"/>
      <c r="CA11" s="29"/>
      <c r="CB11" s="31">
        <v>7500</v>
      </c>
      <c r="CC11" s="31">
        <v>7500</v>
      </c>
      <c r="CD11" s="29">
        <v>5376.7470000000003</v>
      </c>
      <c r="CE11" s="28"/>
      <c r="CF11" s="28"/>
      <c r="CG11" s="28"/>
      <c r="CH11" s="29">
        <v>5396.75</v>
      </c>
      <c r="CI11" s="29">
        <v>5396.75</v>
      </c>
      <c r="CJ11" s="29">
        <v>3777.71</v>
      </c>
      <c r="CK11" s="24"/>
      <c r="CL11" s="24"/>
      <c r="CM11" s="29"/>
      <c r="CN11" s="31">
        <v>49000</v>
      </c>
      <c r="CO11" s="31">
        <v>49000</v>
      </c>
      <c r="CP11" s="29">
        <v>45541.82</v>
      </c>
      <c r="CQ11" s="35">
        <v>14000</v>
      </c>
      <c r="CR11" s="35">
        <v>14000</v>
      </c>
      <c r="CS11" s="29">
        <v>13295</v>
      </c>
      <c r="CT11" s="31"/>
      <c r="CU11" s="31"/>
      <c r="CV11" s="29"/>
      <c r="CW11" s="31"/>
      <c r="CX11" s="31"/>
      <c r="CY11" s="29"/>
      <c r="CZ11" s="28"/>
      <c r="DA11" s="28"/>
      <c r="DB11" s="29">
        <v>888.96699999999998</v>
      </c>
      <c r="DC11" s="29">
        <v>8000</v>
      </c>
      <c r="DD11" s="29">
        <v>8000</v>
      </c>
      <c r="DE11" s="29">
        <v>8457.44</v>
      </c>
      <c r="DF11" s="28"/>
      <c r="DG11" s="26">
        <f t="shared" si="10"/>
        <v>882839.85</v>
      </c>
      <c r="DH11" s="27">
        <f t="shared" si="11"/>
        <v>882839.85</v>
      </c>
      <c r="DI11" s="27">
        <f t="shared" si="12"/>
        <v>756641.15899999975</v>
      </c>
      <c r="DJ11" s="28"/>
      <c r="DK11" s="28"/>
      <c r="DL11" s="28"/>
      <c r="DM11" s="28">
        <v>21639.200000000001</v>
      </c>
      <c r="DN11" s="28">
        <v>21639.200000000001</v>
      </c>
      <c r="DO11" s="28">
        <v>21639.200000000001</v>
      </c>
      <c r="DP11" s="28"/>
      <c r="DQ11" s="28"/>
      <c r="DR11" s="28"/>
      <c r="DS11" s="28">
        <v>64914</v>
      </c>
      <c r="DT11" s="28">
        <v>64914</v>
      </c>
      <c r="DU11" s="29">
        <v>63694</v>
      </c>
      <c r="DV11" s="28"/>
      <c r="DW11" s="28"/>
      <c r="DX11" s="28"/>
      <c r="DY11" s="28"/>
      <c r="DZ11" s="28"/>
      <c r="EA11" s="28"/>
      <c r="EB11" s="28"/>
      <c r="EC11" s="26">
        <f t="shared" si="13"/>
        <v>86553.2</v>
      </c>
      <c r="ED11" s="27">
        <f t="shared" si="13"/>
        <v>86553.2</v>
      </c>
      <c r="EE11" s="27">
        <f t="shared" si="13"/>
        <v>85333.2</v>
      </c>
    </row>
    <row r="12" spans="1:135" s="36" customFormat="1" ht="15" customHeight="1" x14ac:dyDescent="0.25">
      <c r="A12" s="7">
        <v>3</v>
      </c>
      <c r="B12" s="3" t="s">
        <v>13</v>
      </c>
      <c r="C12" s="24">
        <v>41326.5</v>
      </c>
      <c r="D12" s="24">
        <v>0</v>
      </c>
      <c r="E12" s="26">
        <f t="shared" si="15"/>
        <v>502948.19199999998</v>
      </c>
      <c r="F12" s="27">
        <f t="shared" si="15"/>
        <v>502948.19199999998</v>
      </c>
      <c r="G12" s="27">
        <f t="shared" si="0"/>
        <v>384090.24610000005</v>
      </c>
      <c r="H12" s="27">
        <f t="shared" si="1"/>
        <v>76.367755607718749</v>
      </c>
      <c r="I12" s="27">
        <f t="shared" si="2"/>
        <v>76.367755607718749</v>
      </c>
      <c r="J12" s="26">
        <f t="shared" si="3"/>
        <v>135401.29999999999</v>
      </c>
      <c r="K12" s="27">
        <f t="shared" si="4"/>
        <v>135401.29999999999</v>
      </c>
      <c r="L12" s="27">
        <f t="shared" si="5"/>
        <v>100640.10609999999</v>
      </c>
      <c r="M12" s="27">
        <f t="shared" si="16"/>
        <v>74.327282012801945</v>
      </c>
      <c r="N12" s="27">
        <f t="shared" si="17"/>
        <v>74.327282012801945</v>
      </c>
      <c r="O12" s="26">
        <f t="shared" si="6"/>
        <v>56600</v>
      </c>
      <c r="P12" s="27">
        <f t="shared" si="6"/>
        <v>56600</v>
      </c>
      <c r="Q12" s="27">
        <f t="shared" si="6"/>
        <v>35895.292499999996</v>
      </c>
      <c r="R12" s="27">
        <f t="shared" si="18"/>
        <v>63.41924469964664</v>
      </c>
      <c r="S12" s="28">
        <f t="shared" si="19"/>
        <v>63.41924469964664</v>
      </c>
      <c r="T12" s="29">
        <v>2500</v>
      </c>
      <c r="U12" s="29">
        <v>2500</v>
      </c>
      <c r="V12" s="29">
        <v>1204.5319999999999</v>
      </c>
      <c r="W12" s="27">
        <f t="shared" si="20"/>
        <v>48.181280000000001</v>
      </c>
      <c r="X12" s="28">
        <f t="shared" si="21"/>
        <v>48.181280000000001</v>
      </c>
      <c r="Y12" s="29">
        <v>18000</v>
      </c>
      <c r="Z12" s="29">
        <v>18000</v>
      </c>
      <c r="AA12" s="29">
        <v>17854.388999999999</v>
      </c>
      <c r="AB12" s="27">
        <f t="shared" si="22"/>
        <v>99.19104999999999</v>
      </c>
      <c r="AC12" s="28">
        <f t="shared" si="23"/>
        <v>99.19104999999999</v>
      </c>
      <c r="AD12" s="29">
        <v>54100</v>
      </c>
      <c r="AE12" s="29">
        <v>54100</v>
      </c>
      <c r="AF12" s="29">
        <v>34690.760499999997</v>
      </c>
      <c r="AG12" s="27">
        <f t="shared" si="24"/>
        <v>64.123402033271717</v>
      </c>
      <c r="AH12" s="28">
        <f t="shared" si="25"/>
        <v>64.123402033271717</v>
      </c>
      <c r="AI12" s="31">
        <v>4765</v>
      </c>
      <c r="AJ12" s="31">
        <v>4765</v>
      </c>
      <c r="AK12" s="29">
        <v>3657.7505999999998</v>
      </c>
      <c r="AL12" s="27">
        <f t="shared" si="26"/>
        <v>76.762866736621191</v>
      </c>
      <c r="AM12" s="28">
        <f t="shared" si="27"/>
        <v>76.762866736621191</v>
      </c>
      <c r="AN12" s="31">
        <v>6000</v>
      </c>
      <c r="AO12" s="31">
        <v>6000</v>
      </c>
      <c r="AP12" s="29">
        <v>5504.4</v>
      </c>
      <c r="AQ12" s="27">
        <f t="shared" si="28"/>
        <v>91.74</v>
      </c>
      <c r="AR12" s="28">
        <f t="shared" si="29"/>
        <v>91.74</v>
      </c>
      <c r="AS12" s="32"/>
      <c r="AT12" s="32"/>
      <c r="AU12" s="28"/>
      <c r="AV12" s="28"/>
      <c r="AW12" s="28"/>
      <c r="AX12" s="28"/>
      <c r="AY12" s="29">
        <v>325967.8</v>
      </c>
      <c r="AZ12" s="29">
        <v>325967.8</v>
      </c>
      <c r="BA12" s="29">
        <v>271639.8</v>
      </c>
      <c r="BB12" s="33"/>
      <c r="BC12" s="33"/>
      <c r="BD12" s="33"/>
      <c r="BE12" s="39">
        <v>9201.2999999999993</v>
      </c>
      <c r="BF12" s="39">
        <v>9201.2999999999993</v>
      </c>
      <c r="BG12" s="29">
        <v>7491.5</v>
      </c>
      <c r="BH12" s="28"/>
      <c r="BI12" s="28"/>
      <c r="BJ12" s="28"/>
      <c r="BK12" s="28"/>
      <c r="BL12" s="28"/>
      <c r="BM12" s="28"/>
      <c r="BN12" s="26">
        <f t="shared" si="7"/>
        <v>12800</v>
      </c>
      <c r="BO12" s="27">
        <f t="shared" si="8"/>
        <v>12800</v>
      </c>
      <c r="BP12" s="27">
        <f t="shared" si="9"/>
        <v>9808.6360000000004</v>
      </c>
      <c r="BQ12" s="27">
        <f t="shared" si="30"/>
        <v>76.629968750000003</v>
      </c>
      <c r="BR12" s="28">
        <f t="shared" si="31"/>
        <v>76.629968750000003</v>
      </c>
      <c r="BS12" s="29">
        <v>2800</v>
      </c>
      <c r="BT12" s="29">
        <v>2800</v>
      </c>
      <c r="BU12" s="29">
        <v>1906.8359</v>
      </c>
      <c r="BV12" s="29">
        <v>6500</v>
      </c>
      <c r="BW12" s="29">
        <v>6500</v>
      </c>
      <c r="BX12" s="29">
        <v>3816.9430000000002</v>
      </c>
      <c r="BY12" s="29"/>
      <c r="BZ12" s="28"/>
      <c r="CA12" s="29"/>
      <c r="CB12" s="31">
        <v>3500</v>
      </c>
      <c r="CC12" s="31">
        <v>3500</v>
      </c>
      <c r="CD12" s="29">
        <v>4084.8571000000002</v>
      </c>
      <c r="CE12" s="28"/>
      <c r="CF12" s="28"/>
      <c r="CG12" s="28"/>
      <c r="CH12" s="29">
        <v>5396.75</v>
      </c>
      <c r="CI12" s="29">
        <v>5396.75</v>
      </c>
      <c r="CJ12" s="29">
        <v>4317.3999999999996</v>
      </c>
      <c r="CK12" s="24">
        <v>9000</v>
      </c>
      <c r="CL12" s="24">
        <v>9000</v>
      </c>
      <c r="CM12" s="29">
        <v>3680.8454000000002</v>
      </c>
      <c r="CN12" s="31">
        <v>24699.5</v>
      </c>
      <c r="CO12" s="31">
        <v>24699.5</v>
      </c>
      <c r="CP12" s="29">
        <v>20481.3226</v>
      </c>
      <c r="CQ12" s="31">
        <v>6000</v>
      </c>
      <c r="CR12" s="31">
        <v>6000</v>
      </c>
      <c r="CS12" s="29">
        <v>4870.2175999999999</v>
      </c>
      <c r="CT12" s="31">
        <v>110</v>
      </c>
      <c r="CU12" s="31">
        <v>110</v>
      </c>
      <c r="CV12" s="29">
        <v>1975.49</v>
      </c>
      <c r="CW12" s="31"/>
      <c r="CX12" s="31"/>
      <c r="CY12" s="29"/>
      <c r="CZ12" s="28"/>
      <c r="DA12" s="28"/>
      <c r="DB12" s="29">
        <v>1.44</v>
      </c>
      <c r="DC12" s="29">
        <v>3426.8</v>
      </c>
      <c r="DD12" s="29">
        <v>3426.8</v>
      </c>
      <c r="DE12" s="29">
        <v>1781.98</v>
      </c>
      <c r="DF12" s="28"/>
      <c r="DG12" s="26">
        <f t="shared" si="10"/>
        <v>475967.14999999997</v>
      </c>
      <c r="DH12" s="27">
        <f t="shared" si="11"/>
        <v>475967.14999999997</v>
      </c>
      <c r="DI12" s="27">
        <f t="shared" si="12"/>
        <v>384090.24610000005</v>
      </c>
      <c r="DJ12" s="28"/>
      <c r="DK12" s="28"/>
      <c r="DL12" s="28"/>
      <c r="DM12" s="29">
        <v>26981.042000000001</v>
      </c>
      <c r="DN12" s="29">
        <v>26981.042000000001</v>
      </c>
      <c r="DO12" s="28">
        <v>0</v>
      </c>
      <c r="DP12" s="28"/>
      <c r="DQ12" s="28"/>
      <c r="DR12" s="28"/>
      <c r="DS12" s="28"/>
      <c r="DT12" s="28"/>
      <c r="DU12" s="29"/>
      <c r="DV12" s="28"/>
      <c r="DW12" s="28"/>
      <c r="DX12" s="28"/>
      <c r="DY12" s="28"/>
      <c r="DZ12" s="28"/>
      <c r="EA12" s="28"/>
      <c r="EB12" s="28"/>
      <c r="EC12" s="26">
        <f t="shared" si="13"/>
        <v>26981.042000000001</v>
      </c>
      <c r="ED12" s="27">
        <f t="shared" si="13"/>
        <v>26981.042000000001</v>
      </c>
      <c r="EE12" s="27">
        <f t="shared" si="13"/>
        <v>0</v>
      </c>
    </row>
    <row r="13" spans="1:135" s="36" customFormat="1" ht="15" customHeight="1" x14ac:dyDescent="0.25">
      <c r="A13" s="7">
        <v>4</v>
      </c>
      <c r="B13" s="3" t="s">
        <v>14</v>
      </c>
      <c r="C13" s="24">
        <v>100013.9</v>
      </c>
      <c r="D13" s="24">
        <v>0</v>
      </c>
      <c r="E13" s="26">
        <f t="shared" si="15"/>
        <v>267777.5</v>
      </c>
      <c r="F13" s="27">
        <f t="shared" si="15"/>
        <v>267777.5</v>
      </c>
      <c r="G13" s="27">
        <f t="shared" si="0"/>
        <v>211538.08499999996</v>
      </c>
      <c r="H13" s="27">
        <f t="shared" si="1"/>
        <v>78.99770705156331</v>
      </c>
      <c r="I13" s="27">
        <f t="shared" si="2"/>
        <v>78.99770705156331</v>
      </c>
      <c r="J13" s="26">
        <f t="shared" si="3"/>
        <v>106167</v>
      </c>
      <c r="K13" s="27">
        <f t="shared" si="4"/>
        <v>106167</v>
      </c>
      <c r="L13" s="27">
        <f t="shared" si="5"/>
        <v>77056.284999999989</v>
      </c>
      <c r="M13" s="27">
        <f t="shared" si="16"/>
        <v>72.58026034455149</v>
      </c>
      <c r="N13" s="27">
        <f t="shared" si="17"/>
        <v>72.58026034455149</v>
      </c>
      <c r="O13" s="26">
        <f t="shared" si="6"/>
        <v>35734</v>
      </c>
      <c r="P13" s="27">
        <f t="shared" si="6"/>
        <v>35734</v>
      </c>
      <c r="Q13" s="27">
        <f t="shared" si="6"/>
        <v>27207.311999999998</v>
      </c>
      <c r="R13" s="27">
        <f t="shared" si="18"/>
        <v>76.138445178261591</v>
      </c>
      <c r="S13" s="28">
        <f t="shared" si="19"/>
        <v>76.138445178261591</v>
      </c>
      <c r="T13" s="29">
        <v>1534</v>
      </c>
      <c r="U13" s="29">
        <v>1534</v>
      </c>
      <c r="V13" s="29">
        <v>448.46199999999999</v>
      </c>
      <c r="W13" s="27">
        <f t="shared" si="20"/>
        <v>29.234810951760103</v>
      </c>
      <c r="X13" s="28">
        <f t="shared" si="21"/>
        <v>29.234810951760103</v>
      </c>
      <c r="Y13" s="29">
        <v>32375</v>
      </c>
      <c r="Z13" s="29">
        <v>32375</v>
      </c>
      <c r="AA13" s="29">
        <v>20810.487799999999</v>
      </c>
      <c r="AB13" s="27">
        <f t="shared" si="22"/>
        <v>64.279498996138997</v>
      </c>
      <c r="AC13" s="28">
        <f t="shared" si="23"/>
        <v>64.279498996138997</v>
      </c>
      <c r="AD13" s="29">
        <v>34200</v>
      </c>
      <c r="AE13" s="29">
        <v>34200</v>
      </c>
      <c r="AF13" s="29">
        <v>26758.85</v>
      </c>
      <c r="AG13" s="27">
        <f t="shared" si="24"/>
        <v>78.242251461988303</v>
      </c>
      <c r="AH13" s="28">
        <f t="shared" si="25"/>
        <v>78.242251461988303</v>
      </c>
      <c r="AI13" s="31">
        <v>2614.5</v>
      </c>
      <c r="AJ13" s="31">
        <v>2614.5</v>
      </c>
      <c r="AK13" s="29">
        <v>3097.2620000000002</v>
      </c>
      <c r="AL13" s="27">
        <f t="shared" si="26"/>
        <v>118.46479250334671</v>
      </c>
      <c r="AM13" s="28">
        <f t="shared" si="27"/>
        <v>118.46479250334671</v>
      </c>
      <c r="AN13" s="31"/>
      <c r="AO13" s="31"/>
      <c r="AP13" s="29"/>
      <c r="AQ13" s="27"/>
      <c r="AR13" s="28"/>
      <c r="AS13" s="32"/>
      <c r="AT13" s="32"/>
      <c r="AU13" s="28"/>
      <c r="AV13" s="28"/>
      <c r="AW13" s="28"/>
      <c r="AX13" s="28"/>
      <c r="AY13" s="29">
        <v>158109.79999999999</v>
      </c>
      <c r="AZ13" s="29">
        <v>158109.79999999999</v>
      </c>
      <c r="BA13" s="29">
        <v>131758.29999999999</v>
      </c>
      <c r="BB13" s="33"/>
      <c r="BC13" s="33"/>
      <c r="BD13" s="33"/>
      <c r="BE13" s="39">
        <v>3500.7</v>
      </c>
      <c r="BF13" s="39">
        <v>3500.7</v>
      </c>
      <c r="BG13" s="29">
        <v>2723.5</v>
      </c>
      <c r="BH13" s="28"/>
      <c r="BI13" s="28"/>
      <c r="BJ13" s="28"/>
      <c r="BK13" s="28"/>
      <c r="BL13" s="28"/>
      <c r="BM13" s="28"/>
      <c r="BN13" s="26">
        <f t="shared" si="7"/>
        <v>15268.5</v>
      </c>
      <c r="BO13" s="27">
        <f t="shared" si="8"/>
        <v>15268.5</v>
      </c>
      <c r="BP13" s="27">
        <f t="shared" si="9"/>
        <v>10773.6962</v>
      </c>
      <c r="BQ13" s="27">
        <f t="shared" si="30"/>
        <v>70.561588892163613</v>
      </c>
      <c r="BR13" s="28">
        <f t="shared" si="31"/>
        <v>70.561588892163613</v>
      </c>
      <c r="BS13" s="29">
        <v>1161</v>
      </c>
      <c r="BT13" s="29">
        <v>1161</v>
      </c>
      <c r="BU13" s="29">
        <v>1154.8552</v>
      </c>
      <c r="BV13" s="29">
        <v>10171.5</v>
      </c>
      <c r="BW13" s="29">
        <v>10171.5</v>
      </c>
      <c r="BX13" s="29">
        <v>5714.9660000000003</v>
      </c>
      <c r="BY13" s="29"/>
      <c r="BZ13" s="28"/>
      <c r="CA13" s="29"/>
      <c r="CB13" s="31">
        <v>3936</v>
      </c>
      <c r="CC13" s="31">
        <v>3936</v>
      </c>
      <c r="CD13" s="29">
        <v>3903.875</v>
      </c>
      <c r="CE13" s="28"/>
      <c r="CF13" s="28"/>
      <c r="CG13" s="28"/>
      <c r="CH13" s="29"/>
      <c r="CI13" s="29"/>
      <c r="CJ13" s="29"/>
      <c r="CK13" s="24"/>
      <c r="CL13" s="24"/>
      <c r="CM13" s="29"/>
      <c r="CN13" s="31">
        <v>15115</v>
      </c>
      <c r="CO13" s="31">
        <v>15115</v>
      </c>
      <c r="CP13" s="29">
        <v>8689.527</v>
      </c>
      <c r="CQ13" s="31">
        <v>3870</v>
      </c>
      <c r="CR13" s="31">
        <v>3870</v>
      </c>
      <c r="CS13" s="29">
        <v>1505.6669999999999</v>
      </c>
      <c r="CT13" s="30"/>
      <c r="CU13" s="30"/>
      <c r="CV13" s="29"/>
      <c r="CW13" s="31">
        <v>50</v>
      </c>
      <c r="CX13" s="31">
        <v>50</v>
      </c>
      <c r="CY13" s="29">
        <v>430</v>
      </c>
      <c r="CZ13" s="28"/>
      <c r="DA13" s="28"/>
      <c r="DB13" s="29"/>
      <c r="DC13" s="29">
        <v>5010</v>
      </c>
      <c r="DD13" s="28">
        <v>5010</v>
      </c>
      <c r="DE13" s="29">
        <v>6048</v>
      </c>
      <c r="DF13" s="28"/>
      <c r="DG13" s="26">
        <f t="shared" si="10"/>
        <v>267777.5</v>
      </c>
      <c r="DH13" s="27">
        <f t="shared" si="11"/>
        <v>267777.5</v>
      </c>
      <c r="DI13" s="27">
        <f t="shared" si="12"/>
        <v>211538.08499999996</v>
      </c>
      <c r="DJ13" s="28"/>
      <c r="DK13" s="28"/>
      <c r="DL13" s="28"/>
      <c r="DM13" s="29"/>
      <c r="DN13" s="28"/>
      <c r="DO13" s="29"/>
      <c r="DP13" s="29"/>
      <c r="DQ13" s="29"/>
      <c r="DR13" s="29"/>
      <c r="DS13" s="29"/>
      <c r="DT13" s="29"/>
      <c r="DU13" s="29"/>
      <c r="DV13" s="28"/>
      <c r="DW13" s="28"/>
      <c r="DX13" s="28"/>
      <c r="DY13" s="28"/>
      <c r="DZ13" s="28"/>
      <c r="EA13" s="28"/>
      <c r="EB13" s="28"/>
      <c r="EC13" s="26">
        <f t="shared" si="13"/>
        <v>0</v>
      </c>
      <c r="ED13" s="27">
        <f t="shared" si="13"/>
        <v>0</v>
      </c>
      <c r="EE13" s="27">
        <f t="shared" si="13"/>
        <v>0</v>
      </c>
    </row>
    <row r="14" spans="1:135" s="36" customFormat="1" ht="15" customHeight="1" x14ac:dyDescent="0.25">
      <c r="A14" s="7">
        <v>5</v>
      </c>
      <c r="B14" s="3" t="s">
        <v>15</v>
      </c>
      <c r="C14" s="24">
        <v>533.79999999999995</v>
      </c>
      <c r="D14" s="24">
        <v>0</v>
      </c>
      <c r="E14" s="26">
        <f t="shared" si="15"/>
        <v>161606.1</v>
      </c>
      <c r="F14" s="27">
        <f t="shared" si="15"/>
        <v>161606.1</v>
      </c>
      <c r="G14" s="27">
        <f t="shared" si="0"/>
        <v>127616.689</v>
      </c>
      <c r="H14" s="27">
        <f t="shared" si="1"/>
        <v>78.967742554272391</v>
      </c>
      <c r="I14" s="27">
        <f t="shared" si="2"/>
        <v>78.967742554272391</v>
      </c>
      <c r="J14" s="26">
        <f t="shared" si="3"/>
        <v>49846</v>
      </c>
      <c r="K14" s="27">
        <f t="shared" si="4"/>
        <v>49846</v>
      </c>
      <c r="L14" s="27">
        <f t="shared" si="5"/>
        <v>34574.888999999996</v>
      </c>
      <c r="M14" s="27">
        <f t="shared" si="16"/>
        <v>69.363417325362107</v>
      </c>
      <c r="N14" s="27">
        <f t="shared" si="17"/>
        <v>69.363417325362107</v>
      </c>
      <c r="O14" s="26">
        <f t="shared" si="6"/>
        <v>24463</v>
      </c>
      <c r="P14" s="27">
        <f t="shared" si="6"/>
        <v>24463</v>
      </c>
      <c r="Q14" s="27">
        <f t="shared" si="6"/>
        <v>17700.197</v>
      </c>
      <c r="R14" s="27">
        <f t="shared" si="18"/>
        <v>72.3549728160896</v>
      </c>
      <c r="S14" s="28">
        <f t="shared" si="19"/>
        <v>72.3549728160896</v>
      </c>
      <c r="T14" s="29">
        <v>200</v>
      </c>
      <c r="U14" s="29">
        <v>200</v>
      </c>
      <c r="V14" s="29">
        <v>847.29300000000001</v>
      </c>
      <c r="W14" s="27">
        <f t="shared" si="20"/>
        <v>423.6465</v>
      </c>
      <c r="X14" s="28">
        <f t="shared" si="21"/>
        <v>423.6465</v>
      </c>
      <c r="Y14" s="29">
        <v>7823</v>
      </c>
      <c r="Z14" s="29">
        <v>7823</v>
      </c>
      <c r="AA14" s="29">
        <v>6059.576</v>
      </c>
      <c r="AB14" s="27">
        <f t="shared" si="22"/>
        <v>77.458468618177164</v>
      </c>
      <c r="AC14" s="28">
        <f t="shared" si="23"/>
        <v>77.458468618177164</v>
      </c>
      <c r="AD14" s="29">
        <v>24263</v>
      </c>
      <c r="AE14" s="29">
        <v>24263</v>
      </c>
      <c r="AF14" s="29">
        <v>16852.903999999999</v>
      </c>
      <c r="AG14" s="27">
        <f t="shared" si="24"/>
        <v>69.459275439970327</v>
      </c>
      <c r="AH14" s="28">
        <f t="shared" si="25"/>
        <v>69.459275439970327</v>
      </c>
      <c r="AI14" s="31">
        <v>560</v>
      </c>
      <c r="AJ14" s="31">
        <v>560</v>
      </c>
      <c r="AK14" s="29">
        <v>312.5</v>
      </c>
      <c r="AL14" s="27">
        <f t="shared" si="26"/>
        <v>55.803571428571431</v>
      </c>
      <c r="AM14" s="28">
        <f t="shared" si="27"/>
        <v>55.803571428571431</v>
      </c>
      <c r="AN14" s="31"/>
      <c r="AO14" s="31"/>
      <c r="AP14" s="29"/>
      <c r="AQ14" s="27"/>
      <c r="AR14" s="28"/>
      <c r="AS14" s="32"/>
      <c r="AT14" s="32"/>
      <c r="AU14" s="28"/>
      <c r="AV14" s="28"/>
      <c r="AW14" s="28"/>
      <c r="AX14" s="28"/>
      <c r="AY14" s="29">
        <v>106092.6</v>
      </c>
      <c r="AZ14" s="29">
        <v>106092.6</v>
      </c>
      <c r="BA14" s="29">
        <v>88410.5</v>
      </c>
      <c r="BB14" s="33"/>
      <c r="BC14" s="33"/>
      <c r="BD14" s="33"/>
      <c r="BE14" s="31">
        <v>4667.5</v>
      </c>
      <c r="BF14" s="31">
        <v>4667.5</v>
      </c>
      <c r="BG14" s="29">
        <v>3631.3</v>
      </c>
      <c r="BH14" s="28"/>
      <c r="BI14" s="28"/>
      <c r="BJ14" s="28"/>
      <c r="BK14" s="28"/>
      <c r="BL14" s="28"/>
      <c r="BM14" s="28"/>
      <c r="BN14" s="26">
        <f t="shared" si="7"/>
        <v>3690</v>
      </c>
      <c r="BO14" s="27">
        <f t="shared" si="8"/>
        <v>3690</v>
      </c>
      <c r="BP14" s="27">
        <f t="shared" si="9"/>
        <v>1410.4110000000001</v>
      </c>
      <c r="BQ14" s="27">
        <f t="shared" si="30"/>
        <v>38.222520325203249</v>
      </c>
      <c r="BR14" s="28">
        <f t="shared" si="31"/>
        <v>38.222520325203249</v>
      </c>
      <c r="BS14" s="29">
        <v>1850</v>
      </c>
      <c r="BT14" s="29">
        <v>1850</v>
      </c>
      <c r="BU14" s="29">
        <v>1104.25</v>
      </c>
      <c r="BV14" s="29">
        <v>1000</v>
      </c>
      <c r="BW14" s="29">
        <v>1000</v>
      </c>
      <c r="BX14" s="29">
        <v>306.161</v>
      </c>
      <c r="BY14" s="29"/>
      <c r="BZ14" s="28"/>
      <c r="CA14" s="29"/>
      <c r="CB14" s="31">
        <v>840</v>
      </c>
      <c r="CC14" s="31">
        <v>840</v>
      </c>
      <c r="CD14" s="29">
        <v>0</v>
      </c>
      <c r="CE14" s="28"/>
      <c r="CF14" s="28"/>
      <c r="CG14" s="28"/>
      <c r="CH14" s="29"/>
      <c r="CI14" s="29"/>
      <c r="CJ14" s="29"/>
      <c r="CK14" s="24"/>
      <c r="CL14" s="24"/>
      <c r="CM14" s="29"/>
      <c r="CN14" s="31">
        <v>13280</v>
      </c>
      <c r="CO14" s="31">
        <v>13280</v>
      </c>
      <c r="CP14" s="29">
        <v>9092.2049999999999</v>
      </c>
      <c r="CQ14" s="31">
        <v>2240</v>
      </c>
      <c r="CR14" s="31">
        <v>2240</v>
      </c>
      <c r="CS14" s="29">
        <v>688.72500000000002</v>
      </c>
      <c r="CT14" s="30"/>
      <c r="CU14" s="30"/>
      <c r="CV14" s="29"/>
      <c r="CW14" s="31">
        <v>30</v>
      </c>
      <c r="CX14" s="31">
        <v>30</v>
      </c>
      <c r="CY14" s="29">
        <v>0</v>
      </c>
      <c r="CZ14" s="28">
        <v>1000</v>
      </c>
      <c r="DA14" s="28">
        <v>1000</v>
      </c>
      <c r="DB14" s="29">
        <v>1000</v>
      </c>
      <c r="DC14" s="28"/>
      <c r="DD14" s="28"/>
      <c r="DE14" s="29"/>
      <c r="DF14" s="28"/>
      <c r="DG14" s="26">
        <f t="shared" si="10"/>
        <v>161606.1</v>
      </c>
      <c r="DH14" s="27">
        <f t="shared" si="11"/>
        <v>161606.1</v>
      </c>
      <c r="DI14" s="27">
        <f t="shared" si="12"/>
        <v>127616.689</v>
      </c>
      <c r="DJ14" s="28"/>
      <c r="DK14" s="28"/>
      <c r="DL14" s="28"/>
      <c r="DM14" s="29"/>
      <c r="DN14" s="28"/>
      <c r="DO14" s="28"/>
      <c r="DP14" s="28"/>
      <c r="DQ14" s="28"/>
      <c r="DR14" s="28"/>
      <c r="DS14" s="28"/>
      <c r="DT14" s="28"/>
      <c r="DU14" s="29"/>
      <c r="DV14" s="28"/>
      <c r="DW14" s="28"/>
      <c r="DX14" s="28"/>
      <c r="DY14" s="28"/>
      <c r="DZ14" s="28"/>
      <c r="EA14" s="28"/>
      <c r="EB14" s="28"/>
      <c r="EC14" s="26">
        <f t="shared" si="13"/>
        <v>0</v>
      </c>
      <c r="ED14" s="27">
        <f t="shared" si="13"/>
        <v>0</v>
      </c>
      <c r="EE14" s="27">
        <f t="shared" si="13"/>
        <v>0</v>
      </c>
    </row>
    <row r="15" spans="1:135" s="36" customFormat="1" ht="15" customHeight="1" x14ac:dyDescent="0.25">
      <c r="A15" s="7">
        <v>6</v>
      </c>
      <c r="B15" s="3" t="s">
        <v>16</v>
      </c>
      <c r="C15" s="24">
        <v>91476.800000000003</v>
      </c>
      <c r="D15" s="24">
        <v>1300.5999999999999</v>
      </c>
      <c r="E15" s="26">
        <f t="shared" si="15"/>
        <v>601752.51</v>
      </c>
      <c r="F15" s="27">
        <f t="shared" si="15"/>
        <v>601752.51</v>
      </c>
      <c r="G15" s="27">
        <f t="shared" si="0"/>
        <v>483809.30059999996</v>
      </c>
      <c r="H15" s="27">
        <f t="shared" si="1"/>
        <v>80.400046956181356</v>
      </c>
      <c r="I15" s="27">
        <f t="shared" si="2"/>
        <v>80.400046956181356</v>
      </c>
      <c r="J15" s="26">
        <f t="shared" si="3"/>
        <v>186163</v>
      </c>
      <c r="K15" s="27">
        <f t="shared" si="4"/>
        <v>186163</v>
      </c>
      <c r="L15" s="27">
        <f t="shared" si="5"/>
        <v>138492.0006</v>
      </c>
      <c r="M15" s="27">
        <f t="shared" si="16"/>
        <v>74.392871086091219</v>
      </c>
      <c r="N15" s="27">
        <f t="shared" si="17"/>
        <v>74.392871086091219</v>
      </c>
      <c r="O15" s="26">
        <f t="shared" si="6"/>
        <v>79080</v>
      </c>
      <c r="P15" s="27">
        <f t="shared" si="6"/>
        <v>79080</v>
      </c>
      <c r="Q15" s="27">
        <f t="shared" si="6"/>
        <v>57106.729999999996</v>
      </c>
      <c r="R15" s="27">
        <f t="shared" si="18"/>
        <v>72.213872028325738</v>
      </c>
      <c r="S15" s="28">
        <f t="shared" si="19"/>
        <v>72.213872028325738</v>
      </c>
      <c r="T15" s="29">
        <v>6130</v>
      </c>
      <c r="U15" s="29">
        <v>6130</v>
      </c>
      <c r="V15" s="29">
        <v>5842.3040000000001</v>
      </c>
      <c r="W15" s="27">
        <f t="shared" si="20"/>
        <v>95.306753670473086</v>
      </c>
      <c r="X15" s="28">
        <f t="shared" si="21"/>
        <v>95.306753670473086</v>
      </c>
      <c r="Y15" s="29">
        <v>3200</v>
      </c>
      <c r="Z15" s="29">
        <v>3200</v>
      </c>
      <c r="AA15" s="29">
        <v>1427.4764</v>
      </c>
      <c r="AB15" s="27">
        <f t="shared" si="22"/>
        <v>44.6086375</v>
      </c>
      <c r="AC15" s="28">
        <f t="shared" si="23"/>
        <v>44.6086375</v>
      </c>
      <c r="AD15" s="29">
        <v>72950</v>
      </c>
      <c r="AE15" s="29">
        <v>72950</v>
      </c>
      <c r="AF15" s="29">
        <v>51264.425999999999</v>
      </c>
      <c r="AG15" s="27">
        <f t="shared" si="24"/>
        <v>70.273373543522965</v>
      </c>
      <c r="AH15" s="28">
        <f t="shared" si="25"/>
        <v>70.273373543522965</v>
      </c>
      <c r="AI15" s="31">
        <v>10416</v>
      </c>
      <c r="AJ15" s="31">
        <v>10416</v>
      </c>
      <c r="AK15" s="29">
        <v>7228.3356000000003</v>
      </c>
      <c r="AL15" s="27">
        <f t="shared" si="26"/>
        <v>69.396463133640552</v>
      </c>
      <c r="AM15" s="28">
        <f t="shared" si="27"/>
        <v>69.396463133640552</v>
      </c>
      <c r="AN15" s="31">
        <v>7000</v>
      </c>
      <c r="AO15" s="31">
        <v>7000</v>
      </c>
      <c r="AP15" s="29">
        <v>5823.3</v>
      </c>
      <c r="AQ15" s="27">
        <f t="shared" si="28"/>
        <v>83.19</v>
      </c>
      <c r="AR15" s="28">
        <f t="shared" si="29"/>
        <v>83.19</v>
      </c>
      <c r="AS15" s="32"/>
      <c r="AT15" s="32"/>
      <c r="AU15" s="28"/>
      <c r="AV15" s="28"/>
      <c r="AW15" s="28"/>
      <c r="AX15" s="28"/>
      <c r="AY15" s="29">
        <v>394463.3</v>
      </c>
      <c r="AZ15" s="29">
        <v>394463.3</v>
      </c>
      <c r="BA15" s="29">
        <v>328719.5</v>
      </c>
      <c r="BB15" s="33"/>
      <c r="BC15" s="33"/>
      <c r="BD15" s="33"/>
      <c r="BE15" s="39">
        <v>13769.2</v>
      </c>
      <c r="BF15" s="39">
        <v>13769.2</v>
      </c>
      <c r="BG15" s="29">
        <v>10712.2</v>
      </c>
      <c r="BH15" s="28"/>
      <c r="BI15" s="28"/>
      <c r="BJ15" s="28"/>
      <c r="BK15" s="28"/>
      <c r="BL15" s="28"/>
      <c r="BM15" s="28"/>
      <c r="BN15" s="26">
        <f t="shared" si="7"/>
        <v>3500</v>
      </c>
      <c r="BO15" s="27">
        <f t="shared" si="8"/>
        <v>3500</v>
      </c>
      <c r="BP15" s="27">
        <f t="shared" si="9"/>
        <v>3893.442</v>
      </c>
      <c r="BQ15" s="27">
        <f t="shared" si="30"/>
        <v>111.24119999999999</v>
      </c>
      <c r="BR15" s="28">
        <f t="shared" si="31"/>
        <v>111.24119999999999</v>
      </c>
      <c r="BS15" s="29">
        <v>3500</v>
      </c>
      <c r="BT15" s="29">
        <v>3500</v>
      </c>
      <c r="BU15" s="29">
        <v>3893.442</v>
      </c>
      <c r="BV15" s="29"/>
      <c r="BW15" s="29"/>
      <c r="BX15" s="29"/>
      <c r="BY15" s="29"/>
      <c r="BZ15" s="28"/>
      <c r="CA15" s="29"/>
      <c r="CB15" s="31"/>
      <c r="CC15" s="31"/>
      <c r="CD15" s="29"/>
      <c r="CE15" s="28"/>
      <c r="CF15" s="28"/>
      <c r="CG15" s="28"/>
      <c r="CH15" s="29">
        <v>7357.01</v>
      </c>
      <c r="CI15" s="29">
        <v>7357.01</v>
      </c>
      <c r="CJ15" s="29">
        <v>5885.6</v>
      </c>
      <c r="CK15" s="24"/>
      <c r="CL15" s="24"/>
      <c r="CM15" s="29"/>
      <c r="CN15" s="31">
        <v>82467</v>
      </c>
      <c r="CO15" s="31">
        <v>82467</v>
      </c>
      <c r="CP15" s="29">
        <v>62471.7166</v>
      </c>
      <c r="CQ15" s="31">
        <v>30000</v>
      </c>
      <c r="CR15" s="31">
        <v>30000</v>
      </c>
      <c r="CS15" s="29">
        <v>23673.8966</v>
      </c>
      <c r="CT15" s="30"/>
      <c r="CU15" s="30"/>
      <c r="CV15" s="29"/>
      <c r="CW15" s="31">
        <v>500</v>
      </c>
      <c r="CX15" s="31">
        <v>500</v>
      </c>
      <c r="CY15" s="29">
        <v>415</v>
      </c>
      <c r="CZ15" s="28"/>
      <c r="DA15" s="28"/>
      <c r="DB15" s="29"/>
      <c r="DC15" s="28"/>
      <c r="DD15" s="28"/>
      <c r="DE15" s="29">
        <v>126</v>
      </c>
      <c r="DF15" s="28"/>
      <c r="DG15" s="26">
        <f t="shared" si="10"/>
        <v>601752.51</v>
      </c>
      <c r="DH15" s="27">
        <f t="shared" si="11"/>
        <v>601752.51</v>
      </c>
      <c r="DI15" s="27">
        <f t="shared" si="12"/>
        <v>483809.30059999996</v>
      </c>
      <c r="DJ15" s="28"/>
      <c r="DK15" s="28"/>
      <c r="DL15" s="28"/>
      <c r="DM15" s="29"/>
      <c r="DN15" s="28"/>
      <c r="DO15" s="28"/>
      <c r="DP15" s="28"/>
      <c r="DQ15" s="28"/>
      <c r="DR15" s="28"/>
      <c r="DS15" s="28"/>
      <c r="DT15" s="28"/>
      <c r="DU15" s="29"/>
      <c r="DV15" s="28"/>
      <c r="DW15" s="28"/>
      <c r="DX15" s="28"/>
      <c r="DY15" s="28"/>
      <c r="DZ15" s="28"/>
      <c r="EA15" s="28"/>
      <c r="EB15" s="28"/>
      <c r="EC15" s="26">
        <f t="shared" si="13"/>
        <v>0</v>
      </c>
      <c r="ED15" s="27">
        <f t="shared" si="13"/>
        <v>0</v>
      </c>
      <c r="EE15" s="27">
        <f t="shared" si="13"/>
        <v>0</v>
      </c>
    </row>
    <row r="16" spans="1:135" s="36" customFormat="1" ht="15" customHeight="1" x14ac:dyDescent="0.25">
      <c r="A16" s="7">
        <v>7</v>
      </c>
      <c r="B16" s="3" t="s">
        <v>17</v>
      </c>
      <c r="C16" s="24">
        <v>8927</v>
      </c>
      <c r="D16" s="24">
        <v>20</v>
      </c>
      <c r="E16" s="26">
        <f t="shared" si="15"/>
        <v>72722.100000000006</v>
      </c>
      <c r="F16" s="27">
        <f t="shared" si="15"/>
        <v>72722.100000000006</v>
      </c>
      <c r="G16" s="27">
        <f t="shared" si="0"/>
        <v>58934.965999999993</v>
      </c>
      <c r="H16" s="27">
        <f t="shared" si="1"/>
        <v>81.041342315472178</v>
      </c>
      <c r="I16" s="27">
        <f t="shared" si="2"/>
        <v>81.041342315472178</v>
      </c>
      <c r="J16" s="26">
        <f t="shared" si="3"/>
        <v>11886.8</v>
      </c>
      <c r="K16" s="27">
        <f t="shared" si="4"/>
        <v>11886.8</v>
      </c>
      <c r="L16" s="27">
        <f t="shared" si="5"/>
        <v>8381.0660000000007</v>
      </c>
      <c r="M16" s="27">
        <f t="shared" si="16"/>
        <v>70.507335868358183</v>
      </c>
      <c r="N16" s="27">
        <f t="shared" si="17"/>
        <v>70.507335868358183</v>
      </c>
      <c r="O16" s="26">
        <f t="shared" si="6"/>
        <v>5976.8</v>
      </c>
      <c r="P16" s="27">
        <f t="shared" si="6"/>
        <v>5976.8</v>
      </c>
      <c r="Q16" s="27">
        <f t="shared" si="6"/>
        <v>3664.8130000000001</v>
      </c>
      <c r="R16" s="27">
        <f t="shared" si="18"/>
        <v>61.317310266363265</v>
      </c>
      <c r="S16" s="28">
        <f t="shared" si="19"/>
        <v>61.317310266363265</v>
      </c>
      <c r="T16" s="29"/>
      <c r="U16" s="29"/>
      <c r="V16" s="29">
        <v>81.442999999999998</v>
      </c>
      <c r="W16" s="27"/>
      <c r="X16" s="28"/>
      <c r="Y16" s="29">
        <v>16</v>
      </c>
      <c r="Z16" s="29">
        <v>16</v>
      </c>
      <c r="AA16" s="29">
        <v>27.887</v>
      </c>
      <c r="AB16" s="27">
        <f t="shared" si="22"/>
        <v>174.29374999999999</v>
      </c>
      <c r="AC16" s="28">
        <f t="shared" si="23"/>
        <v>174.29374999999999</v>
      </c>
      <c r="AD16" s="29">
        <v>5976.8</v>
      </c>
      <c r="AE16" s="29">
        <v>5976.8</v>
      </c>
      <c r="AF16" s="29">
        <v>3583.37</v>
      </c>
      <c r="AG16" s="27">
        <f t="shared" si="24"/>
        <v>59.95465801097577</v>
      </c>
      <c r="AH16" s="28">
        <f t="shared" si="25"/>
        <v>59.95465801097577</v>
      </c>
      <c r="AI16" s="31">
        <v>561</v>
      </c>
      <c r="AJ16" s="31">
        <v>561</v>
      </c>
      <c r="AK16" s="29">
        <v>479</v>
      </c>
      <c r="AL16" s="27">
        <f t="shared" si="26"/>
        <v>85.383244206773625</v>
      </c>
      <c r="AM16" s="28">
        <f t="shared" si="27"/>
        <v>85.383244206773625</v>
      </c>
      <c r="AN16" s="32"/>
      <c r="AO16" s="32"/>
      <c r="AP16" s="29"/>
      <c r="AQ16" s="27"/>
      <c r="AR16" s="28"/>
      <c r="AS16" s="32"/>
      <c r="AT16" s="32"/>
      <c r="AU16" s="28"/>
      <c r="AV16" s="28"/>
      <c r="AW16" s="28"/>
      <c r="AX16" s="28"/>
      <c r="AY16" s="29">
        <v>58268.2</v>
      </c>
      <c r="AZ16" s="29">
        <v>58268.2</v>
      </c>
      <c r="BA16" s="29">
        <v>48556.7</v>
      </c>
      <c r="BB16" s="33"/>
      <c r="BC16" s="33"/>
      <c r="BD16" s="33"/>
      <c r="BE16" s="39">
        <v>2567.1</v>
      </c>
      <c r="BF16" s="39">
        <v>2567.1</v>
      </c>
      <c r="BG16" s="29">
        <v>1997.2</v>
      </c>
      <c r="BH16" s="28"/>
      <c r="BI16" s="28"/>
      <c r="BJ16" s="28"/>
      <c r="BK16" s="28"/>
      <c r="BL16" s="28"/>
      <c r="BM16" s="28"/>
      <c r="BN16" s="26">
        <f t="shared" si="7"/>
        <v>123</v>
      </c>
      <c r="BO16" s="27">
        <f t="shared" si="8"/>
        <v>123</v>
      </c>
      <c r="BP16" s="27">
        <f t="shared" si="9"/>
        <v>102.5</v>
      </c>
      <c r="BQ16" s="27">
        <f t="shared" si="30"/>
        <v>83.333333333333343</v>
      </c>
      <c r="BR16" s="28">
        <f t="shared" si="31"/>
        <v>83.333333333333343</v>
      </c>
      <c r="BS16" s="29"/>
      <c r="BT16" s="29"/>
      <c r="BU16" s="29"/>
      <c r="BV16" s="29"/>
      <c r="BW16" s="29"/>
      <c r="BX16" s="29"/>
      <c r="BY16" s="29"/>
      <c r="BZ16" s="28"/>
      <c r="CA16" s="29"/>
      <c r="CB16" s="31">
        <v>123</v>
      </c>
      <c r="CC16" s="31">
        <v>123</v>
      </c>
      <c r="CD16" s="29">
        <v>102.5</v>
      </c>
      <c r="CE16" s="28"/>
      <c r="CF16" s="28"/>
      <c r="CG16" s="28"/>
      <c r="CH16" s="29"/>
      <c r="CI16" s="28"/>
      <c r="CJ16" s="29"/>
      <c r="CK16" s="24"/>
      <c r="CL16" s="24"/>
      <c r="CM16" s="29">
        <v>155.08600000000001</v>
      </c>
      <c r="CN16" s="31">
        <v>5210</v>
      </c>
      <c r="CO16" s="31">
        <v>5210</v>
      </c>
      <c r="CP16" s="29">
        <v>3951.78</v>
      </c>
      <c r="CQ16" s="31">
        <v>1585</v>
      </c>
      <c r="CR16" s="31">
        <v>1585</v>
      </c>
      <c r="CS16" s="29">
        <v>1155.18</v>
      </c>
      <c r="CT16" s="30"/>
      <c r="CU16" s="30"/>
      <c r="CV16" s="29"/>
      <c r="CW16" s="31"/>
      <c r="CX16" s="28"/>
      <c r="CY16" s="29"/>
      <c r="CZ16" s="28"/>
      <c r="DA16" s="28"/>
      <c r="DB16" s="29"/>
      <c r="DC16" s="28"/>
      <c r="DD16" s="28"/>
      <c r="DE16" s="29"/>
      <c r="DF16" s="28"/>
      <c r="DG16" s="26">
        <f t="shared" si="10"/>
        <v>72722.100000000006</v>
      </c>
      <c r="DH16" s="27">
        <f t="shared" si="11"/>
        <v>72722.100000000006</v>
      </c>
      <c r="DI16" s="27">
        <f t="shared" si="12"/>
        <v>58934.965999999993</v>
      </c>
      <c r="DJ16" s="28"/>
      <c r="DK16" s="28"/>
      <c r="DL16" s="28"/>
      <c r="DM16" s="29"/>
      <c r="DN16" s="28"/>
      <c r="DO16" s="28"/>
      <c r="DP16" s="28"/>
      <c r="DQ16" s="28"/>
      <c r="DR16" s="28"/>
      <c r="DS16" s="28"/>
      <c r="DT16" s="28"/>
      <c r="DU16" s="29"/>
      <c r="DV16" s="28"/>
      <c r="DW16" s="28"/>
      <c r="DX16" s="28"/>
      <c r="DY16" s="24"/>
      <c r="DZ16" s="24"/>
      <c r="EA16" s="28"/>
      <c r="EB16" s="28"/>
      <c r="EC16" s="26">
        <f t="shared" si="13"/>
        <v>0</v>
      </c>
      <c r="ED16" s="27">
        <f t="shared" si="13"/>
        <v>0</v>
      </c>
      <c r="EE16" s="27">
        <f t="shared" si="13"/>
        <v>0</v>
      </c>
    </row>
    <row r="17" spans="1:135" s="36" customFormat="1" ht="15" customHeight="1" x14ac:dyDescent="0.25">
      <c r="A17" s="7">
        <v>8</v>
      </c>
      <c r="B17" s="3" t="s">
        <v>18</v>
      </c>
      <c r="C17" s="24">
        <v>42.3</v>
      </c>
      <c r="D17" s="40">
        <v>0</v>
      </c>
      <c r="E17" s="26">
        <f t="shared" si="15"/>
        <v>23570.699999999997</v>
      </c>
      <c r="F17" s="27">
        <f t="shared" si="15"/>
        <v>23570.699999999997</v>
      </c>
      <c r="G17" s="27">
        <f t="shared" si="0"/>
        <v>21799.491000000002</v>
      </c>
      <c r="H17" s="27">
        <f t="shared" si="1"/>
        <v>92.485547735111822</v>
      </c>
      <c r="I17" s="27">
        <f t="shared" si="2"/>
        <v>92.485547735111822</v>
      </c>
      <c r="J17" s="26">
        <f t="shared" si="3"/>
        <v>3586.3</v>
      </c>
      <c r="K17" s="27">
        <f t="shared" si="4"/>
        <v>3586.3</v>
      </c>
      <c r="L17" s="27">
        <f t="shared" si="5"/>
        <v>3178.5709999999999</v>
      </c>
      <c r="M17" s="27">
        <f t="shared" si="16"/>
        <v>88.630928812425054</v>
      </c>
      <c r="N17" s="27">
        <f t="shared" si="17"/>
        <v>88.630928812425054</v>
      </c>
      <c r="O17" s="26">
        <f t="shared" si="6"/>
        <v>1195.5999999999999</v>
      </c>
      <c r="P17" s="27">
        <f t="shared" si="6"/>
        <v>1195.5999999999999</v>
      </c>
      <c r="Q17" s="27">
        <f t="shared" si="6"/>
        <v>860.27100000000007</v>
      </c>
      <c r="R17" s="27">
        <f t="shared" si="18"/>
        <v>71.953077952492478</v>
      </c>
      <c r="S17" s="28">
        <f t="shared" si="19"/>
        <v>71.953077952492478</v>
      </c>
      <c r="T17" s="29">
        <v>0.3</v>
      </c>
      <c r="U17" s="29">
        <v>0.3</v>
      </c>
      <c r="V17" s="29">
        <v>0.47399999999999998</v>
      </c>
      <c r="W17" s="27">
        <f t="shared" si="20"/>
        <v>158</v>
      </c>
      <c r="X17" s="28">
        <f t="shared" si="21"/>
        <v>158</v>
      </c>
      <c r="Y17" s="29">
        <v>2024.7</v>
      </c>
      <c r="Z17" s="29">
        <v>2024.7</v>
      </c>
      <c r="AA17" s="29">
        <v>1863.2</v>
      </c>
      <c r="AB17" s="27">
        <f t="shared" si="22"/>
        <v>92.023509655751468</v>
      </c>
      <c r="AC17" s="28">
        <f t="shared" si="23"/>
        <v>92.023509655751468</v>
      </c>
      <c r="AD17" s="29">
        <v>1195.3</v>
      </c>
      <c r="AE17" s="29">
        <v>1195.3</v>
      </c>
      <c r="AF17" s="29">
        <v>859.79700000000003</v>
      </c>
      <c r="AG17" s="27">
        <f t="shared" si="24"/>
        <v>71.931481636409274</v>
      </c>
      <c r="AH17" s="28">
        <f t="shared" si="25"/>
        <v>71.931481636409274</v>
      </c>
      <c r="AI17" s="31">
        <v>4</v>
      </c>
      <c r="AJ17" s="31">
        <v>4</v>
      </c>
      <c r="AK17" s="29">
        <v>3</v>
      </c>
      <c r="AL17" s="27">
        <f t="shared" si="26"/>
        <v>75</v>
      </c>
      <c r="AM17" s="28">
        <f t="shared" si="27"/>
        <v>75</v>
      </c>
      <c r="AN17" s="32"/>
      <c r="AO17" s="32"/>
      <c r="AP17" s="29"/>
      <c r="AQ17" s="27"/>
      <c r="AR17" s="28"/>
      <c r="AS17" s="32"/>
      <c r="AT17" s="32"/>
      <c r="AU17" s="28"/>
      <c r="AV17" s="28"/>
      <c r="AW17" s="28"/>
      <c r="AX17" s="28"/>
      <c r="AY17" s="29">
        <v>8181</v>
      </c>
      <c r="AZ17" s="29">
        <v>8181</v>
      </c>
      <c r="BA17" s="29">
        <v>6817.5</v>
      </c>
      <c r="BB17" s="33"/>
      <c r="BC17" s="33"/>
      <c r="BD17" s="33"/>
      <c r="BE17" s="29">
        <v>1500</v>
      </c>
      <c r="BF17" s="29">
        <v>1500</v>
      </c>
      <c r="BG17" s="29">
        <v>1500</v>
      </c>
      <c r="BH17" s="28"/>
      <c r="BI17" s="28"/>
      <c r="BJ17" s="28"/>
      <c r="BK17" s="28"/>
      <c r="BL17" s="28"/>
      <c r="BM17" s="28"/>
      <c r="BN17" s="26">
        <f t="shared" si="7"/>
        <v>362</v>
      </c>
      <c r="BO17" s="27">
        <f t="shared" si="8"/>
        <v>362</v>
      </c>
      <c r="BP17" s="27">
        <f t="shared" si="9"/>
        <v>436.1</v>
      </c>
      <c r="BQ17" s="27">
        <f t="shared" si="30"/>
        <v>120.46961325966852</v>
      </c>
      <c r="BR17" s="28">
        <f t="shared" si="31"/>
        <v>120.46961325966852</v>
      </c>
      <c r="BS17" s="29">
        <v>362</v>
      </c>
      <c r="BT17" s="29">
        <v>362</v>
      </c>
      <c r="BU17" s="29">
        <v>436.1</v>
      </c>
      <c r="BV17" s="29"/>
      <c r="BW17" s="29"/>
      <c r="BX17" s="29"/>
      <c r="BY17" s="29"/>
      <c r="BZ17" s="28"/>
      <c r="CA17" s="29"/>
      <c r="CB17" s="31"/>
      <c r="CC17" s="31"/>
      <c r="CD17" s="29"/>
      <c r="CE17" s="28"/>
      <c r="CF17" s="28"/>
      <c r="CG17" s="28"/>
      <c r="CH17" s="29"/>
      <c r="CI17" s="28"/>
      <c r="CJ17" s="29"/>
      <c r="CK17" s="24"/>
      <c r="CL17" s="24"/>
      <c r="CM17" s="29"/>
      <c r="CN17" s="31"/>
      <c r="CO17" s="31"/>
      <c r="CP17" s="29">
        <v>16</v>
      </c>
      <c r="CQ17" s="31"/>
      <c r="CR17" s="31"/>
      <c r="CS17" s="29"/>
      <c r="CT17" s="30"/>
      <c r="CU17" s="30"/>
      <c r="CV17" s="29"/>
      <c r="CW17" s="31"/>
      <c r="CX17" s="28"/>
      <c r="CY17" s="29"/>
      <c r="CZ17" s="29">
        <v>10303.4</v>
      </c>
      <c r="DA17" s="28">
        <v>10303.4</v>
      </c>
      <c r="DB17" s="29">
        <v>10303.42</v>
      </c>
      <c r="DC17" s="28"/>
      <c r="DD17" s="28"/>
      <c r="DE17" s="29"/>
      <c r="DF17" s="28"/>
      <c r="DG17" s="26">
        <f t="shared" si="10"/>
        <v>23570.699999999997</v>
      </c>
      <c r="DH17" s="27">
        <f t="shared" si="11"/>
        <v>23570.699999999997</v>
      </c>
      <c r="DI17" s="27">
        <f t="shared" si="12"/>
        <v>21799.491000000002</v>
      </c>
      <c r="DJ17" s="28"/>
      <c r="DK17" s="28"/>
      <c r="DL17" s="28"/>
      <c r="DM17" s="29"/>
      <c r="DN17" s="28"/>
      <c r="DO17" s="28"/>
      <c r="DP17" s="28"/>
      <c r="DQ17" s="28"/>
      <c r="DR17" s="28"/>
      <c r="DS17" s="28"/>
      <c r="DT17" s="28"/>
      <c r="DU17" s="29"/>
      <c r="DV17" s="28"/>
      <c r="DW17" s="28"/>
      <c r="DX17" s="28"/>
      <c r="DY17" s="28"/>
      <c r="DZ17" s="28"/>
      <c r="EA17" s="28"/>
      <c r="EB17" s="28"/>
      <c r="EC17" s="26">
        <f t="shared" si="13"/>
        <v>0</v>
      </c>
      <c r="ED17" s="27">
        <f t="shared" si="13"/>
        <v>0</v>
      </c>
      <c r="EE17" s="27">
        <f t="shared" si="13"/>
        <v>0</v>
      </c>
    </row>
    <row r="18" spans="1:135" s="36" customFormat="1" ht="15" customHeight="1" x14ac:dyDescent="0.25">
      <c r="A18" s="7">
        <v>9</v>
      </c>
      <c r="B18" s="3" t="s">
        <v>19</v>
      </c>
      <c r="C18" s="24">
        <v>252.1</v>
      </c>
      <c r="D18" s="40">
        <v>0</v>
      </c>
      <c r="E18" s="26">
        <f t="shared" si="15"/>
        <v>4776</v>
      </c>
      <c r="F18" s="27">
        <f t="shared" si="15"/>
        <v>4776</v>
      </c>
      <c r="G18" s="27">
        <f t="shared" si="0"/>
        <v>4016.0119999999997</v>
      </c>
      <c r="H18" s="27">
        <f t="shared" si="1"/>
        <v>84.087353433835844</v>
      </c>
      <c r="I18" s="27">
        <f t="shared" si="2"/>
        <v>84.087353433835844</v>
      </c>
      <c r="J18" s="26">
        <f t="shared" si="3"/>
        <v>958.7</v>
      </c>
      <c r="K18" s="27">
        <f t="shared" si="4"/>
        <v>958.7</v>
      </c>
      <c r="L18" s="27">
        <f t="shared" si="5"/>
        <v>834.91199999999992</v>
      </c>
      <c r="M18" s="27">
        <f t="shared" si="16"/>
        <v>87.087931574006447</v>
      </c>
      <c r="N18" s="27">
        <f t="shared" si="17"/>
        <v>87.087931574006447</v>
      </c>
      <c r="O18" s="26">
        <f t="shared" si="6"/>
        <v>768.7</v>
      </c>
      <c r="P18" s="27">
        <f t="shared" si="6"/>
        <v>768.7</v>
      </c>
      <c r="Q18" s="27">
        <f t="shared" si="6"/>
        <v>684.41199999999992</v>
      </c>
      <c r="R18" s="27">
        <f t="shared" si="18"/>
        <v>89.034994145960695</v>
      </c>
      <c r="S18" s="28">
        <f t="shared" si="19"/>
        <v>89.034994145960695</v>
      </c>
      <c r="T18" s="29">
        <v>29.6</v>
      </c>
      <c r="U18" s="29">
        <v>29.6</v>
      </c>
      <c r="V18" s="29">
        <v>38.17</v>
      </c>
      <c r="W18" s="27">
        <f t="shared" si="20"/>
        <v>128.95270270270268</v>
      </c>
      <c r="X18" s="28">
        <f t="shared" si="21"/>
        <v>128.95270270270268</v>
      </c>
      <c r="Y18" s="29">
        <v>100</v>
      </c>
      <c r="Z18" s="29">
        <v>100</v>
      </c>
      <c r="AA18" s="29">
        <v>60.5</v>
      </c>
      <c r="AB18" s="27">
        <f t="shared" si="22"/>
        <v>60.5</v>
      </c>
      <c r="AC18" s="28">
        <f t="shared" si="23"/>
        <v>60.5</v>
      </c>
      <c r="AD18" s="29">
        <v>739.1</v>
      </c>
      <c r="AE18" s="29">
        <v>739.1</v>
      </c>
      <c r="AF18" s="29">
        <v>646.24199999999996</v>
      </c>
      <c r="AG18" s="27">
        <f t="shared" si="24"/>
        <v>87.436341496414542</v>
      </c>
      <c r="AH18" s="28">
        <f t="shared" si="25"/>
        <v>87.436341496414542</v>
      </c>
      <c r="AI18" s="31"/>
      <c r="AJ18" s="31"/>
      <c r="AK18" s="29"/>
      <c r="AL18" s="27"/>
      <c r="AM18" s="28"/>
      <c r="AN18" s="32"/>
      <c r="AO18" s="32"/>
      <c r="AP18" s="29"/>
      <c r="AQ18" s="27"/>
      <c r="AR18" s="28"/>
      <c r="AS18" s="32"/>
      <c r="AT18" s="32"/>
      <c r="AU18" s="28"/>
      <c r="AV18" s="28"/>
      <c r="AW18" s="28"/>
      <c r="AX18" s="28"/>
      <c r="AY18" s="29">
        <v>3817.3</v>
      </c>
      <c r="AZ18" s="29">
        <v>3817.3</v>
      </c>
      <c r="BA18" s="29">
        <v>3181.1</v>
      </c>
      <c r="BB18" s="33"/>
      <c r="BC18" s="33"/>
      <c r="BD18" s="33"/>
      <c r="BE18" s="39"/>
      <c r="BF18" s="34"/>
      <c r="BG18" s="29"/>
      <c r="BH18" s="28"/>
      <c r="BI18" s="28"/>
      <c r="BJ18" s="28"/>
      <c r="BK18" s="28"/>
      <c r="BL18" s="28"/>
      <c r="BM18" s="28"/>
      <c r="BN18" s="26">
        <f t="shared" si="7"/>
        <v>90</v>
      </c>
      <c r="BO18" s="27">
        <f t="shared" si="8"/>
        <v>90</v>
      </c>
      <c r="BP18" s="27">
        <f t="shared" si="9"/>
        <v>90</v>
      </c>
      <c r="BQ18" s="27">
        <f t="shared" si="30"/>
        <v>100</v>
      </c>
      <c r="BR18" s="28">
        <f t="shared" si="31"/>
        <v>100</v>
      </c>
      <c r="BS18" s="29">
        <v>90</v>
      </c>
      <c r="BT18" s="29">
        <v>90</v>
      </c>
      <c r="BU18" s="29">
        <v>90</v>
      </c>
      <c r="BV18" s="29"/>
      <c r="BW18" s="29"/>
      <c r="BX18" s="29"/>
      <c r="BY18" s="29"/>
      <c r="BZ18" s="28"/>
      <c r="CA18" s="29"/>
      <c r="CB18" s="31"/>
      <c r="CC18" s="31"/>
      <c r="CD18" s="29"/>
      <c r="CE18" s="28"/>
      <c r="CF18" s="28"/>
      <c r="CG18" s="28"/>
      <c r="CH18" s="29"/>
      <c r="CI18" s="28"/>
      <c r="CJ18" s="29"/>
      <c r="CK18" s="24"/>
      <c r="CL18" s="24"/>
      <c r="CM18" s="29"/>
      <c r="CN18" s="31"/>
      <c r="CO18" s="31"/>
      <c r="CP18" s="29"/>
      <c r="CQ18" s="31"/>
      <c r="CR18" s="31"/>
      <c r="CS18" s="29"/>
      <c r="CT18" s="30"/>
      <c r="CU18" s="30"/>
      <c r="CV18" s="29"/>
      <c r="CW18" s="31"/>
      <c r="CX18" s="28"/>
      <c r="CY18" s="29"/>
      <c r="CZ18" s="29"/>
      <c r="DA18" s="28"/>
      <c r="DB18" s="29"/>
      <c r="DC18" s="28"/>
      <c r="DD18" s="28"/>
      <c r="DE18" s="29"/>
      <c r="DF18" s="28"/>
      <c r="DG18" s="26">
        <f t="shared" si="10"/>
        <v>4776</v>
      </c>
      <c r="DH18" s="27">
        <f t="shared" si="11"/>
        <v>4776</v>
      </c>
      <c r="DI18" s="27">
        <f t="shared" si="12"/>
        <v>4016.0119999999997</v>
      </c>
      <c r="DJ18" s="28"/>
      <c r="DK18" s="28"/>
      <c r="DL18" s="28"/>
      <c r="DM18" s="29"/>
      <c r="DN18" s="28"/>
      <c r="DO18" s="28"/>
      <c r="DP18" s="28"/>
      <c r="DQ18" s="28"/>
      <c r="DR18" s="28"/>
      <c r="DS18" s="28"/>
      <c r="DT18" s="28"/>
      <c r="DU18" s="29"/>
      <c r="DV18" s="28"/>
      <c r="DW18" s="28"/>
      <c r="DX18" s="28"/>
      <c r="DY18" s="28"/>
      <c r="DZ18" s="28"/>
      <c r="EA18" s="28"/>
      <c r="EB18" s="28"/>
      <c r="EC18" s="26">
        <f t="shared" si="13"/>
        <v>0</v>
      </c>
      <c r="ED18" s="27">
        <f t="shared" si="13"/>
        <v>0</v>
      </c>
      <c r="EE18" s="27">
        <f t="shared" si="13"/>
        <v>0</v>
      </c>
    </row>
    <row r="19" spans="1:135" s="36" customFormat="1" ht="15" customHeight="1" x14ac:dyDescent="0.25">
      <c r="A19" s="7">
        <v>10</v>
      </c>
      <c r="B19" s="3" t="s">
        <v>20</v>
      </c>
      <c r="C19" s="24">
        <v>22640.799999999999</v>
      </c>
      <c r="D19" s="24">
        <v>0</v>
      </c>
      <c r="E19" s="26">
        <f t="shared" si="15"/>
        <v>95401.7</v>
      </c>
      <c r="F19" s="27">
        <f t="shared" si="15"/>
        <v>95401.7</v>
      </c>
      <c r="G19" s="27">
        <f t="shared" si="0"/>
        <v>77974.81</v>
      </c>
      <c r="H19" s="27">
        <f t="shared" si="1"/>
        <v>81.733145216489859</v>
      </c>
      <c r="I19" s="27">
        <f t="shared" si="2"/>
        <v>81.733145216489859</v>
      </c>
      <c r="J19" s="26">
        <f t="shared" si="3"/>
        <v>12502.7</v>
      </c>
      <c r="K19" s="27">
        <f t="shared" si="4"/>
        <v>12502.7</v>
      </c>
      <c r="L19" s="27">
        <f t="shared" si="5"/>
        <v>8892.31</v>
      </c>
      <c r="M19" s="27">
        <f t="shared" si="16"/>
        <v>71.123117406640162</v>
      </c>
      <c r="N19" s="27">
        <f t="shared" si="17"/>
        <v>71.123117406640162</v>
      </c>
      <c r="O19" s="26">
        <f t="shared" si="6"/>
        <v>5993.6</v>
      </c>
      <c r="P19" s="27">
        <f t="shared" si="6"/>
        <v>5993.6</v>
      </c>
      <c r="Q19" s="27">
        <f t="shared" si="6"/>
        <v>3093.44</v>
      </c>
      <c r="R19" s="27">
        <f t="shared" si="18"/>
        <v>51.61238654564869</v>
      </c>
      <c r="S19" s="28">
        <f t="shared" si="19"/>
        <v>51.61238654564869</v>
      </c>
      <c r="T19" s="29"/>
      <c r="U19" s="29"/>
      <c r="V19" s="29">
        <v>0.85799999999999998</v>
      </c>
      <c r="W19" s="27"/>
      <c r="X19" s="28"/>
      <c r="Y19" s="29">
        <v>4359.1000000000004</v>
      </c>
      <c r="Z19" s="29">
        <v>4359.1000000000004</v>
      </c>
      <c r="AA19" s="29">
        <v>4375.74</v>
      </c>
      <c r="AB19" s="27">
        <f t="shared" si="22"/>
        <v>100.38173017365968</v>
      </c>
      <c r="AC19" s="28">
        <f t="shared" si="23"/>
        <v>100.38173017365968</v>
      </c>
      <c r="AD19" s="29">
        <v>5993.6</v>
      </c>
      <c r="AE19" s="29">
        <v>5993.6</v>
      </c>
      <c r="AF19" s="29">
        <v>3092.5819999999999</v>
      </c>
      <c r="AG19" s="27">
        <f t="shared" si="24"/>
        <v>51.59807127602776</v>
      </c>
      <c r="AH19" s="28">
        <f t="shared" si="25"/>
        <v>51.59807127602776</v>
      </c>
      <c r="AI19" s="31">
        <v>100</v>
      </c>
      <c r="AJ19" s="31">
        <v>100</v>
      </c>
      <c r="AK19" s="29">
        <v>30</v>
      </c>
      <c r="AL19" s="27">
        <f t="shared" si="26"/>
        <v>30</v>
      </c>
      <c r="AM19" s="28">
        <f t="shared" si="27"/>
        <v>30</v>
      </c>
      <c r="AN19" s="32"/>
      <c r="AO19" s="32"/>
      <c r="AP19" s="29"/>
      <c r="AQ19" s="27"/>
      <c r="AR19" s="28"/>
      <c r="AS19" s="32"/>
      <c r="AT19" s="32"/>
      <c r="AU19" s="28"/>
      <c r="AV19" s="28"/>
      <c r="AW19" s="28"/>
      <c r="AX19" s="28"/>
      <c r="AY19" s="29">
        <v>82899</v>
      </c>
      <c r="AZ19" s="29">
        <v>82899</v>
      </c>
      <c r="BA19" s="29">
        <v>69082.5</v>
      </c>
      <c r="BB19" s="33"/>
      <c r="BC19" s="33"/>
      <c r="BD19" s="33"/>
      <c r="BE19" s="39"/>
      <c r="BF19" s="34"/>
      <c r="BG19" s="29"/>
      <c r="BH19" s="28"/>
      <c r="BI19" s="28"/>
      <c r="BJ19" s="28"/>
      <c r="BK19" s="28"/>
      <c r="BL19" s="28"/>
      <c r="BM19" s="28"/>
      <c r="BN19" s="26">
        <f t="shared" si="7"/>
        <v>1080</v>
      </c>
      <c r="BO19" s="27">
        <f t="shared" si="8"/>
        <v>1080</v>
      </c>
      <c r="BP19" s="27">
        <f t="shared" si="9"/>
        <v>685</v>
      </c>
      <c r="BQ19" s="27">
        <f t="shared" si="30"/>
        <v>63.425925925925931</v>
      </c>
      <c r="BR19" s="28">
        <f t="shared" si="31"/>
        <v>63.425925925925931</v>
      </c>
      <c r="BS19" s="29">
        <v>500</v>
      </c>
      <c r="BT19" s="29">
        <v>500</v>
      </c>
      <c r="BU19" s="29">
        <v>195</v>
      </c>
      <c r="BV19" s="29"/>
      <c r="BW19" s="29"/>
      <c r="BX19" s="29"/>
      <c r="BY19" s="29"/>
      <c r="BZ19" s="28"/>
      <c r="CA19" s="29"/>
      <c r="CB19" s="31">
        <v>580</v>
      </c>
      <c r="CC19" s="31">
        <v>580</v>
      </c>
      <c r="CD19" s="29">
        <v>490</v>
      </c>
      <c r="CE19" s="28"/>
      <c r="CF19" s="28"/>
      <c r="CG19" s="28"/>
      <c r="CH19" s="29"/>
      <c r="CI19" s="28"/>
      <c r="CJ19" s="29"/>
      <c r="CK19" s="24"/>
      <c r="CL19" s="24"/>
      <c r="CM19" s="29"/>
      <c r="CN19" s="31">
        <v>370</v>
      </c>
      <c r="CO19" s="31">
        <v>370</v>
      </c>
      <c r="CP19" s="29">
        <v>108.13</v>
      </c>
      <c r="CQ19" s="31">
        <v>370</v>
      </c>
      <c r="CR19" s="31">
        <v>370</v>
      </c>
      <c r="CS19" s="29">
        <v>106.13</v>
      </c>
      <c r="CT19" s="30"/>
      <c r="CU19" s="30"/>
      <c r="CV19" s="29"/>
      <c r="CW19" s="31"/>
      <c r="CX19" s="28"/>
      <c r="CY19" s="29"/>
      <c r="CZ19" s="29"/>
      <c r="DA19" s="28"/>
      <c r="DB19" s="29"/>
      <c r="DC19" s="28">
        <v>600</v>
      </c>
      <c r="DD19" s="28">
        <v>600</v>
      </c>
      <c r="DE19" s="29">
        <v>600</v>
      </c>
      <c r="DF19" s="28"/>
      <c r="DG19" s="26">
        <f t="shared" si="10"/>
        <v>95401.7</v>
      </c>
      <c r="DH19" s="27">
        <f t="shared" si="11"/>
        <v>95401.7</v>
      </c>
      <c r="DI19" s="27">
        <f t="shared" si="12"/>
        <v>77974.81</v>
      </c>
      <c r="DJ19" s="28"/>
      <c r="DK19" s="28"/>
      <c r="DL19" s="28"/>
      <c r="DM19" s="29"/>
      <c r="DN19" s="28"/>
      <c r="DO19" s="28"/>
      <c r="DP19" s="28"/>
      <c r="DQ19" s="28"/>
      <c r="DR19" s="28"/>
      <c r="DS19" s="28"/>
      <c r="DT19" s="28"/>
      <c r="DU19" s="29"/>
      <c r="DV19" s="28"/>
      <c r="DW19" s="28"/>
      <c r="DX19" s="28"/>
      <c r="DY19" s="28"/>
      <c r="DZ19" s="28"/>
      <c r="EA19" s="28"/>
      <c r="EB19" s="28"/>
      <c r="EC19" s="26">
        <f t="shared" si="13"/>
        <v>0</v>
      </c>
      <c r="ED19" s="27">
        <f t="shared" si="13"/>
        <v>0</v>
      </c>
      <c r="EE19" s="27">
        <f t="shared" si="13"/>
        <v>0</v>
      </c>
    </row>
    <row r="20" spans="1:135" s="36" customFormat="1" ht="15" customHeight="1" x14ac:dyDescent="0.25">
      <c r="A20" s="7">
        <v>11</v>
      </c>
      <c r="B20" s="3" t="s">
        <v>21</v>
      </c>
      <c r="C20" s="24">
        <v>675.9</v>
      </c>
      <c r="D20" s="24">
        <v>0</v>
      </c>
      <c r="E20" s="26">
        <f t="shared" si="15"/>
        <v>116046</v>
      </c>
      <c r="F20" s="27">
        <f t="shared" si="15"/>
        <v>116046</v>
      </c>
      <c r="G20" s="27">
        <f t="shared" si="0"/>
        <v>90574.546000000002</v>
      </c>
      <c r="H20" s="27">
        <f t="shared" si="1"/>
        <v>78.050554090619244</v>
      </c>
      <c r="I20" s="27">
        <f t="shared" si="2"/>
        <v>78.050554090619244</v>
      </c>
      <c r="J20" s="26">
        <f t="shared" si="3"/>
        <v>31830</v>
      </c>
      <c r="K20" s="27">
        <f t="shared" si="4"/>
        <v>31830</v>
      </c>
      <c r="L20" s="27">
        <f t="shared" si="5"/>
        <v>20523.646000000001</v>
      </c>
      <c r="M20" s="27">
        <f t="shared" si="16"/>
        <v>64.478938108702494</v>
      </c>
      <c r="N20" s="27">
        <f t="shared" si="17"/>
        <v>64.478938108702494</v>
      </c>
      <c r="O20" s="26">
        <f t="shared" si="6"/>
        <v>12000</v>
      </c>
      <c r="P20" s="27">
        <f t="shared" si="6"/>
        <v>12000</v>
      </c>
      <c r="Q20" s="27">
        <f t="shared" si="6"/>
        <v>6974.1690000000008</v>
      </c>
      <c r="R20" s="27">
        <f t="shared" si="18"/>
        <v>58.118075000000005</v>
      </c>
      <c r="S20" s="28">
        <f t="shared" si="19"/>
        <v>58.118075000000005</v>
      </c>
      <c r="T20" s="29"/>
      <c r="U20" s="29"/>
      <c r="V20" s="29">
        <v>30.404</v>
      </c>
      <c r="W20" s="27"/>
      <c r="X20" s="28"/>
      <c r="Y20" s="29">
        <v>11300</v>
      </c>
      <c r="Z20" s="29">
        <v>11300</v>
      </c>
      <c r="AA20" s="29">
        <v>4883.1540000000005</v>
      </c>
      <c r="AB20" s="27">
        <f t="shared" si="22"/>
        <v>43.21375221238938</v>
      </c>
      <c r="AC20" s="28">
        <f t="shared" si="23"/>
        <v>43.21375221238938</v>
      </c>
      <c r="AD20" s="29">
        <v>12000</v>
      </c>
      <c r="AE20" s="29">
        <v>12000</v>
      </c>
      <c r="AF20" s="29">
        <v>6943.7650000000003</v>
      </c>
      <c r="AG20" s="27">
        <f t="shared" si="24"/>
        <v>57.86470833333334</v>
      </c>
      <c r="AH20" s="28">
        <f t="shared" si="25"/>
        <v>57.86470833333334</v>
      </c>
      <c r="AI20" s="31">
        <v>1620</v>
      </c>
      <c r="AJ20" s="31">
        <v>1620</v>
      </c>
      <c r="AK20" s="29">
        <v>577.54300000000001</v>
      </c>
      <c r="AL20" s="27">
        <f t="shared" si="26"/>
        <v>35.650802469135797</v>
      </c>
      <c r="AM20" s="28">
        <f t="shared" si="27"/>
        <v>35.650802469135797</v>
      </c>
      <c r="AN20" s="32"/>
      <c r="AO20" s="32"/>
      <c r="AP20" s="29"/>
      <c r="AQ20" s="27"/>
      <c r="AR20" s="28"/>
      <c r="AS20" s="32"/>
      <c r="AT20" s="32"/>
      <c r="AU20" s="28"/>
      <c r="AV20" s="28"/>
      <c r="AW20" s="28"/>
      <c r="AX20" s="28"/>
      <c r="AY20" s="29">
        <v>81882.3</v>
      </c>
      <c r="AZ20" s="29">
        <v>81882.3</v>
      </c>
      <c r="BA20" s="29">
        <v>68235.3</v>
      </c>
      <c r="BB20" s="33"/>
      <c r="BC20" s="33"/>
      <c r="BD20" s="33"/>
      <c r="BE20" s="31">
        <v>2333.6999999999998</v>
      </c>
      <c r="BF20" s="31">
        <v>2333.6999999999998</v>
      </c>
      <c r="BG20" s="29">
        <v>1815.6</v>
      </c>
      <c r="BH20" s="28"/>
      <c r="BI20" s="28"/>
      <c r="BJ20" s="28"/>
      <c r="BK20" s="28"/>
      <c r="BL20" s="28"/>
      <c r="BM20" s="28"/>
      <c r="BN20" s="26">
        <f t="shared" si="7"/>
        <v>1150</v>
      </c>
      <c r="BO20" s="27">
        <f t="shared" si="8"/>
        <v>1150</v>
      </c>
      <c r="BP20" s="27">
        <f t="shared" si="9"/>
        <v>331.91800000000001</v>
      </c>
      <c r="BQ20" s="27">
        <f t="shared" si="30"/>
        <v>28.862434782608698</v>
      </c>
      <c r="BR20" s="28">
        <f t="shared" si="31"/>
        <v>28.862434782608698</v>
      </c>
      <c r="BS20" s="29">
        <v>1150</v>
      </c>
      <c r="BT20" s="29">
        <v>1150</v>
      </c>
      <c r="BU20" s="29">
        <v>307.91800000000001</v>
      </c>
      <c r="BV20" s="29"/>
      <c r="BW20" s="29"/>
      <c r="BX20" s="29"/>
      <c r="BY20" s="29"/>
      <c r="BZ20" s="28"/>
      <c r="CA20" s="29"/>
      <c r="CB20" s="31"/>
      <c r="CC20" s="31"/>
      <c r="CD20" s="29">
        <v>24</v>
      </c>
      <c r="CE20" s="28"/>
      <c r="CF20" s="28"/>
      <c r="CG20" s="28"/>
      <c r="CH20" s="29"/>
      <c r="CI20" s="28"/>
      <c r="CJ20" s="29"/>
      <c r="CK20" s="24"/>
      <c r="CL20" s="24"/>
      <c r="CM20" s="29"/>
      <c r="CN20" s="31">
        <v>5760</v>
      </c>
      <c r="CO20" s="31">
        <v>5760</v>
      </c>
      <c r="CP20" s="29">
        <v>7356.8620000000001</v>
      </c>
      <c r="CQ20" s="31">
        <v>342</v>
      </c>
      <c r="CR20" s="31">
        <v>342</v>
      </c>
      <c r="CS20" s="29">
        <v>0</v>
      </c>
      <c r="CT20" s="30"/>
      <c r="CU20" s="30"/>
      <c r="CV20" s="29"/>
      <c r="CW20" s="31"/>
      <c r="CX20" s="28"/>
      <c r="CY20" s="29">
        <v>400</v>
      </c>
      <c r="CZ20" s="29"/>
      <c r="DA20" s="28"/>
      <c r="DB20" s="29"/>
      <c r="DC20" s="28"/>
      <c r="DD20" s="28"/>
      <c r="DE20" s="29"/>
      <c r="DF20" s="28"/>
      <c r="DG20" s="26">
        <f t="shared" si="10"/>
        <v>116046</v>
      </c>
      <c r="DH20" s="27">
        <f t="shared" si="11"/>
        <v>116046</v>
      </c>
      <c r="DI20" s="27">
        <f t="shared" si="12"/>
        <v>90574.546000000002</v>
      </c>
      <c r="DJ20" s="28"/>
      <c r="DK20" s="28"/>
      <c r="DL20" s="28"/>
      <c r="DM20" s="29"/>
      <c r="DN20" s="28"/>
      <c r="DO20" s="28"/>
      <c r="DP20" s="28"/>
      <c r="DQ20" s="28"/>
      <c r="DR20" s="28"/>
      <c r="DS20" s="28"/>
      <c r="DT20" s="28"/>
      <c r="DU20" s="29"/>
      <c r="DV20" s="28"/>
      <c r="DW20" s="28"/>
      <c r="DX20" s="28"/>
      <c r="DY20" s="28"/>
      <c r="DZ20" s="28"/>
      <c r="EA20" s="28"/>
      <c r="EB20" s="28"/>
      <c r="EC20" s="26">
        <f t="shared" si="13"/>
        <v>0</v>
      </c>
      <c r="ED20" s="27">
        <f t="shared" si="13"/>
        <v>0</v>
      </c>
      <c r="EE20" s="27">
        <f t="shared" si="13"/>
        <v>0</v>
      </c>
    </row>
    <row r="21" spans="1:135" s="36" customFormat="1" ht="15" customHeight="1" x14ac:dyDescent="0.25">
      <c r="A21" s="7">
        <v>12</v>
      </c>
      <c r="B21" s="3" t="s">
        <v>22</v>
      </c>
      <c r="C21" s="24">
        <v>133.19999999999999</v>
      </c>
      <c r="D21" s="24">
        <v>0</v>
      </c>
      <c r="E21" s="26">
        <f t="shared" si="15"/>
        <v>14679.5</v>
      </c>
      <c r="F21" s="27">
        <f t="shared" si="15"/>
        <v>14679.5</v>
      </c>
      <c r="G21" s="27">
        <f t="shared" si="0"/>
        <v>11723.419999999998</v>
      </c>
      <c r="H21" s="27">
        <f t="shared" si="1"/>
        <v>79.862529377703581</v>
      </c>
      <c r="I21" s="27">
        <f t="shared" si="2"/>
        <v>79.862529377703581</v>
      </c>
      <c r="J21" s="26">
        <f t="shared" si="3"/>
        <v>2579.9</v>
      </c>
      <c r="K21" s="27">
        <f t="shared" si="4"/>
        <v>2579.9</v>
      </c>
      <c r="L21" s="27">
        <f t="shared" si="5"/>
        <v>2082.02</v>
      </c>
      <c r="M21" s="27">
        <f t="shared" si="16"/>
        <v>80.701577580526376</v>
      </c>
      <c r="N21" s="27">
        <f t="shared" si="17"/>
        <v>80.701577580526376</v>
      </c>
      <c r="O21" s="26">
        <f t="shared" si="6"/>
        <v>2035.8</v>
      </c>
      <c r="P21" s="27">
        <f t="shared" si="6"/>
        <v>2035.8</v>
      </c>
      <c r="Q21" s="27">
        <f t="shared" si="6"/>
        <v>1500.681</v>
      </c>
      <c r="R21" s="27">
        <f t="shared" si="18"/>
        <v>73.714559386973193</v>
      </c>
      <c r="S21" s="28">
        <f t="shared" si="19"/>
        <v>73.714559386973193</v>
      </c>
      <c r="T21" s="29">
        <v>17.8</v>
      </c>
      <c r="U21" s="29">
        <v>17.8</v>
      </c>
      <c r="V21" s="29">
        <v>85.762</v>
      </c>
      <c r="W21" s="27">
        <f t="shared" si="20"/>
        <v>481.80898876404495</v>
      </c>
      <c r="X21" s="28">
        <f t="shared" si="21"/>
        <v>481.80898876404495</v>
      </c>
      <c r="Y21" s="29">
        <v>480.2</v>
      </c>
      <c r="Z21" s="29">
        <v>480.2</v>
      </c>
      <c r="AA21" s="29">
        <v>480.2</v>
      </c>
      <c r="AB21" s="27">
        <f t="shared" si="22"/>
        <v>100</v>
      </c>
      <c r="AC21" s="28">
        <f t="shared" si="23"/>
        <v>100</v>
      </c>
      <c r="AD21" s="29">
        <v>2018</v>
      </c>
      <c r="AE21" s="29">
        <v>2018</v>
      </c>
      <c r="AF21" s="29">
        <v>1414.9190000000001</v>
      </c>
      <c r="AG21" s="27">
        <f t="shared" si="24"/>
        <v>70.114915758176423</v>
      </c>
      <c r="AH21" s="28">
        <f t="shared" si="25"/>
        <v>70.114915758176423</v>
      </c>
      <c r="AI21" s="31"/>
      <c r="AJ21" s="31"/>
      <c r="AK21" s="29"/>
      <c r="AL21" s="27"/>
      <c r="AM21" s="28"/>
      <c r="AN21" s="32"/>
      <c r="AO21" s="32"/>
      <c r="AP21" s="29"/>
      <c r="AQ21" s="27"/>
      <c r="AR21" s="28"/>
      <c r="AS21" s="32"/>
      <c r="AT21" s="32"/>
      <c r="AU21" s="28"/>
      <c r="AV21" s="28"/>
      <c r="AW21" s="28"/>
      <c r="AX21" s="28"/>
      <c r="AY21" s="29">
        <v>10753.7</v>
      </c>
      <c r="AZ21" s="29">
        <v>10753.7</v>
      </c>
      <c r="BA21" s="29">
        <v>8961.4</v>
      </c>
      <c r="BB21" s="33"/>
      <c r="BC21" s="33"/>
      <c r="BD21" s="33"/>
      <c r="BE21" s="34"/>
      <c r="BF21" s="34"/>
      <c r="BG21" s="29"/>
      <c r="BH21" s="28"/>
      <c r="BI21" s="28"/>
      <c r="BJ21" s="28"/>
      <c r="BK21" s="28"/>
      <c r="BL21" s="28"/>
      <c r="BM21" s="28"/>
      <c r="BN21" s="26">
        <f t="shared" si="7"/>
        <v>63.9</v>
      </c>
      <c r="BO21" s="27">
        <f t="shared" si="8"/>
        <v>63.9</v>
      </c>
      <c r="BP21" s="27">
        <f t="shared" si="9"/>
        <v>61.139000000000003</v>
      </c>
      <c r="BQ21" s="27">
        <f t="shared" si="30"/>
        <v>95.67918622848201</v>
      </c>
      <c r="BR21" s="28">
        <f t="shared" si="31"/>
        <v>95.67918622848201</v>
      </c>
      <c r="BS21" s="29"/>
      <c r="BT21" s="29"/>
      <c r="BU21" s="29"/>
      <c r="BV21" s="29">
        <v>63.9</v>
      </c>
      <c r="BW21" s="29">
        <v>63.9</v>
      </c>
      <c r="BX21" s="29">
        <v>61.139000000000003</v>
      </c>
      <c r="BY21" s="29"/>
      <c r="BZ21" s="28"/>
      <c r="CA21" s="29"/>
      <c r="CB21" s="31"/>
      <c r="CC21" s="31"/>
      <c r="CD21" s="29"/>
      <c r="CE21" s="28"/>
      <c r="CF21" s="28"/>
      <c r="CG21" s="28"/>
      <c r="CH21" s="29"/>
      <c r="CI21" s="28"/>
      <c r="CJ21" s="29"/>
      <c r="CK21" s="24"/>
      <c r="CL21" s="24"/>
      <c r="CM21" s="29"/>
      <c r="CN21" s="31"/>
      <c r="CO21" s="31"/>
      <c r="CP21" s="29">
        <v>40</v>
      </c>
      <c r="CQ21" s="31"/>
      <c r="CR21" s="31"/>
      <c r="CS21" s="29"/>
      <c r="CT21" s="30"/>
      <c r="CU21" s="30"/>
      <c r="CV21" s="29"/>
      <c r="CW21" s="31"/>
      <c r="CX21" s="28"/>
      <c r="CY21" s="29"/>
      <c r="CZ21" s="29">
        <v>1345.9</v>
      </c>
      <c r="DA21" s="29">
        <v>1345.9</v>
      </c>
      <c r="DB21" s="29">
        <v>680</v>
      </c>
      <c r="DC21" s="28"/>
      <c r="DD21" s="28"/>
      <c r="DE21" s="29"/>
      <c r="DF21" s="28"/>
      <c r="DG21" s="26">
        <f t="shared" si="10"/>
        <v>14679.5</v>
      </c>
      <c r="DH21" s="27">
        <f t="shared" si="11"/>
        <v>14679.5</v>
      </c>
      <c r="DI21" s="27">
        <f t="shared" si="12"/>
        <v>11723.419999999998</v>
      </c>
      <c r="DJ21" s="28"/>
      <c r="DK21" s="28"/>
      <c r="DL21" s="28"/>
      <c r="DM21" s="29"/>
      <c r="DN21" s="28"/>
      <c r="DO21" s="28"/>
      <c r="DP21" s="28"/>
      <c r="DQ21" s="28"/>
      <c r="DR21" s="28"/>
      <c r="DS21" s="28"/>
      <c r="DT21" s="28"/>
      <c r="DU21" s="29"/>
      <c r="DV21" s="28"/>
      <c r="DW21" s="28"/>
      <c r="DX21" s="28"/>
      <c r="DY21" s="28"/>
      <c r="DZ21" s="28"/>
      <c r="EA21" s="28"/>
      <c r="EB21" s="28"/>
      <c r="EC21" s="26">
        <f t="shared" si="13"/>
        <v>0</v>
      </c>
      <c r="ED21" s="27">
        <f t="shared" si="13"/>
        <v>0</v>
      </c>
      <c r="EE21" s="27">
        <f t="shared" si="13"/>
        <v>0</v>
      </c>
    </row>
    <row r="22" spans="1:135" s="41" customFormat="1" ht="15" customHeight="1" x14ac:dyDescent="0.25">
      <c r="A22" s="7">
        <v>13</v>
      </c>
      <c r="B22" s="3" t="s">
        <v>23</v>
      </c>
      <c r="C22" s="24">
        <v>1132.5</v>
      </c>
      <c r="D22" s="24">
        <v>0</v>
      </c>
      <c r="E22" s="26">
        <f t="shared" si="15"/>
        <v>99564.38</v>
      </c>
      <c r="F22" s="27">
        <f t="shared" si="15"/>
        <v>99564.38</v>
      </c>
      <c r="G22" s="27">
        <f t="shared" si="0"/>
        <v>70923.902000000002</v>
      </c>
      <c r="H22" s="27">
        <f t="shared" si="1"/>
        <v>71.234212476389644</v>
      </c>
      <c r="I22" s="27">
        <f t="shared" si="2"/>
        <v>71.234212476389644</v>
      </c>
      <c r="J22" s="26">
        <f t="shared" si="3"/>
        <v>18031.3</v>
      </c>
      <c r="K22" s="27">
        <f t="shared" si="4"/>
        <v>18031.3</v>
      </c>
      <c r="L22" s="27">
        <f t="shared" si="5"/>
        <v>12443.701999999997</v>
      </c>
      <c r="M22" s="27">
        <f t="shared" si="16"/>
        <v>69.011674144404438</v>
      </c>
      <c r="N22" s="27">
        <f t="shared" si="17"/>
        <v>69.011674144404438</v>
      </c>
      <c r="O22" s="26">
        <f t="shared" si="6"/>
        <v>7987.3</v>
      </c>
      <c r="P22" s="27">
        <f t="shared" si="6"/>
        <v>7987.3</v>
      </c>
      <c r="Q22" s="27">
        <f t="shared" si="6"/>
        <v>5886.5169999999998</v>
      </c>
      <c r="R22" s="27">
        <f t="shared" si="18"/>
        <v>73.69845880335032</v>
      </c>
      <c r="S22" s="28">
        <f t="shared" si="19"/>
        <v>73.69845880335032</v>
      </c>
      <c r="T22" s="29">
        <v>58.3</v>
      </c>
      <c r="U22" s="29">
        <v>58.3</v>
      </c>
      <c r="V22" s="29">
        <v>4.2050000000000001</v>
      </c>
      <c r="W22" s="27">
        <f t="shared" si="20"/>
        <v>7.2126929674099491</v>
      </c>
      <c r="X22" s="28">
        <f t="shared" si="21"/>
        <v>7.2126929674099491</v>
      </c>
      <c r="Y22" s="29">
        <v>5524</v>
      </c>
      <c r="Z22" s="29">
        <v>5524</v>
      </c>
      <c r="AA22" s="29">
        <v>2687.8629999999998</v>
      </c>
      <c r="AB22" s="27">
        <f t="shared" si="22"/>
        <v>48.657910934105722</v>
      </c>
      <c r="AC22" s="28">
        <f t="shared" si="23"/>
        <v>48.657910934105722</v>
      </c>
      <c r="AD22" s="29">
        <v>7929</v>
      </c>
      <c r="AE22" s="29">
        <v>7929</v>
      </c>
      <c r="AF22" s="29">
        <v>5882.3119999999999</v>
      </c>
      <c r="AG22" s="27">
        <f t="shared" si="24"/>
        <v>74.187312397528061</v>
      </c>
      <c r="AH22" s="28">
        <f t="shared" si="25"/>
        <v>74.187312397528061</v>
      </c>
      <c r="AI22" s="31">
        <v>570</v>
      </c>
      <c r="AJ22" s="31">
        <v>570</v>
      </c>
      <c r="AK22" s="29">
        <v>406</v>
      </c>
      <c r="AL22" s="27">
        <f t="shared" si="26"/>
        <v>71.228070175438603</v>
      </c>
      <c r="AM22" s="28">
        <f t="shared" si="27"/>
        <v>71.228070175438603</v>
      </c>
      <c r="AN22" s="32"/>
      <c r="AO22" s="32"/>
      <c r="AP22" s="29"/>
      <c r="AQ22" s="27"/>
      <c r="AR22" s="28"/>
      <c r="AS22" s="32"/>
      <c r="AT22" s="32"/>
      <c r="AU22" s="28"/>
      <c r="AV22" s="28"/>
      <c r="AW22" s="28"/>
      <c r="AX22" s="28"/>
      <c r="AY22" s="29">
        <v>70176.100000000006</v>
      </c>
      <c r="AZ22" s="29">
        <v>70176.100000000006</v>
      </c>
      <c r="BA22" s="29">
        <v>58480.2</v>
      </c>
      <c r="BB22" s="33"/>
      <c r="BC22" s="33"/>
      <c r="BD22" s="33"/>
      <c r="BE22" s="34"/>
      <c r="BF22" s="34"/>
      <c r="BG22" s="29"/>
      <c r="BH22" s="28"/>
      <c r="BI22" s="28"/>
      <c r="BJ22" s="28"/>
      <c r="BK22" s="28"/>
      <c r="BL22" s="28"/>
      <c r="BM22" s="28"/>
      <c r="BN22" s="26">
        <f t="shared" si="7"/>
        <v>750</v>
      </c>
      <c r="BO22" s="27">
        <f t="shared" si="8"/>
        <v>750</v>
      </c>
      <c r="BP22" s="27">
        <f t="shared" si="9"/>
        <v>673.39799999999991</v>
      </c>
      <c r="BQ22" s="27">
        <f t="shared" si="30"/>
        <v>89.786399999999986</v>
      </c>
      <c r="BR22" s="28">
        <f t="shared" si="31"/>
        <v>89.786399999999986</v>
      </c>
      <c r="BS22" s="29"/>
      <c r="BT22" s="29"/>
      <c r="BU22" s="29"/>
      <c r="BV22" s="29">
        <v>750</v>
      </c>
      <c r="BW22" s="29">
        <v>750</v>
      </c>
      <c r="BX22" s="29">
        <v>543.59799999999996</v>
      </c>
      <c r="BY22" s="29"/>
      <c r="BZ22" s="28"/>
      <c r="CA22" s="29"/>
      <c r="CB22" s="31"/>
      <c r="CC22" s="31"/>
      <c r="CD22" s="29">
        <v>129.80000000000001</v>
      </c>
      <c r="CE22" s="28"/>
      <c r="CF22" s="28"/>
      <c r="CG22" s="28"/>
      <c r="CH22" s="29"/>
      <c r="CI22" s="28"/>
      <c r="CJ22" s="29"/>
      <c r="CK22" s="24"/>
      <c r="CL22" s="24"/>
      <c r="CM22" s="29"/>
      <c r="CN22" s="31">
        <v>3200</v>
      </c>
      <c r="CO22" s="31">
        <v>3200</v>
      </c>
      <c r="CP22" s="29">
        <v>2789.924</v>
      </c>
      <c r="CQ22" s="31">
        <v>600</v>
      </c>
      <c r="CR22" s="31">
        <v>600</v>
      </c>
      <c r="CS22" s="29">
        <v>209.17400000000001</v>
      </c>
      <c r="CT22" s="30"/>
      <c r="CU22" s="30"/>
      <c r="CV22" s="29"/>
      <c r="CW22" s="31"/>
      <c r="CX22" s="28"/>
      <c r="CY22" s="29"/>
      <c r="CZ22" s="29"/>
      <c r="DA22" s="29"/>
      <c r="DB22" s="29"/>
      <c r="DC22" s="28"/>
      <c r="DD22" s="28"/>
      <c r="DE22" s="29"/>
      <c r="DF22" s="28"/>
      <c r="DG22" s="26">
        <f t="shared" si="10"/>
        <v>88207.400000000009</v>
      </c>
      <c r="DH22" s="27">
        <f t="shared" si="11"/>
        <v>88207.400000000009</v>
      </c>
      <c r="DI22" s="27">
        <f t="shared" si="12"/>
        <v>70923.902000000002</v>
      </c>
      <c r="DJ22" s="28"/>
      <c r="DK22" s="28"/>
      <c r="DL22" s="28"/>
      <c r="DM22" s="29">
        <v>11356.98</v>
      </c>
      <c r="DN22" s="29">
        <v>11356.98</v>
      </c>
      <c r="DO22" s="28">
        <v>0</v>
      </c>
      <c r="DP22" s="28"/>
      <c r="DQ22" s="28"/>
      <c r="DR22" s="28"/>
      <c r="DS22" s="28"/>
      <c r="DT22" s="28"/>
      <c r="DU22" s="29"/>
      <c r="DV22" s="28"/>
      <c r="DW22" s="28"/>
      <c r="DX22" s="28"/>
      <c r="DY22" s="28"/>
      <c r="DZ22" s="28"/>
      <c r="EA22" s="28"/>
      <c r="EB22" s="28"/>
      <c r="EC22" s="26">
        <f t="shared" si="13"/>
        <v>11356.98</v>
      </c>
      <c r="ED22" s="27">
        <f t="shared" si="13"/>
        <v>11356.98</v>
      </c>
      <c r="EE22" s="27">
        <f t="shared" si="13"/>
        <v>0</v>
      </c>
    </row>
    <row r="23" spans="1:135" s="41" customFormat="1" ht="15" customHeight="1" x14ac:dyDescent="0.25">
      <c r="A23" s="7">
        <v>14</v>
      </c>
      <c r="B23" s="3" t="s">
        <v>24</v>
      </c>
      <c r="C23" s="24">
        <v>442.8</v>
      </c>
      <c r="D23" s="24">
        <v>0</v>
      </c>
      <c r="E23" s="26">
        <f t="shared" si="15"/>
        <v>52278.9</v>
      </c>
      <c r="F23" s="27">
        <f t="shared" si="15"/>
        <v>52278.9</v>
      </c>
      <c r="G23" s="27">
        <f t="shared" si="0"/>
        <v>41031.138999999996</v>
      </c>
      <c r="H23" s="27">
        <f t="shared" si="1"/>
        <v>78.485084804768263</v>
      </c>
      <c r="I23" s="27">
        <f t="shared" si="2"/>
        <v>78.485084804768263</v>
      </c>
      <c r="J23" s="26">
        <f t="shared" si="3"/>
        <v>10302.4</v>
      </c>
      <c r="K23" s="27">
        <f t="shared" si="4"/>
        <v>10302.4</v>
      </c>
      <c r="L23" s="27">
        <f t="shared" si="5"/>
        <v>6050.5389999999998</v>
      </c>
      <c r="M23" s="27">
        <f t="shared" si="16"/>
        <v>58.729412564062741</v>
      </c>
      <c r="N23" s="27">
        <f t="shared" si="17"/>
        <v>58.729412564062741</v>
      </c>
      <c r="O23" s="26">
        <f t="shared" si="6"/>
        <v>4538.3</v>
      </c>
      <c r="P23" s="27">
        <f t="shared" si="6"/>
        <v>4538.3</v>
      </c>
      <c r="Q23" s="27">
        <f t="shared" si="6"/>
        <v>1952.6210000000001</v>
      </c>
      <c r="R23" s="27">
        <f t="shared" si="18"/>
        <v>43.025383954344136</v>
      </c>
      <c r="S23" s="28">
        <f t="shared" si="19"/>
        <v>43.025383954344136</v>
      </c>
      <c r="T23" s="29"/>
      <c r="U23" s="29"/>
      <c r="V23" s="29">
        <v>15.784000000000001</v>
      </c>
      <c r="W23" s="27"/>
      <c r="X23" s="28"/>
      <c r="Y23" s="29">
        <v>2901.3</v>
      </c>
      <c r="Z23" s="29">
        <v>2901.3</v>
      </c>
      <c r="AA23" s="29">
        <v>1930.404</v>
      </c>
      <c r="AB23" s="27">
        <f t="shared" si="22"/>
        <v>66.535828766415051</v>
      </c>
      <c r="AC23" s="28">
        <f t="shared" si="23"/>
        <v>66.535828766415051</v>
      </c>
      <c r="AD23" s="29">
        <v>4538.3</v>
      </c>
      <c r="AE23" s="29">
        <v>4538.3</v>
      </c>
      <c r="AF23" s="29">
        <v>1936.837</v>
      </c>
      <c r="AG23" s="27">
        <f t="shared" si="24"/>
        <v>42.67758852433731</v>
      </c>
      <c r="AH23" s="28">
        <f t="shared" si="25"/>
        <v>42.67758852433731</v>
      </c>
      <c r="AI23" s="31">
        <v>770.8</v>
      </c>
      <c r="AJ23" s="31">
        <v>770.8</v>
      </c>
      <c r="AK23" s="29">
        <v>703.8</v>
      </c>
      <c r="AL23" s="27">
        <f t="shared" si="26"/>
        <v>91.307732226258437</v>
      </c>
      <c r="AM23" s="28">
        <f t="shared" si="27"/>
        <v>91.307732226258437</v>
      </c>
      <c r="AN23" s="32"/>
      <c r="AO23" s="32"/>
      <c r="AP23" s="29"/>
      <c r="AQ23" s="27"/>
      <c r="AR23" s="28"/>
      <c r="AS23" s="32"/>
      <c r="AT23" s="32"/>
      <c r="AU23" s="28"/>
      <c r="AV23" s="28"/>
      <c r="AW23" s="28"/>
      <c r="AX23" s="28"/>
      <c r="AY23" s="29">
        <v>35976.5</v>
      </c>
      <c r="AZ23" s="29">
        <v>35976.5</v>
      </c>
      <c r="BA23" s="29">
        <v>29980.6</v>
      </c>
      <c r="BB23" s="33"/>
      <c r="BC23" s="33"/>
      <c r="BD23" s="33"/>
      <c r="BE23" s="34"/>
      <c r="BF23" s="34"/>
      <c r="BG23" s="29"/>
      <c r="BH23" s="28"/>
      <c r="BI23" s="28"/>
      <c r="BJ23" s="28"/>
      <c r="BK23" s="28"/>
      <c r="BL23" s="28"/>
      <c r="BM23" s="28"/>
      <c r="BN23" s="26">
        <f t="shared" si="7"/>
        <v>482</v>
      </c>
      <c r="BO23" s="27">
        <f t="shared" si="8"/>
        <v>482</v>
      </c>
      <c r="BP23" s="27">
        <f t="shared" si="9"/>
        <v>552.31400000000008</v>
      </c>
      <c r="BQ23" s="27">
        <f t="shared" si="30"/>
        <v>114.58796680497927</v>
      </c>
      <c r="BR23" s="28">
        <f t="shared" si="31"/>
        <v>114.58796680497927</v>
      </c>
      <c r="BS23" s="29"/>
      <c r="BT23" s="29"/>
      <c r="BU23" s="29"/>
      <c r="BV23" s="29">
        <v>200</v>
      </c>
      <c r="BW23" s="29">
        <v>200</v>
      </c>
      <c r="BX23" s="29">
        <v>372.31400000000002</v>
      </c>
      <c r="BY23" s="29"/>
      <c r="BZ23" s="28"/>
      <c r="CA23" s="29"/>
      <c r="CB23" s="31">
        <v>282</v>
      </c>
      <c r="CC23" s="31">
        <v>282</v>
      </c>
      <c r="CD23" s="29">
        <v>180</v>
      </c>
      <c r="CE23" s="28"/>
      <c r="CF23" s="28"/>
      <c r="CG23" s="28"/>
      <c r="CH23" s="29"/>
      <c r="CI23" s="28"/>
      <c r="CJ23" s="29"/>
      <c r="CK23" s="24"/>
      <c r="CL23" s="24"/>
      <c r="CM23" s="29"/>
      <c r="CN23" s="31">
        <v>1610</v>
      </c>
      <c r="CO23" s="31">
        <v>1610</v>
      </c>
      <c r="CP23" s="29">
        <v>911.4</v>
      </c>
      <c r="CQ23" s="31">
        <v>290</v>
      </c>
      <c r="CR23" s="31">
        <v>290</v>
      </c>
      <c r="CS23" s="29">
        <v>31.4</v>
      </c>
      <c r="CT23" s="30"/>
      <c r="CU23" s="30"/>
      <c r="CV23" s="29"/>
      <c r="CW23" s="31"/>
      <c r="CX23" s="28"/>
      <c r="CY23" s="29"/>
      <c r="CZ23" s="29">
        <v>6000</v>
      </c>
      <c r="DA23" s="29">
        <v>6000</v>
      </c>
      <c r="DB23" s="29">
        <v>5000</v>
      </c>
      <c r="DC23" s="28"/>
      <c r="DD23" s="28"/>
      <c r="DE23" s="29"/>
      <c r="DF23" s="28"/>
      <c r="DG23" s="26">
        <f t="shared" si="10"/>
        <v>52278.9</v>
      </c>
      <c r="DH23" s="27">
        <f t="shared" si="11"/>
        <v>52278.9</v>
      </c>
      <c r="DI23" s="27">
        <f t="shared" si="12"/>
        <v>41031.138999999996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9"/>
      <c r="DV23" s="28"/>
      <c r="DW23" s="28"/>
      <c r="DX23" s="28"/>
      <c r="DY23" s="28"/>
      <c r="DZ23" s="28"/>
      <c r="EA23" s="28"/>
      <c r="EB23" s="28"/>
      <c r="EC23" s="26">
        <f t="shared" si="13"/>
        <v>0</v>
      </c>
      <c r="ED23" s="27">
        <f t="shared" si="13"/>
        <v>0</v>
      </c>
      <c r="EE23" s="27">
        <f t="shared" si="13"/>
        <v>0</v>
      </c>
    </row>
    <row r="24" spans="1:135" s="41" customFormat="1" ht="15" customHeight="1" x14ac:dyDescent="0.25">
      <c r="A24" s="7">
        <v>15</v>
      </c>
      <c r="B24" s="3" t="s">
        <v>25</v>
      </c>
      <c r="C24" s="24">
        <v>1091.0999999999999</v>
      </c>
      <c r="D24" s="24">
        <v>0</v>
      </c>
      <c r="E24" s="26">
        <f t="shared" si="15"/>
        <v>10106.299999999999</v>
      </c>
      <c r="F24" s="27">
        <f t="shared" si="15"/>
        <v>10106.299999999999</v>
      </c>
      <c r="G24" s="27">
        <f t="shared" si="0"/>
        <v>8205.0060000000012</v>
      </c>
      <c r="H24" s="27">
        <f t="shared" si="1"/>
        <v>81.187041746237512</v>
      </c>
      <c r="I24" s="27">
        <f t="shared" si="2"/>
        <v>81.187041746237512</v>
      </c>
      <c r="J24" s="26">
        <f t="shared" si="3"/>
        <v>4591.7</v>
      </c>
      <c r="K24" s="27">
        <f t="shared" si="4"/>
        <v>4591.7</v>
      </c>
      <c r="L24" s="27">
        <f t="shared" si="5"/>
        <v>3359.5060000000003</v>
      </c>
      <c r="M24" s="27">
        <f t="shared" si="16"/>
        <v>73.164753794890785</v>
      </c>
      <c r="N24" s="27">
        <f t="shared" si="17"/>
        <v>73.164753794890785</v>
      </c>
      <c r="O24" s="26">
        <f t="shared" si="6"/>
        <v>2175.6999999999998</v>
      </c>
      <c r="P24" s="27">
        <f t="shared" si="6"/>
        <v>2175.6999999999998</v>
      </c>
      <c r="Q24" s="27">
        <f t="shared" si="6"/>
        <v>1478.528</v>
      </c>
      <c r="R24" s="27">
        <f t="shared" si="18"/>
        <v>67.95642781633498</v>
      </c>
      <c r="S24" s="28">
        <f t="shared" si="19"/>
        <v>67.95642781633498</v>
      </c>
      <c r="T24" s="29">
        <v>375.7</v>
      </c>
      <c r="U24" s="29">
        <v>375.7</v>
      </c>
      <c r="V24" s="29">
        <v>220.33600000000001</v>
      </c>
      <c r="W24" s="27">
        <f t="shared" si="20"/>
        <v>58.646792653713078</v>
      </c>
      <c r="X24" s="28">
        <f t="shared" si="21"/>
        <v>58.646792653713078</v>
      </c>
      <c r="Y24" s="29">
        <v>1500</v>
      </c>
      <c r="Z24" s="29">
        <v>1500</v>
      </c>
      <c r="AA24" s="29">
        <v>1251.1780000000001</v>
      </c>
      <c r="AB24" s="27">
        <f t="shared" si="22"/>
        <v>83.411866666666683</v>
      </c>
      <c r="AC24" s="28">
        <f t="shared" si="23"/>
        <v>83.411866666666683</v>
      </c>
      <c r="AD24" s="29">
        <v>1800</v>
      </c>
      <c r="AE24" s="29">
        <v>1800</v>
      </c>
      <c r="AF24" s="29">
        <v>1258.192</v>
      </c>
      <c r="AG24" s="27">
        <f t="shared" si="24"/>
        <v>69.899555555555565</v>
      </c>
      <c r="AH24" s="28">
        <f t="shared" si="25"/>
        <v>69.899555555555565</v>
      </c>
      <c r="AI24" s="31">
        <v>36</v>
      </c>
      <c r="AJ24" s="31">
        <v>36</v>
      </c>
      <c r="AK24" s="29">
        <v>41.5</v>
      </c>
      <c r="AL24" s="27">
        <f t="shared" si="26"/>
        <v>115.27777777777777</v>
      </c>
      <c r="AM24" s="28">
        <f t="shared" si="27"/>
        <v>115.27777777777777</v>
      </c>
      <c r="AN24" s="32"/>
      <c r="AO24" s="32"/>
      <c r="AP24" s="29"/>
      <c r="AQ24" s="27"/>
      <c r="AR24" s="28"/>
      <c r="AS24" s="32"/>
      <c r="AT24" s="32"/>
      <c r="AU24" s="28"/>
      <c r="AV24" s="28"/>
      <c r="AW24" s="28"/>
      <c r="AX24" s="28"/>
      <c r="AY24" s="29">
        <v>4014.6</v>
      </c>
      <c r="AZ24" s="29">
        <v>4014.6</v>
      </c>
      <c r="BA24" s="29">
        <v>3345.5</v>
      </c>
      <c r="BB24" s="33"/>
      <c r="BC24" s="33"/>
      <c r="BD24" s="33"/>
      <c r="BE24" s="34">
        <v>1500</v>
      </c>
      <c r="BF24" s="34">
        <v>1500</v>
      </c>
      <c r="BG24" s="29">
        <v>1500</v>
      </c>
      <c r="BH24" s="28"/>
      <c r="BI24" s="28"/>
      <c r="BJ24" s="28"/>
      <c r="BK24" s="28"/>
      <c r="BL24" s="28"/>
      <c r="BM24" s="28"/>
      <c r="BN24" s="26">
        <f t="shared" si="7"/>
        <v>580</v>
      </c>
      <c r="BO24" s="27">
        <f t="shared" si="8"/>
        <v>580</v>
      </c>
      <c r="BP24" s="27">
        <f t="shared" si="9"/>
        <v>432.3</v>
      </c>
      <c r="BQ24" s="27">
        <f t="shared" si="30"/>
        <v>74.534482758620697</v>
      </c>
      <c r="BR24" s="28">
        <f t="shared" si="31"/>
        <v>74.534482758620697</v>
      </c>
      <c r="BS24" s="29">
        <v>580</v>
      </c>
      <c r="BT24" s="29">
        <v>580</v>
      </c>
      <c r="BU24" s="29">
        <v>432.3</v>
      </c>
      <c r="BV24" s="29"/>
      <c r="BW24" s="28"/>
      <c r="BX24" s="29"/>
      <c r="BY24" s="29"/>
      <c r="BZ24" s="28"/>
      <c r="CA24" s="29"/>
      <c r="CB24" s="31"/>
      <c r="CC24" s="31"/>
      <c r="CD24" s="29"/>
      <c r="CE24" s="28"/>
      <c r="CF24" s="28"/>
      <c r="CG24" s="28"/>
      <c r="CH24" s="29"/>
      <c r="CI24" s="28"/>
      <c r="CJ24" s="29"/>
      <c r="CK24" s="24"/>
      <c r="CL24" s="24"/>
      <c r="CM24" s="29"/>
      <c r="CN24" s="31">
        <v>60</v>
      </c>
      <c r="CO24" s="31">
        <v>60</v>
      </c>
      <c r="CP24" s="29">
        <v>6</v>
      </c>
      <c r="CQ24" s="31"/>
      <c r="CR24" s="31"/>
      <c r="CS24" s="29"/>
      <c r="CT24" s="30"/>
      <c r="CU24" s="30"/>
      <c r="CV24" s="29"/>
      <c r="CW24" s="31"/>
      <c r="CX24" s="28"/>
      <c r="CY24" s="29"/>
      <c r="CZ24" s="28"/>
      <c r="DA24" s="28"/>
      <c r="DB24" s="29"/>
      <c r="DC24" s="28">
        <v>240</v>
      </c>
      <c r="DD24" s="28">
        <v>240</v>
      </c>
      <c r="DE24" s="29">
        <v>150</v>
      </c>
      <c r="DF24" s="28"/>
      <c r="DG24" s="26">
        <f t="shared" si="10"/>
        <v>10106.299999999999</v>
      </c>
      <c r="DH24" s="27">
        <f t="shared" si="11"/>
        <v>10106.299999999999</v>
      </c>
      <c r="DI24" s="27">
        <f t="shared" si="12"/>
        <v>8205.0060000000012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9"/>
      <c r="DV24" s="28"/>
      <c r="DW24" s="28"/>
      <c r="DX24" s="28"/>
      <c r="DY24" s="28"/>
      <c r="DZ24" s="28"/>
      <c r="EA24" s="28"/>
      <c r="EB24" s="28"/>
      <c r="EC24" s="26">
        <f t="shared" si="13"/>
        <v>0</v>
      </c>
      <c r="ED24" s="27">
        <f t="shared" si="13"/>
        <v>0</v>
      </c>
      <c r="EE24" s="27">
        <f t="shared" si="13"/>
        <v>0</v>
      </c>
    </row>
    <row r="25" spans="1:135" s="41" customFormat="1" ht="15" customHeight="1" x14ac:dyDescent="0.25">
      <c r="A25" s="7">
        <v>16</v>
      </c>
      <c r="B25" s="3" t="s">
        <v>26</v>
      </c>
      <c r="C25" s="24">
        <v>3311.1</v>
      </c>
      <c r="D25" s="24">
        <v>0</v>
      </c>
      <c r="E25" s="26">
        <f t="shared" si="15"/>
        <v>12969.8</v>
      </c>
      <c r="F25" s="27">
        <f t="shared" si="15"/>
        <v>12969.8</v>
      </c>
      <c r="G25" s="27">
        <f t="shared" si="0"/>
        <v>10406.264999999999</v>
      </c>
      <c r="H25" s="27">
        <f t="shared" si="1"/>
        <v>80.234583416860701</v>
      </c>
      <c r="I25" s="27">
        <f t="shared" si="2"/>
        <v>80.234583416860701</v>
      </c>
      <c r="J25" s="26">
        <f t="shared" si="3"/>
        <v>5410</v>
      </c>
      <c r="K25" s="27">
        <f t="shared" si="4"/>
        <v>5410</v>
      </c>
      <c r="L25" s="27">
        <f t="shared" si="5"/>
        <v>4106.3649999999998</v>
      </c>
      <c r="M25" s="27">
        <f t="shared" si="16"/>
        <v>75.903234750462104</v>
      </c>
      <c r="N25" s="27">
        <f t="shared" si="17"/>
        <v>75.903234750462104</v>
      </c>
      <c r="O25" s="26">
        <f t="shared" si="6"/>
        <v>910</v>
      </c>
      <c r="P25" s="27">
        <f t="shared" si="6"/>
        <v>910</v>
      </c>
      <c r="Q25" s="27">
        <f t="shared" si="6"/>
        <v>795.77499999999998</v>
      </c>
      <c r="R25" s="27">
        <f t="shared" si="18"/>
        <v>87.44780219780219</v>
      </c>
      <c r="S25" s="28">
        <f t="shared" si="19"/>
        <v>87.44780219780219</v>
      </c>
      <c r="T25" s="29"/>
      <c r="U25" s="29"/>
      <c r="V25" s="29">
        <v>24.776</v>
      </c>
      <c r="W25" s="27"/>
      <c r="X25" s="28"/>
      <c r="Y25" s="29">
        <v>3000</v>
      </c>
      <c r="Z25" s="29">
        <v>3000</v>
      </c>
      <c r="AA25" s="29">
        <v>1427.34</v>
      </c>
      <c r="AB25" s="27">
        <f t="shared" si="22"/>
        <v>47.577999999999996</v>
      </c>
      <c r="AC25" s="28">
        <f t="shared" si="23"/>
        <v>47.577999999999996</v>
      </c>
      <c r="AD25" s="29">
        <v>910</v>
      </c>
      <c r="AE25" s="29">
        <v>910</v>
      </c>
      <c r="AF25" s="29">
        <v>770.99900000000002</v>
      </c>
      <c r="AG25" s="27">
        <f t="shared" si="24"/>
        <v>84.725164835164833</v>
      </c>
      <c r="AH25" s="28">
        <f t="shared" si="25"/>
        <v>84.725164835164833</v>
      </c>
      <c r="AI25" s="31">
        <v>100</v>
      </c>
      <c r="AJ25" s="31">
        <v>100</v>
      </c>
      <c r="AK25" s="29">
        <v>98.25</v>
      </c>
      <c r="AL25" s="27">
        <f t="shared" si="26"/>
        <v>98.25</v>
      </c>
      <c r="AM25" s="28">
        <f t="shared" si="27"/>
        <v>98.25</v>
      </c>
      <c r="AN25" s="32"/>
      <c r="AO25" s="32"/>
      <c r="AP25" s="29"/>
      <c r="AQ25" s="27"/>
      <c r="AR25" s="28"/>
      <c r="AS25" s="32"/>
      <c r="AT25" s="32"/>
      <c r="AU25" s="28"/>
      <c r="AV25" s="28"/>
      <c r="AW25" s="28"/>
      <c r="AX25" s="28"/>
      <c r="AY25" s="29">
        <v>7559.8</v>
      </c>
      <c r="AZ25" s="29">
        <v>7559.8</v>
      </c>
      <c r="BA25" s="29">
        <v>6299.9</v>
      </c>
      <c r="BB25" s="33"/>
      <c r="BC25" s="33"/>
      <c r="BD25" s="33"/>
      <c r="BE25" s="34"/>
      <c r="BF25" s="34"/>
      <c r="BG25" s="29"/>
      <c r="BH25" s="28"/>
      <c r="BI25" s="28"/>
      <c r="BJ25" s="28"/>
      <c r="BK25" s="28"/>
      <c r="BL25" s="28"/>
      <c r="BM25" s="28"/>
      <c r="BN25" s="26">
        <f t="shared" si="7"/>
        <v>1100</v>
      </c>
      <c r="BO25" s="27">
        <f t="shared" si="8"/>
        <v>1100</v>
      </c>
      <c r="BP25" s="27">
        <f t="shared" si="9"/>
        <v>1738.74</v>
      </c>
      <c r="BQ25" s="27">
        <f t="shared" si="30"/>
        <v>158.06727272727272</v>
      </c>
      <c r="BR25" s="28">
        <f t="shared" si="31"/>
        <v>158.06727272727272</v>
      </c>
      <c r="BS25" s="29">
        <v>1100</v>
      </c>
      <c r="BT25" s="29">
        <v>1100</v>
      </c>
      <c r="BU25" s="29">
        <v>1738.74</v>
      </c>
      <c r="BV25" s="29"/>
      <c r="BW25" s="28"/>
      <c r="BX25" s="29"/>
      <c r="BY25" s="29"/>
      <c r="BZ25" s="28"/>
      <c r="CA25" s="29"/>
      <c r="CB25" s="31"/>
      <c r="CC25" s="31"/>
      <c r="CD25" s="29"/>
      <c r="CE25" s="28"/>
      <c r="CF25" s="28"/>
      <c r="CG25" s="28"/>
      <c r="CH25" s="29"/>
      <c r="CI25" s="28"/>
      <c r="CJ25" s="29"/>
      <c r="CK25" s="24"/>
      <c r="CL25" s="24"/>
      <c r="CM25" s="29"/>
      <c r="CN25" s="31">
        <v>300</v>
      </c>
      <c r="CO25" s="31">
        <v>300</v>
      </c>
      <c r="CP25" s="29">
        <v>46.26</v>
      </c>
      <c r="CQ25" s="31">
        <v>300</v>
      </c>
      <c r="CR25" s="31">
        <v>300</v>
      </c>
      <c r="CS25" s="29">
        <v>46.26</v>
      </c>
      <c r="CT25" s="30"/>
      <c r="CU25" s="30"/>
      <c r="CV25" s="29"/>
      <c r="CW25" s="31"/>
      <c r="CX25" s="28"/>
      <c r="CY25" s="29"/>
      <c r="CZ25" s="28"/>
      <c r="DA25" s="28"/>
      <c r="DB25" s="29"/>
      <c r="DC25" s="28"/>
      <c r="DD25" s="28"/>
      <c r="DE25" s="29"/>
      <c r="DF25" s="28"/>
      <c r="DG25" s="26">
        <f t="shared" si="10"/>
        <v>12969.8</v>
      </c>
      <c r="DH25" s="27">
        <f t="shared" si="11"/>
        <v>12969.8</v>
      </c>
      <c r="DI25" s="27">
        <f t="shared" si="12"/>
        <v>10406.264999999999</v>
      </c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9"/>
      <c r="DV25" s="28"/>
      <c r="DW25" s="28"/>
      <c r="DX25" s="28"/>
      <c r="DY25" s="28"/>
      <c r="DZ25" s="28"/>
      <c r="EA25" s="28"/>
      <c r="EB25" s="28"/>
      <c r="EC25" s="26">
        <f t="shared" si="13"/>
        <v>0</v>
      </c>
      <c r="ED25" s="27">
        <f t="shared" si="13"/>
        <v>0</v>
      </c>
      <c r="EE25" s="27">
        <f t="shared" si="13"/>
        <v>0</v>
      </c>
    </row>
    <row r="26" spans="1:135" s="41" customFormat="1" ht="15" customHeight="1" x14ac:dyDescent="0.25">
      <c r="A26" s="7">
        <v>17</v>
      </c>
      <c r="B26" s="3" t="s">
        <v>27</v>
      </c>
      <c r="C26" s="24">
        <v>789.7</v>
      </c>
      <c r="D26" s="24">
        <v>0</v>
      </c>
      <c r="E26" s="26">
        <f t="shared" si="15"/>
        <v>7551.9</v>
      </c>
      <c r="F26" s="27">
        <f t="shared" si="15"/>
        <v>7551.9</v>
      </c>
      <c r="G26" s="27">
        <f t="shared" si="0"/>
        <v>6248.625</v>
      </c>
      <c r="H26" s="27">
        <f t="shared" si="1"/>
        <v>82.742422436737783</v>
      </c>
      <c r="I26" s="27">
        <f t="shared" si="2"/>
        <v>82.742422436737783</v>
      </c>
      <c r="J26" s="26">
        <f t="shared" si="3"/>
        <v>1276.0999999999999</v>
      </c>
      <c r="K26" s="27">
        <f t="shared" si="4"/>
        <v>1276.0999999999999</v>
      </c>
      <c r="L26" s="27">
        <f t="shared" si="5"/>
        <v>1018.7249999999999</v>
      </c>
      <c r="M26" s="27">
        <f t="shared" si="16"/>
        <v>79.831126087297235</v>
      </c>
      <c r="N26" s="27">
        <f t="shared" si="17"/>
        <v>79.831126087297235</v>
      </c>
      <c r="O26" s="26">
        <f t="shared" si="6"/>
        <v>474.45</v>
      </c>
      <c r="P26" s="27">
        <f t="shared" si="6"/>
        <v>474.45</v>
      </c>
      <c r="Q26" s="27">
        <f t="shared" si="6"/>
        <v>401.15</v>
      </c>
      <c r="R26" s="27">
        <f t="shared" si="18"/>
        <v>84.550532195173361</v>
      </c>
      <c r="S26" s="28">
        <f t="shared" si="19"/>
        <v>84.550532195173361</v>
      </c>
      <c r="T26" s="29"/>
      <c r="U26" s="29"/>
      <c r="V26" s="29">
        <v>0</v>
      </c>
      <c r="W26" s="27"/>
      <c r="X26" s="28"/>
      <c r="Y26" s="29">
        <v>596.65</v>
      </c>
      <c r="Z26" s="29">
        <v>596.65</v>
      </c>
      <c r="AA26" s="29">
        <v>435.77499999999998</v>
      </c>
      <c r="AB26" s="27">
        <f t="shared" si="22"/>
        <v>73.036956339562551</v>
      </c>
      <c r="AC26" s="28">
        <f t="shared" si="23"/>
        <v>73.036956339562551</v>
      </c>
      <c r="AD26" s="29">
        <v>474.45</v>
      </c>
      <c r="AE26" s="29">
        <v>474.45</v>
      </c>
      <c r="AF26" s="29">
        <v>401.15</v>
      </c>
      <c r="AG26" s="27">
        <f t="shared" si="24"/>
        <v>84.550532195173361</v>
      </c>
      <c r="AH26" s="28">
        <f t="shared" si="25"/>
        <v>84.550532195173361</v>
      </c>
      <c r="AI26" s="31"/>
      <c r="AJ26" s="31"/>
      <c r="AK26" s="29">
        <v>0</v>
      </c>
      <c r="AL26" s="27"/>
      <c r="AM26" s="28"/>
      <c r="AN26" s="32"/>
      <c r="AO26" s="32"/>
      <c r="AP26" s="29"/>
      <c r="AQ26" s="27"/>
      <c r="AR26" s="28"/>
      <c r="AS26" s="32"/>
      <c r="AT26" s="32"/>
      <c r="AU26" s="28"/>
      <c r="AV26" s="28"/>
      <c r="AW26" s="28"/>
      <c r="AX26" s="28"/>
      <c r="AY26" s="29">
        <v>6275.8</v>
      </c>
      <c r="AZ26" s="29">
        <v>6275.8</v>
      </c>
      <c r="BA26" s="29">
        <v>5229.8999999999996</v>
      </c>
      <c r="BB26" s="33"/>
      <c r="BC26" s="33"/>
      <c r="BD26" s="33"/>
      <c r="BE26" s="34"/>
      <c r="BF26" s="34"/>
      <c r="BG26" s="29"/>
      <c r="BH26" s="28"/>
      <c r="BI26" s="28"/>
      <c r="BJ26" s="28"/>
      <c r="BK26" s="28"/>
      <c r="BL26" s="28"/>
      <c r="BM26" s="28"/>
      <c r="BN26" s="26">
        <f t="shared" si="7"/>
        <v>205</v>
      </c>
      <c r="BO26" s="27">
        <f t="shared" si="8"/>
        <v>205</v>
      </c>
      <c r="BP26" s="27">
        <f t="shared" si="9"/>
        <v>181.8</v>
      </c>
      <c r="BQ26" s="27">
        <f t="shared" si="30"/>
        <v>88.682926829268297</v>
      </c>
      <c r="BR26" s="28">
        <f t="shared" si="31"/>
        <v>88.682926829268297</v>
      </c>
      <c r="BS26" s="29">
        <v>205</v>
      </c>
      <c r="BT26" s="29">
        <v>205</v>
      </c>
      <c r="BU26" s="29">
        <v>181.8</v>
      </c>
      <c r="BV26" s="29"/>
      <c r="BW26" s="28"/>
      <c r="BX26" s="29"/>
      <c r="BY26" s="29"/>
      <c r="BZ26" s="28"/>
      <c r="CA26" s="29"/>
      <c r="CB26" s="31"/>
      <c r="CC26" s="31"/>
      <c r="CD26" s="29"/>
      <c r="CE26" s="28"/>
      <c r="CF26" s="28"/>
      <c r="CG26" s="28"/>
      <c r="CH26" s="29"/>
      <c r="CI26" s="28"/>
      <c r="CJ26" s="29"/>
      <c r="CK26" s="24"/>
      <c r="CL26" s="24"/>
      <c r="CM26" s="29"/>
      <c r="CN26" s="31"/>
      <c r="CO26" s="31"/>
      <c r="CP26" s="29"/>
      <c r="CQ26" s="31"/>
      <c r="CR26" s="31"/>
      <c r="CS26" s="29"/>
      <c r="CT26" s="30"/>
      <c r="CU26" s="30"/>
      <c r="CV26" s="29"/>
      <c r="CW26" s="31"/>
      <c r="CX26" s="28"/>
      <c r="CY26" s="29"/>
      <c r="CZ26" s="28"/>
      <c r="DA26" s="28"/>
      <c r="DB26" s="29"/>
      <c r="DC26" s="28"/>
      <c r="DD26" s="28"/>
      <c r="DE26" s="29"/>
      <c r="DF26" s="28"/>
      <c r="DG26" s="26">
        <f t="shared" si="10"/>
        <v>7551.9</v>
      </c>
      <c r="DH26" s="27">
        <f t="shared" si="11"/>
        <v>7551.9</v>
      </c>
      <c r="DI26" s="27">
        <f t="shared" si="12"/>
        <v>6248.625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9"/>
      <c r="DV26" s="28"/>
      <c r="DW26" s="28"/>
      <c r="DX26" s="28"/>
      <c r="DY26" s="28"/>
      <c r="DZ26" s="28"/>
      <c r="EA26" s="28"/>
      <c r="EB26" s="28"/>
      <c r="EC26" s="26">
        <f t="shared" si="13"/>
        <v>0</v>
      </c>
      <c r="ED26" s="27">
        <f t="shared" si="13"/>
        <v>0</v>
      </c>
      <c r="EE26" s="27">
        <f t="shared" si="13"/>
        <v>0</v>
      </c>
    </row>
    <row r="27" spans="1:135" s="41" customFormat="1" ht="15" customHeight="1" x14ac:dyDescent="0.25">
      <c r="A27" s="7">
        <v>18</v>
      </c>
      <c r="B27" s="3" t="s">
        <v>28</v>
      </c>
      <c r="C27" s="24">
        <v>8213.2000000000007</v>
      </c>
      <c r="D27" s="24">
        <v>0</v>
      </c>
      <c r="E27" s="26">
        <f t="shared" si="15"/>
        <v>18127.900000000001</v>
      </c>
      <c r="F27" s="27">
        <f t="shared" si="15"/>
        <v>18127.900000000001</v>
      </c>
      <c r="G27" s="27">
        <f t="shared" si="0"/>
        <v>14385.849000000002</v>
      </c>
      <c r="H27" s="27">
        <f t="shared" si="1"/>
        <v>79.357504178641776</v>
      </c>
      <c r="I27" s="27">
        <f t="shared" si="2"/>
        <v>79.357504178641776</v>
      </c>
      <c r="J27" s="26">
        <f t="shared" si="3"/>
        <v>5138.5</v>
      </c>
      <c r="K27" s="27">
        <f t="shared" si="4"/>
        <v>5138.5</v>
      </c>
      <c r="L27" s="27">
        <f t="shared" si="5"/>
        <v>3561.3490000000002</v>
      </c>
      <c r="M27" s="27">
        <f t="shared" si="16"/>
        <v>69.30717135350784</v>
      </c>
      <c r="N27" s="27">
        <f t="shared" si="17"/>
        <v>69.30717135350784</v>
      </c>
      <c r="O27" s="26">
        <f t="shared" si="6"/>
        <v>1404.6</v>
      </c>
      <c r="P27" s="27">
        <f t="shared" si="6"/>
        <v>1404.6</v>
      </c>
      <c r="Q27" s="27">
        <f t="shared" si="6"/>
        <v>1172.848</v>
      </c>
      <c r="R27" s="27">
        <f t="shared" si="18"/>
        <v>83.500498362523146</v>
      </c>
      <c r="S27" s="28">
        <f t="shared" si="19"/>
        <v>83.500498362523146</v>
      </c>
      <c r="T27" s="29">
        <v>44.6</v>
      </c>
      <c r="U27" s="29">
        <v>44.6</v>
      </c>
      <c r="V27" s="29">
        <v>33.648000000000003</v>
      </c>
      <c r="W27" s="27">
        <f t="shared" si="20"/>
        <v>75.443946188340817</v>
      </c>
      <c r="X27" s="28">
        <f t="shared" si="21"/>
        <v>75.443946188340817</v>
      </c>
      <c r="Y27" s="29">
        <v>1895.9</v>
      </c>
      <c r="Z27" s="29">
        <v>1895.9</v>
      </c>
      <c r="AA27" s="29">
        <v>1197.425</v>
      </c>
      <c r="AB27" s="27">
        <f t="shared" si="22"/>
        <v>63.158658157075784</v>
      </c>
      <c r="AC27" s="28">
        <f t="shared" si="23"/>
        <v>63.158658157075784</v>
      </c>
      <c r="AD27" s="29">
        <v>1360</v>
      </c>
      <c r="AE27" s="29">
        <v>1360</v>
      </c>
      <c r="AF27" s="29">
        <v>1139.2</v>
      </c>
      <c r="AG27" s="27">
        <f t="shared" si="24"/>
        <v>83.764705882352942</v>
      </c>
      <c r="AH27" s="28">
        <f t="shared" si="25"/>
        <v>83.764705882352942</v>
      </c>
      <c r="AI27" s="31">
        <v>120</v>
      </c>
      <c r="AJ27" s="31">
        <v>120</v>
      </c>
      <c r="AK27" s="29">
        <v>120</v>
      </c>
      <c r="AL27" s="27">
        <f t="shared" si="26"/>
        <v>100</v>
      </c>
      <c r="AM27" s="28">
        <f t="shared" si="27"/>
        <v>100</v>
      </c>
      <c r="AN27" s="32"/>
      <c r="AO27" s="32"/>
      <c r="AP27" s="29"/>
      <c r="AQ27" s="27"/>
      <c r="AR27" s="28"/>
      <c r="AS27" s="32"/>
      <c r="AT27" s="32"/>
      <c r="AU27" s="28"/>
      <c r="AV27" s="28"/>
      <c r="AW27" s="28"/>
      <c r="AX27" s="28"/>
      <c r="AY27" s="29">
        <v>12989.4</v>
      </c>
      <c r="AZ27" s="29">
        <v>12989.4</v>
      </c>
      <c r="BA27" s="29">
        <v>10824.5</v>
      </c>
      <c r="BB27" s="33"/>
      <c r="BC27" s="33"/>
      <c r="BD27" s="33"/>
      <c r="BE27" s="34"/>
      <c r="BF27" s="34"/>
      <c r="BG27" s="29"/>
      <c r="BH27" s="28"/>
      <c r="BI27" s="28"/>
      <c r="BJ27" s="28"/>
      <c r="BK27" s="28"/>
      <c r="BL27" s="28"/>
      <c r="BM27" s="28"/>
      <c r="BN27" s="26">
        <f t="shared" si="7"/>
        <v>1590</v>
      </c>
      <c r="BO27" s="27">
        <f t="shared" si="8"/>
        <v>1590</v>
      </c>
      <c r="BP27" s="27">
        <f t="shared" si="9"/>
        <v>959.87599999999998</v>
      </c>
      <c r="BQ27" s="27">
        <f t="shared" si="30"/>
        <v>60.369559748427669</v>
      </c>
      <c r="BR27" s="28">
        <f t="shared" si="31"/>
        <v>60.369559748427669</v>
      </c>
      <c r="BS27" s="29">
        <v>1590</v>
      </c>
      <c r="BT27" s="29">
        <v>1590</v>
      </c>
      <c r="BU27" s="29">
        <v>959.87599999999998</v>
      </c>
      <c r="BV27" s="29"/>
      <c r="BW27" s="28"/>
      <c r="BX27" s="29"/>
      <c r="BY27" s="29"/>
      <c r="BZ27" s="28"/>
      <c r="CA27" s="29"/>
      <c r="CB27" s="31"/>
      <c r="CC27" s="31"/>
      <c r="CD27" s="29"/>
      <c r="CE27" s="28"/>
      <c r="CF27" s="28"/>
      <c r="CG27" s="28"/>
      <c r="CH27" s="29"/>
      <c r="CI27" s="28"/>
      <c r="CJ27" s="29"/>
      <c r="CK27" s="24"/>
      <c r="CL27" s="24"/>
      <c r="CM27" s="29"/>
      <c r="CN27" s="31">
        <v>128</v>
      </c>
      <c r="CO27" s="31">
        <v>128</v>
      </c>
      <c r="CP27" s="29">
        <v>111.2</v>
      </c>
      <c r="CQ27" s="31">
        <v>108</v>
      </c>
      <c r="CR27" s="31">
        <v>108</v>
      </c>
      <c r="CS27" s="29">
        <v>19.2</v>
      </c>
      <c r="CT27" s="30"/>
      <c r="CU27" s="30"/>
      <c r="CV27" s="29"/>
      <c r="CW27" s="31"/>
      <c r="CX27" s="28"/>
      <c r="CY27" s="29"/>
      <c r="CZ27" s="28"/>
      <c r="DA27" s="28"/>
      <c r="DB27" s="29"/>
      <c r="DC27" s="28"/>
      <c r="DD27" s="28"/>
      <c r="DE27" s="29"/>
      <c r="DF27" s="28"/>
      <c r="DG27" s="26">
        <f t="shared" si="10"/>
        <v>18127.900000000001</v>
      </c>
      <c r="DH27" s="27">
        <f t="shared" si="11"/>
        <v>18127.900000000001</v>
      </c>
      <c r="DI27" s="27">
        <f t="shared" si="12"/>
        <v>14385.849000000002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9"/>
      <c r="DV27" s="28"/>
      <c r="DW27" s="28"/>
      <c r="DX27" s="28"/>
      <c r="DY27" s="28"/>
      <c r="DZ27" s="28"/>
      <c r="EA27" s="28"/>
      <c r="EB27" s="28"/>
      <c r="EC27" s="26">
        <f t="shared" si="13"/>
        <v>0</v>
      </c>
      <c r="ED27" s="27">
        <f t="shared" si="13"/>
        <v>0</v>
      </c>
      <c r="EE27" s="27">
        <f t="shared" si="13"/>
        <v>0</v>
      </c>
    </row>
    <row r="28" spans="1:135" s="41" customFormat="1" ht="15" customHeight="1" x14ac:dyDescent="0.25">
      <c r="A28" s="7">
        <v>19</v>
      </c>
      <c r="B28" s="3" t="s">
        <v>29</v>
      </c>
      <c r="C28" s="24">
        <v>0.4</v>
      </c>
      <c r="D28" s="24">
        <v>0</v>
      </c>
      <c r="E28" s="26">
        <f t="shared" si="15"/>
        <v>54085.1</v>
      </c>
      <c r="F28" s="27">
        <f t="shared" si="15"/>
        <v>54085.1</v>
      </c>
      <c r="G28" s="27">
        <f t="shared" si="0"/>
        <v>40684.797999999995</v>
      </c>
      <c r="H28" s="27">
        <f t="shared" si="1"/>
        <v>75.223671584225599</v>
      </c>
      <c r="I28" s="27">
        <f t="shared" si="2"/>
        <v>75.223671584225599</v>
      </c>
      <c r="J28" s="26">
        <f t="shared" si="3"/>
        <v>11984.5</v>
      </c>
      <c r="K28" s="27">
        <f t="shared" si="4"/>
        <v>11984.5</v>
      </c>
      <c r="L28" s="27">
        <f t="shared" si="5"/>
        <v>3958.3980000000001</v>
      </c>
      <c r="M28" s="27">
        <f t="shared" si="16"/>
        <v>33.029312862447327</v>
      </c>
      <c r="N28" s="27">
        <f t="shared" si="17"/>
        <v>33.029312862447327</v>
      </c>
      <c r="O28" s="26">
        <f t="shared" si="6"/>
        <v>4332.7</v>
      </c>
      <c r="P28" s="27">
        <f t="shared" si="6"/>
        <v>4332.7</v>
      </c>
      <c r="Q28" s="27">
        <f t="shared" si="6"/>
        <v>2096.2019999999998</v>
      </c>
      <c r="R28" s="27">
        <f t="shared" si="18"/>
        <v>48.380963371569685</v>
      </c>
      <c r="S28" s="28">
        <f t="shared" si="19"/>
        <v>48.380963371569685</v>
      </c>
      <c r="T28" s="29"/>
      <c r="U28" s="29"/>
      <c r="V28" s="29">
        <v>0.252</v>
      </c>
      <c r="W28" s="27"/>
      <c r="X28" s="28"/>
      <c r="Y28" s="29">
        <v>2578.3000000000002</v>
      </c>
      <c r="Z28" s="29">
        <v>2578.3000000000002</v>
      </c>
      <c r="AA28" s="29">
        <v>978.38400000000001</v>
      </c>
      <c r="AB28" s="27">
        <f t="shared" si="22"/>
        <v>37.946864212853427</v>
      </c>
      <c r="AC28" s="28">
        <f t="shared" si="23"/>
        <v>37.946864212853427</v>
      </c>
      <c r="AD28" s="29">
        <v>4332.7</v>
      </c>
      <c r="AE28" s="29">
        <v>4332.7</v>
      </c>
      <c r="AF28" s="29">
        <v>2095.9499999999998</v>
      </c>
      <c r="AG28" s="27">
        <f t="shared" si="24"/>
        <v>48.375147136889233</v>
      </c>
      <c r="AH28" s="28">
        <f t="shared" si="25"/>
        <v>48.375147136889233</v>
      </c>
      <c r="AI28" s="31">
        <v>40</v>
      </c>
      <c r="AJ28" s="31">
        <v>40</v>
      </c>
      <c r="AK28" s="29">
        <v>20</v>
      </c>
      <c r="AL28" s="27">
        <f t="shared" si="26"/>
        <v>50</v>
      </c>
      <c r="AM28" s="28">
        <f t="shared" si="27"/>
        <v>50</v>
      </c>
      <c r="AN28" s="32"/>
      <c r="AO28" s="32"/>
      <c r="AP28" s="29"/>
      <c r="AQ28" s="27"/>
      <c r="AR28" s="28"/>
      <c r="AS28" s="32"/>
      <c r="AT28" s="32"/>
      <c r="AU28" s="28"/>
      <c r="AV28" s="28"/>
      <c r="AW28" s="28"/>
      <c r="AX28" s="28"/>
      <c r="AY28" s="29">
        <v>34087.599999999999</v>
      </c>
      <c r="AZ28" s="29">
        <v>34087.599999999999</v>
      </c>
      <c r="BA28" s="29">
        <v>28406.400000000001</v>
      </c>
      <c r="BB28" s="33"/>
      <c r="BC28" s="33"/>
      <c r="BD28" s="33"/>
      <c r="BE28" s="34"/>
      <c r="BF28" s="34"/>
      <c r="BG28" s="29"/>
      <c r="BH28" s="28"/>
      <c r="BI28" s="28"/>
      <c r="BJ28" s="28"/>
      <c r="BK28" s="28"/>
      <c r="BL28" s="28"/>
      <c r="BM28" s="28"/>
      <c r="BN28" s="26">
        <f t="shared" si="7"/>
        <v>1673.5</v>
      </c>
      <c r="BO28" s="27">
        <f t="shared" si="8"/>
        <v>1673.5</v>
      </c>
      <c r="BP28" s="27">
        <f t="shared" si="9"/>
        <v>581.29999999999995</v>
      </c>
      <c r="BQ28" s="27">
        <f t="shared" si="30"/>
        <v>34.735584105168805</v>
      </c>
      <c r="BR28" s="28">
        <f t="shared" si="31"/>
        <v>34.735584105168805</v>
      </c>
      <c r="BS28" s="29">
        <v>1403.5</v>
      </c>
      <c r="BT28" s="29">
        <v>1403.5</v>
      </c>
      <c r="BU28" s="29">
        <v>330</v>
      </c>
      <c r="BV28" s="29"/>
      <c r="BW28" s="28"/>
      <c r="BX28" s="29"/>
      <c r="BY28" s="29"/>
      <c r="BZ28" s="28"/>
      <c r="CA28" s="29"/>
      <c r="CB28" s="31">
        <v>270</v>
      </c>
      <c r="CC28" s="31">
        <v>270</v>
      </c>
      <c r="CD28" s="29">
        <v>251.3</v>
      </c>
      <c r="CE28" s="28"/>
      <c r="CF28" s="28"/>
      <c r="CG28" s="28"/>
      <c r="CH28" s="29"/>
      <c r="CI28" s="28"/>
      <c r="CJ28" s="29"/>
      <c r="CK28" s="24"/>
      <c r="CL28" s="24"/>
      <c r="CM28" s="29"/>
      <c r="CN28" s="31">
        <v>3360</v>
      </c>
      <c r="CO28" s="31">
        <v>3360</v>
      </c>
      <c r="CP28" s="29">
        <v>282.512</v>
      </c>
      <c r="CQ28" s="31">
        <v>960</v>
      </c>
      <c r="CR28" s="31">
        <v>960</v>
      </c>
      <c r="CS28" s="29">
        <v>242.512</v>
      </c>
      <c r="CT28" s="30"/>
      <c r="CU28" s="30"/>
      <c r="CV28" s="29"/>
      <c r="CW28" s="31"/>
      <c r="CX28" s="28"/>
      <c r="CY28" s="29"/>
      <c r="CZ28" s="28">
        <v>8013</v>
      </c>
      <c r="DA28" s="28">
        <v>8013</v>
      </c>
      <c r="DB28" s="29">
        <v>8320</v>
      </c>
      <c r="DC28" s="28"/>
      <c r="DD28" s="28"/>
      <c r="DE28" s="29"/>
      <c r="DF28" s="28"/>
      <c r="DG28" s="26">
        <f t="shared" si="10"/>
        <v>54085.1</v>
      </c>
      <c r="DH28" s="27">
        <f t="shared" si="11"/>
        <v>54085.1</v>
      </c>
      <c r="DI28" s="27">
        <f t="shared" si="12"/>
        <v>40684.797999999995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9"/>
      <c r="DV28" s="28"/>
      <c r="DW28" s="28"/>
      <c r="DX28" s="28"/>
      <c r="DY28" s="28"/>
      <c r="DZ28" s="28"/>
      <c r="EA28" s="28"/>
      <c r="EB28" s="28"/>
      <c r="EC28" s="26">
        <f t="shared" si="13"/>
        <v>0</v>
      </c>
      <c r="ED28" s="27">
        <f t="shared" si="13"/>
        <v>0</v>
      </c>
      <c r="EE28" s="27">
        <f t="shared" si="13"/>
        <v>0</v>
      </c>
    </row>
    <row r="29" spans="1:135" s="41" customFormat="1" ht="15" customHeight="1" x14ac:dyDescent="0.25">
      <c r="A29" s="7">
        <v>20</v>
      </c>
      <c r="B29" s="3" t="s">
        <v>30</v>
      </c>
      <c r="C29" s="24">
        <v>7.4</v>
      </c>
      <c r="D29" s="40">
        <v>0</v>
      </c>
      <c r="E29" s="26">
        <f t="shared" si="15"/>
        <v>13633.3</v>
      </c>
      <c r="F29" s="27">
        <f t="shared" si="15"/>
        <v>13633.3</v>
      </c>
      <c r="G29" s="27">
        <f t="shared" si="0"/>
        <v>11763.2575</v>
      </c>
      <c r="H29" s="27">
        <f t="shared" si="1"/>
        <v>86.283273308736696</v>
      </c>
      <c r="I29" s="27">
        <f t="shared" si="2"/>
        <v>86.283273308736696</v>
      </c>
      <c r="J29" s="26">
        <f t="shared" si="3"/>
        <v>3870.3</v>
      </c>
      <c r="K29" s="27">
        <f t="shared" si="4"/>
        <v>3870.3</v>
      </c>
      <c r="L29" s="27">
        <f t="shared" si="5"/>
        <v>3627.4575000000004</v>
      </c>
      <c r="M29" s="27">
        <f t="shared" si="16"/>
        <v>93.725486396403397</v>
      </c>
      <c r="N29" s="27">
        <f t="shared" si="17"/>
        <v>93.725486396403397</v>
      </c>
      <c r="O29" s="26">
        <f t="shared" si="6"/>
        <v>985.7</v>
      </c>
      <c r="P29" s="27">
        <f t="shared" si="6"/>
        <v>985.7</v>
      </c>
      <c r="Q29" s="27">
        <f t="shared" si="6"/>
        <v>786.90800000000002</v>
      </c>
      <c r="R29" s="27">
        <f t="shared" si="18"/>
        <v>79.832403368164748</v>
      </c>
      <c r="S29" s="28">
        <f t="shared" si="19"/>
        <v>79.832403368164748</v>
      </c>
      <c r="T29" s="29">
        <v>1</v>
      </c>
      <c r="U29" s="29">
        <v>1</v>
      </c>
      <c r="V29" s="29">
        <v>0.25800000000000001</v>
      </c>
      <c r="W29" s="27">
        <f t="shared" si="20"/>
        <v>25.8</v>
      </c>
      <c r="X29" s="28">
        <f t="shared" si="21"/>
        <v>25.8</v>
      </c>
      <c r="Y29" s="29">
        <v>1586.2</v>
      </c>
      <c r="Z29" s="29">
        <v>1586.2</v>
      </c>
      <c r="AA29" s="29">
        <v>1586.2</v>
      </c>
      <c r="AB29" s="27">
        <f t="shared" si="22"/>
        <v>100</v>
      </c>
      <c r="AC29" s="28">
        <f t="shared" si="23"/>
        <v>100</v>
      </c>
      <c r="AD29" s="29">
        <v>984.7</v>
      </c>
      <c r="AE29" s="29">
        <v>984.7</v>
      </c>
      <c r="AF29" s="29">
        <v>786.65</v>
      </c>
      <c r="AG29" s="27">
        <f t="shared" si="24"/>
        <v>79.887275312277851</v>
      </c>
      <c r="AH29" s="28">
        <f t="shared" si="25"/>
        <v>79.887275312277851</v>
      </c>
      <c r="AI29" s="31">
        <v>24</v>
      </c>
      <c r="AJ29" s="31">
        <v>24</v>
      </c>
      <c r="AK29" s="29">
        <v>23</v>
      </c>
      <c r="AL29" s="27">
        <f t="shared" si="26"/>
        <v>95.833333333333343</v>
      </c>
      <c r="AM29" s="28">
        <f t="shared" si="27"/>
        <v>95.833333333333343</v>
      </c>
      <c r="AN29" s="32"/>
      <c r="AO29" s="32"/>
      <c r="AP29" s="29"/>
      <c r="AQ29" s="27"/>
      <c r="AR29" s="28"/>
      <c r="AS29" s="32"/>
      <c r="AT29" s="32"/>
      <c r="AU29" s="28"/>
      <c r="AV29" s="28"/>
      <c r="AW29" s="28"/>
      <c r="AX29" s="28"/>
      <c r="AY29" s="29">
        <v>9763</v>
      </c>
      <c r="AZ29" s="29">
        <v>9763</v>
      </c>
      <c r="BA29" s="29">
        <v>8135.8</v>
      </c>
      <c r="BB29" s="33"/>
      <c r="BC29" s="33"/>
      <c r="BD29" s="33"/>
      <c r="BE29" s="34"/>
      <c r="BF29" s="34"/>
      <c r="BG29" s="29"/>
      <c r="BH29" s="28"/>
      <c r="BI29" s="28"/>
      <c r="BJ29" s="28"/>
      <c r="BK29" s="28"/>
      <c r="BL29" s="28"/>
      <c r="BM29" s="28"/>
      <c r="BN29" s="26">
        <f t="shared" si="7"/>
        <v>1274.4000000000001</v>
      </c>
      <c r="BO29" s="27">
        <f t="shared" si="8"/>
        <v>1274.4000000000001</v>
      </c>
      <c r="BP29" s="27">
        <f t="shared" si="9"/>
        <v>1231.3495</v>
      </c>
      <c r="BQ29" s="27">
        <f t="shared" si="30"/>
        <v>96.621900502197107</v>
      </c>
      <c r="BR29" s="28">
        <f t="shared" si="31"/>
        <v>96.621900502197107</v>
      </c>
      <c r="BS29" s="29">
        <v>1274.4000000000001</v>
      </c>
      <c r="BT29" s="29">
        <v>1274.4000000000001</v>
      </c>
      <c r="BU29" s="29">
        <v>1231.3495</v>
      </c>
      <c r="BV29" s="29"/>
      <c r="BW29" s="28"/>
      <c r="BX29" s="29"/>
      <c r="BY29" s="29"/>
      <c r="BZ29" s="28"/>
      <c r="CA29" s="29"/>
      <c r="CB29" s="31"/>
      <c r="CC29" s="30"/>
      <c r="CD29" s="29"/>
      <c r="CE29" s="28"/>
      <c r="CF29" s="28"/>
      <c r="CG29" s="28"/>
      <c r="CH29" s="29"/>
      <c r="CI29" s="28"/>
      <c r="CJ29" s="29"/>
      <c r="CK29" s="24"/>
      <c r="CL29" s="24"/>
      <c r="CM29" s="29"/>
      <c r="CN29" s="31"/>
      <c r="CO29" s="31"/>
      <c r="CP29" s="29"/>
      <c r="CQ29" s="31"/>
      <c r="CR29" s="31"/>
      <c r="CS29" s="29"/>
      <c r="CT29" s="30"/>
      <c r="CU29" s="30"/>
      <c r="CV29" s="29"/>
      <c r="CW29" s="31"/>
      <c r="CX29" s="28"/>
      <c r="CY29" s="29"/>
      <c r="CZ29" s="28"/>
      <c r="DA29" s="28"/>
      <c r="DB29" s="29"/>
      <c r="DC29" s="28"/>
      <c r="DD29" s="28"/>
      <c r="DE29" s="29"/>
      <c r="DF29" s="28"/>
      <c r="DG29" s="26">
        <f t="shared" si="10"/>
        <v>13633.3</v>
      </c>
      <c r="DH29" s="27">
        <f t="shared" si="11"/>
        <v>13633.3</v>
      </c>
      <c r="DI29" s="27">
        <f t="shared" si="12"/>
        <v>11763.2575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9"/>
      <c r="DV29" s="28"/>
      <c r="DW29" s="28"/>
      <c r="DX29" s="28"/>
      <c r="DY29" s="28"/>
      <c r="DZ29" s="28"/>
      <c r="EA29" s="28"/>
      <c r="EB29" s="28"/>
      <c r="EC29" s="26">
        <f t="shared" si="13"/>
        <v>0</v>
      </c>
      <c r="ED29" s="27">
        <f t="shared" si="13"/>
        <v>0</v>
      </c>
      <c r="EE29" s="27">
        <f t="shared" si="13"/>
        <v>0</v>
      </c>
    </row>
    <row r="30" spans="1:135" s="41" customFormat="1" ht="15" customHeight="1" x14ac:dyDescent="0.25">
      <c r="A30" s="7">
        <v>21</v>
      </c>
      <c r="B30" s="3" t="s">
        <v>31</v>
      </c>
      <c r="C30" s="24">
        <v>1944.8</v>
      </c>
      <c r="D30" s="40">
        <v>0</v>
      </c>
      <c r="E30" s="26">
        <f t="shared" si="15"/>
        <v>8939.2000000000007</v>
      </c>
      <c r="F30" s="27">
        <f t="shared" si="15"/>
        <v>8939.2000000000007</v>
      </c>
      <c r="G30" s="27">
        <f t="shared" si="0"/>
        <v>7580.9179999999997</v>
      </c>
      <c r="H30" s="27">
        <f t="shared" si="1"/>
        <v>84.805329335958461</v>
      </c>
      <c r="I30" s="27">
        <f t="shared" si="2"/>
        <v>84.805329335958461</v>
      </c>
      <c r="J30" s="26">
        <f t="shared" si="3"/>
        <v>1299.2</v>
      </c>
      <c r="K30" s="27">
        <f t="shared" si="4"/>
        <v>1299.2</v>
      </c>
      <c r="L30" s="27">
        <f t="shared" si="5"/>
        <v>1214.1179999999999</v>
      </c>
      <c r="M30" s="27">
        <f t="shared" si="16"/>
        <v>93.451200738916256</v>
      </c>
      <c r="N30" s="27">
        <f t="shared" si="17"/>
        <v>93.451200738916256</v>
      </c>
      <c r="O30" s="26">
        <f t="shared" si="6"/>
        <v>835</v>
      </c>
      <c r="P30" s="27">
        <f t="shared" si="6"/>
        <v>835</v>
      </c>
      <c r="Q30" s="27">
        <f t="shared" si="6"/>
        <v>716.37599999999998</v>
      </c>
      <c r="R30" s="27">
        <f t="shared" si="18"/>
        <v>85.793532934131733</v>
      </c>
      <c r="S30" s="28">
        <f t="shared" si="19"/>
        <v>85.793532934131733</v>
      </c>
      <c r="T30" s="29"/>
      <c r="U30" s="29"/>
      <c r="V30" s="29">
        <v>0.876</v>
      </c>
      <c r="W30" s="27"/>
      <c r="X30" s="28"/>
      <c r="Y30" s="29">
        <v>420.2</v>
      </c>
      <c r="Z30" s="29">
        <v>420.2</v>
      </c>
      <c r="AA30" s="29">
        <v>434.24200000000002</v>
      </c>
      <c r="AB30" s="27">
        <f t="shared" si="22"/>
        <v>103.3417420276059</v>
      </c>
      <c r="AC30" s="28">
        <f t="shared" si="23"/>
        <v>103.3417420276059</v>
      </c>
      <c r="AD30" s="29">
        <v>835</v>
      </c>
      <c r="AE30" s="29">
        <v>835</v>
      </c>
      <c r="AF30" s="29">
        <v>715.5</v>
      </c>
      <c r="AG30" s="27">
        <f t="shared" si="24"/>
        <v>85.688622754491021</v>
      </c>
      <c r="AH30" s="28">
        <f t="shared" si="25"/>
        <v>85.688622754491021</v>
      </c>
      <c r="AI30" s="31">
        <v>44</v>
      </c>
      <c r="AJ30" s="31">
        <v>44</v>
      </c>
      <c r="AK30" s="29">
        <v>51.5</v>
      </c>
      <c r="AL30" s="27">
        <f t="shared" si="26"/>
        <v>117.04545454545455</v>
      </c>
      <c r="AM30" s="28">
        <f t="shared" si="27"/>
        <v>117.04545454545455</v>
      </c>
      <c r="AN30" s="32"/>
      <c r="AO30" s="32"/>
      <c r="AP30" s="29"/>
      <c r="AQ30" s="27"/>
      <c r="AR30" s="28"/>
      <c r="AS30" s="32"/>
      <c r="AT30" s="32"/>
      <c r="AU30" s="28"/>
      <c r="AV30" s="28"/>
      <c r="AW30" s="28"/>
      <c r="AX30" s="28"/>
      <c r="AY30" s="29">
        <v>7640</v>
      </c>
      <c r="AZ30" s="29">
        <v>7640</v>
      </c>
      <c r="BA30" s="29">
        <v>6366.8</v>
      </c>
      <c r="BB30" s="33"/>
      <c r="BC30" s="33"/>
      <c r="BD30" s="33"/>
      <c r="BE30" s="34"/>
      <c r="BF30" s="34"/>
      <c r="BG30" s="29"/>
      <c r="BH30" s="28"/>
      <c r="BI30" s="28"/>
      <c r="BJ30" s="28"/>
      <c r="BK30" s="28"/>
      <c r="BL30" s="28"/>
      <c r="BM30" s="28"/>
      <c r="BN30" s="26">
        <f t="shared" si="7"/>
        <v>0</v>
      </c>
      <c r="BO30" s="27">
        <f t="shared" si="8"/>
        <v>0</v>
      </c>
      <c r="BP30" s="27">
        <f t="shared" si="9"/>
        <v>0</v>
      </c>
      <c r="BQ30" s="27">
        <f t="shared" si="9"/>
        <v>0</v>
      </c>
      <c r="BR30" s="28">
        <v>0</v>
      </c>
      <c r="BS30" s="29"/>
      <c r="BT30" s="29"/>
      <c r="BU30" s="29"/>
      <c r="BV30" s="29"/>
      <c r="BW30" s="28"/>
      <c r="BX30" s="29"/>
      <c r="BY30" s="29"/>
      <c r="BZ30" s="28"/>
      <c r="CA30" s="29"/>
      <c r="CB30" s="31"/>
      <c r="CC30" s="30"/>
      <c r="CD30" s="29"/>
      <c r="CE30" s="28"/>
      <c r="CF30" s="28"/>
      <c r="CG30" s="28"/>
      <c r="CH30" s="29"/>
      <c r="CI30" s="28"/>
      <c r="CJ30" s="29"/>
      <c r="CK30" s="24"/>
      <c r="CL30" s="24"/>
      <c r="CM30" s="29"/>
      <c r="CN30" s="31"/>
      <c r="CO30" s="31"/>
      <c r="CP30" s="29">
        <v>12</v>
      </c>
      <c r="CQ30" s="31"/>
      <c r="CR30" s="31"/>
      <c r="CS30" s="29"/>
      <c r="CT30" s="30"/>
      <c r="CU30" s="30"/>
      <c r="CV30" s="29"/>
      <c r="CW30" s="31"/>
      <c r="CX30" s="28"/>
      <c r="CY30" s="29"/>
      <c r="CZ30" s="28"/>
      <c r="DA30" s="28"/>
      <c r="DB30" s="29"/>
      <c r="DC30" s="28"/>
      <c r="DD30" s="28"/>
      <c r="DE30" s="29"/>
      <c r="DF30" s="28"/>
      <c r="DG30" s="26">
        <f t="shared" si="10"/>
        <v>8939.2000000000007</v>
      </c>
      <c r="DH30" s="27">
        <f t="shared" si="11"/>
        <v>8939.2000000000007</v>
      </c>
      <c r="DI30" s="27">
        <f t="shared" si="12"/>
        <v>7580.9179999999997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9"/>
      <c r="DV30" s="28"/>
      <c r="DW30" s="28"/>
      <c r="DX30" s="28"/>
      <c r="DY30" s="28"/>
      <c r="DZ30" s="28"/>
      <c r="EA30" s="28"/>
      <c r="EB30" s="28"/>
      <c r="EC30" s="26">
        <f t="shared" si="13"/>
        <v>0</v>
      </c>
      <c r="ED30" s="27">
        <f t="shared" si="13"/>
        <v>0</v>
      </c>
      <c r="EE30" s="27">
        <f t="shared" si="13"/>
        <v>0</v>
      </c>
    </row>
    <row r="31" spans="1:135" s="41" customFormat="1" ht="15" customHeight="1" x14ac:dyDescent="0.25">
      <c r="A31" s="7">
        <v>22</v>
      </c>
      <c r="B31" s="3" t="s">
        <v>32</v>
      </c>
      <c r="C31" s="24">
        <v>158.4</v>
      </c>
      <c r="D31" s="40">
        <v>0</v>
      </c>
      <c r="E31" s="26">
        <f t="shared" si="15"/>
        <v>42256.9</v>
      </c>
      <c r="F31" s="27">
        <f t="shared" si="15"/>
        <v>42256.9</v>
      </c>
      <c r="G31" s="27">
        <f t="shared" si="0"/>
        <v>34720.71</v>
      </c>
      <c r="H31" s="27">
        <f t="shared" si="1"/>
        <v>82.165776476741073</v>
      </c>
      <c r="I31" s="27">
        <f t="shared" si="2"/>
        <v>82.165776476741073</v>
      </c>
      <c r="J31" s="26">
        <f t="shared" si="3"/>
        <v>9415</v>
      </c>
      <c r="K31" s="27">
        <f t="shared" si="4"/>
        <v>9415</v>
      </c>
      <c r="L31" s="27">
        <f t="shared" si="5"/>
        <v>7138.6100000000006</v>
      </c>
      <c r="M31" s="27">
        <f t="shared" si="16"/>
        <v>75.821667551779086</v>
      </c>
      <c r="N31" s="27">
        <f t="shared" si="17"/>
        <v>75.821667551779086</v>
      </c>
      <c r="O31" s="26">
        <f t="shared" si="6"/>
        <v>2310</v>
      </c>
      <c r="P31" s="27">
        <f t="shared" si="6"/>
        <v>2310</v>
      </c>
      <c r="Q31" s="27">
        <f t="shared" si="6"/>
        <v>1618.36</v>
      </c>
      <c r="R31" s="27">
        <f t="shared" si="18"/>
        <v>70.058874458874456</v>
      </c>
      <c r="S31" s="28">
        <f t="shared" si="19"/>
        <v>70.058874458874456</v>
      </c>
      <c r="T31" s="29">
        <v>10</v>
      </c>
      <c r="U31" s="29">
        <v>10</v>
      </c>
      <c r="V31" s="29">
        <v>23.712</v>
      </c>
      <c r="W31" s="27">
        <f t="shared" si="20"/>
        <v>237.12</v>
      </c>
      <c r="X31" s="28">
        <f t="shared" si="21"/>
        <v>237.12</v>
      </c>
      <c r="Y31" s="29">
        <v>2355</v>
      </c>
      <c r="Z31" s="29">
        <v>2355</v>
      </c>
      <c r="AA31" s="29">
        <v>2259.6460000000002</v>
      </c>
      <c r="AB31" s="27">
        <f t="shared" si="22"/>
        <v>95.950997876857755</v>
      </c>
      <c r="AC31" s="28">
        <f t="shared" si="23"/>
        <v>95.950997876857755</v>
      </c>
      <c r="AD31" s="29">
        <v>2300</v>
      </c>
      <c r="AE31" s="29">
        <v>2300</v>
      </c>
      <c r="AF31" s="29">
        <v>1594.6479999999999</v>
      </c>
      <c r="AG31" s="27">
        <f t="shared" si="24"/>
        <v>69.332521739130428</v>
      </c>
      <c r="AH31" s="28">
        <f t="shared" si="25"/>
        <v>69.332521739130428</v>
      </c>
      <c r="AI31" s="31">
        <v>350</v>
      </c>
      <c r="AJ31" s="31">
        <v>350</v>
      </c>
      <c r="AK31" s="29">
        <v>209.75</v>
      </c>
      <c r="AL31" s="27">
        <f t="shared" si="26"/>
        <v>59.928571428571431</v>
      </c>
      <c r="AM31" s="28">
        <f t="shared" si="27"/>
        <v>59.928571428571431</v>
      </c>
      <c r="AN31" s="32"/>
      <c r="AO31" s="32"/>
      <c r="AP31" s="29"/>
      <c r="AQ31" s="27"/>
      <c r="AR31" s="28"/>
      <c r="AS31" s="32"/>
      <c r="AT31" s="32"/>
      <c r="AU31" s="28"/>
      <c r="AV31" s="28"/>
      <c r="AW31" s="28"/>
      <c r="AX31" s="28"/>
      <c r="AY31" s="29">
        <v>25557.9</v>
      </c>
      <c r="AZ31" s="29">
        <v>25557.9</v>
      </c>
      <c r="BA31" s="29">
        <v>21298.1</v>
      </c>
      <c r="BB31" s="33"/>
      <c r="BC31" s="33"/>
      <c r="BD31" s="33"/>
      <c r="BE31" s="34">
        <v>1500</v>
      </c>
      <c r="BF31" s="34">
        <v>1500</v>
      </c>
      <c r="BG31" s="29">
        <v>1500</v>
      </c>
      <c r="BH31" s="28"/>
      <c r="BI31" s="28"/>
      <c r="BJ31" s="28"/>
      <c r="BK31" s="28"/>
      <c r="BL31" s="28"/>
      <c r="BM31" s="28"/>
      <c r="BN31" s="26">
        <f t="shared" si="7"/>
        <v>1900</v>
      </c>
      <c r="BO31" s="27">
        <f t="shared" si="8"/>
        <v>1900</v>
      </c>
      <c r="BP31" s="27">
        <f t="shared" si="9"/>
        <v>1305.6220000000001</v>
      </c>
      <c r="BQ31" s="27">
        <f t="shared" si="30"/>
        <v>68.71694736842106</v>
      </c>
      <c r="BR31" s="28">
        <f t="shared" si="31"/>
        <v>68.71694736842106</v>
      </c>
      <c r="BS31" s="29">
        <v>1900</v>
      </c>
      <c r="BT31" s="29">
        <v>1900</v>
      </c>
      <c r="BU31" s="29">
        <v>1305.6220000000001</v>
      </c>
      <c r="BV31" s="29"/>
      <c r="BW31" s="28"/>
      <c r="BX31" s="29"/>
      <c r="BY31" s="29"/>
      <c r="BZ31" s="28"/>
      <c r="CA31" s="29"/>
      <c r="CB31" s="31"/>
      <c r="CC31" s="30"/>
      <c r="CD31" s="29"/>
      <c r="CE31" s="28"/>
      <c r="CF31" s="28"/>
      <c r="CG31" s="28"/>
      <c r="CH31" s="29"/>
      <c r="CI31" s="28"/>
      <c r="CJ31" s="29"/>
      <c r="CK31" s="24"/>
      <c r="CL31" s="24"/>
      <c r="CM31" s="29"/>
      <c r="CN31" s="31">
        <v>2500</v>
      </c>
      <c r="CO31" s="31">
        <v>2500</v>
      </c>
      <c r="CP31" s="29">
        <v>1745.232</v>
      </c>
      <c r="CQ31" s="31">
        <v>1200</v>
      </c>
      <c r="CR31" s="31">
        <v>1200</v>
      </c>
      <c r="CS31" s="29">
        <v>739.33199999999999</v>
      </c>
      <c r="CT31" s="30"/>
      <c r="CU31" s="30"/>
      <c r="CV31" s="29"/>
      <c r="CW31" s="31"/>
      <c r="CX31" s="28"/>
      <c r="CY31" s="29"/>
      <c r="CZ31" s="28">
        <v>5784</v>
      </c>
      <c r="DA31" s="28">
        <v>5784</v>
      </c>
      <c r="DB31" s="29">
        <v>5784</v>
      </c>
      <c r="DC31" s="28"/>
      <c r="DD31" s="28"/>
      <c r="DE31" s="29"/>
      <c r="DF31" s="28"/>
      <c r="DG31" s="26">
        <f t="shared" si="10"/>
        <v>42256.9</v>
      </c>
      <c r="DH31" s="27">
        <f t="shared" si="11"/>
        <v>42256.9</v>
      </c>
      <c r="DI31" s="27">
        <f t="shared" si="12"/>
        <v>35720.71</v>
      </c>
      <c r="DJ31" s="28"/>
      <c r="DK31" s="28"/>
      <c r="DL31" s="28">
        <v>-1000</v>
      </c>
      <c r="DM31" s="28"/>
      <c r="DN31" s="28"/>
      <c r="DO31" s="28"/>
      <c r="DP31" s="28"/>
      <c r="DQ31" s="28"/>
      <c r="DR31" s="28"/>
      <c r="DS31" s="28"/>
      <c r="DT31" s="28"/>
      <c r="DU31" s="29"/>
      <c r="DV31" s="28"/>
      <c r="DW31" s="28"/>
      <c r="DX31" s="28"/>
      <c r="DY31" s="28"/>
      <c r="DZ31" s="28"/>
      <c r="EA31" s="28"/>
      <c r="EB31" s="28"/>
      <c r="EC31" s="26">
        <f t="shared" si="13"/>
        <v>0</v>
      </c>
      <c r="ED31" s="27">
        <f t="shared" si="13"/>
        <v>0</v>
      </c>
      <c r="EE31" s="27">
        <f t="shared" si="13"/>
        <v>-1000</v>
      </c>
    </row>
    <row r="32" spans="1:135" s="41" customFormat="1" ht="15" customHeight="1" x14ac:dyDescent="0.25">
      <c r="A32" s="7">
        <v>23</v>
      </c>
      <c r="B32" s="3" t="s">
        <v>33</v>
      </c>
      <c r="C32" s="24">
        <v>25933.5</v>
      </c>
      <c r="D32" s="24">
        <v>0</v>
      </c>
      <c r="E32" s="26">
        <f t="shared" si="15"/>
        <v>52817.1</v>
      </c>
      <c r="F32" s="27">
        <f t="shared" si="15"/>
        <v>52817.1</v>
      </c>
      <c r="G32" s="27">
        <f t="shared" si="0"/>
        <v>43950.164999999994</v>
      </c>
      <c r="H32" s="27">
        <f t="shared" si="1"/>
        <v>83.211999522881783</v>
      </c>
      <c r="I32" s="27">
        <f t="shared" si="2"/>
        <v>83.211999522881783</v>
      </c>
      <c r="J32" s="26">
        <f t="shared" si="3"/>
        <v>14124</v>
      </c>
      <c r="K32" s="27">
        <f t="shared" si="4"/>
        <v>14124</v>
      </c>
      <c r="L32" s="27">
        <f t="shared" si="5"/>
        <v>11705.864999999998</v>
      </c>
      <c r="M32" s="27">
        <f t="shared" si="16"/>
        <v>82.879248088360228</v>
      </c>
      <c r="N32" s="27">
        <f t="shared" si="17"/>
        <v>82.879248088360228</v>
      </c>
      <c r="O32" s="26">
        <f t="shared" si="6"/>
        <v>6080</v>
      </c>
      <c r="P32" s="27">
        <f t="shared" si="6"/>
        <v>6080</v>
      </c>
      <c r="Q32" s="27">
        <f t="shared" si="6"/>
        <v>4535.1469999999999</v>
      </c>
      <c r="R32" s="27">
        <f t="shared" si="18"/>
        <v>74.591233552631579</v>
      </c>
      <c r="S32" s="28">
        <f t="shared" si="19"/>
        <v>74.591233552631579</v>
      </c>
      <c r="T32" s="29">
        <v>80</v>
      </c>
      <c r="U32" s="29">
        <v>80</v>
      </c>
      <c r="V32" s="29">
        <v>33.35</v>
      </c>
      <c r="W32" s="27">
        <f t="shared" si="20"/>
        <v>41.6875</v>
      </c>
      <c r="X32" s="28">
        <f t="shared" si="21"/>
        <v>41.6875</v>
      </c>
      <c r="Y32" s="29">
        <v>4547.5</v>
      </c>
      <c r="Z32" s="29">
        <v>4547.5</v>
      </c>
      <c r="AA32" s="29">
        <v>4548.4539999999997</v>
      </c>
      <c r="AB32" s="27">
        <f t="shared" si="22"/>
        <v>100.02097855964816</v>
      </c>
      <c r="AC32" s="28">
        <f t="shared" si="23"/>
        <v>100.02097855964816</v>
      </c>
      <c r="AD32" s="29">
        <v>6000</v>
      </c>
      <c r="AE32" s="29">
        <v>6000</v>
      </c>
      <c r="AF32" s="29">
        <v>4501.7969999999996</v>
      </c>
      <c r="AG32" s="27">
        <f t="shared" si="24"/>
        <v>75.029949999999985</v>
      </c>
      <c r="AH32" s="28">
        <f t="shared" si="25"/>
        <v>75.029949999999985</v>
      </c>
      <c r="AI32" s="31">
        <v>332</v>
      </c>
      <c r="AJ32" s="31">
        <v>332</v>
      </c>
      <c r="AK32" s="29">
        <v>337</v>
      </c>
      <c r="AL32" s="27">
        <f t="shared" si="26"/>
        <v>101.50602409638554</v>
      </c>
      <c r="AM32" s="28">
        <f t="shared" si="27"/>
        <v>101.50602409638554</v>
      </c>
      <c r="AN32" s="32"/>
      <c r="AO32" s="32"/>
      <c r="AP32" s="29"/>
      <c r="AQ32" s="27"/>
      <c r="AR32" s="28"/>
      <c r="AS32" s="32"/>
      <c r="AT32" s="32"/>
      <c r="AU32" s="28"/>
      <c r="AV32" s="28"/>
      <c r="AW32" s="28"/>
      <c r="AX32" s="28"/>
      <c r="AY32" s="29">
        <v>38693.1</v>
      </c>
      <c r="AZ32" s="29">
        <v>38693.1</v>
      </c>
      <c r="BA32" s="29">
        <v>32244.3</v>
      </c>
      <c r="BB32" s="33"/>
      <c r="BC32" s="33"/>
      <c r="BD32" s="33"/>
      <c r="BE32" s="34"/>
      <c r="BF32" s="34"/>
      <c r="BG32" s="29"/>
      <c r="BH32" s="28"/>
      <c r="BI32" s="28"/>
      <c r="BJ32" s="28"/>
      <c r="BK32" s="28"/>
      <c r="BL32" s="28"/>
      <c r="BM32" s="28"/>
      <c r="BN32" s="26">
        <f t="shared" si="7"/>
        <v>1040</v>
      </c>
      <c r="BO32" s="27">
        <f t="shared" si="8"/>
        <v>1040</v>
      </c>
      <c r="BP32" s="27">
        <f t="shared" si="9"/>
        <v>537.32000000000005</v>
      </c>
      <c r="BQ32" s="27">
        <f t="shared" si="30"/>
        <v>51.665384615384625</v>
      </c>
      <c r="BR32" s="28">
        <f t="shared" si="31"/>
        <v>51.665384615384625</v>
      </c>
      <c r="BS32" s="29">
        <v>1040</v>
      </c>
      <c r="BT32" s="29">
        <v>1040</v>
      </c>
      <c r="BU32" s="29">
        <v>537.32000000000005</v>
      </c>
      <c r="BV32" s="29"/>
      <c r="BW32" s="28"/>
      <c r="BX32" s="29"/>
      <c r="BY32" s="29"/>
      <c r="BZ32" s="28"/>
      <c r="CA32" s="29"/>
      <c r="CB32" s="31"/>
      <c r="CC32" s="30"/>
      <c r="CD32" s="29"/>
      <c r="CE32" s="28"/>
      <c r="CF32" s="28"/>
      <c r="CG32" s="28"/>
      <c r="CH32" s="29"/>
      <c r="CI32" s="28"/>
      <c r="CJ32" s="29"/>
      <c r="CK32" s="24"/>
      <c r="CL32" s="24"/>
      <c r="CM32" s="29"/>
      <c r="CN32" s="31">
        <v>2124.5</v>
      </c>
      <c r="CO32" s="31">
        <v>2124.5</v>
      </c>
      <c r="CP32" s="29">
        <v>1609.354</v>
      </c>
      <c r="CQ32" s="31">
        <v>300</v>
      </c>
      <c r="CR32" s="31">
        <v>300</v>
      </c>
      <c r="CS32" s="29">
        <v>126.354</v>
      </c>
      <c r="CT32" s="30"/>
      <c r="CU32" s="30"/>
      <c r="CV32" s="29">
        <v>49.39</v>
      </c>
      <c r="CW32" s="31"/>
      <c r="CX32" s="28"/>
      <c r="CY32" s="29">
        <v>10</v>
      </c>
      <c r="CZ32" s="28"/>
      <c r="DA32" s="28"/>
      <c r="DB32" s="29"/>
      <c r="DC32" s="28"/>
      <c r="DD32" s="28"/>
      <c r="DE32" s="29">
        <v>79.2</v>
      </c>
      <c r="DF32" s="28"/>
      <c r="DG32" s="26">
        <f t="shared" si="10"/>
        <v>52817.1</v>
      </c>
      <c r="DH32" s="27">
        <f t="shared" si="11"/>
        <v>52817.1</v>
      </c>
      <c r="DI32" s="27">
        <f t="shared" si="12"/>
        <v>43950.164999999994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9"/>
      <c r="DV32" s="28"/>
      <c r="DW32" s="28"/>
      <c r="DX32" s="28"/>
      <c r="DY32" s="28"/>
      <c r="DZ32" s="28"/>
      <c r="EA32" s="28"/>
      <c r="EB32" s="28"/>
      <c r="EC32" s="26">
        <f t="shared" si="13"/>
        <v>0</v>
      </c>
      <c r="ED32" s="27">
        <f t="shared" si="13"/>
        <v>0</v>
      </c>
      <c r="EE32" s="27">
        <f t="shared" si="13"/>
        <v>0</v>
      </c>
    </row>
    <row r="33" spans="1:135" s="41" customFormat="1" ht="15" customHeight="1" x14ac:dyDescent="0.25">
      <c r="A33" s="7">
        <v>24</v>
      </c>
      <c r="B33" s="3" t="s">
        <v>34</v>
      </c>
      <c r="C33" s="24">
        <v>812.4</v>
      </c>
      <c r="D33" s="24">
        <v>0</v>
      </c>
      <c r="E33" s="26">
        <f t="shared" si="15"/>
        <v>22420.7</v>
      </c>
      <c r="F33" s="27">
        <f t="shared" si="15"/>
        <v>22420.7</v>
      </c>
      <c r="G33" s="27">
        <f t="shared" si="0"/>
        <v>18540.977999999999</v>
      </c>
      <c r="H33" s="27">
        <f t="shared" si="1"/>
        <v>82.695803431650205</v>
      </c>
      <c r="I33" s="27">
        <f t="shared" si="2"/>
        <v>82.695803431650205</v>
      </c>
      <c r="J33" s="26">
        <f t="shared" si="3"/>
        <v>2484.3000000000002</v>
      </c>
      <c r="K33" s="27">
        <f t="shared" si="4"/>
        <v>2484.3000000000002</v>
      </c>
      <c r="L33" s="27">
        <f t="shared" si="5"/>
        <v>1677.3779999999999</v>
      </c>
      <c r="M33" s="27">
        <f t="shared" si="16"/>
        <v>67.519140200458878</v>
      </c>
      <c r="N33" s="27">
        <f t="shared" si="17"/>
        <v>67.519140200458878</v>
      </c>
      <c r="O33" s="26">
        <f t="shared" si="6"/>
        <v>642.70000000000005</v>
      </c>
      <c r="P33" s="27">
        <f t="shared" si="6"/>
        <v>642.70000000000005</v>
      </c>
      <c r="Q33" s="27">
        <f t="shared" si="6"/>
        <v>267.63400000000001</v>
      </c>
      <c r="R33" s="27">
        <f t="shared" si="18"/>
        <v>41.642134744048541</v>
      </c>
      <c r="S33" s="28">
        <f t="shared" si="19"/>
        <v>41.642134744048541</v>
      </c>
      <c r="T33" s="29">
        <v>100.7</v>
      </c>
      <c r="U33" s="29">
        <v>100.7</v>
      </c>
      <c r="V33" s="29">
        <v>100.86799999999999</v>
      </c>
      <c r="W33" s="27">
        <f t="shared" si="20"/>
        <v>100.16683217477656</v>
      </c>
      <c r="X33" s="28">
        <f t="shared" si="21"/>
        <v>100.16683217477656</v>
      </c>
      <c r="Y33" s="29">
        <v>1474.6</v>
      </c>
      <c r="Z33" s="29">
        <v>1474.6</v>
      </c>
      <c r="AA33" s="29">
        <v>1133.7439999999999</v>
      </c>
      <c r="AB33" s="27">
        <f t="shared" si="22"/>
        <v>76.884850128848498</v>
      </c>
      <c r="AC33" s="28">
        <f t="shared" si="23"/>
        <v>76.884850128848498</v>
      </c>
      <c r="AD33" s="29">
        <v>542</v>
      </c>
      <c r="AE33" s="29">
        <v>542</v>
      </c>
      <c r="AF33" s="29">
        <v>166.76599999999999</v>
      </c>
      <c r="AG33" s="27">
        <f t="shared" si="24"/>
        <v>30.768634686346864</v>
      </c>
      <c r="AH33" s="28">
        <f t="shared" si="25"/>
        <v>30.768634686346864</v>
      </c>
      <c r="AI33" s="31">
        <v>6</v>
      </c>
      <c r="AJ33" s="31">
        <v>6</v>
      </c>
      <c r="AK33" s="29">
        <v>6</v>
      </c>
      <c r="AL33" s="27">
        <f t="shared" si="26"/>
        <v>100</v>
      </c>
      <c r="AM33" s="28">
        <f t="shared" si="27"/>
        <v>100</v>
      </c>
      <c r="AN33" s="32"/>
      <c r="AO33" s="32"/>
      <c r="AP33" s="29"/>
      <c r="AQ33" s="27"/>
      <c r="AR33" s="28"/>
      <c r="AS33" s="32"/>
      <c r="AT33" s="32"/>
      <c r="AU33" s="28"/>
      <c r="AV33" s="28"/>
      <c r="AW33" s="28"/>
      <c r="AX33" s="28"/>
      <c r="AY33" s="29">
        <v>18436.400000000001</v>
      </c>
      <c r="AZ33" s="29">
        <v>18436.400000000001</v>
      </c>
      <c r="BA33" s="29">
        <v>15363.6</v>
      </c>
      <c r="BB33" s="33"/>
      <c r="BC33" s="33"/>
      <c r="BD33" s="33"/>
      <c r="BE33" s="34">
        <v>1500</v>
      </c>
      <c r="BF33" s="34">
        <v>1500</v>
      </c>
      <c r="BG33" s="29">
        <v>1500</v>
      </c>
      <c r="BH33" s="28"/>
      <c r="BI33" s="28"/>
      <c r="BJ33" s="28"/>
      <c r="BK33" s="28"/>
      <c r="BL33" s="28"/>
      <c r="BM33" s="28"/>
      <c r="BN33" s="26">
        <f t="shared" si="7"/>
        <v>361</v>
      </c>
      <c r="BO33" s="27">
        <f t="shared" si="8"/>
        <v>361</v>
      </c>
      <c r="BP33" s="27">
        <f t="shared" si="9"/>
        <v>270</v>
      </c>
      <c r="BQ33" s="27">
        <f t="shared" si="30"/>
        <v>74.79224376731301</v>
      </c>
      <c r="BR33" s="28">
        <f t="shared" si="31"/>
        <v>74.79224376731301</v>
      </c>
      <c r="BS33" s="29">
        <v>361</v>
      </c>
      <c r="BT33" s="29">
        <v>361</v>
      </c>
      <c r="BU33" s="29">
        <v>270</v>
      </c>
      <c r="BV33" s="29"/>
      <c r="BW33" s="28"/>
      <c r="BX33" s="29"/>
      <c r="BY33" s="29"/>
      <c r="BZ33" s="28"/>
      <c r="CA33" s="29"/>
      <c r="CB33" s="31"/>
      <c r="CC33" s="30"/>
      <c r="CD33" s="29"/>
      <c r="CE33" s="28"/>
      <c r="CF33" s="28"/>
      <c r="CG33" s="28"/>
      <c r="CH33" s="29"/>
      <c r="CI33" s="28"/>
      <c r="CJ33" s="29"/>
      <c r="CK33" s="24"/>
      <c r="CL33" s="24"/>
      <c r="CM33" s="29"/>
      <c r="CN33" s="31"/>
      <c r="CO33" s="30"/>
      <c r="CP33" s="29"/>
      <c r="CQ33" s="31"/>
      <c r="CR33" s="28"/>
      <c r="CS33" s="29"/>
      <c r="CT33" s="30"/>
      <c r="CU33" s="30"/>
      <c r="CV33" s="29"/>
      <c r="CW33" s="31"/>
      <c r="CX33" s="28"/>
      <c r="CY33" s="29"/>
      <c r="CZ33" s="28"/>
      <c r="DA33" s="28"/>
      <c r="DB33" s="29"/>
      <c r="DC33" s="28"/>
      <c r="DD33" s="28"/>
      <c r="DE33" s="29"/>
      <c r="DF33" s="28"/>
      <c r="DG33" s="26">
        <f t="shared" si="10"/>
        <v>22420.7</v>
      </c>
      <c r="DH33" s="27">
        <f t="shared" si="11"/>
        <v>22420.7</v>
      </c>
      <c r="DI33" s="27">
        <f t="shared" si="12"/>
        <v>18540.977999999999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9"/>
      <c r="DV33" s="28"/>
      <c r="DW33" s="28"/>
      <c r="DX33" s="28"/>
      <c r="DY33" s="28"/>
      <c r="DZ33" s="28"/>
      <c r="EA33" s="28"/>
      <c r="EB33" s="28"/>
      <c r="EC33" s="26">
        <f t="shared" si="13"/>
        <v>0</v>
      </c>
      <c r="ED33" s="27">
        <f t="shared" si="13"/>
        <v>0</v>
      </c>
      <c r="EE33" s="27">
        <f t="shared" si="13"/>
        <v>0</v>
      </c>
    </row>
    <row r="34" spans="1:135" s="45" customFormat="1" ht="15" customHeight="1" x14ac:dyDescent="0.25">
      <c r="A34" s="146" t="s">
        <v>35</v>
      </c>
      <c r="B34" s="147"/>
      <c r="C34" s="42">
        <f>SUM(C10:C33)</f>
        <v>615486.9</v>
      </c>
      <c r="D34" s="42">
        <f>SUM(D10:D33)</f>
        <v>1320.6</v>
      </c>
      <c r="E34" s="42">
        <f t="shared" ref="E34" si="32">SUM(E10:E33)</f>
        <v>4044630.7320000003</v>
      </c>
      <c r="F34" s="42">
        <f>SUM(F10:F33)</f>
        <v>4044630.7320000003</v>
      </c>
      <c r="G34" s="42">
        <f>SUM(G10:G33)</f>
        <v>3275529.8110999996</v>
      </c>
      <c r="H34" s="42">
        <f t="shared" si="1"/>
        <v>80.984644288659354</v>
      </c>
      <c r="I34" s="42">
        <f t="shared" si="2"/>
        <v>80.984644288659354</v>
      </c>
      <c r="J34" s="42">
        <f>SUM(J10:J33)</f>
        <v>1147538.5</v>
      </c>
      <c r="K34" s="42">
        <f>SUM(K10:K33)</f>
        <v>1147538.5</v>
      </c>
      <c r="L34" s="42">
        <f>SUM(L10:L33)</f>
        <v>875364.67410000018</v>
      </c>
      <c r="M34" s="42">
        <f t="shared" si="16"/>
        <v>76.281943838921336</v>
      </c>
      <c r="N34" s="42">
        <f t="shared" si="17"/>
        <v>76.281943838921336</v>
      </c>
      <c r="O34" s="42">
        <f>SUM(O10:O33)</f>
        <v>417309.94999999995</v>
      </c>
      <c r="P34" s="42">
        <f>SUM(P10:P33)</f>
        <v>417309.94999999995</v>
      </c>
      <c r="Q34" s="42">
        <f>SUM(Q10:Q33)</f>
        <v>312031.48350000003</v>
      </c>
      <c r="R34" s="42">
        <f t="shared" si="18"/>
        <v>74.77211686421569</v>
      </c>
      <c r="S34" s="43">
        <f t="shared" si="19"/>
        <v>74.77211686421569</v>
      </c>
      <c r="T34" s="42">
        <f>SUM(T10:T33)</f>
        <v>45439</v>
      </c>
      <c r="U34" s="42">
        <f>SUM(U10:U33)</f>
        <v>45439</v>
      </c>
      <c r="V34" s="42">
        <f>SUM(V10:V33)</f>
        <v>31732.763999999999</v>
      </c>
      <c r="W34" s="42">
        <f t="shared" si="20"/>
        <v>69.835964699927374</v>
      </c>
      <c r="X34" s="43">
        <f t="shared" si="21"/>
        <v>69.835964699927374</v>
      </c>
      <c r="Y34" s="42">
        <f>SUM(Y10:Y33)</f>
        <v>191533.55000000002</v>
      </c>
      <c r="Z34" s="42">
        <f>SUM(Z10:Z33)</f>
        <v>191533.55000000002</v>
      </c>
      <c r="AA34" s="42">
        <f>SUM(AA10:AA33)</f>
        <v>147761.8725</v>
      </c>
      <c r="AB34" s="42">
        <f t="shared" si="22"/>
        <v>77.146730951313742</v>
      </c>
      <c r="AC34" s="43">
        <f t="shared" si="23"/>
        <v>77.146730951313742</v>
      </c>
      <c r="AD34" s="42">
        <f>SUM(AD10:AD33)</f>
        <v>371870.94999999995</v>
      </c>
      <c r="AE34" s="42">
        <f>SUM(AE10:AE33)</f>
        <v>371870.94999999995</v>
      </c>
      <c r="AF34" s="42">
        <f>SUM(AF10:AF33)</f>
        <v>280298.71950000006</v>
      </c>
      <c r="AG34" s="42">
        <f t="shared" si="24"/>
        <v>75.37526647349037</v>
      </c>
      <c r="AH34" s="43">
        <f t="shared" si="25"/>
        <v>75.37526647349037</v>
      </c>
      <c r="AI34" s="42">
        <f>SUM(AI10:AI33)</f>
        <v>48593.3</v>
      </c>
      <c r="AJ34" s="42">
        <f>SUM(AJ10:AJ33)</f>
        <v>48593.3</v>
      </c>
      <c r="AK34" s="42">
        <f>SUM(AK10:AK33)</f>
        <v>34019.362200000003</v>
      </c>
      <c r="AL34" s="42">
        <f t="shared" si="26"/>
        <v>70.008339009698872</v>
      </c>
      <c r="AM34" s="43">
        <f t="shared" si="27"/>
        <v>70.008339009698872</v>
      </c>
      <c r="AN34" s="42">
        <f>SUM(AN10:AN33)</f>
        <v>23400</v>
      </c>
      <c r="AO34" s="42">
        <f>SUM(AO10:AO33)</f>
        <v>23400</v>
      </c>
      <c r="AP34" s="42">
        <f>SUM(AP10:AP33)</f>
        <v>21201.100000000002</v>
      </c>
      <c r="AQ34" s="42">
        <f t="shared" si="28"/>
        <v>90.602991452991461</v>
      </c>
      <c r="AR34" s="43">
        <f t="shared" si="29"/>
        <v>90.602991452991461</v>
      </c>
      <c r="AS34" s="42">
        <f>SUM(AS10:AS33)</f>
        <v>0</v>
      </c>
      <c r="AT34" s="42">
        <f t="shared" ref="AT34:AX34" si="33">SUM(AT10:AT33)</f>
        <v>0</v>
      </c>
      <c r="AU34" s="42">
        <f t="shared" si="33"/>
        <v>0</v>
      </c>
      <c r="AV34" s="42">
        <f t="shared" si="33"/>
        <v>0</v>
      </c>
      <c r="AW34" s="42">
        <f t="shared" si="33"/>
        <v>0</v>
      </c>
      <c r="AX34" s="42">
        <f t="shared" si="33"/>
        <v>0</v>
      </c>
      <c r="AY34" s="42">
        <f>SUM(AY10:AY33)</f>
        <v>2659125.6999999997</v>
      </c>
      <c r="AZ34" s="42">
        <f t="shared" ref="AZ34:BD34" si="34">SUM(AZ10:AZ33)</f>
        <v>2659125.6999999997</v>
      </c>
      <c r="BA34" s="42">
        <f t="shared" si="34"/>
        <v>2215938.8999999994</v>
      </c>
      <c r="BB34" s="42">
        <f t="shared" si="34"/>
        <v>0</v>
      </c>
      <c r="BC34" s="42">
        <f t="shared" si="34"/>
        <v>0</v>
      </c>
      <c r="BD34" s="42">
        <f t="shared" si="34"/>
        <v>0</v>
      </c>
      <c r="BE34" s="42">
        <f>SUM(BE10:BE33)</f>
        <v>56041.999999999993</v>
      </c>
      <c r="BF34" s="42">
        <f t="shared" ref="BF34:BM34" si="35">SUM(BF10:BF33)</f>
        <v>56041.999999999993</v>
      </c>
      <c r="BG34" s="42">
        <f t="shared" si="35"/>
        <v>51185.299999999996</v>
      </c>
      <c r="BH34" s="42">
        <f t="shared" si="35"/>
        <v>0</v>
      </c>
      <c r="BI34" s="42">
        <f t="shared" si="35"/>
        <v>0</v>
      </c>
      <c r="BJ34" s="42">
        <f t="shared" si="35"/>
        <v>0</v>
      </c>
      <c r="BK34" s="42">
        <f t="shared" si="35"/>
        <v>0</v>
      </c>
      <c r="BL34" s="42">
        <f t="shared" si="35"/>
        <v>0</v>
      </c>
      <c r="BM34" s="42">
        <f t="shared" si="35"/>
        <v>0</v>
      </c>
      <c r="BN34" s="42">
        <f>SUM(BN10:BN33)</f>
        <v>107616.29999999999</v>
      </c>
      <c r="BO34" s="42">
        <f>SUM(BO10:BO33)</f>
        <v>107616.29999999999</v>
      </c>
      <c r="BP34" s="42">
        <f>SUM(BP10:BP33)</f>
        <v>82512.060700000016</v>
      </c>
      <c r="BQ34" s="42">
        <f t="shared" si="30"/>
        <v>76.672456402979876</v>
      </c>
      <c r="BR34" s="43">
        <f t="shared" si="31"/>
        <v>76.672456402979876</v>
      </c>
      <c r="BS34" s="42">
        <f>SUM(BS10:BS33)</f>
        <v>46629.9</v>
      </c>
      <c r="BT34" s="42">
        <f t="shared" ref="BT34:BU34" si="36">SUM(BT10:BT33)</f>
        <v>46629.9</v>
      </c>
      <c r="BU34" s="42">
        <f t="shared" si="36"/>
        <v>32634.5196</v>
      </c>
      <c r="BV34" s="42">
        <f>SUM(BV10:BV33)</f>
        <v>18685.400000000001</v>
      </c>
      <c r="BW34" s="42">
        <f t="shared" ref="BW34:EE34" si="37">SUM(BW10:BW33)</f>
        <v>18685.400000000001</v>
      </c>
      <c r="BX34" s="42">
        <f t="shared" si="37"/>
        <v>10815.120999999999</v>
      </c>
      <c r="BY34" s="42">
        <f t="shared" si="37"/>
        <v>14646</v>
      </c>
      <c r="BZ34" s="42">
        <f t="shared" si="37"/>
        <v>14646</v>
      </c>
      <c r="CA34" s="42">
        <f t="shared" si="37"/>
        <v>9786.7999999999993</v>
      </c>
      <c r="CB34" s="42">
        <f t="shared" si="37"/>
        <v>27655</v>
      </c>
      <c r="CC34" s="42">
        <f t="shared" si="37"/>
        <v>27655</v>
      </c>
      <c r="CD34" s="42">
        <f t="shared" si="37"/>
        <v>29275.6201</v>
      </c>
      <c r="CE34" s="42">
        <f t="shared" si="37"/>
        <v>0</v>
      </c>
      <c r="CF34" s="42">
        <f t="shared" si="37"/>
        <v>0</v>
      </c>
      <c r="CG34" s="42">
        <f t="shared" si="37"/>
        <v>0</v>
      </c>
      <c r="CH34" s="42">
        <f t="shared" si="37"/>
        <v>24587.010000000002</v>
      </c>
      <c r="CI34" s="42">
        <f t="shared" si="37"/>
        <v>24587.010000000002</v>
      </c>
      <c r="CJ34" s="42">
        <f t="shared" si="37"/>
        <v>16729.91</v>
      </c>
      <c r="CK34" s="42">
        <f t="shared" si="37"/>
        <v>9000</v>
      </c>
      <c r="CL34" s="42">
        <f t="shared" si="37"/>
        <v>9000</v>
      </c>
      <c r="CM34" s="42">
        <f t="shared" si="37"/>
        <v>3835.9314000000004</v>
      </c>
      <c r="CN34" s="42">
        <f t="shared" si="37"/>
        <v>322434</v>
      </c>
      <c r="CO34" s="42">
        <f t="shared" si="37"/>
        <v>322434</v>
      </c>
      <c r="CP34" s="42">
        <f t="shared" si="37"/>
        <v>246520.83279999997</v>
      </c>
      <c r="CQ34" s="42">
        <f t="shared" si="37"/>
        <v>92165</v>
      </c>
      <c r="CR34" s="42">
        <f t="shared" si="37"/>
        <v>92165</v>
      </c>
      <c r="CS34" s="42">
        <f t="shared" si="37"/>
        <v>67883.021799999988</v>
      </c>
      <c r="CT34" s="42">
        <f t="shared" si="37"/>
        <v>8510</v>
      </c>
      <c r="CU34" s="42">
        <f t="shared" si="37"/>
        <v>8510</v>
      </c>
      <c r="CV34" s="42">
        <f t="shared" si="37"/>
        <v>6669.8460000000005</v>
      </c>
      <c r="CW34" s="42">
        <f t="shared" si="37"/>
        <v>1680</v>
      </c>
      <c r="CX34" s="42">
        <f t="shared" si="37"/>
        <v>1680</v>
      </c>
      <c r="CY34" s="42">
        <f t="shared" si="37"/>
        <v>3385</v>
      </c>
      <c r="CZ34" s="42">
        <f t="shared" si="37"/>
        <v>32446.3</v>
      </c>
      <c r="DA34" s="42">
        <f t="shared" si="37"/>
        <v>32446.3</v>
      </c>
      <c r="DB34" s="42">
        <f t="shared" si="37"/>
        <v>31977.827000000001</v>
      </c>
      <c r="DC34" s="42">
        <f t="shared" si="37"/>
        <v>17461.400000000001</v>
      </c>
      <c r="DD34" s="42">
        <f t="shared" si="37"/>
        <v>17461.400000000001</v>
      </c>
      <c r="DE34" s="42">
        <f t="shared" si="37"/>
        <v>17427.185000000001</v>
      </c>
      <c r="DF34" s="42">
        <f t="shared" si="37"/>
        <v>0</v>
      </c>
      <c r="DG34" s="42">
        <f t="shared" si="37"/>
        <v>3919739.51</v>
      </c>
      <c r="DH34" s="42">
        <f t="shared" si="37"/>
        <v>3919739.51</v>
      </c>
      <c r="DI34" s="42">
        <f t="shared" si="37"/>
        <v>3191196.6110999994</v>
      </c>
      <c r="DJ34" s="42">
        <f t="shared" si="37"/>
        <v>0</v>
      </c>
      <c r="DK34" s="42">
        <f t="shared" si="37"/>
        <v>0</v>
      </c>
      <c r="DL34" s="42">
        <f t="shared" si="37"/>
        <v>-1000</v>
      </c>
      <c r="DM34" s="42">
        <f t="shared" si="37"/>
        <v>59977.221999999994</v>
      </c>
      <c r="DN34" s="42">
        <f t="shared" si="37"/>
        <v>59977.221999999994</v>
      </c>
      <c r="DO34" s="42">
        <f t="shared" si="37"/>
        <v>21639.200000000001</v>
      </c>
      <c r="DP34" s="42">
        <f t="shared" si="37"/>
        <v>0</v>
      </c>
      <c r="DQ34" s="42">
        <f t="shared" si="37"/>
        <v>0</v>
      </c>
      <c r="DR34" s="42">
        <f t="shared" si="37"/>
        <v>0</v>
      </c>
      <c r="DS34" s="42">
        <f t="shared" si="37"/>
        <v>64914</v>
      </c>
      <c r="DT34" s="42">
        <f t="shared" si="37"/>
        <v>64914</v>
      </c>
      <c r="DU34" s="42">
        <f t="shared" si="37"/>
        <v>63694</v>
      </c>
      <c r="DV34" s="42">
        <f t="shared" si="37"/>
        <v>0</v>
      </c>
      <c r="DW34" s="42">
        <f t="shared" si="37"/>
        <v>0</v>
      </c>
      <c r="DX34" s="42">
        <f t="shared" si="37"/>
        <v>0</v>
      </c>
      <c r="DY34" s="42">
        <f t="shared" si="37"/>
        <v>0</v>
      </c>
      <c r="DZ34" s="42">
        <f t="shared" si="37"/>
        <v>0</v>
      </c>
      <c r="EA34" s="42">
        <f t="shared" si="37"/>
        <v>0</v>
      </c>
      <c r="EB34" s="42">
        <f t="shared" si="37"/>
        <v>0</v>
      </c>
      <c r="EC34" s="42">
        <f t="shared" si="37"/>
        <v>124891.22199999999</v>
      </c>
      <c r="ED34" s="42">
        <f t="shared" si="37"/>
        <v>124891.22199999999</v>
      </c>
      <c r="EE34" s="44">
        <f t="shared" si="37"/>
        <v>84333.2</v>
      </c>
    </row>
    <row r="35" spans="1:135" ht="3" customHeight="1" x14ac:dyDescent="0.25"/>
  </sheetData>
  <protectedRanges>
    <protectedRange sqref="AP26 AP16:AP23 AP28:AP33" name="Range4_4_1_1_2_1_1_2_1_1_1_1_1_1_1_1"/>
    <protectedRange sqref="W10:W24 W26:W34" name="Range4_5_1_2_1_1_1_1_1_1_1_1_1_1_1"/>
    <protectedRange sqref="AB10:AB24 AB26:AB34" name="Range4_1_1_1_2_1_1_1_1_1_1_1_1_1_1_1"/>
    <protectedRange sqref="AG10:AG24 AG26:AG34" name="Range4_2_1_1_2_1_1_1_1_1_1_1_1_1_1_1"/>
    <protectedRange sqref="AL10:AL24 AL26:AL34" name="Range4_3_1_1_2_1_1_1_1_1_1_1_1_1_1_1"/>
    <protectedRange sqref="AQ10:AQ24 AQ26:AQ34" name="Range4_4_1_1_2_1_1_1_1_1_1_1_1_1_1_1"/>
    <protectedRange sqref="BX10" name="Range5_2_1_1_2_1_1_1_1_1_1_1_1_1_1_1"/>
    <protectedRange sqref="V10:V24 V26:V33" name="Range4_8"/>
    <protectedRange sqref="AA10:AA24 AA26:AA33" name="Range4_1_2"/>
    <protectedRange sqref="AF10:AF24 AF26:AF33" name="Range4_2_2"/>
    <protectedRange sqref="AK10:AK24 AK26:AK33" name="Range4_3_2"/>
    <protectedRange sqref="AP10:AP15" name="Range4_4_1"/>
    <protectedRange sqref="BA10" name="Range4_5_2"/>
    <protectedRange sqref="BA11:BA24 BA26:BA33" name="Range4_5_1_2"/>
    <protectedRange sqref="BG17:BG19 BE17:BF17" name="Range4_6_1"/>
    <protectedRange sqref="BU10:BU24 BU26:BU33" name="Range5_3"/>
    <protectedRange sqref="BX12:BX24 BX26:BX33" name="Range5_1_2"/>
    <protectedRange sqref="CD10:CD24 CD26:CD33" name="Range5_4_2"/>
    <protectedRange sqref="CM12:CM16" name="Range5_6_1"/>
    <protectedRange sqref="CP10:CP24 CP26:CP33" name="Range5_7_2"/>
    <protectedRange sqref="CS10:CS24 CS26:CS33" name="Range5_8_2"/>
    <protectedRange sqref="CY10:CY24 CY26:CY33" name="Range5_9_2"/>
    <protectedRange sqref="DE10:DE24 DE26:DE33" name="Range5_10_2"/>
    <protectedRange sqref="AP25" name="Range4_4_1_1_2_1_1_2_1_1_1_1_1_1_2"/>
    <protectedRange sqref="W25" name="Range4_5_1_2_1_1_1_1_1_1_1_1_1_2"/>
    <protectedRange sqref="AB25" name="Range4_1_1_1_2_1_1_1_1_1_1_1_1_1_2"/>
    <protectedRange sqref="AG25" name="Range4_2_1_1_2_1_1_1_1_1_1_1_1_1_2"/>
    <protectedRange sqref="AL25" name="Range4_3_1_1_2_1_1_1_1_1_1_1_1_1_2"/>
    <protectedRange sqref="AQ25" name="Range4_4_1_1_2_1_1_1_1_1_1_1_1_1_2"/>
    <protectedRange sqref="V25" name="Range4_7_1"/>
    <protectedRange sqref="AA25" name="Range4_1_1_1"/>
    <protectedRange sqref="AF25" name="Range4_2_1_1"/>
    <protectedRange sqref="AK25" name="Range4_3_1_1"/>
    <protectedRange sqref="BA25" name="Range4_5_1_1_1"/>
    <protectedRange sqref="BU25" name="Range5_2_1"/>
    <protectedRange sqref="BX25" name="Range5_1_1_1"/>
    <protectedRange sqref="CD25" name="Range5_4_1_1"/>
    <protectedRange sqref="CP25" name="Range5_7_1_1"/>
    <protectedRange sqref="CS25" name="Range5_8_1_1"/>
    <protectedRange sqref="CY25" name="Range5_9_1_1"/>
    <protectedRange sqref="DE25" name="Range5_10_1_1"/>
  </protectedRanges>
  <mergeCells count="132">
    <mergeCell ref="A34:B34"/>
    <mergeCell ref="EB7:EB8"/>
    <mergeCell ref="EC7:EC8"/>
    <mergeCell ref="ED7:EE7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  <mergeCell ref="DG7:DG8"/>
    <mergeCell ref="DH7:DI7"/>
    <mergeCell ref="CR7:CS7"/>
    <mergeCell ref="CT7:CT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E7:E8"/>
    <mergeCell ref="F7:I7"/>
    <mergeCell ref="J7:J8"/>
    <mergeCell ref="K7:N7"/>
    <mergeCell ref="O7:O8"/>
    <mergeCell ref="P7:S7"/>
    <mergeCell ref="T7:T8"/>
    <mergeCell ref="CH6:CJ6"/>
    <mergeCell ref="CK6:CM6"/>
    <mergeCell ref="BN6:BR6"/>
    <mergeCell ref="BS6:BU6"/>
    <mergeCell ref="BV6:BX6"/>
    <mergeCell ref="BY6:CA6"/>
    <mergeCell ref="CB6:CD6"/>
    <mergeCell ref="CE6:CG6"/>
    <mergeCell ref="AS6:AU6"/>
    <mergeCell ref="AV6:AX6"/>
    <mergeCell ref="Z7:AC7"/>
    <mergeCell ref="AD7:AD8"/>
    <mergeCell ref="AE7:AH7"/>
    <mergeCell ref="AI7:AI8"/>
    <mergeCell ref="BF7:BG7"/>
    <mergeCell ref="BH7:BH8"/>
    <mergeCell ref="BI7:BJ7"/>
    <mergeCell ref="DF4:DF6"/>
    <mergeCell ref="DG4:DI6"/>
    <mergeCell ref="DJ4:EA4"/>
    <mergeCell ref="EB4:EB6"/>
    <mergeCell ref="EC4:EE6"/>
    <mergeCell ref="DJ5:DO5"/>
    <mergeCell ref="DP5:DR6"/>
    <mergeCell ref="DS5:EA5"/>
    <mergeCell ref="DM6:DO6"/>
    <mergeCell ref="DS6:DU6"/>
    <mergeCell ref="DV6:DX6"/>
    <mergeCell ref="DY6:EA6"/>
    <mergeCell ref="DJ6:DL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AY6:BA6"/>
    <mergeCell ref="BB6:BD6"/>
    <mergeCell ref="BE6:BG6"/>
    <mergeCell ref="BH6:BJ6"/>
    <mergeCell ref="CN6:CP6"/>
    <mergeCell ref="CQ6:CS6"/>
    <mergeCell ref="CT6:CV6"/>
    <mergeCell ref="C1:Q1"/>
    <mergeCell ref="C2:R2"/>
    <mergeCell ref="Q3:R3"/>
    <mergeCell ref="A4:A8"/>
    <mergeCell ref="B4:B8"/>
    <mergeCell ref="C4:C8"/>
    <mergeCell ref="D4:D8"/>
    <mergeCell ref="E4:I6"/>
    <mergeCell ref="J4:N6"/>
    <mergeCell ref="O4:DE4"/>
    <mergeCell ref="O6:S6"/>
    <mergeCell ref="T6:X6"/>
    <mergeCell ref="Y6:AC6"/>
    <mergeCell ref="AD6:AH6"/>
    <mergeCell ref="AI6:AM6"/>
    <mergeCell ref="AN6:AR6"/>
    <mergeCell ref="AJ7:AM7"/>
    <mergeCell ref="AN7:AN8"/>
    <mergeCell ref="AO7:AR7"/>
    <mergeCell ref="AS7:AS8"/>
    <mergeCell ref="AT7:AU7"/>
    <mergeCell ref="AV7:AV8"/>
    <mergeCell ref="U7:X7"/>
    <mergeCell ref="Y7:Y8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2006-09-16T00:00:00Z</dcterms:created>
  <dcterms:modified xsi:type="dcterms:W3CDTF">2019-11-13T07:44:54Z</dcterms:modified>
</cp:coreProperties>
</file>