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/>
  </bookViews>
  <sheets>
    <sheet name="ekamut" sheetId="3" r:id="rId1"/>
  </sheets>
  <calcPr calcId="152511"/>
</workbook>
</file>

<file path=xl/calcChain.xml><?xml version="1.0" encoding="utf-8"?>
<calcChain xmlns="http://schemas.openxmlformats.org/spreadsheetml/2006/main">
  <c r="EB34" i="3" l="1"/>
  <c r="EA34" i="3"/>
  <c r="DZ34" i="3"/>
  <c r="DY34" i="3"/>
  <c r="DX34" i="3"/>
  <c r="DW34" i="3"/>
  <c r="DV34" i="3"/>
  <c r="DU34" i="3"/>
  <c r="DT34" i="3"/>
  <c r="DS34" i="3"/>
  <c r="DR34" i="3"/>
  <c r="DQ34" i="3"/>
  <c r="DP34" i="3"/>
  <c r="DO34" i="3"/>
  <c r="DN34" i="3"/>
  <c r="DM34" i="3"/>
  <c r="DL34" i="3"/>
  <c r="DK34" i="3"/>
  <c r="DJ34" i="3"/>
  <c r="DF34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Y34" i="3"/>
  <c r="AV34" i="3"/>
  <c r="AS34" i="3"/>
  <c r="AP34" i="3"/>
  <c r="AO34" i="3"/>
  <c r="AQ34" i="3" s="1"/>
  <c r="AN34" i="3"/>
  <c r="AK34" i="3"/>
  <c r="AJ34" i="3"/>
  <c r="AI34" i="3"/>
  <c r="AF34" i="3"/>
  <c r="AE34" i="3"/>
  <c r="AD34" i="3"/>
  <c r="AA34" i="3"/>
  <c r="Z34" i="3"/>
  <c r="Y34" i="3"/>
  <c r="V34" i="3"/>
  <c r="U34" i="3"/>
  <c r="T34" i="3"/>
  <c r="D34" i="3"/>
  <c r="C34" i="3"/>
  <c r="EM33" i="3"/>
  <c r="EK33" i="3"/>
  <c r="EJ33" i="3"/>
  <c r="EI33" i="3"/>
  <c r="EH33" i="3"/>
  <c r="EE33" i="3"/>
  <c r="ED33" i="3"/>
  <c r="EC33" i="3"/>
  <c r="DI33" i="3"/>
  <c r="DG33" i="3"/>
  <c r="BP33" i="3"/>
  <c r="BO33" i="3"/>
  <c r="BN33" i="3"/>
  <c r="AZ33" i="3"/>
  <c r="EL33" i="3" s="1"/>
  <c r="AM33" i="3"/>
  <c r="AL33" i="3"/>
  <c r="AH33" i="3"/>
  <c r="AG33" i="3"/>
  <c r="AC33" i="3"/>
  <c r="AB33" i="3"/>
  <c r="X33" i="3"/>
  <c r="W33" i="3"/>
  <c r="Q33" i="3"/>
  <c r="P33" i="3"/>
  <c r="O33" i="3"/>
  <c r="L33" i="3"/>
  <c r="K33" i="3"/>
  <c r="J33" i="3"/>
  <c r="G33" i="3"/>
  <c r="I33" i="3" s="1"/>
  <c r="E33" i="3"/>
  <c r="EM32" i="3"/>
  <c r="EK32" i="3"/>
  <c r="EJ32" i="3"/>
  <c r="EI32" i="3"/>
  <c r="EH32" i="3"/>
  <c r="EE32" i="3"/>
  <c r="ED32" i="3"/>
  <c r="EC32" i="3"/>
  <c r="DI32" i="3"/>
  <c r="DG32" i="3"/>
  <c r="BP32" i="3"/>
  <c r="BO32" i="3"/>
  <c r="BN32" i="3"/>
  <c r="AZ32" i="3"/>
  <c r="DH32" i="3" s="1"/>
  <c r="AM32" i="3"/>
  <c r="AL32" i="3"/>
  <c r="AH32" i="3"/>
  <c r="AG32" i="3"/>
  <c r="AC32" i="3"/>
  <c r="AB32" i="3"/>
  <c r="X32" i="3"/>
  <c r="W32" i="3"/>
  <c r="Q32" i="3"/>
  <c r="P32" i="3"/>
  <c r="O32" i="3"/>
  <c r="L32" i="3"/>
  <c r="K32" i="3"/>
  <c r="J32" i="3"/>
  <c r="G32" i="3"/>
  <c r="I32" i="3" s="1"/>
  <c r="E32" i="3"/>
  <c r="EM31" i="3"/>
  <c r="EK31" i="3"/>
  <c r="EJ31" i="3"/>
  <c r="EI31" i="3"/>
  <c r="EH31" i="3"/>
  <c r="EE31" i="3"/>
  <c r="ED31" i="3"/>
  <c r="EC31" i="3"/>
  <c r="DI31" i="3"/>
  <c r="DG31" i="3"/>
  <c r="BP31" i="3"/>
  <c r="BO31" i="3"/>
  <c r="BN31" i="3"/>
  <c r="AZ31" i="3"/>
  <c r="EL31" i="3" s="1"/>
  <c r="AM31" i="3"/>
  <c r="AL31" i="3"/>
  <c r="AH31" i="3"/>
  <c r="AG31" i="3"/>
  <c r="AC31" i="3"/>
  <c r="AB31" i="3"/>
  <c r="X31" i="3"/>
  <c r="W31" i="3"/>
  <c r="Q31" i="3"/>
  <c r="P31" i="3"/>
  <c r="O31" i="3"/>
  <c r="L31" i="3"/>
  <c r="K31" i="3"/>
  <c r="J31" i="3"/>
  <c r="G31" i="3"/>
  <c r="I31" i="3" s="1"/>
  <c r="E31" i="3"/>
  <c r="EM30" i="3"/>
  <c r="EK30" i="3"/>
  <c r="EJ30" i="3"/>
  <c r="EI30" i="3"/>
  <c r="EH30" i="3"/>
  <c r="EE30" i="3"/>
  <c r="ED30" i="3"/>
  <c r="EC30" i="3"/>
  <c r="DI30" i="3"/>
  <c r="DG30" i="3"/>
  <c r="BP30" i="3"/>
  <c r="BO30" i="3"/>
  <c r="BN30" i="3"/>
  <c r="AZ30" i="3"/>
  <c r="DH30" i="3" s="1"/>
  <c r="AM30" i="3"/>
  <c r="AL30" i="3"/>
  <c r="AH30" i="3"/>
  <c r="AG30" i="3"/>
  <c r="AC30" i="3"/>
  <c r="AB30" i="3"/>
  <c r="Q30" i="3"/>
  <c r="P30" i="3"/>
  <c r="O30" i="3"/>
  <c r="L30" i="3"/>
  <c r="K30" i="3"/>
  <c r="J30" i="3"/>
  <c r="G30" i="3"/>
  <c r="I30" i="3" s="1"/>
  <c r="E30" i="3"/>
  <c r="EM29" i="3"/>
  <c r="EK29" i="3"/>
  <c r="EJ29" i="3"/>
  <c r="EI29" i="3"/>
  <c r="EH29" i="3"/>
  <c r="EE29" i="3"/>
  <c r="ED29" i="3"/>
  <c r="EC29" i="3"/>
  <c r="DI29" i="3"/>
  <c r="DG29" i="3"/>
  <c r="BP29" i="3"/>
  <c r="BO29" i="3"/>
  <c r="BN29" i="3"/>
  <c r="AZ29" i="3"/>
  <c r="EL29" i="3" s="1"/>
  <c r="AM29" i="3"/>
  <c r="AL29" i="3"/>
  <c r="AH29" i="3"/>
  <c r="AG29" i="3"/>
  <c r="AC29" i="3"/>
  <c r="AB29" i="3"/>
  <c r="X29" i="3"/>
  <c r="W29" i="3"/>
  <c r="Q29" i="3"/>
  <c r="P29" i="3"/>
  <c r="O29" i="3"/>
  <c r="L29" i="3"/>
  <c r="K29" i="3"/>
  <c r="M29" i="3" s="1"/>
  <c r="J29" i="3"/>
  <c r="G29" i="3"/>
  <c r="I29" i="3" s="1"/>
  <c r="E29" i="3"/>
  <c r="EM28" i="3"/>
  <c r="EK28" i="3"/>
  <c r="EJ28" i="3"/>
  <c r="EI28" i="3"/>
  <c r="EH28" i="3"/>
  <c r="EE28" i="3"/>
  <c r="ED28" i="3"/>
  <c r="EC28" i="3"/>
  <c r="DI28" i="3"/>
  <c r="DG28" i="3"/>
  <c r="BP28" i="3"/>
  <c r="BO28" i="3"/>
  <c r="BN28" i="3"/>
  <c r="AZ28" i="3"/>
  <c r="EL28" i="3" s="1"/>
  <c r="AM28" i="3"/>
  <c r="AL28" i="3"/>
  <c r="AH28" i="3"/>
  <c r="AG28" i="3"/>
  <c r="AC28" i="3"/>
  <c r="AB28" i="3"/>
  <c r="Q28" i="3"/>
  <c r="P28" i="3"/>
  <c r="O28" i="3"/>
  <c r="L28" i="3"/>
  <c r="K28" i="3"/>
  <c r="J28" i="3"/>
  <c r="G28" i="3"/>
  <c r="I28" i="3" s="1"/>
  <c r="E28" i="3"/>
  <c r="EM27" i="3"/>
  <c r="EK27" i="3"/>
  <c r="EJ27" i="3"/>
  <c r="EI27" i="3"/>
  <c r="EH27" i="3"/>
  <c r="EE27" i="3"/>
  <c r="ED27" i="3"/>
  <c r="EC27" i="3"/>
  <c r="DI27" i="3"/>
  <c r="G27" i="3" s="1"/>
  <c r="I27" i="3" s="1"/>
  <c r="DG27" i="3"/>
  <c r="E27" i="3" s="1"/>
  <c r="BP27" i="3"/>
  <c r="BO27" i="3"/>
  <c r="BN27" i="3"/>
  <c r="AZ27" i="3"/>
  <c r="AM27" i="3"/>
  <c r="AL27" i="3"/>
  <c r="AH27" i="3"/>
  <c r="AG27" i="3"/>
  <c r="AC27" i="3"/>
  <c r="AB27" i="3"/>
  <c r="X27" i="3"/>
  <c r="W27" i="3"/>
  <c r="Q27" i="3"/>
  <c r="P27" i="3"/>
  <c r="O27" i="3"/>
  <c r="L27" i="3"/>
  <c r="K27" i="3"/>
  <c r="J27" i="3"/>
  <c r="EM26" i="3"/>
  <c r="EK26" i="3"/>
  <c r="EJ26" i="3"/>
  <c r="EI26" i="3"/>
  <c r="EH26" i="3"/>
  <c r="EE26" i="3"/>
  <c r="ED26" i="3"/>
  <c r="EC26" i="3"/>
  <c r="DI26" i="3"/>
  <c r="DG26" i="3"/>
  <c r="E26" i="3" s="1"/>
  <c r="BP26" i="3"/>
  <c r="BO26" i="3"/>
  <c r="BN26" i="3"/>
  <c r="AZ26" i="3"/>
  <c r="EL26" i="3" s="1"/>
  <c r="AH26" i="3"/>
  <c r="AG26" i="3"/>
  <c r="AC26" i="3"/>
  <c r="AB26" i="3"/>
  <c r="Q26" i="3"/>
  <c r="P26" i="3"/>
  <c r="O26" i="3"/>
  <c r="L26" i="3"/>
  <c r="K26" i="3"/>
  <c r="J26" i="3"/>
  <c r="G26" i="3"/>
  <c r="EM25" i="3"/>
  <c r="EK25" i="3"/>
  <c r="EJ25" i="3"/>
  <c r="EI25" i="3"/>
  <c r="EH25" i="3"/>
  <c r="EE25" i="3"/>
  <c r="ED25" i="3"/>
  <c r="EC25" i="3"/>
  <c r="DI25" i="3"/>
  <c r="DH25" i="3"/>
  <c r="F25" i="3" s="1"/>
  <c r="DG25" i="3"/>
  <c r="BP25" i="3"/>
  <c r="BO25" i="3"/>
  <c r="BN25" i="3"/>
  <c r="AZ25" i="3"/>
  <c r="EL25" i="3" s="1"/>
  <c r="AM25" i="3"/>
  <c r="AL25" i="3"/>
  <c r="AH25" i="3"/>
  <c r="AG25" i="3"/>
  <c r="AC25" i="3"/>
  <c r="AB25" i="3"/>
  <c r="Q25" i="3"/>
  <c r="P25" i="3"/>
  <c r="O25" i="3"/>
  <c r="L25" i="3"/>
  <c r="K25" i="3"/>
  <c r="M25" i="3" s="1"/>
  <c r="J25" i="3"/>
  <c r="G25" i="3"/>
  <c r="E25" i="3"/>
  <c r="EM24" i="3"/>
  <c r="EK24" i="3"/>
  <c r="EJ24" i="3"/>
  <c r="EI24" i="3"/>
  <c r="EH24" i="3"/>
  <c r="EE24" i="3"/>
  <c r="G24" i="3" s="1"/>
  <c r="ED24" i="3"/>
  <c r="EC24" i="3"/>
  <c r="DI24" i="3"/>
  <c r="DG24" i="3"/>
  <c r="E24" i="3" s="1"/>
  <c r="BP24" i="3"/>
  <c r="BO24" i="3"/>
  <c r="BQ24" i="3" s="1"/>
  <c r="BN24" i="3"/>
  <c r="AZ24" i="3"/>
  <c r="EL24" i="3" s="1"/>
  <c r="AM24" i="3"/>
  <c r="AL24" i="3"/>
  <c r="AH24" i="3"/>
  <c r="AG24" i="3"/>
  <c r="AC24" i="3"/>
  <c r="AB24" i="3"/>
  <c r="X24" i="3"/>
  <c r="W24" i="3"/>
  <c r="Q24" i="3"/>
  <c r="P24" i="3"/>
  <c r="R24" i="3" s="1"/>
  <c r="O24" i="3"/>
  <c r="L24" i="3"/>
  <c r="K24" i="3"/>
  <c r="J24" i="3"/>
  <c r="EM23" i="3"/>
  <c r="EK23" i="3"/>
  <c r="EJ23" i="3"/>
  <c r="EI23" i="3"/>
  <c r="EH23" i="3"/>
  <c r="EE23" i="3"/>
  <c r="ED23" i="3"/>
  <c r="EC23" i="3"/>
  <c r="DI23" i="3"/>
  <c r="G23" i="3" s="1"/>
  <c r="DG23" i="3"/>
  <c r="E23" i="3" s="1"/>
  <c r="BP23" i="3"/>
  <c r="BO23" i="3"/>
  <c r="BN23" i="3"/>
  <c r="AZ23" i="3"/>
  <c r="AM23" i="3"/>
  <c r="AL23" i="3"/>
  <c r="AH23" i="3"/>
  <c r="AG23" i="3"/>
  <c r="AC23" i="3"/>
  <c r="AB23" i="3"/>
  <c r="Q23" i="3"/>
  <c r="P23" i="3"/>
  <c r="O23" i="3"/>
  <c r="L23" i="3"/>
  <c r="K23" i="3"/>
  <c r="J23" i="3"/>
  <c r="EM22" i="3"/>
  <c r="EK22" i="3"/>
  <c r="EJ22" i="3"/>
  <c r="EI22" i="3"/>
  <c r="EH22" i="3"/>
  <c r="EE22" i="3"/>
  <c r="G22" i="3" s="1"/>
  <c r="ED22" i="3"/>
  <c r="EC22" i="3"/>
  <c r="DI22" i="3"/>
  <c r="DG22" i="3"/>
  <c r="BP22" i="3"/>
  <c r="BO22" i="3"/>
  <c r="BQ22" i="3" s="1"/>
  <c r="BN22" i="3"/>
  <c r="AZ22" i="3"/>
  <c r="AM22" i="3"/>
  <c r="AL22" i="3"/>
  <c r="AH22" i="3"/>
  <c r="AG22" i="3"/>
  <c r="AC22" i="3"/>
  <c r="AB22" i="3"/>
  <c r="X22" i="3"/>
  <c r="W22" i="3"/>
  <c r="Q22" i="3"/>
  <c r="P22" i="3"/>
  <c r="O22" i="3"/>
  <c r="L22" i="3"/>
  <c r="K22" i="3"/>
  <c r="J22" i="3"/>
  <c r="E22" i="3"/>
  <c r="EM21" i="3"/>
  <c r="EL21" i="3"/>
  <c r="EK21" i="3"/>
  <c r="EJ21" i="3"/>
  <c r="EI21" i="3"/>
  <c r="EH21" i="3"/>
  <c r="EE21" i="3"/>
  <c r="ED21" i="3"/>
  <c r="EC21" i="3"/>
  <c r="DI21" i="3"/>
  <c r="DG21" i="3"/>
  <c r="BP21" i="3"/>
  <c r="BO21" i="3"/>
  <c r="BN21" i="3"/>
  <c r="AZ21" i="3"/>
  <c r="DH21" i="3" s="1"/>
  <c r="AH21" i="3"/>
  <c r="AG21" i="3"/>
  <c r="AC21" i="3"/>
  <c r="AB21" i="3"/>
  <c r="X21" i="3"/>
  <c r="W21" i="3"/>
  <c r="Q21" i="3"/>
  <c r="R21" i="3" s="1"/>
  <c r="P21" i="3"/>
  <c r="O21" i="3"/>
  <c r="L21" i="3"/>
  <c r="K21" i="3"/>
  <c r="M21" i="3" s="1"/>
  <c r="J21" i="3"/>
  <c r="G21" i="3"/>
  <c r="E21" i="3"/>
  <c r="EM20" i="3"/>
  <c r="EK20" i="3"/>
  <c r="EJ20" i="3"/>
  <c r="EI20" i="3"/>
  <c r="EH20" i="3"/>
  <c r="EE20" i="3"/>
  <c r="ED20" i="3"/>
  <c r="EC20" i="3"/>
  <c r="DI20" i="3"/>
  <c r="G20" i="3" s="1"/>
  <c r="DG20" i="3"/>
  <c r="E20" i="3" s="1"/>
  <c r="BP20" i="3"/>
  <c r="BO20" i="3"/>
  <c r="BN20" i="3"/>
  <c r="AZ20" i="3"/>
  <c r="DH20" i="3" s="1"/>
  <c r="AM20" i="3"/>
  <c r="AL20" i="3"/>
  <c r="AH20" i="3"/>
  <c r="AG20" i="3"/>
  <c r="AC20" i="3"/>
  <c r="AB20" i="3"/>
  <c r="Q20" i="3"/>
  <c r="P20" i="3"/>
  <c r="O20" i="3"/>
  <c r="L20" i="3"/>
  <c r="K20" i="3"/>
  <c r="J20" i="3"/>
  <c r="EM19" i="3"/>
  <c r="EK19" i="3"/>
  <c r="EJ19" i="3"/>
  <c r="EI19" i="3"/>
  <c r="EH19" i="3"/>
  <c r="EE19" i="3"/>
  <c r="ED19" i="3"/>
  <c r="EC19" i="3"/>
  <c r="DI19" i="3"/>
  <c r="G19" i="3" s="1"/>
  <c r="DG19" i="3"/>
  <c r="BP19" i="3"/>
  <c r="BO19" i="3"/>
  <c r="BN19" i="3"/>
  <c r="AZ19" i="3"/>
  <c r="AM19" i="3"/>
  <c r="AL19" i="3"/>
  <c r="AH19" i="3"/>
  <c r="AG19" i="3"/>
  <c r="AC19" i="3"/>
  <c r="AB19" i="3"/>
  <c r="Q19" i="3"/>
  <c r="P19" i="3"/>
  <c r="O19" i="3"/>
  <c r="L19" i="3"/>
  <c r="K19" i="3"/>
  <c r="J19" i="3"/>
  <c r="E19" i="3"/>
  <c r="EM18" i="3"/>
  <c r="EK18" i="3"/>
  <c r="EJ18" i="3"/>
  <c r="EI18" i="3"/>
  <c r="EH18" i="3"/>
  <c r="EE18" i="3"/>
  <c r="ED18" i="3"/>
  <c r="EC18" i="3"/>
  <c r="DI18" i="3"/>
  <c r="DG18" i="3"/>
  <c r="E18" i="3" s="1"/>
  <c r="BP18" i="3"/>
  <c r="BO18" i="3"/>
  <c r="BQ18" i="3" s="1"/>
  <c r="BN18" i="3"/>
  <c r="AZ18" i="3"/>
  <c r="DH18" i="3" s="1"/>
  <c r="F18" i="3" s="1"/>
  <c r="AH18" i="3"/>
  <c r="AG18" i="3"/>
  <c r="AC18" i="3"/>
  <c r="AB18" i="3"/>
  <c r="X18" i="3"/>
  <c r="W18" i="3"/>
  <c r="Q18" i="3"/>
  <c r="P18" i="3"/>
  <c r="R18" i="3" s="1"/>
  <c r="O18" i="3"/>
  <c r="L18" i="3"/>
  <c r="M18" i="3" s="1"/>
  <c r="K18" i="3"/>
  <c r="J18" i="3"/>
  <c r="EM17" i="3"/>
  <c r="EK17" i="3"/>
  <c r="EJ17" i="3"/>
  <c r="EI17" i="3"/>
  <c r="EH17" i="3"/>
  <c r="EE17" i="3"/>
  <c r="ED17" i="3"/>
  <c r="EC17" i="3"/>
  <c r="E17" i="3" s="1"/>
  <c r="DI17" i="3"/>
  <c r="DH17" i="3"/>
  <c r="F17" i="3" s="1"/>
  <c r="DG17" i="3"/>
  <c r="BP17" i="3"/>
  <c r="BQ17" i="3" s="1"/>
  <c r="BO17" i="3"/>
  <c r="BN17" i="3"/>
  <c r="AZ17" i="3"/>
  <c r="EL17" i="3" s="1"/>
  <c r="AM17" i="3"/>
  <c r="AL17" i="3"/>
  <c r="AH17" i="3"/>
  <c r="AG17" i="3"/>
  <c r="AC17" i="3"/>
  <c r="AB17" i="3"/>
  <c r="X17" i="3"/>
  <c r="W17" i="3"/>
  <c r="Q17" i="3"/>
  <c r="R17" i="3" s="1"/>
  <c r="P17" i="3"/>
  <c r="O17" i="3"/>
  <c r="L17" i="3"/>
  <c r="K17" i="3"/>
  <c r="M17" i="3" s="1"/>
  <c r="J17" i="3"/>
  <c r="G17" i="3"/>
  <c r="H17" i="3" s="1"/>
  <c r="EM16" i="3"/>
  <c r="EK16" i="3"/>
  <c r="EJ16" i="3"/>
  <c r="EI16" i="3"/>
  <c r="EH16" i="3"/>
  <c r="EE16" i="3"/>
  <c r="ED16" i="3"/>
  <c r="EC16" i="3"/>
  <c r="DI16" i="3"/>
  <c r="G16" i="3" s="1"/>
  <c r="DG16" i="3"/>
  <c r="E16" i="3" s="1"/>
  <c r="BP16" i="3"/>
  <c r="BO16" i="3"/>
  <c r="BN16" i="3"/>
  <c r="AZ16" i="3"/>
  <c r="DH16" i="3" s="1"/>
  <c r="AM16" i="3"/>
  <c r="AL16" i="3"/>
  <c r="AH16" i="3"/>
  <c r="AG16" i="3"/>
  <c r="AC16" i="3"/>
  <c r="AB16" i="3"/>
  <c r="Q16" i="3"/>
  <c r="P16" i="3"/>
  <c r="O16" i="3"/>
  <c r="L16" i="3"/>
  <c r="K16" i="3"/>
  <c r="J16" i="3"/>
  <c r="EM15" i="3"/>
  <c r="EK15" i="3"/>
  <c r="EJ15" i="3"/>
  <c r="EI15" i="3"/>
  <c r="EH15" i="3"/>
  <c r="EE15" i="3"/>
  <c r="ED15" i="3"/>
  <c r="EC15" i="3"/>
  <c r="DI15" i="3"/>
  <c r="G15" i="3" s="1"/>
  <c r="DG15" i="3"/>
  <c r="E15" i="3" s="1"/>
  <c r="BP15" i="3"/>
  <c r="BO15" i="3"/>
  <c r="BN15" i="3"/>
  <c r="AZ15" i="3"/>
  <c r="AR15" i="3"/>
  <c r="AQ15" i="3"/>
  <c r="AM15" i="3"/>
  <c r="AL15" i="3"/>
  <c r="AH15" i="3"/>
  <c r="AG15" i="3"/>
  <c r="AC15" i="3"/>
  <c r="AB15" i="3"/>
  <c r="X15" i="3"/>
  <c r="W15" i="3"/>
  <c r="Q15" i="3"/>
  <c r="P15" i="3"/>
  <c r="O15" i="3"/>
  <c r="L15" i="3"/>
  <c r="K15" i="3"/>
  <c r="J15" i="3"/>
  <c r="EM14" i="3"/>
  <c r="EK14" i="3"/>
  <c r="EJ14" i="3"/>
  <c r="EI14" i="3"/>
  <c r="EH14" i="3"/>
  <c r="EE14" i="3"/>
  <c r="ED14" i="3"/>
  <c r="EC14" i="3"/>
  <c r="DI14" i="3"/>
  <c r="DG14" i="3"/>
  <c r="E14" i="3" s="1"/>
  <c r="BP14" i="3"/>
  <c r="BO14" i="3"/>
  <c r="BQ14" i="3" s="1"/>
  <c r="BN14" i="3"/>
  <c r="AZ14" i="3"/>
  <c r="DH14" i="3" s="1"/>
  <c r="F14" i="3" s="1"/>
  <c r="AM14" i="3"/>
  <c r="AL14" i="3"/>
  <c r="AH14" i="3"/>
  <c r="AG14" i="3"/>
  <c r="AC14" i="3"/>
  <c r="AB14" i="3"/>
  <c r="X14" i="3"/>
  <c r="W14" i="3"/>
  <c r="Q14" i="3"/>
  <c r="P14" i="3"/>
  <c r="R14" i="3" s="1"/>
  <c r="O14" i="3"/>
  <c r="L14" i="3"/>
  <c r="M14" i="3" s="1"/>
  <c r="K14" i="3"/>
  <c r="J14" i="3"/>
  <c r="EM13" i="3"/>
  <c r="EK13" i="3"/>
  <c r="EJ13" i="3"/>
  <c r="EI13" i="3"/>
  <c r="EH13" i="3"/>
  <c r="EE13" i="3"/>
  <c r="ED13" i="3"/>
  <c r="EC13" i="3"/>
  <c r="E13" i="3" s="1"/>
  <c r="DI13" i="3"/>
  <c r="DH13" i="3"/>
  <c r="F13" i="3" s="1"/>
  <c r="DG13" i="3"/>
  <c r="BP13" i="3"/>
  <c r="BQ13" i="3" s="1"/>
  <c r="BO13" i="3"/>
  <c r="BN13" i="3"/>
  <c r="AZ13" i="3"/>
  <c r="EL13" i="3" s="1"/>
  <c r="AM13" i="3"/>
  <c r="AL13" i="3"/>
  <c r="AH13" i="3"/>
  <c r="AG13" i="3"/>
  <c r="AC13" i="3"/>
  <c r="AB13" i="3"/>
  <c r="X13" i="3"/>
  <c r="W13" i="3"/>
  <c r="Q13" i="3"/>
  <c r="R13" i="3" s="1"/>
  <c r="P13" i="3"/>
  <c r="O13" i="3"/>
  <c r="L13" i="3"/>
  <c r="K13" i="3"/>
  <c r="M13" i="3" s="1"/>
  <c r="J13" i="3"/>
  <c r="G13" i="3"/>
  <c r="H13" i="3" s="1"/>
  <c r="EM12" i="3"/>
  <c r="EK12" i="3"/>
  <c r="EJ12" i="3"/>
  <c r="EI12" i="3"/>
  <c r="EH12" i="3"/>
  <c r="EE12" i="3"/>
  <c r="ED12" i="3"/>
  <c r="EC12" i="3"/>
  <c r="DI12" i="3"/>
  <c r="G12" i="3" s="1"/>
  <c r="DG12" i="3"/>
  <c r="E12" i="3" s="1"/>
  <c r="BP12" i="3"/>
  <c r="BO12" i="3"/>
  <c r="BN12" i="3"/>
  <c r="AZ12" i="3"/>
  <c r="DH12" i="3" s="1"/>
  <c r="AR12" i="3"/>
  <c r="AQ12" i="3"/>
  <c r="AM12" i="3"/>
  <c r="AL12" i="3"/>
  <c r="AH12" i="3"/>
  <c r="AG12" i="3"/>
  <c r="AC12" i="3"/>
  <c r="AB12" i="3"/>
  <c r="X12" i="3"/>
  <c r="W12" i="3"/>
  <c r="Q12" i="3"/>
  <c r="P12" i="3"/>
  <c r="O12" i="3"/>
  <c r="L12" i="3"/>
  <c r="K12" i="3"/>
  <c r="J12" i="3"/>
  <c r="EM11" i="3"/>
  <c r="EK11" i="3"/>
  <c r="EJ11" i="3"/>
  <c r="EI11" i="3"/>
  <c r="EH11" i="3"/>
  <c r="EE11" i="3"/>
  <c r="ED11" i="3"/>
  <c r="EC11" i="3"/>
  <c r="DI11" i="3"/>
  <c r="G11" i="3" s="1"/>
  <c r="DG11" i="3"/>
  <c r="BP11" i="3"/>
  <c r="BO11" i="3"/>
  <c r="BN11" i="3"/>
  <c r="AZ11" i="3"/>
  <c r="AR11" i="3"/>
  <c r="AQ11" i="3"/>
  <c r="AM11" i="3"/>
  <c r="AL11" i="3"/>
  <c r="AH11" i="3"/>
  <c r="AG11" i="3"/>
  <c r="AC11" i="3"/>
  <c r="AB11" i="3"/>
  <c r="X11" i="3"/>
  <c r="W11" i="3"/>
  <c r="Q11" i="3"/>
  <c r="P11" i="3"/>
  <c r="O11" i="3"/>
  <c r="L11" i="3"/>
  <c r="K11" i="3"/>
  <c r="J11" i="3"/>
  <c r="E11" i="3"/>
  <c r="EM10" i="3"/>
  <c r="EK10" i="3"/>
  <c r="EJ10" i="3"/>
  <c r="EJ34" i="3" s="1"/>
  <c r="EI10" i="3"/>
  <c r="EH10" i="3"/>
  <c r="EH34" i="3" s="1"/>
  <c r="EE10" i="3"/>
  <c r="EC10" i="3"/>
  <c r="EC34" i="3" s="1"/>
  <c r="DI10" i="3"/>
  <c r="DG10" i="3"/>
  <c r="BR10" i="3"/>
  <c r="BP10" i="3"/>
  <c r="BO10" i="3"/>
  <c r="BO34" i="3" s="1"/>
  <c r="BN10" i="3"/>
  <c r="AZ10" i="3"/>
  <c r="AZ34" i="3" s="1"/>
  <c r="AR10" i="3"/>
  <c r="AQ10" i="3"/>
  <c r="AM10" i="3"/>
  <c r="AL10" i="3"/>
  <c r="AH10" i="3"/>
  <c r="AG10" i="3"/>
  <c r="AC10" i="3"/>
  <c r="AB10" i="3"/>
  <c r="X10" i="3"/>
  <c r="W10" i="3"/>
  <c r="Q10" i="3"/>
  <c r="S10" i="3" s="1"/>
  <c r="P10" i="3"/>
  <c r="O10" i="3"/>
  <c r="O34" i="3" s="1"/>
  <c r="L10" i="3"/>
  <c r="K10" i="3"/>
  <c r="K34" i="3" s="1"/>
  <c r="J10" i="3"/>
  <c r="G10" i="3"/>
  <c r="DH10" i="3" l="1"/>
  <c r="F10" i="3" s="1"/>
  <c r="EL10" i="3"/>
  <c r="S12" i="3"/>
  <c r="BR12" i="3"/>
  <c r="N15" i="3"/>
  <c r="EL15" i="3"/>
  <c r="DH15" i="3"/>
  <c r="F15" i="3" s="1"/>
  <c r="S20" i="3"/>
  <c r="BR20" i="3"/>
  <c r="BR21" i="3"/>
  <c r="N23" i="3"/>
  <c r="EL23" i="3"/>
  <c r="DH23" i="3"/>
  <c r="F23" i="3" s="1"/>
  <c r="N24" i="3"/>
  <c r="I24" i="3"/>
  <c r="S28" i="3"/>
  <c r="BR28" i="3"/>
  <c r="S29" i="3"/>
  <c r="BR29" i="3"/>
  <c r="S30" i="3"/>
  <c r="BR30" i="3"/>
  <c r="S31" i="3"/>
  <c r="BR31" i="3"/>
  <c r="S32" i="3"/>
  <c r="BR32" i="3"/>
  <c r="S33" i="3"/>
  <c r="BR33" i="3"/>
  <c r="AC34" i="3"/>
  <c r="AM34" i="3"/>
  <c r="E10" i="3"/>
  <c r="J34" i="3"/>
  <c r="L34" i="3"/>
  <c r="P34" i="3"/>
  <c r="N11" i="3"/>
  <c r="EL11" i="3"/>
  <c r="DH11" i="3"/>
  <c r="F11" i="3" s="1"/>
  <c r="H11" i="3" s="1"/>
  <c r="H15" i="3"/>
  <c r="S16" i="3"/>
  <c r="BR16" i="3"/>
  <c r="N19" i="3"/>
  <c r="EL19" i="3"/>
  <c r="DH19" i="3"/>
  <c r="F19" i="3" s="1"/>
  <c r="H19" i="3" s="1"/>
  <c r="N22" i="3"/>
  <c r="I23" i="3"/>
  <c r="I25" i="3"/>
  <c r="S25" i="3"/>
  <c r="BR25" i="3"/>
  <c r="S26" i="3"/>
  <c r="BR26" i="3"/>
  <c r="N27" i="3"/>
  <c r="EL27" i="3"/>
  <c r="DH27" i="3"/>
  <c r="F27" i="3" s="1"/>
  <c r="BN34" i="3"/>
  <c r="DG34" i="3"/>
  <c r="DI34" i="3"/>
  <c r="M11" i="3"/>
  <c r="R11" i="3"/>
  <c r="BQ11" i="3"/>
  <c r="M12" i="3"/>
  <c r="R12" i="3"/>
  <c r="F12" i="3"/>
  <c r="BQ12" i="3"/>
  <c r="N13" i="3"/>
  <c r="S14" i="3"/>
  <c r="BR14" i="3"/>
  <c r="G14" i="3"/>
  <c r="M15" i="3"/>
  <c r="R15" i="3"/>
  <c r="BQ15" i="3"/>
  <c r="M16" i="3"/>
  <c r="R16" i="3"/>
  <c r="F16" i="3"/>
  <c r="BQ16" i="3"/>
  <c r="N17" i="3"/>
  <c r="S18" i="3"/>
  <c r="BR18" i="3"/>
  <c r="G18" i="3"/>
  <c r="M19" i="3"/>
  <c r="R19" i="3"/>
  <c r="BQ19" i="3"/>
  <c r="M20" i="3"/>
  <c r="R20" i="3"/>
  <c r="F20" i="3"/>
  <c r="BQ20" i="3"/>
  <c r="N21" i="3"/>
  <c r="F21" i="3"/>
  <c r="M22" i="3"/>
  <c r="BR22" i="3"/>
  <c r="M23" i="3"/>
  <c r="S23" i="3"/>
  <c r="BR23" i="3"/>
  <c r="S24" i="3"/>
  <c r="BR24" i="3"/>
  <c r="N25" i="3"/>
  <c r="N26" i="3"/>
  <c r="R26" i="3"/>
  <c r="BQ26" i="3"/>
  <c r="M27" i="3"/>
  <c r="S27" i="3"/>
  <c r="BR27" i="3"/>
  <c r="N28" i="3"/>
  <c r="R28" i="3"/>
  <c r="BQ28" i="3"/>
  <c r="N29" i="3"/>
  <c r="M30" i="3"/>
  <c r="R30" i="3"/>
  <c r="F30" i="3"/>
  <c r="H30" i="3" s="1"/>
  <c r="BQ30" i="3"/>
  <c r="N31" i="3"/>
  <c r="R31" i="3"/>
  <c r="BQ31" i="3"/>
  <c r="M32" i="3"/>
  <c r="R32" i="3"/>
  <c r="F32" i="3"/>
  <c r="H32" i="3" s="1"/>
  <c r="BQ32" i="3"/>
  <c r="N33" i="3"/>
  <c r="R33" i="3"/>
  <c r="BQ33" i="3"/>
  <c r="W34" i="3"/>
  <c r="AG34" i="3"/>
  <c r="AR34" i="3"/>
  <c r="BP34" i="3"/>
  <c r="BQ10" i="3"/>
  <c r="I14" i="3"/>
  <c r="H14" i="3"/>
  <c r="I18" i="3"/>
  <c r="H18" i="3"/>
  <c r="M10" i="3"/>
  <c r="G34" i="3"/>
  <c r="H10" i="3"/>
  <c r="Q34" i="3"/>
  <c r="R10" i="3"/>
  <c r="I12" i="3"/>
  <c r="H12" i="3"/>
  <c r="I16" i="3"/>
  <c r="H16" i="3"/>
  <c r="I20" i="3"/>
  <c r="H20" i="3"/>
  <c r="H21" i="3"/>
  <c r="I11" i="3"/>
  <c r="S11" i="3"/>
  <c r="BR11" i="3"/>
  <c r="N12" i="3"/>
  <c r="EL12" i="3"/>
  <c r="I13" i="3"/>
  <c r="S13" i="3"/>
  <c r="BR13" i="3"/>
  <c r="N14" i="3"/>
  <c r="EL14" i="3"/>
  <c r="I15" i="3"/>
  <c r="S15" i="3"/>
  <c r="BR15" i="3"/>
  <c r="N16" i="3"/>
  <c r="EL16" i="3"/>
  <c r="I17" i="3"/>
  <c r="S17" i="3"/>
  <c r="BR17" i="3"/>
  <c r="N18" i="3"/>
  <c r="EL18" i="3"/>
  <c r="I19" i="3"/>
  <c r="S19" i="3"/>
  <c r="BR19" i="3"/>
  <c r="N20" i="3"/>
  <c r="EL20" i="3"/>
  <c r="I21" i="3"/>
  <c r="S21" i="3"/>
  <c r="I22" i="3"/>
  <c r="S22" i="3"/>
  <c r="EL22" i="3"/>
  <c r="DH22" i="3"/>
  <c r="F22" i="3" s="1"/>
  <c r="H22" i="3" s="1"/>
  <c r="M34" i="3"/>
  <c r="N34" i="3"/>
  <c r="N10" i="3"/>
  <c r="EE34" i="3"/>
  <c r="EI34" i="3"/>
  <c r="EK34" i="3"/>
  <c r="EM34" i="3"/>
  <c r="ED34" i="3"/>
  <c r="R22" i="3"/>
  <c r="I26" i="3"/>
  <c r="H23" i="3"/>
  <c r="R23" i="3"/>
  <c r="BQ23" i="3"/>
  <c r="M24" i="3"/>
  <c r="DH24" i="3"/>
  <c r="F24" i="3" s="1"/>
  <c r="H24" i="3" s="1"/>
  <c r="H25" i="3"/>
  <c r="R25" i="3"/>
  <c r="BQ25" i="3"/>
  <c r="M26" i="3"/>
  <c r="DH26" i="3"/>
  <c r="F26" i="3" s="1"/>
  <c r="H26" i="3" s="1"/>
  <c r="H27" i="3"/>
  <c r="R27" i="3"/>
  <c r="BQ27" i="3"/>
  <c r="M28" i="3"/>
  <c r="DH28" i="3"/>
  <c r="F28" i="3" s="1"/>
  <c r="H28" i="3" s="1"/>
  <c r="R29" i="3"/>
  <c r="DH29" i="3"/>
  <c r="F29" i="3" s="1"/>
  <c r="H29" i="3" s="1"/>
  <c r="N30" i="3"/>
  <c r="EL30" i="3"/>
  <c r="M31" i="3"/>
  <c r="DH31" i="3"/>
  <c r="F31" i="3" s="1"/>
  <c r="H31" i="3" s="1"/>
  <c r="N32" i="3"/>
  <c r="EL32" i="3"/>
  <c r="M33" i="3"/>
  <c r="DH33" i="3"/>
  <c r="F33" i="3" s="1"/>
  <c r="H33" i="3" s="1"/>
  <c r="X34" i="3"/>
  <c r="AB34" i="3"/>
  <c r="AH34" i="3"/>
  <c r="AL34" i="3"/>
  <c r="EL34" i="3" l="1"/>
  <c r="E34" i="3"/>
  <c r="I10" i="3"/>
  <c r="DH34" i="3"/>
  <c r="S34" i="3"/>
  <c r="R34" i="3"/>
  <c r="I34" i="3"/>
  <c r="F34" i="3"/>
  <c r="H34" i="3" s="1"/>
  <c r="BQ34" i="3"/>
  <c r="BR34" i="3"/>
</calcChain>
</file>

<file path=xl/sharedStrings.xml><?xml version="1.0" encoding="utf-8"?>
<sst xmlns="http://schemas.openxmlformats.org/spreadsheetml/2006/main" count="256" uniqueCount="96">
  <si>
    <t>Հ/Հ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</si>
  <si>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</si>
  <si>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</si>
  <si>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</si>
  <si>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</si>
  <si>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</si>
  <si>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</si>
  <si>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</si>
  <si>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</si>
  <si>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</si>
  <si>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</si>
  <si>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</si>
  <si>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</si>
  <si>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</si>
  <si>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</si>
  <si>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</si>
  <si>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</si>
  <si>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</si>
  <si>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</si>
  <si>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</si>
  <si>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</si>
  <si>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</si>
  <si>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</si>
  <si>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</si>
  <si>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</si>
  <si>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հազար դրամ</t>
  </si>
  <si>
    <t>ՀԱՇՎԵՏՎՈՒԹՅՈՒՆ</t>
  </si>
  <si>
    <r>
      <t xml:space="preserve"> ՀՀ ՏԱՎՈւՇԻ ՄԱՐԶԻ ՀԱՄԱՅՆՔՆԵՐԻ ԲՅՈՒՋԵՏԱՅԻՆ ԵԿԱՄՈՒՏՆԵՐԻ ՎԵՐԱԲԵՐՅԱԼ (աճողական) 2019թ.հոկտեմբերի 1-ի դրությամբ </t>
    </r>
    <r>
      <rPr>
        <b/>
        <sz val="10"/>
        <rFont val="GHEA Grapalat"/>
        <family val="3"/>
      </rPr>
      <t xml:space="preserve">                                           </t>
    </r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</si>
  <si>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</si>
  <si>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</si>
  <si>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</si>
  <si>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</si>
  <si>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</si>
  <si>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Վ Ա Ր Չ Ա Կ Ա Ն</t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</si>
  <si>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</si>
  <si>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</si>
  <si>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</si>
  <si>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</si>
  <si>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</si>
  <si>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Ընդամենը այլ եկամուտներ</t>
  </si>
  <si>
    <t>Ընդամենը տրանսֆերտներ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</si>
  <si>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</si>
  <si>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</si>
  <si>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</si>
  <si>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</si>
  <si>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</si>
  <si>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</si>
  <si>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</si>
  <si>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</si>
  <si>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</si>
  <si>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</si>
  <si>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</si>
  <si>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</si>
  <si>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</si>
  <si>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</si>
  <si>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</si>
  <si>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</si>
  <si>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</si>
  <si>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</si>
  <si>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</si>
  <si>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</si>
  <si>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</si>
  <si>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</si>
  <si>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</si>
  <si>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</si>
  <si>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</si>
  <si>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</si>
  <si>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</si>
  <si>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</si>
  <si>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</si>
  <si>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</si>
  <si>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</si>
  <si>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</si>
  <si>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</si>
  <si>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0"/>
        <rFont val="GHEA Grapalat"/>
        <family val="3"/>
      </rPr>
      <t xml:space="preserve">տող 1220+1240     </t>
    </r>
    <r>
      <rPr>
        <sz val="10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</si>
  <si>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   </t>
    </r>
    <r>
      <rPr>
        <sz val="10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</si>
  <si>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7"/>
        <rFont val="GHEA Grapalat"/>
        <family val="3"/>
      </rPr>
      <t xml:space="preserve"> տող 1381+տող 1382</t>
    </r>
    <r>
      <rPr>
        <sz val="7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</si>
  <si>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7"/>
        <rFont val="GHEA Grapalat"/>
        <family val="3"/>
      </rPr>
      <t xml:space="preserve">տող 1391+1393   </t>
    </r>
    <r>
      <rPr>
        <sz val="7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</si>
  <si>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</si>
  <si>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տարեկան </t>
  </si>
  <si>
    <t>Հաշվետու ժամանակաշրջան</t>
  </si>
  <si>
    <t xml:space="preserve"> ծրագիր տարեկան </t>
  </si>
  <si>
    <t xml:space="preserve"> ծրագիրտարեկան </t>
  </si>
  <si>
    <t xml:space="preserve">ծրագիր    տարեկան </t>
  </si>
  <si>
    <t xml:space="preserve">ծրագիրտարեկան </t>
  </si>
  <si>
    <t xml:space="preserve">ծրագիր  տարեկան </t>
  </si>
  <si>
    <t xml:space="preserve">փաստ.                                                                            </t>
  </si>
  <si>
    <t xml:space="preserve">  ծրագիր   տարեկան </t>
  </si>
  <si>
    <t>ծրագիր (9 ամիս)</t>
  </si>
  <si>
    <t xml:space="preserve">փաստ       (9ամիս )                                                                    </t>
  </si>
  <si>
    <t>կատ%-ը 9ամսվա նկատմամբ</t>
  </si>
  <si>
    <t>կատ. %-ը տարեկան ծրագրի նկատմամբ</t>
  </si>
  <si>
    <t>կատ %-ը         9 ամսվա նկատմամբ</t>
  </si>
  <si>
    <t>ծրագիր           (9 ամիս)</t>
  </si>
  <si>
    <t xml:space="preserve">փաստ                   (7ամիս )                                                                           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</si>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</sst>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9"/>
      <name val="GHEA Grapalat"/>
      <family val="3"/>
    </font>
    <font>
      <sz val="7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b/>
      <sz val="7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8"/>
      <color indexed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79">
    <xf numFmtId="0" fontId="0" fillId="0" borderId="0" xfId="0"/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Fill="1" applyBorder="1" applyProtection="1"/>
    <xf numFmtId="0" fontId="2" fillId="0" borderId="0" xfId="0" applyFont="1" applyFill="1" applyProtection="1"/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6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165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16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11" xfId="0" applyNumberFormat="1" applyFont="1" applyFill="1" applyBorder="1" applyAlignment="1">
      <alignment horizontal="center" vertical="center"/>
    </xf>
    <xf numFmtId="164" fontId="6" fillId="0" borderId="17" xfId="0" applyNumberFormat="1" applyFont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Alignment="1" applyProtection="1">
      <alignment horizontal="center" vertical="center" wrapText="1"/>
      <protection locked="0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164" fontId="6" fillId="7" borderId="1" xfId="0" applyNumberFormat="1" applyFont="1" applyFill="1" applyBorder="1" applyAlignment="1" applyProtection="1">
      <alignment horizontal="center" vertical="center" wrapText="1"/>
    </xf>
    <xf numFmtId="164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7" borderId="9" xfId="0" applyNumberFormat="1" applyFont="1" applyFill="1" applyBorder="1" applyAlignment="1" applyProtection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6" borderId="2" xfId="0" applyNumberFormat="1" applyFont="1" applyFill="1" applyBorder="1" applyAlignment="1" applyProtection="1">
      <alignment horizontal="center" vertical="center" wrapText="1"/>
    </xf>
    <xf numFmtId="4" fontId="2" fillId="6" borderId="15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center" vertical="center" wrapText="1"/>
    </xf>
    <xf numFmtId="4" fontId="2" fillId="0" borderId="9" xfId="0" applyNumberFormat="1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" fontId="7" fillId="0" borderId="7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4" fontId="7" fillId="0" borderId="8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4" fontId="1" fillId="3" borderId="3" xfId="0" applyNumberFormat="1" applyFont="1" applyFill="1" applyBorder="1" applyAlignment="1" applyProtection="1">
      <alignment horizontal="center" vertical="center" wrapText="1"/>
    </xf>
    <xf numFmtId="4" fontId="1" fillId="3" borderId="4" xfId="0" applyNumberFormat="1" applyFont="1" applyFill="1" applyBorder="1" applyAlignment="1" applyProtection="1">
      <alignment horizontal="center" vertical="center" wrapText="1"/>
    </xf>
    <xf numFmtId="4" fontId="1" fillId="3" borderId="5" xfId="0" applyNumberFormat="1" applyFont="1" applyFill="1" applyBorder="1" applyAlignment="1" applyProtection="1">
      <alignment horizontal="center" vertical="center" wrapText="1"/>
    </xf>
    <xf numFmtId="4" fontId="1" fillId="3" borderId="7" xfId="0" applyNumberFormat="1" applyFont="1" applyFill="1" applyBorder="1" applyAlignment="1" applyProtection="1">
      <alignment horizontal="center" vertical="center" wrapText="1"/>
    </xf>
    <xf numFmtId="4" fontId="1" fillId="3" borderId="0" xfId="0" applyNumberFormat="1" applyFont="1" applyFill="1" applyBorder="1" applyAlignment="1" applyProtection="1">
      <alignment horizontal="center" vertical="center" wrapText="1"/>
    </xf>
    <xf numFmtId="4" fontId="1" fillId="3" borderId="8" xfId="0" applyNumberFormat="1" applyFont="1" applyFill="1" applyBorder="1" applyAlignment="1" applyProtection="1">
      <alignment horizontal="center" vertical="center" wrapText="1"/>
    </xf>
    <xf numFmtId="4" fontId="1" fillId="3" borderId="12" xfId="0" applyNumberFormat="1" applyFont="1" applyFill="1" applyBorder="1" applyAlignment="1" applyProtection="1">
      <alignment horizontal="center" vertical="center" wrapText="1"/>
    </xf>
    <xf numFmtId="4" fontId="1" fillId="3" borderId="13" xfId="0" applyNumberFormat="1" applyFont="1" applyFill="1" applyBorder="1" applyAlignment="1" applyProtection="1">
      <alignment horizontal="center" vertical="center" wrapText="1"/>
    </xf>
    <xf numFmtId="4" fontId="1" fillId="3" borderId="14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9" xfId="0" applyNumberFormat="1" applyFont="1" applyFill="1" applyBorder="1" applyAlignment="1" applyProtection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4" fontId="6" fillId="0" borderId="9" xfId="0" applyNumberFormat="1" applyFont="1" applyFill="1" applyBorder="1" applyAlignment="1" applyProtection="1">
      <alignment horizontal="center" vertical="center" wrapText="1"/>
    </xf>
    <xf numFmtId="4" fontId="6" fillId="0" borderId="10" xfId="0" applyNumberFormat="1" applyFont="1" applyFill="1" applyBorder="1" applyAlignment="1" applyProtection="1">
      <alignment horizontal="center" vertical="center" wrapText="1"/>
    </xf>
    <xf numFmtId="4" fontId="6" fillId="0" borderId="1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textRotation="90" wrapText="1"/>
    </xf>
    <xf numFmtId="0" fontId="3" fillId="0" borderId="6" xfId="0" applyFont="1" applyFill="1" applyBorder="1" applyAlignment="1" applyProtection="1">
      <alignment horizontal="center" vertical="center" textRotation="90" wrapText="1"/>
    </xf>
    <xf numFmtId="0" fontId="3" fillId="0" borderId="15" xfId="0" applyFont="1" applyFill="1" applyBorder="1" applyAlignment="1" applyProtection="1">
      <alignment horizontal="center" vertical="center" textRotation="90" wrapText="1"/>
    </xf>
    <xf numFmtId="4" fontId="7" fillId="3" borderId="3" xfId="0" applyNumberFormat="1" applyFont="1" applyFill="1" applyBorder="1" applyAlignment="1" applyProtection="1">
      <alignment horizontal="center" vertical="center" wrapText="1"/>
    </xf>
    <xf numFmtId="4" fontId="7" fillId="3" borderId="4" xfId="0" applyNumberFormat="1" applyFont="1" applyFill="1" applyBorder="1" applyAlignment="1" applyProtection="1">
      <alignment horizontal="center" vertical="center" wrapText="1"/>
    </xf>
    <xf numFmtId="4" fontId="7" fillId="3" borderId="5" xfId="0" applyNumberFormat="1" applyFont="1" applyFill="1" applyBorder="1" applyAlignment="1" applyProtection="1">
      <alignment horizontal="center" vertical="center" wrapText="1"/>
    </xf>
    <xf numFmtId="4" fontId="7" fillId="3" borderId="7" xfId="0" applyNumberFormat="1" applyFont="1" applyFill="1" applyBorder="1" applyAlignment="1" applyProtection="1">
      <alignment horizontal="center" vertical="center" wrapText="1"/>
    </xf>
    <xf numFmtId="4" fontId="7" fillId="3" borderId="0" xfId="0" applyNumberFormat="1" applyFont="1" applyFill="1" applyBorder="1" applyAlignment="1" applyProtection="1">
      <alignment horizontal="center" vertical="center" wrapText="1"/>
    </xf>
    <xf numFmtId="4" fontId="7" fillId="3" borderId="8" xfId="0" applyNumberFormat="1" applyFont="1" applyFill="1" applyBorder="1" applyAlignment="1" applyProtection="1">
      <alignment horizontal="center" vertical="center" wrapText="1"/>
    </xf>
    <xf numFmtId="4" fontId="7" fillId="3" borderId="12" xfId="0" applyNumberFormat="1" applyFont="1" applyFill="1" applyBorder="1" applyAlignment="1" applyProtection="1">
      <alignment horizontal="center" vertical="center" wrapText="1"/>
    </xf>
    <xf numFmtId="4" fontId="7" fillId="3" borderId="13" xfId="0" applyNumberFormat="1" applyFont="1" applyFill="1" applyBorder="1" applyAlignment="1" applyProtection="1">
      <alignment horizontal="center" vertical="center" wrapText="1"/>
    </xf>
    <xf numFmtId="4" fontId="7" fillId="3" borderId="14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7" xfId="0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12" xfId="0" applyNumberFormat="1" applyFont="1" applyFill="1" applyBorder="1" applyAlignment="1" applyProtection="1">
      <alignment horizontal="center" vertical="center" wrapText="1"/>
    </xf>
    <xf numFmtId="0" fontId="7" fillId="3" borderId="13" xfId="0" applyNumberFormat="1" applyFont="1" applyFill="1" applyBorder="1" applyAlignment="1" applyProtection="1">
      <alignment horizontal="center" vertical="center" wrapText="1"/>
    </xf>
    <xf numFmtId="0" fontId="7" fillId="3" borderId="14" xfId="0" applyNumberFormat="1" applyFont="1" applyFill="1" applyBorder="1" applyAlignment="1" applyProtection="1">
      <alignment horizontal="center" vertical="center" wrapText="1"/>
    </xf>
    <xf numFmtId="4" fontId="1" fillId="4" borderId="3" xfId="0" applyNumberFormat="1" applyFont="1" applyFill="1" applyBorder="1" applyAlignment="1" applyProtection="1">
      <alignment horizontal="center" vertical="center" wrapText="1"/>
    </xf>
    <xf numFmtId="4" fontId="1" fillId="4" borderId="4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35"/>
  <sheetViews>
    <sheetView tabSelected="1" workbookViewId="0">
      <selection activeCell="L13" sqref="L13"/>
    </sheetView>
  </sheetViews>
  <sheetFormatPr defaultColWidth="8" defaultRowHeight="13.5" x14ac:dyDescent="0.25"/>
  <cols>
    <col min="1" max="1" width="3.42578125" style="2" customWidth="1"/>
    <col min="2" max="2" width="12" style="2" customWidth="1"/>
    <col min="3" max="3" width="6.42578125" style="58" customWidth="1"/>
    <col min="4" max="4" width="5.7109375" style="58" customWidth="1"/>
    <col min="5" max="5" width="9.85546875" style="2" customWidth="1"/>
    <col min="6" max="6" width="10" style="2" customWidth="1"/>
    <col min="7" max="7" width="9.42578125" style="2" customWidth="1"/>
    <col min="8" max="8" width="5.85546875" style="2" customWidth="1"/>
    <col min="9" max="9" width="5.42578125" style="2" customWidth="1"/>
    <col min="10" max="10" width="9.140625" style="2" customWidth="1"/>
    <col min="11" max="11" width="8.5703125" style="2" customWidth="1"/>
    <col min="12" max="12" width="8.85546875" style="2" customWidth="1"/>
    <col min="13" max="13" width="6.42578125" style="2" customWidth="1"/>
    <col min="14" max="14" width="5.85546875" style="2" customWidth="1"/>
    <col min="15" max="15" width="9" style="2" customWidth="1"/>
    <col min="16" max="16" width="8" style="2" customWidth="1"/>
    <col min="17" max="17" width="8.42578125" style="2" customWidth="1"/>
    <col min="18" max="18" width="6" style="2" customWidth="1"/>
    <col min="19" max="19" width="4.85546875" style="2" customWidth="1"/>
    <col min="20" max="22" width="8.85546875" style="2" customWidth="1"/>
    <col min="23" max="24" width="7.5703125" style="2" customWidth="1"/>
    <col min="25" max="25" width="8.85546875" style="2" customWidth="1"/>
    <col min="26" max="26" width="9.85546875" style="2" customWidth="1"/>
    <col min="27" max="27" width="8.42578125" style="2" customWidth="1"/>
    <col min="28" max="28" width="7.42578125" style="2" customWidth="1"/>
    <col min="29" max="29" width="6.140625" style="2" customWidth="1"/>
    <col min="30" max="31" width="9.85546875" style="2" customWidth="1"/>
    <col min="32" max="33" width="8" style="2"/>
    <col min="34" max="34" width="7" style="2" customWidth="1"/>
    <col min="35" max="35" width="8.140625" style="2" customWidth="1"/>
    <col min="36" max="36" width="8.85546875" style="2" customWidth="1"/>
    <col min="37" max="37" width="8" style="2"/>
    <col min="38" max="38" width="6.42578125" style="2" customWidth="1"/>
    <col min="39" max="39" width="6.28515625" style="2" customWidth="1"/>
    <col min="40" max="40" width="8.28515625" style="2" customWidth="1"/>
    <col min="41" max="41" width="8.85546875" style="2" customWidth="1"/>
    <col min="42" max="42" width="7.28515625" style="2" customWidth="1"/>
    <col min="43" max="43" width="5.85546875" style="2" customWidth="1"/>
    <col min="44" max="44" width="5.7109375" style="2" customWidth="1"/>
    <col min="45" max="50" width="8" style="2" hidden="1" customWidth="1"/>
    <col min="51" max="51" width="10.42578125" style="2" customWidth="1"/>
    <col min="52" max="52" width="9.5703125" style="2" customWidth="1"/>
    <col min="53" max="53" width="9.85546875" style="2" customWidth="1"/>
    <col min="54" max="56" width="8" style="2" hidden="1" customWidth="1"/>
    <col min="57" max="57" width="8" style="2"/>
    <col min="58" max="58" width="8.7109375" style="2" customWidth="1"/>
    <col min="59" max="59" width="7.5703125" style="2" customWidth="1"/>
    <col min="60" max="65" width="8" style="2" hidden="1" customWidth="1"/>
    <col min="66" max="67" width="9.28515625" style="2" customWidth="1"/>
    <col min="68" max="68" width="10.140625" style="2" customWidth="1"/>
    <col min="69" max="69" width="8" style="2"/>
    <col min="70" max="70" width="8" style="2" customWidth="1"/>
    <col min="71" max="71" width="8.28515625" style="2" customWidth="1"/>
    <col min="72" max="72" width="9" style="2" customWidth="1"/>
    <col min="73" max="73" width="8" style="2"/>
    <col min="74" max="74" width="8.5703125" style="2" customWidth="1"/>
    <col min="75" max="75" width="9" style="2" customWidth="1"/>
    <col min="76" max="76" width="8.42578125" style="2" customWidth="1"/>
    <col min="77" max="77" width="8.5703125" style="2" customWidth="1"/>
    <col min="78" max="78" width="8.85546875" style="2" customWidth="1"/>
    <col min="79" max="79" width="8.42578125" style="2" customWidth="1"/>
    <col min="80" max="80" width="8.140625" style="2" customWidth="1"/>
    <col min="81" max="81" width="8.5703125" style="2" customWidth="1"/>
    <col min="82" max="82" width="7.5703125" style="2" customWidth="1"/>
    <col min="83" max="85" width="8" style="2" hidden="1" customWidth="1"/>
    <col min="86" max="86" width="8.140625" style="2" customWidth="1"/>
    <col min="87" max="87" width="7.28515625" style="2" customWidth="1"/>
    <col min="88" max="88" width="7.7109375" style="2" customWidth="1"/>
    <col min="89" max="91" width="8" style="2"/>
    <col min="92" max="92" width="9.85546875" style="2" customWidth="1"/>
    <col min="93" max="93" width="9.7109375" style="2" customWidth="1"/>
    <col min="94" max="94" width="10.28515625" style="2" customWidth="1"/>
    <col min="95" max="95" width="8.140625" style="15" customWidth="1"/>
    <col min="96" max="96" width="8.7109375" style="15" customWidth="1"/>
    <col min="97" max="97" width="8.42578125" style="15" customWidth="1"/>
    <col min="98" max="98" width="7.140625" style="2" customWidth="1"/>
    <col min="99" max="99" width="5.5703125" style="2" customWidth="1"/>
    <col min="100" max="100" width="7.5703125" style="2" customWidth="1"/>
    <col min="101" max="102" width="7.42578125" style="2" customWidth="1"/>
    <col min="103" max="103" width="8" style="2"/>
    <col min="104" max="104" width="8.5703125" style="2" customWidth="1"/>
    <col min="105" max="105" width="8.140625" style="2" customWidth="1"/>
    <col min="106" max="106" width="8" style="2"/>
    <col min="107" max="107" width="7.42578125" style="2" customWidth="1"/>
    <col min="108" max="108" width="8" style="2" customWidth="1"/>
    <col min="109" max="109" width="8" style="2"/>
    <col min="110" max="110" width="5" style="2" customWidth="1"/>
    <col min="111" max="111" width="10.140625" style="2" customWidth="1"/>
    <col min="112" max="112" width="11.140625" style="2" customWidth="1"/>
    <col min="113" max="113" width="9.5703125" style="2" customWidth="1"/>
    <col min="114" max="116" width="8" style="2" hidden="1" customWidth="1"/>
    <col min="117" max="118" width="8" style="2"/>
    <col min="119" max="119" width="7.7109375" style="2" customWidth="1"/>
    <col min="120" max="122" width="8" style="2" hidden="1" customWidth="1"/>
    <col min="123" max="123" width="9.42578125" style="2" customWidth="1"/>
    <col min="124" max="124" width="8" style="2"/>
    <col min="125" max="125" width="7.7109375" style="2" customWidth="1"/>
    <col min="126" max="128" width="8" style="2" hidden="1" customWidth="1"/>
    <col min="129" max="131" width="8" style="2"/>
    <col min="132" max="132" width="7" style="2" customWidth="1"/>
    <col min="133" max="133" width="9.85546875" style="2" customWidth="1"/>
    <col min="134" max="135" width="8" style="2"/>
    <col min="136" max="136" width="19.140625" style="2" customWidth="1"/>
    <col min="137" max="137" width="4.85546875" style="2" customWidth="1"/>
    <col min="138" max="140" width="10.140625" style="7" customWidth="1"/>
    <col min="141" max="142" width="11.140625" style="7" customWidth="1"/>
    <col min="143" max="143" width="10.140625" style="7" customWidth="1"/>
    <col min="144" max="145" width="10.140625" style="2" customWidth="1"/>
    <col min="146" max="16384" width="8" style="2"/>
  </cols>
  <sheetData>
    <row r="1" spans="1:143" ht="12" customHeight="1" x14ac:dyDescent="0.25">
      <c r="C1" s="143" t="s">
        <v>26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6"/>
      <c r="CR1" s="6"/>
      <c r="CS1" s="6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</row>
    <row r="2" spans="1:143" s="8" customFormat="1" ht="12.75" customHeight="1" x14ac:dyDescent="0.25">
      <c r="C2" s="144" t="s">
        <v>27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T2" s="9"/>
      <c r="U2" s="9"/>
      <c r="V2" s="9"/>
      <c r="W2" s="10"/>
      <c r="X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CQ2" s="11"/>
      <c r="CR2" s="11"/>
      <c r="CS2" s="11"/>
      <c r="EH2" s="7"/>
      <c r="EI2" s="7"/>
      <c r="EJ2" s="7"/>
      <c r="EK2" s="7"/>
      <c r="EL2" s="7"/>
      <c r="EM2" s="7"/>
    </row>
    <row r="3" spans="1:143" ht="12.75" customHeight="1" x14ac:dyDescent="0.25">
      <c r="C3" s="12"/>
      <c r="D3" s="12"/>
      <c r="E3" s="13"/>
      <c r="F3" s="13"/>
      <c r="G3" s="13"/>
      <c r="H3" s="13"/>
      <c r="I3" s="13"/>
      <c r="J3" s="13"/>
      <c r="K3" s="13"/>
      <c r="M3" s="14"/>
      <c r="N3" s="14"/>
      <c r="O3" s="14"/>
      <c r="P3" s="13"/>
      <c r="Q3" s="145" t="s">
        <v>25</v>
      </c>
      <c r="R3" s="145"/>
      <c r="T3" s="10"/>
      <c r="U3" s="10"/>
      <c r="V3" s="10"/>
      <c r="W3" s="10"/>
      <c r="X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</row>
    <row r="4" spans="1:143" s="16" customFormat="1" x14ac:dyDescent="0.25">
      <c r="A4" s="146" t="s">
        <v>0</v>
      </c>
      <c r="B4" s="146" t="s">
        <v>28</v>
      </c>
      <c r="C4" s="149" t="s">
        <v>29</v>
      </c>
      <c r="D4" s="149" t="s">
        <v>30</v>
      </c>
      <c r="E4" s="152" t="s">
        <v>31</v>
      </c>
      <c r="F4" s="153"/>
      <c r="G4" s="153"/>
      <c r="H4" s="153"/>
      <c r="I4" s="154"/>
      <c r="J4" s="161" t="s">
        <v>32</v>
      </c>
      <c r="K4" s="162"/>
      <c r="L4" s="162"/>
      <c r="M4" s="162"/>
      <c r="N4" s="163"/>
      <c r="O4" s="170" t="s">
        <v>33</v>
      </c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2"/>
      <c r="DF4" s="106" t="s">
        <v>34</v>
      </c>
      <c r="DG4" s="114" t="s">
        <v>35</v>
      </c>
      <c r="DH4" s="115"/>
      <c r="DI4" s="116"/>
      <c r="DJ4" s="123" t="s">
        <v>36</v>
      </c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06" t="s">
        <v>37</v>
      </c>
      <c r="EC4" s="124" t="s">
        <v>38</v>
      </c>
      <c r="ED4" s="125"/>
      <c r="EE4" s="126"/>
      <c r="EH4" s="94" t="s">
        <v>39</v>
      </c>
      <c r="EI4" s="95"/>
      <c r="EJ4" s="96"/>
      <c r="EK4" s="94" t="s">
        <v>40</v>
      </c>
      <c r="EL4" s="95"/>
      <c r="EM4" s="96"/>
    </row>
    <row r="5" spans="1:143" s="16" customFormat="1" ht="14.25" x14ac:dyDescent="0.25">
      <c r="A5" s="147"/>
      <c r="B5" s="147"/>
      <c r="C5" s="150"/>
      <c r="D5" s="150"/>
      <c r="E5" s="155"/>
      <c r="F5" s="156"/>
      <c r="G5" s="156"/>
      <c r="H5" s="156"/>
      <c r="I5" s="157"/>
      <c r="J5" s="164"/>
      <c r="K5" s="165"/>
      <c r="L5" s="165"/>
      <c r="M5" s="165"/>
      <c r="N5" s="166"/>
      <c r="O5" s="103" t="s">
        <v>41</v>
      </c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5"/>
      <c r="AV5" s="106" t="s">
        <v>42</v>
      </c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84" t="s">
        <v>43</v>
      </c>
      <c r="BL5" s="85"/>
      <c r="BM5" s="85"/>
      <c r="BN5" s="109" t="s">
        <v>44</v>
      </c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1"/>
      <c r="CE5" s="78" t="s">
        <v>45</v>
      </c>
      <c r="CF5" s="79"/>
      <c r="CG5" s="79"/>
      <c r="CH5" s="79"/>
      <c r="CI5" s="79"/>
      <c r="CJ5" s="79"/>
      <c r="CK5" s="79"/>
      <c r="CL5" s="79"/>
      <c r="CM5" s="112"/>
      <c r="CN5" s="109" t="s">
        <v>46</v>
      </c>
      <c r="CO5" s="110"/>
      <c r="CP5" s="110"/>
      <c r="CQ5" s="110"/>
      <c r="CR5" s="110"/>
      <c r="CS5" s="110"/>
      <c r="CT5" s="110"/>
      <c r="CU5" s="110"/>
      <c r="CV5" s="110"/>
      <c r="CW5" s="106" t="s">
        <v>47</v>
      </c>
      <c r="CX5" s="106"/>
      <c r="CY5" s="106"/>
      <c r="CZ5" s="84" t="s">
        <v>48</v>
      </c>
      <c r="DA5" s="85"/>
      <c r="DB5" s="86"/>
      <c r="DC5" s="84" t="s">
        <v>49</v>
      </c>
      <c r="DD5" s="85"/>
      <c r="DE5" s="86"/>
      <c r="DF5" s="106"/>
      <c r="DG5" s="117"/>
      <c r="DH5" s="118"/>
      <c r="DI5" s="119"/>
      <c r="DJ5" s="133"/>
      <c r="DK5" s="133"/>
      <c r="DL5" s="134"/>
      <c r="DM5" s="134"/>
      <c r="DN5" s="134"/>
      <c r="DO5" s="134"/>
      <c r="DP5" s="84" t="s">
        <v>50</v>
      </c>
      <c r="DQ5" s="85"/>
      <c r="DR5" s="86"/>
      <c r="DS5" s="135"/>
      <c r="DT5" s="136"/>
      <c r="DU5" s="136"/>
      <c r="DV5" s="136"/>
      <c r="DW5" s="136"/>
      <c r="DX5" s="136"/>
      <c r="DY5" s="136"/>
      <c r="DZ5" s="136"/>
      <c r="EA5" s="136"/>
      <c r="EB5" s="106"/>
      <c r="EC5" s="127"/>
      <c r="ED5" s="128"/>
      <c r="EE5" s="129"/>
      <c r="EH5" s="97"/>
      <c r="EI5" s="98"/>
      <c r="EJ5" s="99"/>
      <c r="EK5" s="97"/>
      <c r="EL5" s="98"/>
      <c r="EM5" s="99"/>
    </row>
    <row r="6" spans="1:143" s="16" customFormat="1" ht="51.75" customHeight="1" x14ac:dyDescent="0.25">
      <c r="A6" s="147"/>
      <c r="B6" s="147"/>
      <c r="C6" s="150"/>
      <c r="D6" s="150"/>
      <c r="E6" s="158"/>
      <c r="F6" s="159"/>
      <c r="G6" s="159"/>
      <c r="H6" s="159"/>
      <c r="I6" s="160"/>
      <c r="J6" s="167"/>
      <c r="K6" s="168"/>
      <c r="L6" s="168"/>
      <c r="M6" s="168"/>
      <c r="N6" s="169"/>
      <c r="O6" s="173" t="s">
        <v>51</v>
      </c>
      <c r="P6" s="174"/>
      <c r="Q6" s="174"/>
      <c r="R6" s="174"/>
      <c r="S6" s="175"/>
      <c r="T6" s="176" t="s">
        <v>52</v>
      </c>
      <c r="U6" s="177"/>
      <c r="V6" s="177"/>
      <c r="W6" s="177"/>
      <c r="X6" s="178"/>
      <c r="Y6" s="176" t="s">
        <v>53</v>
      </c>
      <c r="Z6" s="177"/>
      <c r="AA6" s="177"/>
      <c r="AB6" s="177"/>
      <c r="AC6" s="178"/>
      <c r="AD6" s="176" t="s">
        <v>54</v>
      </c>
      <c r="AE6" s="177"/>
      <c r="AF6" s="177"/>
      <c r="AG6" s="177"/>
      <c r="AH6" s="178"/>
      <c r="AI6" s="176" t="s">
        <v>55</v>
      </c>
      <c r="AJ6" s="177"/>
      <c r="AK6" s="177"/>
      <c r="AL6" s="177"/>
      <c r="AM6" s="178"/>
      <c r="AN6" s="176" t="s">
        <v>56</v>
      </c>
      <c r="AO6" s="177"/>
      <c r="AP6" s="177"/>
      <c r="AQ6" s="177"/>
      <c r="AR6" s="178"/>
      <c r="AS6" s="91" t="s">
        <v>57</v>
      </c>
      <c r="AT6" s="91"/>
      <c r="AU6" s="91"/>
      <c r="AV6" s="92" t="s">
        <v>58</v>
      </c>
      <c r="AW6" s="93"/>
      <c r="AX6" s="93"/>
      <c r="AY6" s="137" t="s">
        <v>59</v>
      </c>
      <c r="AZ6" s="138"/>
      <c r="BA6" s="139"/>
      <c r="BB6" s="140" t="s">
        <v>60</v>
      </c>
      <c r="BC6" s="141"/>
      <c r="BD6" s="142"/>
      <c r="BE6" s="140" t="s">
        <v>61</v>
      </c>
      <c r="BF6" s="141"/>
      <c r="BG6" s="141"/>
      <c r="BH6" s="76" t="s">
        <v>62</v>
      </c>
      <c r="BI6" s="77"/>
      <c r="BJ6" s="77"/>
      <c r="BK6" s="107"/>
      <c r="BL6" s="108"/>
      <c r="BM6" s="108"/>
      <c r="BN6" s="87" t="s">
        <v>63</v>
      </c>
      <c r="BO6" s="88"/>
      <c r="BP6" s="88"/>
      <c r="BQ6" s="88"/>
      <c r="BR6" s="89"/>
      <c r="BS6" s="80" t="s">
        <v>64</v>
      </c>
      <c r="BT6" s="80"/>
      <c r="BU6" s="80"/>
      <c r="BV6" s="90" t="s">
        <v>65</v>
      </c>
      <c r="BW6" s="90"/>
      <c r="BX6" s="90"/>
      <c r="BY6" s="90" t="s">
        <v>66</v>
      </c>
      <c r="BZ6" s="90"/>
      <c r="CA6" s="90"/>
      <c r="CB6" s="80" t="s">
        <v>67</v>
      </c>
      <c r="CC6" s="80"/>
      <c r="CD6" s="80"/>
      <c r="CE6" s="80" t="s">
        <v>68</v>
      </c>
      <c r="CF6" s="80"/>
      <c r="CG6" s="80"/>
      <c r="CH6" s="78" t="s">
        <v>69</v>
      </c>
      <c r="CI6" s="79"/>
      <c r="CJ6" s="79"/>
      <c r="CK6" s="80" t="s">
        <v>70</v>
      </c>
      <c r="CL6" s="80"/>
      <c r="CM6" s="80"/>
      <c r="CN6" s="81" t="s">
        <v>71</v>
      </c>
      <c r="CO6" s="82"/>
      <c r="CP6" s="79"/>
      <c r="CQ6" s="83" t="s">
        <v>72</v>
      </c>
      <c r="CR6" s="83"/>
      <c r="CS6" s="83"/>
      <c r="CT6" s="78" t="s">
        <v>73</v>
      </c>
      <c r="CU6" s="79"/>
      <c r="CV6" s="79"/>
      <c r="CW6" s="106"/>
      <c r="CX6" s="106"/>
      <c r="CY6" s="106"/>
      <c r="CZ6" s="107"/>
      <c r="DA6" s="108"/>
      <c r="DB6" s="113"/>
      <c r="DC6" s="107"/>
      <c r="DD6" s="108"/>
      <c r="DE6" s="113"/>
      <c r="DF6" s="106"/>
      <c r="DG6" s="120"/>
      <c r="DH6" s="121"/>
      <c r="DI6" s="122"/>
      <c r="DJ6" s="84" t="s">
        <v>74</v>
      </c>
      <c r="DK6" s="85"/>
      <c r="DL6" s="86"/>
      <c r="DM6" s="84" t="s">
        <v>75</v>
      </c>
      <c r="DN6" s="85"/>
      <c r="DO6" s="86"/>
      <c r="DP6" s="107"/>
      <c r="DQ6" s="108"/>
      <c r="DR6" s="113"/>
      <c r="DS6" s="73" t="s">
        <v>76</v>
      </c>
      <c r="DT6" s="74"/>
      <c r="DU6" s="75"/>
      <c r="DV6" s="73" t="s">
        <v>77</v>
      </c>
      <c r="DW6" s="74"/>
      <c r="DX6" s="75"/>
      <c r="DY6" s="76" t="s">
        <v>78</v>
      </c>
      <c r="DZ6" s="77"/>
      <c r="EA6" s="77"/>
      <c r="EB6" s="106"/>
      <c r="EC6" s="130"/>
      <c r="ED6" s="131"/>
      <c r="EE6" s="132"/>
      <c r="EH6" s="100"/>
      <c r="EI6" s="101"/>
      <c r="EJ6" s="102"/>
      <c r="EK6" s="100"/>
      <c r="EL6" s="101"/>
      <c r="EM6" s="102"/>
    </row>
    <row r="7" spans="1:143" s="17" customFormat="1" ht="16.5" customHeight="1" x14ac:dyDescent="0.25">
      <c r="A7" s="147"/>
      <c r="B7" s="147"/>
      <c r="C7" s="150"/>
      <c r="D7" s="150"/>
      <c r="E7" s="64" t="s">
        <v>79</v>
      </c>
      <c r="F7" s="70" t="s">
        <v>80</v>
      </c>
      <c r="G7" s="71"/>
      <c r="H7" s="71"/>
      <c r="I7" s="72"/>
      <c r="J7" s="64" t="s">
        <v>79</v>
      </c>
      <c r="K7" s="70" t="s">
        <v>80</v>
      </c>
      <c r="L7" s="71"/>
      <c r="M7" s="71"/>
      <c r="N7" s="72"/>
      <c r="O7" s="64" t="s">
        <v>81</v>
      </c>
      <c r="P7" s="70" t="s">
        <v>80</v>
      </c>
      <c r="Q7" s="71"/>
      <c r="R7" s="71"/>
      <c r="S7" s="72"/>
      <c r="T7" s="66" t="s">
        <v>79</v>
      </c>
      <c r="U7" s="70" t="s">
        <v>80</v>
      </c>
      <c r="V7" s="71"/>
      <c r="W7" s="71"/>
      <c r="X7" s="72"/>
      <c r="Y7" s="66" t="s">
        <v>79</v>
      </c>
      <c r="Z7" s="70" t="s">
        <v>80</v>
      </c>
      <c r="AA7" s="71"/>
      <c r="AB7" s="71"/>
      <c r="AC7" s="72"/>
      <c r="AD7" s="66" t="s">
        <v>79</v>
      </c>
      <c r="AE7" s="70" t="s">
        <v>80</v>
      </c>
      <c r="AF7" s="71"/>
      <c r="AG7" s="71"/>
      <c r="AH7" s="72"/>
      <c r="AI7" s="66" t="s">
        <v>79</v>
      </c>
      <c r="AJ7" s="70" t="s">
        <v>80</v>
      </c>
      <c r="AK7" s="71"/>
      <c r="AL7" s="71"/>
      <c r="AM7" s="72"/>
      <c r="AN7" s="66" t="s">
        <v>82</v>
      </c>
      <c r="AO7" s="70" t="s">
        <v>80</v>
      </c>
      <c r="AP7" s="71"/>
      <c r="AQ7" s="71"/>
      <c r="AR7" s="72"/>
      <c r="AS7" s="66" t="s">
        <v>83</v>
      </c>
      <c r="AT7" s="59" t="s">
        <v>80</v>
      </c>
      <c r="AU7" s="60"/>
      <c r="AV7" s="66" t="s">
        <v>83</v>
      </c>
      <c r="AW7" s="59" t="s">
        <v>80</v>
      </c>
      <c r="AX7" s="60"/>
      <c r="AY7" s="66" t="s">
        <v>79</v>
      </c>
      <c r="AZ7" s="59" t="s">
        <v>80</v>
      </c>
      <c r="BA7" s="60"/>
      <c r="BB7" s="66" t="s">
        <v>83</v>
      </c>
      <c r="BC7" s="59" t="s">
        <v>80</v>
      </c>
      <c r="BD7" s="60"/>
      <c r="BE7" s="66" t="s">
        <v>83</v>
      </c>
      <c r="BF7" s="59" t="s">
        <v>80</v>
      </c>
      <c r="BG7" s="60"/>
      <c r="BH7" s="66" t="s">
        <v>83</v>
      </c>
      <c r="BI7" s="59" t="s">
        <v>80</v>
      </c>
      <c r="BJ7" s="60"/>
      <c r="BK7" s="66" t="s">
        <v>83</v>
      </c>
      <c r="BL7" s="59" t="s">
        <v>80</v>
      </c>
      <c r="BM7" s="60"/>
      <c r="BN7" s="64" t="s">
        <v>79</v>
      </c>
      <c r="BO7" s="59" t="s">
        <v>80</v>
      </c>
      <c r="BP7" s="69"/>
      <c r="BQ7" s="69"/>
      <c r="BR7" s="60"/>
      <c r="BS7" s="66" t="s">
        <v>84</v>
      </c>
      <c r="BT7" s="59" t="s">
        <v>80</v>
      </c>
      <c r="BU7" s="60"/>
      <c r="BV7" s="66" t="s">
        <v>83</v>
      </c>
      <c r="BW7" s="59" t="s">
        <v>80</v>
      </c>
      <c r="BX7" s="60"/>
      <c r="BY7" s="66" t="s">
        <v>84</v>
      </c>
      <c r="BZ7" s="59" t="s">
        <v>80</v>
      </c>
      <c r="CA7" s="60"/>
      <c r="CB7" s="66" t="s">
        <v>84</v>
      </c>
      <c r="CC7" s="59" t="s">
        <v>80</v>
      </c>
      <c r="CD7" s="60"/>
      <c r="CE7" s="66" t="s">
        <v>83</v>
      </c>
      <c r="CF7" s="59" t="s">
        <v>80</v>
      </c>
      <c r="CG7" s="60"/>
      <c r="CH7" s="66" t="s">
        <v>79</v>
      </c>
      <c r="CI7" s="59" t="s">
        <v>80</v>
      </c>
      <c r="CJ7" s="60"/>
      <c r="CK7" s="66" t="s">
        <v>79</v>
      </c>
      <c r="CL7" s="59" t="s">
        <v>80</v>
      </c>
      <c r="CM7" s="60"/>
      <c r="CN7" s="66" t="s">
        <v>79</v>
      </c>
      <c r="CO7" s="59" t="s">
        <v>80</v>
      </c>
      <c r="CP7" s="60"/>
      <c r="CQ7" s="66" t="s">
        <v>79</v>
      </c>
      <c r="CR7" s="59" t="s">
        <v>80</v>
      </c>
      <c r="CS7" s="60"/>
      <c r="CT7" s="66" t="s">
        <v>84</v>
      </c>
      <c r="CU7" s="59" t="s">
        <v>80</v>
      </c>
      <c r="CV7" s="60"/>
      <c r="CW7" s="66" t="s">
        <v>79</v>
      </c>
      <c r="CX7" s="59" t="s">
        <v>80</v>
      </c>
      <c r="CY7" s="60"/>
      <c r="CZ7" s="66" t="s">
        <v>85</v>
      </c>
      <c r="DA7" s="59" t="s">
        <v>80</v>
      </c>
      <c r="DB7" s="60"/>
      <c r="DC7" s="66" t="s">
        <v>84</v>
      </c>
      <c r="DD7" s="59" t="s">
        <v>80</v>
      </c>
      <c r="DE7" s="60"/>
      <c r="DF7" s="68" t="s">
        <v>86</v>
      </c>
      <c r="DG7" s="64" t="s">
        <v>87</v>
      </c>
      <c r="DH7" s="59" t="s">
        <v>80</v>
      </c>
      <c r="DI7" s="60"/>
      <c r="DJ7" s="66" t="s">
        <v>83</v>
      </c>
      <c r="DK7" s="59" t="s">
        <v>80</v>
      </c>
      <c r="DL7" s="60"/>
      <c r="DM7" s="66" t="s">
        <v>85</v>
      </c>
      <c r="DN7" s="59" t="s">
        <v>80</v>
      </c>
      <c r="DO7" s="60"/>
      <c r="DP7" s="66" t="s">
        <v>83</v>
      </c>
      <c r="DQ7" s="59" t="s">
        <v>80</v>
      </c>
      <c r="DR7" s="60"/>
      <c r="DS7" s="66" t="s">
        <v>79</v>
      </c>
      <c r="DT7" s="59" t="s">
        <v>80</v>
      </c>
      <c r="DU7" s="60"/>
      <c r="DV7" s="66" t="s">
        <v>83</v>
      </c>
      <c r="DW7" s="59" t="s">
        <v>80</v>
      </c>
      <c r="DX7" s="60"/>
      <c r="DY7" s="66" t="s">
        <v>79</v>
      </c>
      <c r="DZ7" s="59" t="s">
        <v>80</v>
      </c>
      <c r="EA7" s="60"/>
      <c r="EB7" s="63" t="s">
        <v>86</v>
      </c>
      <c r="EC7" s="64" t="s">
        <v>79</v>
      </c>
      <c r="ED7" s="59" t="s">
        <v>80</v>
      </c>
      <c r="EE7" s="60"/>
      <c r="EH7" s="66" t="s">
        <v>83</v>
      </c>
      <c r="EI7" s="59" t="s">
        <v>80</v>
      </c>
      <c r="EJ7" s="60"/>
      <c r="EK7" s="66" t="s">
        <v>83</v>
      </c>
      <c r="EL7" s="59" t="s">
        <v>80</v>
      </c>
      <c r="EM7" s="60"/>
    </row>
    <row r="8" spans="1:143" s="20" customFormat="1" ht="63" customHeight="1" x14ac:dyDescent="0.25">
      <c r="A8" s="148"/>
      <c r="B8" s="148"/>
      <c r="C8" s="151"/>
      <c r="D8" s="151"/>
      <c r="E8" s="65"/>
      <c r="F8" s="18" t="s">
        <v>88</v>
      </c>
      <c r="G8" s="19" t="s">
        <v>89</v>
      </c>
      <c r="H8" s="19" t="s">
        <v>90</v>
      </c>
      <c r="I8" s="19" t="s">
        <v>91</v>
      </c>
      <c r="J8" s="65"/>
      <c r="K8" s="18" t="s">
        <v>88</v>
      </c>
      <c r="L8" s="19" t="s">
        <v>89</v>
      </c>
      <c r="M8" s="19" t="s">
        <v>90</v>
      </c>
      <c r="N8" s="19" t="s">
        <v>91</v>
      </c>
      <c r="O8" s="65"/>
      <c r="P8" s="18" t="s">
        <v>88</v>
      </c>
      <c r="Q8" s="19" t="s">
        <v>89</v>
      </c>
      <c r="R8" s="19" t="s">
        <v>90</v>
      </c>
      <c r="S8" s="19" t="s">
        <v>91</v>
      </c>
      <c r="T8" s="67"/>
      <c r="U8" s="18" t="s">
        <v>88</v>
      </c>
      <c r="V8" s="19" t="s">
        <v>89</v>
      </c>
      <c r="W8" s="19" t="s">
        <v>92</v>
      </c>
      <c r="X8" s="19" t="s">
        <v>91</v>
      </c>
      <c r="Y8" s="67"/>
      <c r="Z8" s="18" t="s">
        <v>88</v>
      </c>
      <c r="AA8" s="19" t="s">
        <v>89</v>
      </c>
      <c r="AB8" s="19" t="s">
        <v>92</v>
      </c>
      <c r="AC8" s="19" t="s">
        <v>91</v>
      </c>
      <c r="AD8" s="67"/>
      <c r="AE8" s="18" t="s">
        <v>88</v>
      </c>
      <c r="AF8" s="19" t="s">
        <v>89</v>
      </c>
      <c r="AG8" s="19" t="s">
        <v>92</v>
      </c>
      <c r="AH8" s="19" t="s">
        <v>91</v>
      </c>
      <c r="AI8" s="67"/>
      <c r="AJ8" s="18" t="s">
        <v>88</v>
      </c>
      <c r="AK8" s="19" t="s">
        <v>89</v>
      </c>
      <c r="AL8" s="19" t="s">
        <v>92</v>
      </c>
      <c r="AM8" s="19" t="s">
        <v>91</v>
      </c>
      <c r="AN8" s="67"/>
      <c r="AO8" s="18" t="s">
        <v>88</v>
      </c>
      <c r="AP8" s="19" t="s">
        <v>89</v>
      </c>
      <c r="AQ8" s="19" t="s">
        <v>92</v>
      </c>
      <c r="AR8" s="19" t="s">
        <v>91</v>
      </c>
      <c r="AS8" s="67"/>
      <c r="AT8" s="18" t="s">
        <v>93</v>
      </c>
      <c r="AU8" s="19" t="s">
        <v>94</v>
      </c>
      <c r="AV8" s="67"/>
      <c r="AW8" s="18" t="s">
        <v>93</v>
      </c>
      <c r="AX8" s="19" t="s">
        <v>94</v>
      </c>
      <c r="AY8" s="67"/>
      <c r="AZ8" s="18" t="s">
        <v>88</v>
      </c>
      <c r="BA8" s="19" t="s">
        <v>89</v>
      </c>
      <c r="BB8" s="67"/>
      <c r="BC8" s="18" t="s">
        <v>93</v>
      </c>
      <c r="BD8" s="19" t="s">
        <v>94</v>
      </c>
      <c r="BE8" s="67"/>
      <c r="BF8" s="18" t="s">
        <v>93</v>
      </c>
      <c r="BG8" s="19" t="s">
        <v>89</v>
      </c>
      <c r="BH8" s="67"/>
      <c r="BI8" s="18" t="s">
        <v>93</v>
      </c>
      <c r="BJ8" s="19" t="s">
        <v>94</v>
      </c>
      <c r="BK8" s="67"/>
      <c r="BL8" s="18" t="s">
        <v>93</v>
      </c>
      <c r="BM8" s="19" t="s">
        <v>94</v>
      </c>
      <c r="BN8" s="65"/>
      <c r="BO8" s="18" t="s">
        <v>88</v>
      </c>
      <c r="BP8" s="19" t="s">
        <v>89</v>
      </c>
      <c r="BQ8" s="19" t="s">
        <v>92</v>
      </c>
      <c r="BR8" s="19" t="s">
        <v>91</v>
      </c>
      <c r="BS8" s="67"/>
      <c r="BT8" s="18" t="s">
        <v>88</v>
      </c>
      <c r="BU8" s="19" t="s">
        <v>89</v>
      </c>
      <c r="BV8" s="67"/>
      <c r="BW8" s="18" t="s">
        <v>88</v>
      </c>
      <c r="BX8" s="19" t="s">
        <v>89</v>
      </c>
      <c r="BY8" s="67"/>
      <c r="BZ8" s="18" t="s">
        <v>88</v>
      </c>
      <c r="CA8" s="19" t="s">
        <v>89</v>
      </c>
      <c r="CB8" s="67"/>
      <c r="CC8" s="18" t="s">
        <v>88</v>
      </c>
      <c r="CD8" s="19" t="s">
        <v>89</v>
      </c>
      <c r="CE8" s="67"/>
      <c r="CF8" s="18" t="s">
        <v>93</v>
      </c>
      <c r="CG8" s="19" t="s">
        <v>94</v>
      </c>
      <c r="CH8" s="67"/>
      <c r="CI8" s="18" t="s">
        <v>88</v>
      </c>
      <c r="CJ8" s="19" t="s">
        <v>89</v>
      </c>
      <c r="CK8" s="67"/>
      <c r="CL8" s="18" t="s">
        <v>88</v>
      </c>
      <c r="CM8" s="19" t="s">
        <v>89</v>
      </c>
      <c r="CN8" s="67"/>
      <c r="CO8" s="18" t="s">
        <v>88</v>
      </c>
      <c r="CP8" s="19" t="s">
        <v>89</v>
      </c>
      <c r="CQ8" s="67"/>
      <c r="CR8" s="18" t="s">
        <v>88</v>
      </c>
      <c r="CS8" s="19" t="s">
        <v>89</v>
      </c>
      <c r="CT8" s="67"/>
      <c r="CU8" s="18" t="s">
        <v>88</v>
      </c>
      <c r="CV8" s="19" t="s">
        <v>89</v>
      </c>
      <c r="CW8" s="67"/>
      <c r="CX8" s="18" t="s">
        <v>88</v>
      </c>
      <c r="CY8" s="19" t="s">
        <v>89</v>
      </c>
      <c r="CZ8" s="67"/>
      <c r="DA8" s="18" t="s">
        <v>88</v>
      </c>
      <c r="DB8" s="19" t="s">
        <v>89</v>
      </c>
      <c r="DC8" s="67"/>
      <c r="DD8" s="18" t="s">
        <v>88</v>
      </c>
      <c r="DE8" s="19" t="s">
        <v>89</v>
      </c>
      <c r="DF8" s="68"/>
      <c r="DG8" s="65"/>
      <c r="DH8" s="18" t="s">
        <v>88</v>
      </c>
      <c r="DI8" s="19" t="s">
        <v>89</v>
      </c>
      <c r="DJ8" s="67"/>
      <c r="DK8" s="18" t="s">
        <v>93</v>
      </c>
      <c r="DL8" s="19" t="s">
        <v>94</v>
      </c>
      <c r="DM8" s="67"/>
      <c r="DN8" s="18" t="s">
        <v>88</v>
      </c>
      <c r="DO8" s="19" t="s">
        <v>89</v>
      </c>
      <c r="DP8" s="67"/>
      <c r="DQ8" s="18" t="s">
        <v>93</v>
      </c>
      <c r="DR8" s="19" t="s">
        <v>94</v>
      </c>
      <c r="DS8" s="67"/>
      <c r="DT8" s="18" t="s">
        <v>88</v>
      </c>
      <c r="DU8" s="19" t="s">
        <v>89</v>
      </c>
      <c r="DV8" s="67"/>
      <c r="DW8" s="18" t="s">
        <v>93</v>
      </c>
      <c r="DX8" s="19" t="s">
        <v>94</v>
      </c>
      <c r="DY8" s="67"/>
      <c r="DZ8" s="18" t="s">
        <v>88</v>
      </c>
      <c r="EA8" s="19" t="s">
        <v>89</v>
      </c>
      <c r="EB8" s="63"/>
      <c r="EC8" s="65"/>
      <c r="ED8" s="18" t="s">
        <v>88</v>
      </c>
      <c r="EE8" s="19" t="s">
        <v>89</v>
      </c>
      <c r="EH8" s="67"/>
      <c r="EI8" s="18" t="s">
        <v>93</v>
      </c>
      <c r="EJ8" s="19" t="s">
        <v>89</v>
      </c>
      <c r="EK8" s="67"/>
      <c r="EL8" s="18" t="s">
        <v>93</v>
      </c>
      <c r="EM8" s="19" t="s">
        <v>89</v>
      </c>
    </row>
    <row r="9" spans="1:143" s="25" customFormat="1" ht="12" customHeight="1" x14ac:dyDescent="0.25">
      <c r="A9" s="21"/>
      <c r="B9" s="21">
        <v>1</v>
      </c>
      <c r="C9" s="22">
        <v>2</v>
      </c>
      <c r="D9" s="21">
        <v>3</v>
      </c>
      <c r="E9" s="23">
        <v>4</v>
      </c>
      <c r="F9" s="21">
        <v>5</v>
      </c>
      <c r="G9" s="22">
        <v>6</v>
      </c>
      <c r="H9" s="21">
        <v>7</v>
      </c>
      <c r="I9" s="22">
        <v>8</v>
      </c>
      <c r="J9" s="24">
        <v>9</v>
      </c>
      <c r="K9" s="22">
        <v>10</v>
      </c>
      <c r="L9" s="21">
        <v>11</v>
      </c>
      <c r="M9" s="22">
        <v>12</v>
      </c>
      <c r="N9" s="21">
        <v>13</v>
      </c>
      <c r="O9" s="23">
        <v>14</v>
      </c>
      <c r="P9" s="21">
        <v>15</v>
      </c>
      <c r="Q9" s="22">
        <v>16</v>
      </c>
      <c r="R9" s="21">
        <v>17</v>
      </c>
      <c r="S9" s="22">
        <v>18</v>
      </c>
      <c r="T9" s="21">
        <v>19</v>
      </c>
      <c r="U9" s="22">
        <v>20</v>
      </c>
      <c r="V9" s="21">
        <v>21</v>
      </c>
      <c r="W9" s="22">
        <v>22</v>
      </c>
      <c r="X9" s="21">
        <v>23</v>
      </c>
      <c r="Y9" s="22">
        <v>24</v>
      </c>
      <c r="Z9" s="21">
        <v>25</v>
      </c>
      <c r="AA9" s="22">
        <v>26</v>
      </c>
      <c r="AB9" s="21">
        <v>27</v>
      </c>
      <c r="AC9" s="22">
        <v>28</v>
      </c>
      <c r="AD9" s="21">
        <v>29</v>
      </c>
      <c r="AE9" s="22">
        <v>30</v>
      </c>
      <c r="AF9" s="21">
        <v>31</v>
      </c>
      <c r="AG9" s="22">
        <v>32</v>
      </c>
      <c r="AH9" s="21">
        <v>33</v>
      </c>
      <c r="AI9" s="22">
        <v>34</v>
      </c>
      <c r="AJ9" s="21">
        <v>35</v>
      </c>
      <c r="AK9" s="22">
        <v>36</v>
      </c>
      <c r="AL9" s="21">
        <v>37</v>
      </c>
      <c r="AM9" s="22">
        <v>38</v>
      </c>
      <c r="AN9" s="21">
        <v>39</v>
      </c>
      <c r="AO9" s="22">
        <v>40</v>
      </c>
      <c r="AP9" s="21">
        <v>41</v>
      </c>
      <c r="AQ9" s="22">
        <v>42</v>
      </c>
      <c r="AR9" s="21">
        <v>43</v>
      </c>
      <c r="AS9" s="22">
        <v>44</v>
      </c>
      <c r="AT9" s="21">
        <v>45</v>
      </c>
      <c r="AU9" s="22">
        <v>46</v>
      </c>
      <c r="AV9" s="21">
        <v>47</v>
      </c>
      <c r="AW9" s="22">
        <v>48</v>
      </c>
      <c r="AX9" s="21">
        <v>49</v>
      </c>
      <c r="AY9" s="22">
        <v>44</v>
      </c>
      <c r="AZ9" s="21">
        <v>45</v>
      </c>
      <c r="BA9" s="22">
        <v>46</v>
      </c>
      <c r="BB9" s="21">
        <v>47</v>
      </c>
      <c r="BC9" s="22">
        <v>48</v>
      </c>
      <c r="BD9" s="21">
        <v>49</v>
      </c>
      <c r="BE9" s="22">
        <v>47</v>
      </c>
      <c r="BF9" s="21">
        <v>48</v>
      </c>
      <c r="BG9" s="22">
        <v>49</v>
      </c>
      <c r="BH9" s="21">
        <v>50</v>
      </c>
      <c r="BI9" s="22">
        <v>51</v>
      </c>
      <c r="BJ9" s="21">
        <v>52</v>
      </c>
      <c r="BK9" s="22">
        <v>53</v>
      </c>
      <c r="BL9" s="21">
        <v>54</v>
      </c>
      <c r="BM9" s="22">
        <v>55</v>
      </c>
      <c r="BN9" s="21">
        <v>50</v>
      </c>
      <c r="BO9" s="22">
        <v>51</v>
      </c>
      <c r="BP9" s="21">
        <v>52</v>
      </c>
      <c r="BQ9" s="22">
        <v>53</v>
      </c>
      <c r="BR9" s="21">
        <v>54</v>
      </c>
      <c r="BS9" s="21">
        <v>55</v>
      </c>
      <c r="BT9" s="22">
        <v>56</v>
      </c>
      <c r="BU9" s="21">
        <v>57</v>
      </c>
      <c r="BV9" s="22">
        <v>58</v>
      </c>
      <c r="BW9" s="21">
        <v>59</v>
      </c>
      <c r="BX9" s="22">
        <v>60</v>
      </c>
      <c r="BY9" s="21">
        <v>61</v>
      </c>
      <c r="BZ9" s="22">
        <v>62</v>
      </c>
      <c r="CA9" s="21">
        <v>63</v>
      </c>
      <c r="CB9" s="22">
        <v>64</v>
      </c>
      <c r="CC9" s="21">
        <v>65</v>
      </c>
      <c r="CD9" s="21">
        <v>66</v>
      </c>
      <c r="CE9" s="22">
        <v>67</v>
      </c>
      <c r="CF9" s="21">
        <v>68</v>
      </c>
      <c r="CG9" s="22">
        <v>69</v>
      </c>
      <c r="CH9" s="21">
        <v>67</v>
      </c>
      <c r="CI9" s="22">
        <v>68</v>
      </c>
      <c r="CJ9" s="21">
        <v>69</v>
      </c>
      <c r="CK9" s="22">
        <v>70</v>
      </c>
      <c r="CL9" s="21">
        <v>71</v>
      </c>
      <c r="CM9" s="22">
        <v>72</v>
      </c>
      <c r="CN9" s="21">
        <v>73</v>
      </c>
      <c r="CO9" s="22">
        <v>74</v>
      </c>
      <c r="CP9" s="21">
        <v>75</v>
      </c>
      <c r="CQ9" s="22">
        <v>76</v>
      </c>
      <c r="CR9" s="21">
        <v>77</v>
      </c>
      <c r="CS9" s="22">
        <v>78</v>
      </c>
      <c r="CT9" s="21">
        <v>79</v>
      </c>
      <c r="CU9" s="22">
        <v>80</v>
      </c>
      <c r="CV9" s="21">
        <v>81</v>
      </c>
      <c r="CW9" s="22">
        <v>82</v>
      </c>
      <c r="CX9" s="21">
        <v>83</v>
      </c>
      <c r="CY9" s="21">
        <v>84</v>
      </c>
      <c r="CZ9" s="22">
        <v>85</v>
      </c>
      <c r="DA9" s="21">
        <v>86</v>
      </c>
      <c r="DB9" s="22">
        <v>87</v>
      </c>
      <c r="DC9" s="21">
        <v>88</v>
      </c>
      <c r="DD9" s="22">
        <v>89</v>
      </c>
      <c r="DE9" s="21">
        <v>90</v>
      </c>
      <c r="DF9" s="22">
        <v>91</v>
      </c>
      <c r="DG9" s="21">
        <v>92</v>
      </c>
      <c r="DH9" s="22">
        <v>93</v>
      </c>
      <c r="DI9" s="21">
        <v>94</v>
      </c>
      <c r="DJ9" s="22">
        <v>95</v>
      </c>
      <c r="DK9" s="21">
        <v>96</v>
      </c>
      <c r="DL9" s="22">
        <v>97</v>
      </c>
      <c r="DM9" s="21">
        <v>95</v>
      </c>
      <c r="DN9" s="21">
        <v>96</v>
      </c>
      <c r="DO9" s="21">
        <v>97</v>
      </c>
      <c r="DP9" s="21">
        <v>98</v>
      </c>
      <c r="DQ9" s="21">
        <v>99</v>
      </c>
      <c r="DR9" s="21">
        <v>100</v>
      </c>
      <c r="DS9" s="21">
        <v>98</v>
      </c>
      <c r="DT9" s="21">
        <v>99</v>
      </c>
      <c r="DU9" s="21">
        <v>100</v>
      </c>
      <c r="DV9" s="21">
        <v>104</v>
      </c>
      <c r="DW9" s="21">
        <v>105</v>
      </c>
      <c r="DX9" s="21">
        <v>106</v>
      </c>
      <c r="DY9" s="21">
        <v>101</v>
      </c>
      <c r="DZ9" s="21">
        <v>102</v>
      </c>
      <c r="EA9" s="21">
        <v>103</v>
      </c>
      <c r="EB9" s="21">
        <v>104</v>
      </c>
      <c r="EC9" s="21">
        <v>105</v>
      </c>
      <c r="ED9" s="21">
        <v>106</v>
      </c>
      <c r="EE9" s="21">
        <v>107</v>
      </c>
      <c r="EH9" s="26"/>
      <c r="EI9" s="26"/>
      <c r="EJ9" s="26"/>
      <c r="EK9" s="26"/>
      <c r="EL9" s="26"/>
      <c r="EM9" s="26"/>
    </row>
    <row r="10" spans="1:143" s="41" customFormat="1" ht="15" customHeight="1" x14ac:dyDescent="0.25">
      <c r="A10" s="27">
        <v>1</v>
      </c>
      <c r="B10" s="28" t="s">
        <v>1</v>
      </c>
      <c r="C10" s="29">
        <v>175917.3</v>
      </c>
      <c r="D10" s="30">
        <v>0</v>
      </c>
      <c r="E10" s="31">
        <f>DG10+EC10-DY10</f>
        <v>819205.9</v>
      </c>
      <c r="F10" s="32">
        <f>DH10+ED10-DZ10</f>
        <v>576247.32500000007</v>
      </c>
      <c r="G10" s="32">
        <f t="shared" ref="G10:G33" si="0">DI10+EE10-EA10</f>
        <v>578966.62729999993</v>
      </c>
      <c r="H10" s="32">
        <f t="shared" ref="H10:H34" si="1">G10/F10*100</f>
        <v>100.47189846824882</v>
      </c>
      <c r="I10" s="32">
        <f t="shared" ref="I10:I34" si="2">G10/E10*100</f>
        <v>70.67412811602064</v>
      </c>
      <c r="J10" s="31">
        <f t="shared" ref="J10:L33" si="3">T10+Y10+AD10+AI10+AN10+AS10+BK10+BS10+BV10+BY10+CB10+CE10+CK10+CN10+CT10+CW10+DC10</f>
        <v>320789.59999999998</v>
      </c>
      <c r="K10" s="32">
        <f t="shared" si="3"/>
        <v>203743.6</v>
      </c>
      <c r="L10" s="32">
        <f t="shared" si="3"/>
        <v>205527.77729999999</v>
      </c>
      <c r="M10" s="32">
        <f>L10/K10*100</f>
        <v>100.87569734705777</v>
      </c>
      <c r="N10" s="32">
        <f>L10/J10*100</f>
        <v>64.069339311498879</v>
      </c>
      <c r="O10" s="31">
        <f t="shared" ref="O10:Q33" si="4">T10+AD10</f>
        <v>93786</v>
      </c>
      <c r="P10" s="32">
        <f>U10+AE10</f>
        <v>50797</v>
      </c>
      <c r="Q10" s="32">
        <f t="shared" si="4"/>
        <v>63413.781999999999</v>
      </c>
      <c r="R10" s="32">
        <f>Q10/P10*100</f>
        <v>124.83765182983247</v>
      </c>
      <c r="S10" s="33">
        <f>Q10/O10*100</f>
        <v>67.615403151856356</v>
      </c>
      <c r="T10" s="34">
        <v>29657</v>
      </c>
      <c r="U10" s="35">
        <v>18535</v>
      </c>
      <c r="V10" s="34">
        <v>17388.718000000001</v>
      </c>
      <c r="W10" s="32">
        <f>V10/U10*100</f>
        <v>93.815581332613974</v>
      </c>
      <c r="X10" s="33">
        <f>V10/T10*100</f>
        <v>58.632761236807504</v>
      </c>
      <c r="Y10" s="34">
        <v>35976</v>
      </c>
      <c r="Z10" s="35">
        <v>19227</v>
      </c>
      <c r="AA10" s="34">
        <v>18964.784299999999</v>
      </c>
      <c r="AB10" s="32">
        <f>AA10/Z10*100</f>
        <v>98.636211057367234</v>
      </c>
      <c r="AC10" s="33">
        <f>AA10/Y10*100</f>
        <v>52.715099788748056</v>
      </c>
      <c r="AD10" s="34">
        <v>64129</v>
      </c>
      <c r="AE10" s="35">
        <v>32262</v>
      </c>
      <c r="AF10" s="34">
        <v>46025.063999999998</v>
      </c>
      <c r="AG10" s="32">
        <f>AF10/AE10*100</f>
        <v>142.660293844151</v>
      </c>
      <c r="AH10" s="33">
        <f>AF10/AD10*100</f>
        <v>71.769502097335064</v>
      </c>
      <c r="AI10" s="1">
        <v>20860</v>
      </c>
      <c r="AJ10" s="35">
        <v>15485</v>
      </c>
      <c r="AK10" s="34">
        <v>12208.171</v>
      </c>
      <c r="AL10" s="32">
        <f>AK10/AJ10*100</f>
        <v>78.838689053923147</v>
      </c>
      <c r="AM10" s="33">
        <f>AK10/AI10*100</f>
        <v>58.52430968360499</v>
      </c>
      <c r="AN10" s="1">
        <v>4200</v>
      </c>
      <c r="AO10" s="36">
        <v>3000</v>
      </c>
      <c r="AP10" s="34">
        <v>3887.5</v>
      </c>
      <c r="AQ10" s="32">
        <f>AP10/AO10*100</f>
        <v>129.58333333333334</v>
      </c>
      <c r="AR10" s="33">
        <f>AP10/AN10*100</f>
        <v>92.55952380952381</v>
      </c>
      <c r="AS10" s="36"/>
      <c r="AT10" s="36"/>
      <c r="AU10" s="33"/>
      <c r="AV10" s="33"/>
      <c r="AW10" s="33"/>
      <c r="AX10" s="33"/>
      <c r="AY10" s="34">
        <v>481477.9</v>
      </c>
      <c r="AZ10" s="37">
        <f>AY10/4*3</f>
        <v>361108.42500000005</v>
      </c>
      <c r="BA10" s="34">
        <v>361108.5</v>
      </c>
      <c r="BB10" s="38"/>
      <c r="BC10" s="38"/>
      <c r="BD10" s="38"/>
      <c r="BE10" s="1">
        <v>10501.9</v>
      </c>
      <c r="BF10" s="39">
        <v>7004.7</v>
      </c>
      <c r="BG10" s="34">
        <v>9924.7999999999993</v>
      </c>
      <c r="BH10" s="33"/>
      <c r="BI10" s="33"/>
      <c r="BJ10" s="33"/>
      <c r="BK10" s="33"/>
      <c r="BL10" s="33"/>
      <c r="BM10" s="33"/>
      <c r="BN10" s="31">
        <f t="shared" ref="BN10:BP33" si="5">BS10+BV10+BY10+CB10</f>
        <v>43033</v>
      </c>
      <c r="BO10" s="32">
        <f t="shared" si="5"/>
        <v>35500</v>
      </c>
      <c r="BP10" s="32">
        <f t="shared" si="5"/>
        <v>29736.237999999998</v>
      </c>
      <c r="BQ10" s="32">
        <f>BP10/BO10*100</f>
        <v>83.76405070422534</v>
      </c>
      <c r="BR10" s="33">
        <f>BP10/BN10*100</f>
        <v>69.101010852136724</v>
      </c>
      <c r="BS10" s="34">
        <v>17763</v>
      </c>
      <c r="BT10" s="35">
        <v>14000</v>
      </c>
      <c r="BU10" s="34">
        <v>10165.124</v>
      </c>
      <c r="BV10" s="34"/>
      <c r="BW10" s="33"/>
      <c r="BX10" s="34"/>
      <c r="BY10" s="34">
        <v>14646</v>
      </c>
      <c r="BZ10" s="33">
        <v>12500</v>
      </c>
      <c r="CA10" s="34">
        <v>7925.9</v>
      </c>
      <c r="CB10" s="1">
        <v>10624</v>
      </c>
      <c r="CC10" s="35">
        <v>9000</v>
      </c>
      <c r="CD10" s="34">
        <v>11645.214</v>
      </c>
      <c r="CE10" s="33"/>
      <c r="CF10" s="33"/>
      <c r="CG10" s="33"/>
      <c r="CH10" s="34">
        <v>6436.5</v>
      </c>
      <c r="CI10" s="33">
        <v>4390.6000000000004</v>
      </c>
      <c r="CJ10" s="34">
        <v>2405.5500000000002</v>
      </c>
      <c r="CK10" s="35"/>
      <c r="CL10" s="35"/>
      <c r="CM10" s="34"/>
      <c r="CN10" s="1">
        <v>113250</v>
      </c>
      <c r="CO10" s="35">
        <v>78750</v>
      </c>
      <c r="CP10" s="34">
        <v>71034.660999999993</v>
      </c>
      <c r="CQ10" s="40">
        <v>30000</v>
      </c>
      <c r="CR10" s="33">
        <v>21000</v>
      </c>
      <c r="CS10" s="34">
        <v>18383.437999999998</v>
      </c>
      <c r="CT10" s="1">
        <v>8400</v>
      </c>
      <c r="CU10" s="35">
        <v>0</v>
      </c>
      <c r="CV10" s="34">
        <v>4168.076</v>
      </c>
      <c r="CW10" s="1">
        <v>1100</v>
      </c>
      <c r="CX10" s="33">
        <v>800</v>
      </c>
      <c r="CY10" s="34">
        <v>1930</v>
      </c>
      <c r="CZ10" s="33"/>
      <c r="DA10" s="33"/>
      <c r="DB10" s="34"/>
      <c r="DC10" s="34">
        <v>184.6</v>
      </c>
      <c r="DD10" s="33">
        <v>184.6</v>
      </c>
      <c r="DE10" s="34">
        <v>184.565</v>
      </c>
      <c r="DF10" s="33"/>
      <c r="DG10" s="31">
        <f t="shared" ref="DG10:DH33" si="6">T10+Y10+AD10+AI10+AN10+AS10+AV10+AY10+BB10+BE10+BH10+BK10+BS10+BV10+BY10+CB10+CE10+CH10+CK10+CN10+CT10+CW10+CZ10+DC10</f>
        <v>819205.9</v>
      </c>
      <c r="DH10" s="32">
        <f t="shared" si="6"/>
        <v>576247.32500000007</v>
      </c>
      <c r="DI10" s="32">
        <f t="shared" ref="DI10:DI33" si="7">V10+AA10+AF10+AK10+AP10+AU10+AX10+BA10+BD10+BG10+BJ10+BM10+BU10+BX10+CA10+CD10+CG10+CJ10+CM10+CP10+CV10+CY10+DB10+DE10+DF10</f>
        <v>578966.62729999993</v>
      </c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4">
        <v>0</v>
      </c>
      <c r="DV10" s="33"/>
      <c r="DW10" s="33"/>
      <c r="DX10" s="33"/>
      <c r="DY10" s="33"/>
      <c r="DZ10" s="33"/>
      <c r="EA10" s="33"/>
      <c r="EB10" s="33"/>
      <c r="EC10" s="31">
        <f t="shared" ref="EC10:EE33" si="8">DJ10+DM10+DP10+DS10+DV10+DY10</f>
        <v>0</v>
      </c>
      <c r="ED10" s="32"/>
      <c r="EE10" s="32">
        <f t="shared" ref="EE10" si="9">DL10+DO10+DR10+DU10+DX10+EA10+EB10</f>
        <v>0</v>
      </c>
      <c r="EH10" s="1">
        <f>CK10+CT10+CW10+DC10</f>
        <v>9684.6</v>
      </c>
      <c r="EI10" s="1">
        <f t="shared" ref="EI10:EJ25" si="10">CL10+CU10+CX10+DD10</f>
        <v>984.6</v>
      </c>
      <c r="EJ10" s="1">
        <f t="shared" si="10"/>
        <v>6282.6409999999996</v>
      </c>
      <c r="EK10" s="1">
        <f>AY10+BE10+CH10+CZ10+DM10+DS10</f>
        <v>498416.30000000005</v>
      </c>
      <c r="EL10" s="1">
        <f t="shared" ref="EL10:EM25" si="11">AZ10+BF10+CI10+DA10+DN10+DT10</f>
        <v>372503.72500000003</v>
      </c>
      <c r="EM10" s="1">
        <f t="shared" si="11"/>
        <v>373438.85</v>
      </c>
    </row>
    <row r="11" spans="1:143" s="41" customFormat="1" ht="15" customHeight="1" x14ac:dyDescent="0.25">
      <c r="A11" s="42">
        <v>2</v>
      </c>
      <c r="B11" s="43" t="s">
        <v>2</v>
      </c>
      <c r="C11" s="44">
        <v>129710</v>
      </c>
      <c r="D11" s="45">
        <v>0</v>
      </c>
      <c r="E11" s="31">
        <f t="shared" ref="E11:F33" si="12">DG11+EC11-DY11</f>
        <v>894339.85</v>
      </c>
      <c r="F11" s="32">
        <f t="shared" si="12"/>
        <v>670773.75</v>
      </c>
      <c r="G11" s="32">
        <f t="shared" si="0"/>
        <v>709468.32099999988</v>
      </c>
      <c r="H11" s="32">
        <f t="shared" si="1"/>
        <v>105.76864717797913</v>
      </c>
      <c r="I11" s="32">
        <f t="shared" si="2"/>
        <v>79.328716147446627</v>
      </c>
      <c r="J11" s="31">
        <f t="shared" si="3"/>
        <v>197899.9</v>
      </c>
      <c r="K11" s="32">
        <f t="shared" si="3"/>
        <v>148300</v>
      </c>
      <c r="L11" s="32">
        <f t="shared" si="3"/>
        <v>160904.511</v>
      </c>
      <c r="M11" s="32">
        <f t="shared" ref="M11:M34" si="13">L11/K11*100</f>
        <v>108.49933310856372</v>
      </c>
      <c r="N11" s="32">
        <f t="shared" ref="N11:N34" si="14">L11/J11*100</f>
        <v>81.306009250131012</v>
      </c>
      <c r="O11" s="31">
        <f t="shared" si="4"/>
        <v>67000</v>
      </c>
      <c r="P11" s="32">
        <f t="shared" si="4"/>
        <v>52000</v>
      </c>
      <c r="Q11" s="32">
        <f t="shared" si="4"/>
        <v>55932.034999999996</v>
      </c>
      <c r="R11" s="32">
        <f t="shared" ref="R11:R34" si="15">Q11/P11*100</f>
        <v>107.56160576923077</v>
      </c>
      <c r="S11" s="33">
        <f t="shared" ref="S11:S34" si="16">Q11/O11*100</f>
        <v>83.480649253731343</v>
      </c>
      <c r="T11" s="34">
        <v>4700</v>
      </c>
      <c r="U11" s="35">
        <v>4000</v>
      </c>
      <c r="V11" s="34">
        <v>3292.8649999999998</v>
      </c>
      <c r="W11" s="32">
        <f t="shared" ref="W11:W34" si="17">V11/U11*100</f>
        <v>82.321624999999997</v>
      </c>
      <c r="X11" s="33">
        <f t="shared" ref="X11:X34" si="18">V11/T11*100</f>
        <v>70.060957446808501</v>
      </c>
      <c r="Y11" s="34">
        <v>47499.9</v>
      </c>
      <c r="Z11" s="35">
        <v>33400</v>
      </c>
      <c r="AA11" s="34">
        <v>42090.786</v>
      </c>
      <c r="AB11" s="32">
        <f t="shared" ref="AB11:AB34" si="19">AA11/Z11*100</f>
        <v>126.02031736526946</v>
      </c>
      <c r="AC11" s="33">
        <f t="shared" ref="AC11:AC34" si="20">AA11/Y11*100</f>
        <v>88.612367604984428</v>
      </c>
      <c r="AD11" s="34">
        <v>62300</v>
      </c>
      <c r="AE11" s="35">
        <v>48000</v>
      </c>
      <c r="AF11" s="34">
        <v>52639.17</v>
      </c>
      <c r="AG11" s="32">
        <f t="shared" ref="AG11:AG34" si="21">AF11/AE11*100</f>
        <v>109.66493749999999</v>
      </c>
      <c r="AH11" s="33">
        <f t="shared" ref="AH11:AH34" si="22">AF11/AD11*100</f>
        <v>84.493049759229535</v>
      </c>
      <c r="AI11" s="1">
        <v>4700</v>
      </c>
      <c r="AJ11" s="35">
        <v>3700</v>
      </c>
      <c r="AK11" s="34">
        <v>2709.18</v>
      </c>
      <c r="AL11" s="32">
        <f t="shared" ref="AL11:AL34" si="23">AK11/AJ11*100</f>
        <v>73.221081081081081</v>
      </c>
      <c r="AM11" s="33">
        <f t="shared" ref="AM11:AM34" si="24">AK11/AI11*100</f>
        <v>57.642127659574463</v>
      </c>
      <c r="AN11" s="1">
        <v>6200</v>
      </c>
      <c r="AO11" s="36">
        <v>4700</v>
      </c>
      <c r="AP11" s="34">
        <v>4939.5</v>
      </c>
      <c r="AQ11" s="32">
        <f t="shared" ref="AQ11:AQ34" si="25">AP11/AO11*100</f>
        <v>105.09574468085106</v>
      </c>
      <c r="AR11" s="33">
        <f t="shared" ref="AR11:AR34" si="26">AP11/AN11*100</f>
        <v>79.66935483870968</v>
      </c>
      <c r="AS11" s="36"/>
      <c r="AT11" s="36"/>
      <c r="AU11" s="33"/>
      <c r="AV11" s="33"/>
      <c r="AW11" s="33"/>
      <c r="AX11" s="33"/>
      <c r="AY11" s="34">
        <v>676042.6</v>
      </c>
      <c r="AZ11" s="37">
        <f t="shared" ref="AZ11:AZ33" si="27">AY11/4*3</f>
        <v>507031.94999999995</v>
      </c>
      <c r="BA11" s="34">
        <v>507032</v>
      </c>
      <c r="BB11" s="38"/>
      <c r="BC11" s="38"/>
      <c r="BD11" s="38"/>
      <c r="BE11" s="46">
        <v>3500.6</v>
      </c>
      <c r="BF11" s="39">
        <v>2646.3</v>
      </c>
      <c r="BG11" s="34">
        <v>5334.9</v>
      </c>
      <c r="BH11" s="33"/>
      <c r="BI11" s="33"/>
      <c r="BJ11" s="33"/>
      <c r="BK11" s="33"/>
      <c r="BL11" s="33"/>
      <c r="BM11" s="33"/>
      <c r="BN11" s="31">
        <f t="shared" si="5"/>
        <v>15500</v>
      </c>
      <c r="BO11" s="32">
        <f t="shared" si="5"/>
        <v>11400</v>
      </c>
      <c r="BP11" s="32">
        <f t="shared" si="5"/>
        <v>8997.74</v>
      </c>
      <c r="BQ11" s="32">
        <f t="shared" ref="BQ11:BQ34" si="28">BP11/BO11*100</f>
        <v>78.92754385964912</v>
      </c>
      <c r="BR11" s="33">
        <f t="shared" ref="BR11:BR34" si="29">BP11/BN11*100</f>
        <v>58.049935483870961</v>
      </c>
      <c r="BS11" s="34">
        <v>8000</v>
      </c>
      <c r="BT11" s="35">
        <v>5800</v>
      </c>
      <c r="BU11" s="34">
        <v>4195.2460000000001</v>
      </c>
      <c r="BV11" s="34"/>
      <c r="BW11" s="33"/>
      <c r="BX11" s="34"/>
      <c r="BY11" s="34"/>
      <c r="BZ11" s="33"/>
      <c r="CA11" s="34"/>
      <c r="CB11" s="1">
        <v>7500</v>
      </c>
      <c r="CC11" s="35">
        <v>5600</v>
      </c>
      <c r="CD11" s="34">
        <v>4802.4939999999997</v>
      </c>
      <c r="CE11" s="33"/>
      <c r="CF11" s="33"/>
      <c r="CG11" s="33"/>
      <c r="CH11" s="34">
        <v>5396.75</v>
      </c>
      <c r="CI11" s="33">
        <v>4015.5</v>
      </c>
      <c r="CJ11" s="34">
        <v>3777.71</v>
      </c>
      <c r="CK11" s="47"/>
      <c r="CL11" s="47"/>
      <c r="CM11" s="34"/>
      <c r="CN11" s="1">
        <v>49000</v>
      </c>
      <c r="CO11" s="35">
        <v>37100</v>
      </c>
      <c r="CP11" s="34">
        <v>40049.53</v>
      </c>
      <c r="CQ11" s="40">
        <v>14000</v>
      </c>
      <c r="CR11" s="33">
        <v>10500</v>
      </c>
      <c r="CS11" s="34">
        <v>11727</v>
      </c>
      <c r="CT11" s="1"/>
      <c r="CU11" s="35"/>
      <c r="CV11" s="34"/>
      <c r="CW11" s="1"/>
      <c r="CX11" s="33"/>
      <c r="CY11" s="34"/>
      <c r="CZ11" s="33"/>
      <c r="DA11" s="33"/>
      <c r="DB11" s="34">
        <v>500</v>
      </c>
      <c r="DC11" s="34">
        <v>8000</v>
      </c>
      <c r="DD11" s="33">
        <v>6000</v>
      </c>
      <c r="DE11" s="34">
        <v>6185.74</v>
      </c>
      <c r="DF11" s="33"/>
      <c r="DG11" s="31">
        <f t="shared" si="6"/>
        <v>882839.85</v>
      </c>
      <c r="DH11" s="32">
        <f t="shared" si="6"/>
        <v>661993.75</v>
      </c>
      <c r="DI11" s="32">
        <f t="shared" si="7"/>
        <v>677549.12099999993</v>
      </c>
      <c r="DJ11" s="33"/>
      <c r="DK11" s="33"/>
      <c r="DL11" s="33"/>
      <c r="DM11" s="33"/>
      <c r="DN11" s="33"/>
      <c r="DO11" s="33">
        <v>21639.200000000001</v>
      </c>
      <c r="DP11" s="33"/>
      <c r="DQ11" s="33"/>
      <c r="DR11" s="33"/>
      <c r="DS11" s="33">
        <v>11500</v>
      </c>
      <c r="DT11" s="33">
        <v>8780</v>
      </c>
      <c r="DU11" s="34">
        <v>10280</v>
      </c>
      <c r="DV11" s="33"/>
      <c r="DW11" s="33"/>
      <c r="DX11" s="33"/>
      <c r="DY11" s="33"/>
      <c r="DZ11" s="33"/>
      <c r="EA11" s="33"/>
      <c r="EB11" s="33"/>
      <c r="EC11" s="31">
        <f t="shared" si="8"/>
        <v>11500</v>
      </c>
      <c r="ED11" s="32">
        <f t="shared" si="8"/>
        <v>8780</v>
      </c>
      <c r="EE11" s="32">
        <f t="shared" si="8"/>
        <v>31919.200000000001</v>
      </c>
      <c r="EH11" s="1">
        <f t="shared" ref="EH11:EJ33" si="30">CK11+CT11+CW11+DC11</f>
        <v>8000</v>
      </c>
      <c r="EI11" s="1">
        <f t="shared" si="10"/>
        <v>6000</v>
      </c>
      <c r="EJ11" s="1">
        <f t="shared" si="10"/>
        <v>6185.74</v>
      </c>
      <c r="EK11" s="1">
        <f t="shared" ref="EK11:EM33" si="31">AY11+BE11+CH11+CZ11+DM11+DS11</f>
        <v>696439.95</v>
      </c>
      <c r="EL11" s="1">
        <f t="shared" si="11"/>
        <v>522473.74999999994</v>
      </c>
      <c r="EM11" s="1">
        <f t="shared" si="11"/>
        <v>548563.81000000006</v>
      </c>
    </row>
    <row r="12" spans="1:143" s="41" customFormat="1" ht="15" customHeight="1" x14ac:dyDescent="0.25">
      <c r="A12" s="27">
        <v>3</v>
      </c>
      <c r="B12" s="28" t="s">
        <v>3</v>
      </c>
      <c r="C12" s="29">
        <v>41326.5</v>
      </c>
      <c r="D12" s="29">
        <v>0</v>
      </c>
      <c r="E12" s="31">
        <f t="shared" si="12"/>
        <v>502888.19199999998</v>
      </c>
      <c r="F12" s="32">
        <f t="shared" si="12"/>
        <v>341282.85</v>
      </c>
      <c r="G12" s="32">
        <f t="shared" si="0"/>
        <v>346681.5187999999</v>
      </c>
      <c r="H12" s="32">
        <f t="shared" si="1"/>
        <v>101.58187520996145</v>
      </c>
      <c r="I12" s="32">
        <f t="shared" si="2"/>
        <v>68.938090874879791</v>
      </c>
      <c r="J12" s="31">
        <f t="shared" si="3"/>
        <v>135341.29999999999</v>
      </c>
      <c r="K12" s="32">
        <f t="shared" si="3"/>
        <v>87923.199999999997</v>
      </c>
      <c r="L12" s="32">
        <f t="shared" si="3"/>
        <v>91789.768799999991</v>
      </c>
      <c r="M12" s="32">
        <f t="shared" si="13"/>
        <v>104.39766614499926</v>
      </c>
      <c r="N12" s="32">
        <f t="shared" si="14"/>
        <v>67.820959899158638</v>
      </c>
      <c r="O12" s="31">
        <f t="shared" si="4"/>
        <v>56600</v>
      </c>
      <c r="P12" s="32">
        <f t="shared" si="4"/>
        <v>32700</v>
      </c>
      <c r="Q12" s="32">
        <f t="shared" si="4"/>
        <v>32744.929700000001</v>
      </c>
      <c r="R12" s="32">
        <f t="shared" si="15"/>
        <v>100.1373996941896</v>
      </c>
      <c r="S12" s="33">
        <f t="shared" si="16"/>
        <v>57.853232685512367</v>
      </c>
      <c r="T12" s="34">
        <v>2500</v>
      </c>
      <c r="U12" s="35">
        <v>2000</v>
      </c>
      <c r="V12" s="34">
        <v>1179.162</v>
      </c>
      <c r="W12" s="32">
        <f t="shared" si="17"/>
        <v>58.958100000000002</v>
      </c>
      <c r="X12" s="33">
        <f t="shared" si="18"/>
        <v>47.16648</v>
      </c>
      <c r="Y12" s="34">
        <v>18000</v>
      </c>
      <c r="Z12" s="35">
        <v>15700</v>
      </c>
      <c r="AA12" s="34">
        <v>17765.005000000001</v>
      </c>
      <c r="AB12" s="32">
        <f t="shared" si="19"/>
        <v>113.15289808917197</v>
      </c>
      <c r="AC12" s="33">
        <f t="shared" si="20"/>
        <v>98.694472222222231</v>
      </c>
      <c r="AD12" s="34">
        <v>54100</v>
      </c>
      <c r="AE12" s="35">
        <v>30700</v>
      </c>
      <c r="AF12" s="34">
        <v>31565.7677</v>
      </c>
      <c r="AG12" s="32">
        <f t="shared" si="21"/>
        <v>102.82009022801304</v>
      </c>
      <c r="AH12" s="33">
        <f t="shared" si="22"/>
        <v>58.347075231053601</v>
      </c>
      <c r="AI12" s="1">
        <v>4765</v>
      </c>
      <c r="AJ12" s="35">
        <v>3303.5</v>
      </c>
      <c r="AK12" s="34">
        <v>3333.4405999999999</v>
      </c>
      <c r="AL12" s="32">
        <f t="shared" si="23"/>
        <v>100.90632965037081</v>
      </c>
      <c r="AM12" s="33">
        <f t="shared" si="24"/>
        <v>69.956780692549842</v>
      </c>
      <c r="AN12" s="1">
        <v>6000</v>
      </c>
      <c r="AO12" s="36">
        <v>4000</v>
      </c>
      <c r="AP12" s="34">
        <v>5111.6000000000004</v>
      </c>
      <c r="AQ12" s="32">
        <f t="shared" si="25"/>
        <v>127.79</v>
      </c>
      <c r="AR12" s="33">
        <f t="shared" si="26"/>
        <v>85.193333333333342</v>
      </c>
      <c r="AS12" s="36"/>
      <c r="AT12" s="36"/>
      <c r="AU12" s="33"/>
      <c r="AV12" s="33"/>
      <c r="AW12" s="33"/>
      <c r="AX12" s="33"/>
      <c r="AY12" s="34">
        <v>325967.8</v>
      </c>
      <c r="AZ12" s="37">
        <f t="shared" si="27"/>
        <v>244475.84999999998</v>
      </c>
      <c r="BA12" s="34">
        <v>244475.8</v>
      </c>
      <c r="BB12" s="38"/>
      <c r="BC12" s="38"/>
      <c r="BD12" s="38"/>
      <c r="BE12" s="46">
        <v>9201.2999999999993</v>
      </c>
      <c r="BF12" s="39">
        <v>5136.8</v>
      </c>
      <c r="BG12" s="34">
        <v>6636.8</v>
      </c>
      <c r="BH12" s="33"/>
      <c r="BI12" s="33"/>
      <c r="BJ12" s="33"/>
      <c r="BK12" s="33"/>
      <c r="BL12" s="33"/>
      <c r="BM12" s="33"/>
      <c r="BN12" s="31">
        <f t="shared" si="5"/>
        <v>12800</v>
      </c>
      <c r="BO12" s="32">
        <f t="shared" si="5"/>
        <v>7397.7</v>
      </c>
      <c r="BP12" s="32">
        <f t="shared" si="5"/>
        <v>8145.2750000000005</v>
      </c>
      <c r="BQ12" s="32">
        <f t="shared" si="28"/>
        <v>110.10550576530545</v>
      </c>
      <c r="BR12" s="33">
        <f t="shared" si="29"/>
        <v>63.634960937500004</v>
      </c>
      <c r="BS12" s="34">
        <v>2800</v>
      </c>
      <c r="BT12" s="35">
        <v>825.7</v>
      </c>
      <c r="BU12" s="34">
        <v>1764.6858999999999</v>
      </c>
      <c r="BV12" s="34">
        <v>6500</v>
      </c>
      <c r="BW12" s="33">
        <v>3642</v>
      </c>
      <c r="BX12" s="34">
        <v>3070.473</v>
      </c>
      <c r="BY12" s="34"/>
      <c r="BZ12" s="33"/>
      <c r="CA12" s="34"/>
      <c r="CB12" s="1">
        <v>3500</v>
      </c>
      <c r="CC12" s="35">
        <v>2930</v>
      </c>
      <c r="CD12" s="34">
        <v>3310.1161000000002</v>
      </c>
      <c r="CE12" s="33"/>
      <c r="CF12" s="33"/>
      <c r="CG12" s="33"/>
      <c r="CH12" s="34">
        <v>5396.75</v>
      </c>
      <c r="CI12" s="33">
        <v>3747</v>
      </c>
      <c r="CJ12" s="34">
        <v>3777.71</v>
      </c>
      <c r="CK12" s="47">
        <v>9000</v>
      </c>
      <c r="CL12" s="47">
        <v>5000</v>
      </c>
      <c r="CM12" s="34">
        <v>3471.4254000000001</v>
      </c>
      <c r="CN12" s="1">
        <v>24699.5</v>
      </c>
      <c r="CO12" s="35">
        <v>17287</v>
      </c>
      <c r="CP12" s="34">
        <v>17804.9431</v>
      </c>
      <c r="CQ12" s="1">
        <v>6000</v>
      </c>
      <c r="CR12" s="33">
        <v>4000</v>
      </c>
      <c r="CS12" s="34">
        <v>4290.5281000000004</v>
      </c>
      <c r="CT12" s="1">
        <v>50</v>
      </c>
      <c r="CU12" s="35">
        <v>35</v>
      </c>
      <c r="CV12" s="34">
        <v>1674.04</v>
      </c>
      <c r="CW12" s="1"/>
      <c r="CX12" s="33"/>
      <c r="CY12" s="34"/>
      <c r="CZ12" s="33"/>
      <c r="DA12" s="33"/>
      <c r="DB12" s="34">
        <v>1.44</v>
      </c>
      <c r="DC12" s="34">
        <v>3426.8</v>
      </c>
      <c r="DD12" s="33">
        <v>2500</v>
      </c>
      <c r="DE12" s="34">
        <v>1739.11</v>
      </c>
      <c r="DF12" s="33"/>
      <c r="DG12" s="31">
        <f t="shared" si="6"/>
        <v>475907.14999999997</v>
      </c>
      <c r="DH12" s="32">
        <f t="shared" si="6"/>
        <v>341282.85</v>
      </c>
      <c r="DI12" s="32">
        <f t="shared" si="7"/>
        <v>346681.5187999999</v>
      </c>
      <c r="DJ12" s="33"/>
      <c r="DK12" s="33"/>
      <c r="DL12" s="33"/>
      <c r="DM12" s="34">
        <v>26981.042000000001</v>
      </c>
      <c r="DN12" s="33">
        <v>0</v>
      </c>
      <c r="DO12" s="33">
        <v>0</v>
      </c>
      <c r="DP12" s="33"/>
      <c r="DQ12" s="33"/>
      <c r="DR12" s="33"/>
      <c r="DS12" s="33"/>
      <c r="DT12" s="33"/>
      <c r="DU12" s="34"/>
      <c r="DV12" s="33"/>
      <c r="DW12" s="33"/>
      <c r="DX12" s="33"/>
      <c r="DY12" s="33"/>
      <c r="DZ12" s="33"/>
      <c r="EA12" s="33"/>
      <c r="EB12" s="33"/>
      <c r="EC12" s="31">
        <f t="shared" si="8"/>
        <v>26981.042000000001</v>
      </c>
      <c r="ED12" s="32">
        <f t="shared" si="8"/>
        <v>0</v>
      </c>
      <c r="EE12" s="32">
        <f t="shared" si="8"/>
        <v>0</v>
      </c>
      <c r="EH12" s="1">
        <f t="shared" si="30"/>
        <v>12476.8</v>
      </c>
      <c r="EI12" s="1">
        <f t="shared" si="10"/>
        <v>7535</v>
      </c>
      <c r="EJ12" s="1">
        <f t="shared" si="10"/>
        <v>6884.5753999999997</v>
      </c>
      <c r="EK12" s="1">
        <f t="shared" si="31"/>
        <v>367546.89199999999</v>
      </c>
      <c r="EL12" s="1">
        <f t="shared" si="11"/>
        <v>253359.64999999997</v>
      </c>
      <c r="EM12" s="1">
        <f t="shared" si="11"/>
        <v>254891.74999999997</v>
      </c>
    </row>
    <row r="13" spans="1:143" s="41" customFormat="1" ht="15" customHeight="1" x14ac:dyDescent="0.25">
      <c r="A13" s="27">
        <v>4</v>
      </c>
      <c r="B13" s="28" t="s">
        <v>4</v>
      </c>
      <c r="C13" s="29">
        <v>100013.9</v>
      </c>
      <c r="D13" s="29">
        <v>0</v>
      </c>
      <c r="E13" s="31">
        <f t="shared" si="12"/>
        <v>265622</v>
      </c>
      <c r="F13" s="32">
        <f t="shared" si="12"/>
        <v>200065.34999999998</v>
      </c>
      <c r="G13" s="32">
        <f t="shared" si="0"/>
        <v>186406.35399999999</v>
      </c>
      <c r="H13" s="32">
        <f t="shared" si="1"/>
        <v>93.172732809554475</v>
      </c>
      <c r="I13" s="32">
        <f t="shared" si="2"/>
        <v>70.177302331885159</v>
      </c>
      <c r="J13" s="31">
        <f t="shared" si="3"/>
        <v>104011.5</v>
      </c>
      <c r="K13" s="32">
        <f t="shared" si="3"/>
        <v>79148</v>
      </c>
      <c r="L13" s="32">
        <f t="shared" si="3"/>
        <v>65488.953999999998</v>
      </c>
      <c r="M13" s="32">
        <f t="shared" si="13"/>
        <v>82.742399049881229</v>
      </c>
      <c r="N13" s="32">
        <f t="shared" si="14"/>
        <v>62.96318580157002</v>
      </c>
      <c r="O13" s="31">
        <f t="shared" si="4"/>
        <v>35734</v>
      </c>
      <c r="P13" s="32">
        <f t="shared" si="4"/>
        <v>26810</v>
      </c>
      <c r="Q13" s="32">
        <f t="shared" si="4"/>
        <v>24659.819</v>
      </c>
      <c r="R13" s="32">
        <f t="shared" si="15"/>
        <v>91.979929130921306</v>
      </c>
      <c r="S13" s="33">
        <f t="shared" si="16"/>
        <v>69.009400011193819</v>
      </c>
      <c r="T13" s="34">
        <v>1534</v>
      </c>
      <c r="U13" s="35">
        <v>1160</v>
      </c>
      <c r="V13" s="34">
        <v>392.86799999999999</v>
      </c>
      <c r="W13" s="32">
        <f t="shared" si="17"/>
        <v>33.867931034482758</v>
      </c>
      <c r="X13" s="33">
        <f t="shared" si="18"/>
        <v>25.610691003911342</v>
      </c>
      <c r="Y13" s="34">
        <v>32375</v>
      </c>
      <c r="Z13" s="35">
        <v>24280</v>
      </c>
      <c r="AA13" s="34">
        <v>15598.6978</v>
      </c>
      <c r="AB13" s="32">
        <f t="shared" si="19"/>
        <v>64.245048599670511</v>
      </c>
      <c r="AC13" s="33">
        <f t="shared" si="20"/>
        <v>48.181305945945944</v>
      </c>
      <c r="AD13" s="34">
        <v>34200</v>
      </c>
      <c r="AE13" s="35">
        <v>25650</v>
      </c>
      <c r="AF13" s="34">
        <v>24266.951000000001</v>
      </c>
      <c r="AG13" s="32">
        <f t="shared" si="21"/>
        <v>94.60799610136452</v>
      </c>
      <c r="AH13" s="33">
        <f t="shared" si="22"/>
        <v>70.955997076023394</v>
      </c>
      <c r="AI13" s="1">
        <v>2614.5</v>
      </c>
      <c r="AJ13" s="35">
        <v>1961</v>
      </c>
      <c r="AK13" s="34">
        <v>2489.8220000000001</v>
      </c>
      <c r="AL13" s="32">
        <f t="shared" si="23"/>
        <v>126.96695563488016</v>
      </c>
      <c r="AM13" s="33">
        <f t="shared" si="24"/>
        <v>95.231287052973798</v>
      </c>
      <c r="AN13" s="1"/>
      <c r="AO13" s="36"/>
      <c r="AP13" s="34"/>
      <c r="AQ13" s="32"/>
      <c r="AR13" s="33"/>
      <c r="AS13" s="36"/>
      <c r="AT13" s="36"/>
      <c r="AU13" s="33"/>
      <c r="AV13" s="33"/>
      <c r="AW13" s="33"/>
      <c r="AX13" s="33"/>
      <c r="AY13" s="34">
        <v>158109.79999999999</v>
      </c>
      <c r="AZ13" s="37">
        <f t="shared" si="27"/>
        <v>118582.34999999999</v>
      </c>
      <c r="BA13" s="34">
        <v>118582.39999999999</v>
      </c>
      <c r="BB13" s="38"/>
      <c r="BC13" s="38"/>
      <c r="BD13" s="38"/>
      <c r="BE13" s="46">
        <v>3500.7</v>
      </c>
      <c r="BF13" s="39">
        <v>2335</v>
      </c>
      <c r="BG13" s="34">
        <v>2335</v>
      </c>
      <c r="BH13" s="33"/>
      <c r="BI13" s="33"/>
      <c r="BJ13" s="33"/>
      <c r="BK13" s="33"/>
      <c r="BL13" s="33"/>
      <c r="BM13" s="33"/>
      <c r="BN13" s="31">
        <f t="shared" si="5"/>
        <v>13268.5</v>
      </c>
      <c r="BO13" s="32">
        <f t="shared" si="5"/>
        <v>9837</v>
      </c>
      <c r="BP13" s="32">
        <f t="shared" si="5"/>
        <v>8653.3811999999998</v>
      </c>
      <c r="BQ13" s="32">
        <f t="shared" si="28"/>
        <v>87.967685269899349</v>
      </c>
      <c r="BR13" s="33">
        <f t="shared" si="29"/>
        <v>65.217478991596636</v>
      </c>
      <c r="BS13" s="34">
        <v>1161</v>
      </c>
      <c r="BT13" s="35">
        <v>1000</v>
      </c>
      <c r="BU13" s="34">
        <v>1039.2552000000001</v>
      </c>
      <c r="BV13" s="34">
        <v>10171.5</v>
      </c>
      <c r="BW13" s="33">
        <v>7385</v>
      </c>
      <c r="BX13" s="34">
        <v>3931.5309999999999</v>
      </c>
      <c r="BY13" s="34"/>
      <c r="BZ13" s="33"/>
      <c r="CA13" s="34"/>
      <c r="CB13" s="1">
        <v>1936</v>
      </c>
      <c r="CC13" s="35">
        <v>1452</v>
      </c>
      <c r="CD13" s="34">
        <v>3682.5949999999998</v>
      </c>
      <c r="CE13" s="33"/>
      <c r="CF13" s="33"/>
      <c r="CG13" s="33"/>
      <c r="CH13" s="34"/>
      <c r="CI13" s="33"/>
      <c r="CJ13" s="34"/>
      <c r="CK13" s="47"/>
      <c r="CL13" s="47"/>
      <c r="CM13" s="34"/>
      <c r="CN13" s="1">
        <v>14959.5</v>
      </c>
      <c r="CO13" s="35">
        <v>11220</v>
      </c>
      <c r="CP13" s="34">
        <v>7809.2340000000004</v>
      </c>
      <c r="CQ13" s="1">
        <v>3870</v>
      </c>
      <c r="CR13" s="33">
        <v>2903</v>
      </c>
      <c r="CS13" s="34">
        <v>1217.874</v>
      </c>
      <c r="CT13" s="35"/>
      <c r="CU13" s="35"/>
      <c r="CV13" s="34"/>
      <c r="CW13" s="1">
        <v>50</v>
      </c>
      <c r="CX13" s="33">
        <v>30</v>
      </c>
      <c r="CY13" s="34">
        <v>430</v>
      </c>
      <c r="CZ13" s="33"/>
      <c r="DA13" s="33"/>
      <c r="DB13" s="34"/>
      <c r="DC13" s="34">
        <v>5010</v>
      </c>
      <c r="DD13" s="33">
        <v>5010</v>
      </c>
      <c r="DE13" s="34">
        <v>5848</v>
      </c>
      <c r="DF13" s="33"/>
      <c r="DG13" s="31">
        <f t="shared" si="6"/>
        <v>265622</v>
      </c>
      <c r="DH13" s="32">
        <f t="shared" si="6"/>
        <v>200065.34999999998</v>
      </c>
      <c r="DI13" s="32">
        <f t="shared" si="7"/>
        <v>186406.35399999999</v>
      </c>
      <c r="DJ13" s="33"/>
      <c r="DK13" s="33"/>
      <c r="DL13" s="33"/>
      <c r="DM13" s="34"/>
      <c r="DN13" s="33"/>
      <c r="DO13" s="34"/>
      <c r="DP13" s="34"/>
      <c r="DQ13" s="34"/>
      <c r="DR13" s="34"/>
      <c r="DS13" s="34"/>
      <c r="DT13" s="34"/>
      <c r="DU13" s="34"/>
      <c r="DV13" s="33"/>
      <c r="DW13" s="33"/>
      <c r="DX13" s="33"/>
      <c r="DY13" s="33"/>
      <c r="DZ13" s="33"/>
      <c r="EA13" s="33"/>
      <c r="EB13" s="33"/>
      <c r="EC13" s="31">
        <f t="shared" si="8"/>
        <v>0</v>
      </c>
      <c r="ED13" s="32">
        <f t="shared" si="8"/>
        <v>0</v>
      </c>
      <c r="EE13" s="32">
        <f t="shared" si="8"/>
        <v>0</v>
      </c>
      <c r="EH13" s="1">
        <f t="shared" si="30"/>
        <v>5060</v>
      </c>
      <c r="EI13" s="1">
        <f t="shared" si="10"/>
        <v>5040</v>
      </c>
      <c r="EJ13" s="1">
        <f t="shared" si="10"/>
        <v>6278</v>
      </c>
      <c r="EK13" s="1">
        <f t="shared" si="31"/>
        <v>161610.5</v>
      </c>
      <c r="EL13" s="1">
        <f t="shared" si="11"/>
        <v>120917.34999999999</v>
      </c>
      <c r="EM13" s="1">
        <f t="shared" si="11"/>
        <v>120917.4</v>
      </c>
    </row>
    <row r="14" spans="1:143" s="41" customFormat="1" ht="15" customHeight="1" x14ac:dyDescent="0.25">
      <c r="A14" s="27">
        <v>5</v>
      </c>
      <c r="B14" s="28" t="s">
        <v>5</v>
      </c>
      <c r="C14" s="29">
        <v>533.79999999999995</v>
      </c>
      <c r="D14" s="29">
        <v>0</v>
      </c>
      <c r="E14" s="31">
        <f t="shared" si="12"/>
        <v>161606.1</v>
      </c>
      <c r="F14" s="32">
        <f t="shared" si="12"/>
        <v>127544.95000000001</v>
      </c>
      <c r="G14" s="32">
        <f t="shared" si="0"/>
        <v>115777.13699999999</v>
      </c>
      <c r="H14" s="32">
        <f t="shared" si="1"/>
        <v>90.773595504957257</v>
      </c>
      <c r="I14" s="32">
        <f t="shared" si="2"/>
        <v>71.641563653847214</v>
      </c>
      <c r="J14" s="31">
        <f t="shared" si="3"/>
        <v>49846</v>
      </c>
      <c r="K14" s="32">
        <f t="shared" si="3"/>
        <v>43862.3</v>
      </c>
      <c r="L14" s="32">
        <f t="shared" si="3"/>
        <v>32094.436999999998</v>
      </c>
      <c r="M14" s="32">
        <f t="shared" si="13"/>
        <v>73.170893911172001</v>
      </c>
      <c r="N14" s="32">
        <f t="shared" si="14"/>
        <v>64.387186534526336</v>
      </c>
      <c r="O14" s="31">
        <f t="shared" si="4"/>
        <v>24463</v>
      </c>
      <c r="P14" s="32">
        <f t="shared" si="4"/>
        <v>22387.3</v>
      </c>
      <c r="Q14" s="32">
        <f t="shared" si="4"/>
        <v>16412.291000000001</v>
      </c>
      <c r="R14" s="32">
        <f t="shared" si="15"/>
        <v>73.3107208104595</v>
      </c>
      <c r="S14" s="33">
        <f t="shared" si="16"/>
        <v>67.090262845930596</v>
      </c>
      <c r="T14" s="34">
        <v>200</v>
      </c>
      <c r="U14" s="35">
        <v>200</v>
      </c>
      <c r="V14" s="34">
        <v>184.29300000000001</v>
      </c>
      <c r="W14" s="32">
        <f t="shared" si="17"/>
        <v>92.146500000000003</v>
      </c>
      <c r="X14" s="33">
        <f t="shared" si="18"/>
        <v>92.146500000000003</v>
      </c>
      <c r="Y14" s="34">
        <v>7823</v>
      </c>
      <c r="Z14" s="35">
        <v>6000</v>
      </c>
      <c r="AA14" s="34">
        <v>6008.6210000000001</v>
      </c>
      <c r="AB14" s="32">
        <f t="shared" si="19"/>
        <v>100.14368333333334</v>
      </c>
      <c r="AC14" s="33">
        <f t="shared" si="20"/>
        <v>76.80712003067876</v>
      </c>
      <c r="AD14" s="34">
        <v>24263</v>
      </c>
      <c r="AE14" s="35">
        <v>22187.3</v>
      </c>
      <c r="AF14" s="34">
        <v>16227.998</v>
      </c>
      <c r="AG14" s="32">
        <f t="shared" si="21"/>
        <v>73.140931974598075</v>
      </c>
      <c r="AH14" s="33">
        <f t="shared" si="22"/>
        <v>66.883724189094508</v>
      </c>
      <c r="AI14" s="1">
        <v>560</v>
      </c>
      <c r="AJ14" s="35">
        <v>460</v>
      </c>
      <c r="AK14" s="34">
        <v>278</v>
      </c>
      <c r="AL14" s="32">
        <f t="shared" si="23"/>
        <v>60.434782608695649</v>
      </c>
      <c r="AM14" s="33">
        <f t="shared" si="24"/>
        <v>49.642857142857146</v>
      </c>
      <c r="AN14" s="1"/>
      <c r="AO14" s="36"/>
      <c r="AP14" s="34"/>
      <c r="AQ14" s="32"/>
      <c r="AR14" s="33"/>
      <c r="AS14" s="36"/>
      <c r="AT14" s="36"/>
      <c r="AU14" s="33"/>
      <c r="AV14" s="33"/>
      <c r="AW14" s="33"/>
      <c r="AX14" s="33"/>
      <c r="AY14" s="34">
        <v>106092.6</v>
      </c>
      <c r="AZ14" s="37">
        <f t="shared" si="27"/>
        <v>79569.450000000012</v>
      </c>
      <c r="BA14" s="34">
        <v>79569.5</v>
      </c>
      <c r="BB14" s="38"/>
      <c r="BC14" s="38"/>
      <c r="BD14" s="38"/>
      <c r="BE14" s="1">
        <v>4667.5</v>
      </c>
      <c r="BF14" s="39">
        <v>3113.2</v>
      </c>
      <c r="BG14" s="34">
        <v>3113.2</v>
      </c>
      <c r="BH14" s="33"/>
      <c r="BI14" s="33"/>
      <c r="BJ14" s="33"/>
      <c r="BK14" s="33"/>
      <c r="BL14" s="33"/>
      <c r="BM14" s="33"/>
      <c r="BN14" s="31">
        <f t="shared" si="5"/>
        <v>3690</v>
      </c>
      <c r="BO14" s="32">
        <f t="shared" si="5"/>
        <v>3000</v>
      </c>
      <c r="BP14" s="32">
        <f t="shared" si="5"/>
        <v>1322</v>
      </c>
      <c r="BQ14" s="32">
        <f t="shared" si="28"/>
        <v>44.066666666666663</v>
      </c>
      <c r="BR14" s="33">
        <f t="shared" si="29"/>
        <v>35.826558265582655</v>
      </c>
      <c r="BS14" s="34">
        <v>1850</v>
      </c>
      <c r="BT14" s="35">
        <v>1600</v>
      </c>
      <c r="BU14" s="34">
        <v>1054.25</v>
      </c>
      <c r="BV14" s="34">
        <v>1000</v>
      </c>
      <c r="BW14" s="33">
        <v>700</v>
      </c>
      <c r="BX14" s="34">
        <v>267.75</v>
      </c>
      <c r="BY14" s="34"/>
      <c r="BZ14" s="33"/>
      <c r="CA14" s="34"/>
      <c r="CB14" s="1">
        <v>840</v>
      </c>
      <c r="CC14" s="35">
        <v>700</v>
      </c>
      <c r="CD14" s="34">
        <v>0</v>
      </c>
      <c r="CE14" s="33"/>
      <c r="CF14" s="33"/>
      <c r="CG14" s="33"/>
      <c r="CH14" s="34"/>
      <c r="CI14" s="33"/>
      <c r="CJ14" s="34"/>
      <c r="CK14" s="47"/>
      <c r="CL14" s="47"/>
      <c r="CM14" s="34"/>
      <c r="CN14" s="1">
        <v>13280</v>
      </c>
      <c r="CO14" s="35">
        <v>12000</v>
      </c>
      <c r="CP14" s="34">
        <v>8073.5249999999996</v>
      </c>
      <c r="CQ14" s="1">
        <v>2240</v>
      </c>
      <c r="CR14" s="33">
        <v>1400</v>
      </c>
      <c r="CS14" s="34">
        <v>635.03499999999997</v>
      </c>
      <c r="CT14" s="35"/>
      <c r="CU14" s="35"/>
      <c r="CV14" s="34"/>
      <c r="CW14" s="1">
        <v>30</v>
      </c>
      <c r="CX14" s="33">
        <v>15</v>
      </c>
      <c r="CY14" s="34">
        <v>0</v>
      </c>
      <c r="CZ14" s="33">
        <v>1000</v>
      </c>
      <c r="DA14" s="33">
        <v>1000</v>
      </c>
      <c r="DB14" s="34">
        <v>1000</v>
      </c>
      <c r="DC14" s="33"/>
      <c r="DD14" s="33"/>
      <c r="DE14" s="34"/>
      <c r="DF14" s="33"/>
      <c r="DG14" s="31">
        <f t="shared" si="6"/>
        <v>161606.1</v>
      </c>
      <c r="DH14" s="32">
        <f t="shared" si="6"/>
        <v>127544.95000000001</v>
      </c>
      <c r="DI14" s="32">
        <f t="shared" si="7"/>
        <v>115777.13699999999</v>
      </c>
      <c r="DJ14" s="33"/>
      <c r="DK14" s="33"/>
      <c r="DL14" s="33"/>
      <c r="DM14" s="34"/>
      <c r="DN14" s="33"/>
      <c r="DO14" s="33"/>
      <c r="DP14" s="33"/>
      <c r="DQ14" s="33"/>
      <c r="DR14" s="33"/>
      <c r="DS14" s="33"/>
      <c r="DT14" s="33"/>
      <c r="DU14" s="34"/>
      <c r="DV14" s="33"/>
      <c r="DW14" s="33"/>
      <c r="DX14" s="33"/>
      <c r="DY14" s="33"/>
      <c r="DZ14" s="33"/>
      <c r="EA14" s="33"/>
      <c r="EB14" s="33"/>
      <c r="EC14" s="31">
        <f t="shared" si="8"/>
        <v>0</v>
      </c>
      <c r="ED14" s="32">
        <f t="shared" si="8"/>
        <v>0</v>
      </c>
      <c r="EE14" s="32">
        <f t="shared" si="8"/>
        <v>0</v>
      </c>
      <c r="EH14" s="1">
        <f t="shared" si="30"/>
        <v>30</v>
      </c>
      <c r="EI14" s="1">
        <f t="shared" si="10"/>
        <v>15</v>
      </c>
      <c r="EJ14" s="1">
        <f t="shared" si="10"/>
        <v>0</v>
      </c>
      <c r="EK14" s="1">
        <f t="shared" si="31"/>
        <v>111760.1</v>
      </c>
      <c r="EL14" s="1">
        <f t="shared" si="11"/>
        <v>83682.650000000009</v>
      </c>
      <c r="EM14" s="1">
        <f t="shared" si="11"/>
        <v>83682.7</v>
      </c>
    </row>
    <row r="15" spans="1:143" s="41" customFormat="1" ht="15" customHeight="1" x14ac:dyDescent="0.25">
      <c r="A15" s="27">
        <v>6</v>
      </c>
      <c r="B15" s="28" t="s">
        <v>6</v>
      </c>
      <c r="C15" s="29">
        <v>91476.800000000003</v>
      </c>
      <c r="D15" s="29">
        <v>1300.5999999999999</v>
      </c>
      <c r="E15" s="31">
        <f t="shared" si="12"/>
        <v>601752.51</v>
      </c>
      <c r="F15" s="32">
        <f t="shared" si="12"/>
        <v>454107.375</v>
      </c>
      <c r="G15" s="32">
        <f t="shared" si="0"/>
        <v>429743.66070000007</v>
      </c>
      <c r="H15" s="32">
        <f t="shared" si="1"/>
        <v>94.634812019954552</v>
      </c>
      <c r="I15" s="32">
        <f t="shared" si="2"/>
        <v>71.415349925171085</v>
      </c>
      <c r="J15" s="31">
        <f t="shared" si="3"/>
        <v>186163</v>
      </c>
      <c r="K15" s="32">
        <f t="shared" si="3"/>
        <v>143766</v>
      </c>
      <c r="L15" s="32">
        <f t="shared" si="3"/>
        <v>119562.3607</v>
      </c>
      <c r="M15" s="32">
        <f t="shared" si="13"/>
        <v>83.164559562066145</v>
      </c>
      <c r="N15" s="32">
        <f t="shared" si="14"/>
        <v>64.224556275951727</v>
      </c>
      <c r="O15" s="31">
        <f t="shared" si="4"/>
        <v>79080</v>
      </c>
      <c r="P15" s="32">
        <f t="shared" si="4"/>
        <v>61080</v>
      </c>
      <c r="Q15" s="32">
        <f t="shared" si="4"/>
        <v>47793.406000000003</v>
      </c>
      <c r="R15" s="32">
        <f t="shared" si="15"/>
        <v>78.247226588081205</v>
      </c>
      <c r="S15" s="33">
        <f t="shared" si="16"/>
        <v>60.436780475467891</v>
      </c>
      <c r="T15" s="34">
        <v>6130</v>
      </c>
      <c r="U15" s="35">
        <v>3000</v>
      </c>
      <c r="V15" s="34">
        <v>5514.9040000000005</v>
      </c>
      <c r="W15" s="32">
        <f t="shared" si="17"/>
        <v>183.83013333333335</v>
      </c>
      <c r="X15" s="33">
        <f t="shared" si="18"/>
        <v>89.965807504078313</v>
      </c>
      <c r="Y15" s="34">
        <v>3200</v>
      </c>
      <c r="Z15" s="35">
        <v>2500</v>
      </c>
      <c r="AA15" s="34">
        <v>1254.4934000000001</v>
      </c>
      <c r="AB15" s="32">
        <f t="shared" si="19"/>
        <v>50.179736000000005</v>
      </c>
      <c r="AC15" s="33">
        <f t="shared" si="20"/>
        <v>39.202918750000002</v>
      </c>
      <c r="AD15" s="34">
        <v>72950</v>
      </c>
      <c r="AE15" s="35">
        <v>58080</v>
      </c>
      <c r="AF15" s="34">
        <v>42278.502</v>
      </c>
      <c r="AG15" s="32">
        <f t="shared" si="21"/>
        <v>72.793564049586777</v>
      </c>
      <c r="AH15" s="33">
        <f t="shared" si="22"/>
        <v>57.955451679232354</v>
      </c>
      <c r="AI15" s="1">
        <v>10416</v>
      </c>
      <c r="AJ15" s="35">
        <v>8161</v>
      </c>
      <c r="AK15" s="34">
        <v>6081.8155999999999</v>
      </c>
      <c r="AL15" s="32">
        <f t="shared" si="23"/>
        <v>74.522921210635957</v>
      </c>
      <c r="AM15" s="33">
        <f t="shared" si="24"/>
        <v>58.389166666666668</v>
      </c>
      <c r="AN15" s="1">
        <v>7000</v>
      </c>
      <c r="AO15" s="36">
        <v>5250</v>
      </c>
      <c r="AP15" s="34">
        <v>5122.3</v>
      </c>
      <c r="AQ15" s="32">
        <f t="shared" si="25"/>
        <v>97.567619047619047</v>
      </c>
      <c r="AR15" s="33">
        <f t="shared" si="26"/>
        <v>73.175714285714292</v>
      </c>
      <c r="AS15" s="36"/>
      <c r="AT15" s="36"/>
      <c r="AU15" s="33"/>
      <c r="AV15" s="33"/>
      <c r="AW15" s="33"/>
      <c r="AX15" s="33"/>
      <c r="AY15" s="34">
        <v>394463.3</v>
      </c>
      <c r="AZ15" s="37">
        <f t="shared" si="27"/>
        <v>295847.47499999998</v>
      </c>
      <c r="BA15" s="34">
        <v>295847.5</v>
      </c>
      <c r="BB15" s="38"/>
      <c r="BC15" s="38"/>
      <c r="BD15" s="38"/>
      <c r="BE15" s="46">
        <v>13769.2</v>
      </c>
      <c r="BF15" s="39">
        <v>9183.9</v>
      </c>
      <c r="BG15" s="34">
        <v>9183.9</v>
      </c>
      <c r="BH15" s="33"/>
      <c r="BI15" s="33"/>
      <c r="BJ15" s="33"/>
      <c r="BK15" s="33"/>
      <c r="BL15" s="33"/>
      <c r="BM15" s="33"/>
      <c r="BN15" s="31">
        <f t="shared" si="5"/>
        <v>3500</v>
      </c>
      <c r="BO15" s="32">
        <f t="shared" si="5"/>
        <v>2700</v>
      </c>
      <c r="BP15" s="32">
        <f t="shared" si="5"/>
        <v>3799.5059999999999</v>
      </c>
      <c r="BQ15" s="32">
        <f t="shared" si="28"/>
        <v>140.72244444444445</v>
      </c>
      <c r="BR15" s="33">
        <f t="shared" si="29"/>
        <v>108.55731428571428</v>
      </c>
      <c r="BS15" s="34">
        <v>3500</v>
      </c>
      <c r="BT15" s="35">
        <v>2700</v>
      </c>
      <c r="BU15" s="34">
        <v>3799.5059999999999</v>
      </c>
      <c r="BV15" s="34"/>
      <c r="BW15" s="33"/>
      <c r="BX15" s="34"/>
      <c r="BY15" s="34"/>
      <c r="BZ15" s="33"/>
      <c r="CA15" s="34"/>
      <c r="CB15" s="1"/>
      <c r="CC15" s="35"/>
      <c r="CD15" s="34"/>
      <c r="CE15" s="33"/>
      <c r="CF15" s="33"/>
      <c r="CG15" s="33"/>
      <c r="CH15" s="34">
        <v>7357.01</v>
      </c>
      <c r="CI15" s="33">
        <v>5310</v>
      </c>
      <c r="CJ15" s="34">
        <v>5149.8999999999996</v>
      </c>
      <c r="CK15" s="47"/>
      <c r="CL15" s="47"/>
      <c r="CM15" s="34"/>
      <c r="CN15" s="1">
        <v>82467</v>
      </c>
      <c r="CO15" s="35">
        <v>63700</v>
      </c>
      <c r="CP15" s="34">
        <v>54969.839699999997</v>
      </c>
      <c r="CQ15" s="1">
        <v>30000</v>
      </c>
      <c r="CR15" s="33">
        <v>22000</v>
      </c>
      <c r="CS15" s="34">
        <v>20883.789700000001</v>
      </c>
      <c r="CT15" s="35"/>
      <c r="CU15" s="35"/>
      <c r="CV15" s="34"/>
      <c r="CW15" s="1">
        <v>500</v>
      </c>
      <c r="CX15" s="33">
        <v>375</v>
      </c>
      <c r="CY15" s="34">
        <v>415</v>
      </c>
      <c r="CZ15" s="33"/>
      <c r="DA15" s="33"/>
      <c r="DB15" s="34"/>
      <c r="DC15" s="33"/>
      <c r="DD15" s="33"/>
      <c r="DE15" s="34">
        <v>126</v>
      </c>
      <c r="DF15" s="33"/>
      <c r="DG15" s="31">
        <f t="shared" si="6"/>
        <v>601752.51</v>
      </c>
      <c r="DH15" s="32">
        <f t="shared" si="6"/>
        <v>454107.375</v>
      </c>
      <c r="DI15" s="32">
        <f t="shared" si="7"/>
        <v>429743.66070000007</v>
      </c>
      <c r="DJ15" s="33"/>
      <c r="DK15" s="33"/>
      <c r="DL15" s="33"/>
      <c r="DM15" s="34"/>
      <c r="DN15" s="33"/>
      <c r="DO15" s="33"/>
      <c r="DP15" s="33"/>
      <c r="DQ15" s="33"/>
      <c r="DR15" s="33"/>
      <c r="DS15" s="33"/>
      <c r="DT15" s="33"/>
      <c r="DU15" s="34"/>
      <c r="DV15" s="33"/>
      <c r="DW15" s="33"/>
      <c r="DX15" s="33"/>
      <c r="DY15" s="33"/>
      <c r="DZ15" s="33"/>
      <c r="EA15" s="33"/>
      <c r="EB15" s="33"/>
      <c r="EC15" s="31">
        <f t="shared" si="8"/>
        <v>0</v>
      </c>
      <c r="ED15" s="32">
        <f t="shared" si="8"/>
        <v>0</v>
      </c>
      <c r="EE15" s="32">
        <f t="shared" si="8"/>
        <v>0</v>
      </c>
      <c r="EH15" s="1">
        <f t="shared" si="30"/>
        <v>500</v>
      </c>
      <c r="EI15" s="1">
        <f t="shared" si="10"/>
        <v>375</v>
      </c>
      <c r="EJ15" s="1">
        <f t="shared" si="10"/>
        <v>541</v>
      </c>
      <c r="EK15" s="1">
        <f t="shared" si="31"/>
        <v>415589.51</v>
      </c>
      <c r="EL15" s="1">
        <f t="shared" si="11"/>
        <v>310341.375</v>
      </c>
      <c r="EM15" s="1">
        <f t="shared" si="11"/>
        <v>310181.30000000005</v>
      </c>
    </row>
    <row r="16" spans="1:143" s="41" customFormat="1" ht="15" customHeight="1" x14ac:dyDescent="0.25">
      <c r="A16" s="27">
        <v>7</v>
      </c>
      <c r="B16" s="28" t="s">
        <v>7</v>
      </c>
      <c r="C16" s="29">
        <v>8927</v>
      </c>
      <c r="D16" s="29">
        <v>20</v>
      </c>
      <c r="E16" s="31">
        <f t="shared" si="12"/>
        <v>72722.100000000006</v>
      </c>
      <c r="F16" s="32">
        <f t="shared" si="12"/>
        <v>54944.549999999996</v>
      </c>
      <c r="G16" s="32">
        <f t="shared" si="0"/>
        <v>52471.796000000002</v>
      </c>
      <c r="H16" s="32">
        <f t="shared" si="1"/>
        <v>95.499546360831062</v>
      </c>
      <c r="I16" s="32">
        <f t="shared" si="2"/>
        <v>72.153851442683859</v>
      </c>
      <c r="J16" s="31">
        <f t="shared" si="3"/>
        <v>11886.8</v>
      </c>
      <c r="K16" s="32">
        <f t="shared" si="3"/>
        <v>9531.1</v>
      </c>
      <c r="L16" s="32">
        <f t="shared" si="3"/>
        <v>7058.3960000000006</v>
      </c>
      <c r="M16" s="32">
        <f t="shared" si="13"/>
        <v>74.056467773919067</v>
      </c>
      <c r="N16" s="32">
        <f t="shared" si="14"/>
        <v>59.380119123733898</v>
      </c>
      <c r="O16" s="31">
        <f t="shared" si="4"/>
        <v>5976.8</v>
      </c>
      <c r="P16" s="32">
        <f t="shared" si="4"/>
        <v>4482.6000000000004</v>
      </c>
      <c r="Q16" s="32">
        <f t="shared" si="4"/>
        <v>3022.6129999999998</v>
      </c>
      <c r="R16" s="32">
        <f t="shared" si="15"/>
        <v>67.42990675054655</v>
      </c>
      <c r="S16" s="33">
        <f t="shared" si="16"/>
        <v>50.572430062909909</v>
      </c>
      <c r="T16" s="34"/>
      <c r="U16" s="35"/>
      <c r="V16" s="34">
        <v>39.143000000000001</v>
      </c>
      <c r="W16" s="32"/>
      <c r="X16" s="33"/>
      <c r="Y16" s="34">
        <v>16</v>
      </c>
      <c r="Z16" s="35">
        <v>12</v>
      </c>
      <c r="AA16" s="34">
        <v>27.887</v>
      </c>
      <c r="AB16" s="32">
        <f t="shared" si="19"/>
        <v>232.39166666666668</v>
      </c>
      <c r="AC16" s="33">
        <f t="shared" si="20"/>
        <v>174.29374999999999</v>
      </c>
      <c r="AD16" s="34">
        <v>5976.8</v>
      </c>
      <c r="AE16" s="35">
        <v>4482.6000000000004</v>
      </c>
      <c r="AF16" s="34">
        <v>2983.47</v>
      </c>
      <c r="AG16" s="32">
        <f t="shared" si="21"/>
        <v>66.556685851960907</v>
      </c>
      <c r="AH16" s="33">
        <f t="shared" si="22"/>
        <v>49.91751438897068</v>
      </c>
      <c r="AI16" s="1">
        <v>561</v>
      </c>
      <c r="AJ16" s="35">
        <v>421</v>
      </c>
      <c r="AK16" s="34">
        <v>383.1</v>
      </c>
      <c r="AL16" s="32">
        <f t="shared" si="23"/>
        <v>90.997624703087894</v>
      </c>
      <c r="AM16" s="33">
        <f t="shared" si="24"/>
        <v>68.288770053475943</v>
      </c>
      <c r="AN16" s="36"/>
      <c r="AO16" s="36"/>
      <c r="AP16" s="34"/>
      <c r="AQ16" s="32"/>
      <c r="AR16" s="33"/>
      <c r="AS16" s="36"/>
      <c r="AT16" s="36"/>
      <c r="AU16" s="33"/>
      <c r="AV16" s="33"/>
      <c r="AW16" s="33"/>
      <c r="AX16" s="33"/>
      <c r="AY16" s="34">
        <v>58268.2</v>
      </c>
      <c r="AZ16" s="37">
        <f t="shared" si="27"/>
        <v>43701.149999999994</v>
      </c>
      <c r="BA16" s="34">
        <v>43701.1</v>
      </c>
      <c r="BB16" s="38"/>
      <c r="BC16" s="38"/>
      <c r="BD16" s="38"/>
      <c r="BE16" s="46">
        <v>2567.1</v>
      </c>
      <c r="BF16" s="39">
        <v>1712.3</v>
      </c>
      <c r="BG16" s="34">
        <v>1712.3</v>
      </c>
      <c r="BH16" s="33"/>
      <c r="BI16" s="33"/>
      <c r="BJ16" s="33"/>
      <c r="BK16" s="33"/>
      <c r="BL16" s="33"/>
      <c r="BM16" s="33"/>
      <c r="BN16" s="31">
        <f t="shared" si="5"/>
        <v>123</v>
      </c>
      <c r="BO16" s="32">
        <f t="shared" si="5"/>
        <v>92.5</v>
      </c>
      <c r="BP16" s="32">
        <f t="shared" si="5"/>
        <v>92.25</v>
      </c>
      <c r="BQ16" s="32">
        <f t="shared" si="28"/>
        <v>99.729729729729726</v>
      </c>
      <c r="BR16" s="33">
        <f t="shared" si="29"/>
        <v>75</v>
      </c>
      <c r="BS16" s="34"/>
      <c r="BT16" s="35"/>
      <c r="BU16" s="34"/>
      <c r="BV16" s="34"/>
      <c r="BW16" s="33"/>
      <c r="BX16" s="34"/>
      <c r="BY16" s="34"/>
      <c r="BZ16" s="33"/>
      <c r="CA16" s="34"/>
      <c r="CB16" s="1">
        <v>123</v>
      </c>
      <c r="CC16" s="35">
        <v>92.5</v>
      </c>
      <c r="CD16" s="34">
        <v>92.25</v>
      </c>
      <c r="CE16" s="33"/>
      <c r="CF16" s="33"/>
      <c r="CG16" s="33"/>
      <c r="CH16" s="34"/>
      <c r="CI16" s="33"/>
      <c r="CJ16" s="34"/>
      <c r="CK16" s="47"/>
      <c r="CL16" s="47"/>
      <c r="CM16" s="34">
        <v>153.10599999999999</v>
      </c>
      <c r="CN16" s="1">
        <v>5210</v>
      </c>
      <c r="CO16" s="35">
        <v>4523</v>
      </c>
      <c r="CP16" s="34">
        <v>3379.44</v>
      </c>
      <c r="CQ16" s="1">
        <v>1585</v>
      </c>
      <c r="CR16" s="33">
        <v>1100</v>
      </c>
      <c r="CS16" s="34">
        <v>1044.8399999999999</v>
      </c>
      <c r="CT16" s="35"/>
      <c r="CU16" s="35"/>
      <c r="CV16" s="34"/>
      <c r="CW16" s="1"/>
      <c r="CX16" s="33"/>
      <c r="CY16" s="34"/>
      <c r="CZ16" s="33"/>
      <c r="DA16" s="33"/>
      <c r="DB16" s="34"/>
      <c r="DC16" s="33"/>
      <c r="DD16" s="33"/>
      <c r="DE16" s="34"/>
      <c r="DF16" s="33"/>
      <c r="DG16" s="31">
        <f t="shared" si="6"/>
        <v>72722.100000000006</v>
      </c>
      <c r="DH16" s="32">
        <f t="shared" si="6"/>
        <v>54944.549999999996</v>
      </c>
      <c r="DI16" s="32">
        <f t="shared" si="7"/>
        <v>52471.796000000002</v>
      </c>
      <c r="DJ16" s="33"/>
      <c r="DK16" s="33"/>
      <c r="DL16" s="33"/>
      <c r="DM16" s="34"/>
      <c r="DN16" s="33"/>
      <c r="DO16" s="33"/>
      <c r="DP16" s="33"/>
      <c r="DQ16" s="33"/>
      <c r="DR16" s="33"/>
      <c r="DS16" s="33"/>
      <c r="DT16" s="33"/>
      <c r="DU16" s="34"/>
      <c r="DV16" s="33"/>
      <c r="DW16" s="33"/>
      <c r="DX16" s="33"/>
      <c r="DY16" s="47"/>
      <c r="DZ16" s="47"/>
      <c r="EA16" s="33"/>
      <c r="EB16" s="33"/>
      <c r="EC16" s="31">
        <f t="shared" si="8"/>
        <v>0</v>
      </c>
      <c r="ED16" s="32">
        <f t="shared" si="8"/>
        <v>0</v>
      </c>
      <c r="EE16" s="32">
        <f t="shared" si="8"/>
        <v>0</v>
      </c>
      <c r="EH16" s="1">
        <f t="shared" si="30"/>
        <v>0</v>
      </c>
      <c r="EI16" s="1">
        <f t="shared" si="10"/>
        <v>0</v>
      </c>
      <c r="EJ16" s="1">
        <f t="shared" si="10"/>
        <v>153.10599999999999</v>
      </c>
      <c r="EK16" s="1">
        <f t="shared" si="31"/>
        <v>60835.299999999996</v>
      </c>
      <c r="EL16" s="1">
        <f t="shared" si="11"/>
        <v>45413.45</v>
      </c>
      <c r="EM16" s="1">
        <f t="shared" si="11"/>
        <v>45413.4</v>
      </c>
    </row>
    <row r="17" spans="1:145" s="41" customFormat="1" ht="15" customHeight="1" x14ac:dyDescent="0.25">
      <c r="A17" s="27">
        <v>8</v>
      </c>
      <c r="B17" s="28" t="s">
        <v>8</v>
      </c>
      <c r="C17" s="29">
        <v>42.3</v>
      </c>
      <c r="D17" s="48">
        <v>0</v>
      </c>
      <c r="E17" s="31">
        <f t="shared" si="12"/>
        <v>23570.699999999997</v>
      </c>
      <c r="F17" s="32">
        <f t="shared" si="12"/>
        <v>20432.449999999997</v>
      </c>
      <c r="G17" s="32">
        <f t="shared" si="0"/>
        <v>20864.690999999999</v>
      </c>
      <c r="H17" s="32">
        <f t="shared" si="1"/>
        <v>102.11546339278942</v>
      </c>
      <c r="I17" s="32">
        <f t="shared" si="2"/>
        <v>88.519606969669979</v>
      </c>
      <c r="J17" s="31">
        <f t="shared" si="3"/>
        <v>3586.3</v>
      </c>
      <c r="K17" s="32">
        <f t="shared" si="3"/>
        <v>2493.3000000000002</v>
      </c>
      <c r="L17" s="32">
        <f t="shared" si="3"/>
        <v>2925.471</v>
      </c>
      <c r="M17" s="32">
        <f t="shared" si="13"/>
        <v>117.33329322584525</v>
      </c>
      <c r="N17" s="32">
        <f t="shared" si="14"/>
        <v>81.573515879876197</v>
      </c>
      <c r="O17" s="31">
        <f t="shared" si="4"/>
        <v>1195.5999999999999</v>
      </c>
      <c r="P17" s="32">
        <f t="shared" si="4"/>
        <v>650.29999999999995</v>
      </c>
      <c r="Q17" s="32">
        <f t="shared" si="4"/>
        <v>726.221</v>
      </c>
      <c r="R17" s="32">
        <f t="shared" si="15"/>
        <v>111.67476549284947</v>
      </c>
      <c r="S17" s="33">
        <f t="shared" si="16"/>
        <v>60.741134158581467</v>
      </c>
      <c r="T17" s="34">
        <v>0.3</v>
      </c>
      <c r="U17" s="35">
        <v>0.3</v>
      </c>
      <c r="V17" s="34">
        <v>0.47399999999999998</v>
      </c>
      <c r="W17" s="32">
        <f t="shared" si="17"/>
        <v>158</v>
      </c>
      <c r="X17" s="33">
        <f t="shared" si="18"/>
        <v>158</v>
      </c>
      <c r="Y17" s="34">
        <v>2024.7</v>
      </c>
      <c r="Z17" s="35">
        <v>1600</v>
      </c>
      <c r="AA17" s="34">
        <v>1752.15</v>
      </c>
      <c r="AB17" s="32">
        <f t="shared" si="19"/>
        <v>109.50937499999999</v>
      </c>
      <c r="AC17" s="33">
        <f t="shared" si="20"/>
        <v>86.538746480960143</v>
      </c>
      <c r="AD17" s="34">
        <v>1195.3</v>
      </c>
      <c r="AE17" s="35">
        <v>650</v>
      </c>
      <c r="AF17" s="34">
        <v>725.74699999999996</v>
      </c>
      <c r="AG17" s="32">
        <f t="shared" si="21"/>
        <v>111.65338461538461</v>
      </c>
      <c r="AH17" s="33">
        <f t="shared" si="22"/>
        <v>60.716723835020488</v>
      </c>
      <c r="AI17" s="1">
        <v>4</v>
      </c>
      <c r="AJ17" s="35">
        <v>3</v>
      </c>
      <c r="AK17" s="34">
        <v>3</v>
      </c>
      <c r="AL17" s="32">
        <f t="shared" si="23"/>
        <v>100</v>
      </c>
      <c r="AM17" s="33">
        <f t="shared" si="24"/>
        <v>75</v>
      </c>
      <c r="AN17" s="36"/>
      <c r="AO17" s="36"/>
      <c r="AP17" s="34"/>
      <c r="AQ17" s="32"/>
      <c r="AR17" s="33"/>
      <c r="AS17" s="36"/>
      <c r="AT17" s="36"/>
      <c r="AU17" s="33"/>
      <c r="AV17" s="33"/>
      <c r="AW17" s="33"/>
      <c r="AX17" s="33"/>
      <c r="AY17" s="34">
        <v>8181</v>
      </c>
      <c r="AZ17" s="37">
        <f t="shared" si="27"/>
        <v>6135.75</v>
      </c>
      <c r="BA17" s="34">
        <v>6135.8</v>
      </c>
      <c r="BB17" s="38"/>
      <c r="BC17" s="38"/>
      <c r="BD17" s="38"/>
      <c r="BE17" s="34">
        <v>1500</v>
      </c>
      <c r="BF17" s="34">
        <v>1500</v>
      </c>
      <c r="BG17" s="34">
        <v>1500</v>
      </c>
      <c r="BH17" s="33"/>
      <c r="BI17" s="33"/>
      <c r="BJ17" s="33"/>
      <c r="BK17" s="33"/>
      <c r="BL17" s="33"/>
      <c r="BM17" s="33"/>
      <c r="BN17" s="31">
        <f t="shared" si="5"/>
        <v>362</v>
      </c>
      <c r="BO17" s="32">
        <f t="shared" si="5"/>
        <v>240</v>
      </c>
      <c r="BP17" s="32">
        <f t="shared" si="5"/>
        <v>430.1</v>
      </c>
      <c r="BQ17" s="32">
        <f t="shared" si="28"/>
        <v>179.20833333333334</v>
      </c>
      <c r="BR17" s="33">
        <f t="shared" si="29"/>
        <v>118.81215469613259</v>
      </c>
      <c r="BS17" s="34">
        <v>362</v>
      </c>
      <c r="BT17" s="35">
        <v>240</v>
      </c>
      <c r="BU17" s="34">
        <v>430.1</v>
      </c>
      <c r="BV17" s="34"/>
      <c r="BW17" s="33"/>
      <c r="BX17" s="34"/>
      <c r="BY17" s="34"/>
      <c r="BZ17" s="33"/>
      <c r="CA17" s="34"/>
      <c r="CB17" s="1"/>
      <c r="CC17" s="35"/>
      <c r="CD17" s="34"/>
      <c r="CE17" s="33"/>
      <c r="CF17" s="33"/>
      <c r="CG17" s="33"/>
      <c r="CH17" s="34"/>
      <c r="CI17" s="33"/>
      <c r="CJ17" s="34"/>
      <c r="CK17" s="47"/>
      <c r="CL17" s="47"/>
      <c r="CM17" s="34"/>
      <c r="CN17" s="1"/>
      <c r="CO17" s="35"/>
      <c r="CP17" s="34">
        <v>14</v>
      </c>
      <c r="CQ17" s="1"/>
      <c r="CR17" s="33"/>
      <c r="CS17" s="34">
        <v>0</v>
      </c>
      <c r="CT17" s="35"/>
      <c r="CU17" s="35"/>
      <c r="CV17" s="34"/>
      <c r="CW17" s="1"/>
      <c r="CX17" s="33"/>
      <c r="CY17" s="34"/>
      <c r="CZ17" s="34">
        <v>10303.4</v>
      </c>
      <c r="DA17" s="33">
        <v>10303.4</v>
      </c>
      <c r="DB17" s="34">
        <v>10303.42</v>
      </c>
      <c r="DC17" s="33"/>
      <c r="DD17" s="33"/>
      <c r="DE17" s="34"/>
      <c r="DF17" s="33"/>
      <c r="DG17" s="31">
        <f t="shared" si="6"/>
        <v>23570.699999999997</v>
      </c>
      <c r="DH17" s="32">
        <f t="shared" si="6"/>
        <v>20432.449999999997</v>
      </c>
      <c r="DI17" s="32">
        <f t="shared" si="7"/>
        <v>20864.690999999999</v>
      </c>
      <c r="DJ17" s="33"/>
      <c r="DK17" s="33"/>
      <c r="DL17" s="33"/>
      <c r="DM17" s="34"/>
      <c r="DN17" s="33"/>
      <c r="DO17" s="33"/>
      <c r="DP17" s="33"/>
      <c r="DQ17" s="33"/>
      <c r="DR17" s="33"/>
      <c r="DS17" s="33"/>
      <c r="DT17" s="33"/>
      <c r="DU17" s="34"/>
      <c r="DV17" s="33"/>
      <c r="DW17" s="33"/>
      <c r="DX17" s="33"/>
      <c r="DY17" s="33"/>
      <c r="DZ17" s="33"/>
      <c r="EA17" s="33"/>
      <c r="EB17" s="33"/>
      <c r="EC17" s="31">
        <f t="shared" si="8"/>
        <v>0</v>
      </c>
      <c r="ED17" s="32">
        <f t="shared" si="8"/>
        <v>0</v>
      </c>
      <c r="EE17" s="32">
        <f t="shared" si="8"/>
        <v>0</v>
      </c>
      <c r="EH17" s="1">
        <f t="shared" si="30"/>
        <v>0</v>
      </c>
      <c r="EI17" s="1">
        <f t="shared" si="10"/>
        <v>0</v>
      </c>
      <c r="EJ17" s="1">
        <f t="shared" si="10"/>
        <v>0</v>
      </c>
      <c r="EK17" s="1">
        <f t="shared" si="31"/>
        <v>19984.400000000001</v>
      </c>
      <c r="EL17" s="1">
        <f t="shared" si="11"/>
        <v>17939.150000000001</v>
      </c>
      <c r="EM17" s="1">
        <f t="shared" si="11"/>
        <v>17939.22</v>
      </c>
    </row>
    <row r="18" spans="1:145" s="41" customFormat="1" ht="15" customHeight="1" x14ac:dyDescent="0.25">
      <c r="A18" s="27">
        <v>9</v>
      </c>
      <c r="B18" s="28" t="s">
        <v>9</v>
      </c>
      <c r="C18" s="29">
        <v>252.1</v>
      </c>
      <c r="D18" s="48">
        <v>0</v>
      </c>
      <c r="E18" s="31">
        <f t="shared" si="12"/>
        <v>4776</v>
      </c>
      <c r="F18" s="32">
        <f t="shared" si="12"/>
        <v>3581.6750000000002</v>
      </c>
      <c r="G18" s="32">
        <f t="shared" si="0"/>
        <v>3641.59</v>
      </c>
      <c r="H18" s="32">
        <f t="shared" si="1"/>
        <v>101.67282067747632</v>
      </c>
      <c r="I18" s="32">
        <f t="shared" si="2"/>
        <v>76.247696817420447</v>
      </c>
      <c r="J18" s="31">
        <f t="shared" si="3"/>
        <v>958.7</v>
      </c>
      <c r="K18" s="32">
        <f t="shared" si="3"/>
        <v>718.7</v>
      </c>
      <c r="L18" s="32">
        <f t="shared" si="3"/>
        <v>778.58999999999992</v>
      </c>
      <c r="M18" s="32">
        <f t="shared" si="13"/>
        <v>108.33310143314317</v>
      </c>
      <c r="N18" s="32">
        <f t="shared" si="14"/>
        <v>81.213101074371536</v>
      </c>
      <c r="O18" s="31">
        <f t="shared" si="4"/>
        <v>768.7</v>
      </c>
      <c r="P18" s="32">
        <f t="shared" si="4"/>
        <v>576.20000000000005</v>
      </c>
      <c r="Q18" s="32">
        <f t="shared" si="4"/>
        <v>646.08999999999992</v>
      </c>
      <c r="R18" s="32">
        <f t="shared" si="15"/>
        <v>112.12946893439775</v>
      </c>
      <c r="S18" s="33">
        <f t="shared" si="16"/>
        <v>84.049694289059445</v>
      </c>
      <c r="T18" s="34">
        <v>29.6</v>
      </c>
      <c r="U18" s="35">
        <v>22.2</v>
      </c>
      <c r="V18" s="34">
        <v>38.17</v>
      </c>
      <c r="W18" s="32">
        <f t="shared" si="17"/>
        <v>171.93693693693695</v>
      </c>
      <c r="X18" s="33">
        <f t="shared" si="18"/>
        <v>128.95270270270268</v>
      </c>
      <c r="Y18" s="34">
        <v>100</v>
      </c>
      <c r="Z18" s="35">
        <v>75</v>
      </c>
      <c r="AA18" s="34">
        <v>42.5</v>
      </c>
      <c r="AB18" s="32">
        <f t="shared" si="19"/>
        <v>56.666666666666664</v>
      </c>
      <c r="AC18" s="33">
        <f t="shared" si="20"/>
        <v>42.5</v>
      </c>
      <c r="AD18" s="34">
        <v>739.1</v>
      </c>
      <c r="AE18" s="35">
        <v>554</v>
      </c>
      <c r="AF18" s="34">
        <v>607.91999999999996</v>
      </c>
      <c r="AG18" s="32">
        <f t="shared" si="21"/>
        <v>109.73285198555955</v>
      </c>
      <c r="AH18" s="33">
        <f t="shared" si="22"/>
        <v>82.2513868218103</v>
      </c>
      <c r="AI18" s="1"/>
      <c r="AJ18" s="35"/>
      <c r="AK18" s="34">
        <v>0</v>
      </c>
      <c r="AL18" s="32"/>
      <c r="AM18" s="33"/>
      <c r="AN18" s="36"/>
      <c r="AO18" s="36"/>
      <c r="AP18" s="34"/>
      <c r="AQ18" s="32"/>
      <c r="AR18" s="33"/>
      <c r="AS18" s="36"/>
      <c r="AT18" s="36"/>
      <c r="AU18" s="33"/>
      <c r="AV18" s="33"/>
      <c r="AW18" s="33"/>
      <c r="AX18" s="33"/>
      <c r="AY18" s="34">
        <v>3817.3</v>
      </c>
      <c r="AZ18" s="37">
        <f t="shared" si="27"/>
        <v>2862.9750000000004</v>
      </c>
      <c r="BA18" s="34">
        <v>2863</v>
      </c>
      <c r="BB18" s="38"/>
      <c r="BC18" s="38"/>
      <c r="BD18" s="38"/>
      <c r="BE18" s="46"/>
      <c r="BF18" s="39"/>
      <c r="BG18" s="34"/>
      <c r="BH18" s="33"/>
      <c r="BI18" s="33"/>
      <c r="BJ18" s="33"/>
      <c r="BK18" s="33"/>
      <c r="BL18" s="33"/>
      <c r="BM18" s="33"/>
      <c r="BN18" s="31">
        <f t="shared" si="5"/>
        <v>90</v>
      </c>
      <c r="BO18" s="32">
        <f t="shared" si="5"/>
        <v>67.5</v>
      </c>
      <c r="BP18" s="32">
        <f t="shared" si="5"/>
        <v>90</v>
      </c>
      <c r="BQ18" s="32">
        <f t="shared" si="28"/>
        <v>133.33333333333331</v>
      </c>
      <c r="BR18" s="33">
        <f t="shared" si="29"/>
        <v>100</v>
      </c>
      <c r="BS18" s="34">
        <v>90</v>
      </c>
      <c r="BT18" s="35">
        <v>67.5</v>
      </c>
      <c r="BU18" s="34">
        <v>90</v>
      </c>
      <c r="BV18" s="34"/>
      <c r="BW18" s="33"/>
      <c r="BX18" s="34"/>
      <c r="BY18" s="34"/>
      <c r="BZ18" s="33"/>
      <c r="CA18" s="34"/>
      <c r="CB18" s="1"/>
      <c r="CC18" s="35"/>
      <c r="CD18" s="34"/>
      <c r="CE18" s="33"/>
      <c r="CF18" s="33"/>
      <c r="CG18" s="33"/>
      <c r="CH18" s="34"/>
      <c r="CI18" s="33"/>
      <c r="CJ18" s="34"/>
      <c r="CK18" s="47"/>
      <c r="CL18" s="47"/>
      <c r="CM18" s="34"/>
      <c r="CN18" s="1"/>
      <c r="CO18" s="35"/>
      <c r="CP18" s="34"/>
      <c r="CQ18" s="1"/>
      <c r="CR18" s="33"/>
      <c r="CS18" s="34">
        <v>0</v>
      </c>
      <c r="CT18" s="35"/>
      <c r="CU18" s="35"/>
      <c r="CV18" s="34"/>
      <c r="CW18" s="1"/>
      <c r="CX18" s="33"/>
      <c r="CY18" s="34"/>
      <c r="CZ18" s="34"/>
      <c r="DA18" s="33"/>
      <c r="DB18" s="34"/>
      <c r="DC18" s="33"/>
      <c r="DD18" s="33"/>
      <c r="DE18" s="34"/>
      <c r="DF18" s="33"/>
      <c r="DG18" s="31">
        <f t="shared" si="6"/>
        <v>4776</v>
      </c>
      <c r="DH18" s="32">
        <f t="shared" si="6"/>
        <v>3581.6750000000002</v>
      </c>
      <c r="DI18" s="32">
        <f t="shared" si="7"/>
        <v>3641.59</v>
      </c>
      <c r="DJ18" s="33"/>
      <c r="DK18" s="33"/>
      <c r="DL18" s="33"/>
      <c r="DM18" s="34"/>
      <c r="DN18" s="33"/>
      <c r="DO18" s="33"/>
      <c r="DP18" s="33"/>
      <c r="DQ18" s="33"/>
      <c r="DR18" s="33"/>
      <c r="DS18" s="33"/>
      <c r="DT18" s="33"/>
      <c r="DU18" s="34"/>
      <c r="DV18" s="33"/>
      <c r="DW18" s="33"/>
      <c r="DX18" s="33"/>
      <c r="DY18" s="33"/>
      <c r="DZ18" s="33"/>
      <c r="EA18" s="33"/>
      <c r="EB18" s="33"/>
      <c r="EC18" s="31">
        <f t="shared" si="8"/>
        <v>0</v>
      </c>
      <c r="ED18" s="32">
        <f t="shared" si="8"/>
        <v>0</v>
      </c>
      <c r="EE18" s="32">
        <f t="shared" si="8"/>
        <v>0</v>
      </c>
      <c r="EH18" s="1">
        <f t="shared" si="30"/>
        <v>0</v>
      </c>
      <c r="EI18" s="1">
        <f t="shared" si="10"/>
        <v>0</v>
      </c>
      <c r="EJ18" s="1">
        <f t="shared" si="10"/>
        <v>0</v>
      </c>
      <c r="EK18" s="1">
        <f t="shared" si="31"/>
        <v>3817.3</v>
      </c>
      <c r="EL18" s="1">
        <f t="shared" si="11"/>
        <v>2862.9750000000004</v>
      </c>
      <c r="EM18" s="1">
        <f t="shared" si="11"/>
        <v>2863</v>
      </c>
    </row>
    <row r="19" spans="1:145" s="41" customFormat="1" ht="15" customHeight="1" x14ac:dyDescent="0.25">
      <c r="A19" s="27">
        <v>10</v>
      </c>
      <c r="B19" s="28" t="s">
        <v>10</v>
      </c>
      <c r="C19" s="29">
        <v>22640.799999999999</v>
      </c>
      <c r="D19" s="29">
        <v>0</v>
      </c>
      <c r="E19" s="31">
        <f t="shared" si="12"/>
        <v>95401.7</v>
      </c>
      <c r="F19" s="32">
        <f t="shared" si="12"/>
        <v>71700.75</v>
      </c>
      <c r="G19" s="32">
        <f t="shared" si="0"/>
        <v>70634.8</v>
      </c>
      <c r="H19" s="32">
        <f t="shared" si="1"/>
        <v>98.513334937221714</v>
      </c>
      <c r="I19" s="32">
        <f t="shared" si="2"/>
        <v>74.039351500025688</v>
      </c>
      <c r="J19" s="31">
        <f t="shared" si="3"/>
        <v>12502.7</v>
      </c>
      <c r="K19" s="32">
        <f t="shared" si="3"/>
        <v>9526.5</v>
      </c>
      <c r="L19" s="32">
        <f t="shared" si="3"/>
        <v>8460.5</v>
      </c>
      <c r="M19" s="32">
        <f t="shared" si="13"/>
        <v>88.810161129480917</v>
      </c>
      <c r="N19" s="32">
        <f t="shared" si="14"/>
        <v>67.669383413182743</v>
      </c>
      <c r="O19" s="31">
        <f t="shared" si="4"/>
        <v>5993.6</v>
      </c>
      <c r="P19" s="32">
        <f t="shared" si="4"/>
        <v>4495.2</v>
      </c>
      <c r="Q19" s="32">
        <f t="shared" si="4"/>
        <v>2714.63</v>
      </c>
      <c r="R19" s="32">
        <f t="shared" si="15"/>
        <v>60.389526606157688</v>
      </c>
      <c r="S19" s="33">
        <f t="shared" si="16"/>
        <v>45.292144954618259</v>
      </c>
      <c r="T19" s="34"/>
      <c r="U19" s="35"/>
      <c r="V19" s="34">
        <v>0.85799999999999998</v>
      </c>
      <c r="W19" s="32"/>
      <c r="X19" s="33"/>
      <c r="Y19" s="34">
        <v>4359.1000000000004</v>
      </c>
      <c r="Z19" s="35">
        <v>3269.3</v>
      </c>
      <c r="AA19" s="34">
        <v>4375.74</v>
      </c>
      <c r="AB19" s="32">
        <f t="shared" si="19"/>
        <v>133.8433303765332</v>
      </c>
      <c r="AC19" s="33">
        <f t="shared" si="20"/>
        <v>100.38173017365968</v>
      </c>
      <c r="AD19" s="34">
        <v>5993.6</v>
      </c>
      <c r="AE19" s="35">
        <v>4495.2</v>
      </c>
      <c r="AF19" s="34">
        <v>2713.7719999999999</v>
      </c>
      <c r="AG19" s="32">
        <f t="shared" si="21"/>
        <v>60.370439579996436</v>
      </c>
      <c r="AH19" s="33">
        <f t="shared" si="22"/>
        <v>45.277829684997329</v>
      </c>
      <c r="AI19" s="1">
        <v>100</v>
      </c>
      <c r="AJ19" s="35">
        <v>75</v>
      </c>
      <c r="AK19" s="34">
        <v>30</v>
      </c>
      <c r="AL19" s="32">
        <f t="shared" si="23"/>
        <v>40</v>
      </c>
      <c r="AM19" s="33">
        <f t="shared" si="24"/>
        <v>30</v>
      </c>
      <c r="AN19" s="36"/>
      <c r="AO19" s="36"/>
      <c r="AP19" s="34"/>
      <c r="AQ19" s="32"/>
      <c r="AR19" s="33"/>
      <c r="AS19" s="36"/>
      <c r="AT19" s="36"/>
      <c r="AU19" s="33"/>
      <c r="AV19" s="33"/>
      <c r="AW19" s="33"/>
      <c r="AX19" s="33"/>
      <c r="AY19" s="34">
        <v>82899</v>
      </c>
      <c r="AZ19" s="37">
        <f t="shared" si="27"/>
        <v>62174.25</v>
      </c>
      <c r="BA19" s="34">
        <v>62174.3</v>
      </c>
      <c r="BB19" s="38"/>
      <c r="BC19" s="38"/>
      <c r="BD19" s="38"/>
      <c r="BE19" s="46"/>
      <c r="BF19" s="39"/>
      <c r="BG19" s="34"/>
      <c r="BH19" s="33"/>
      <c r="BI19" s="33"/>
      <c r="BJ19" s="33"/>
      <c r="BK19" s="33"/>
      <c r="BL19" s="33"/>
      <c r="BM19" s="33"/>
      <c r="BN19" s="31">
        <f t="shared" si="5"/>
        <v>1080</v>
      </c>
      <c r="BO19" s="32">
        <f t="shared" si="5"/>
        <v>810</v>
      </c>
      <c r="BP19" s="32">
        <f t="shared" si="5"/>
        <v>645</v>
      </c>
      <c r="BQ19" s="32">
        <f t="shared" si="28"/>
        <v>79.629629629629633</v>
      </c>
      <c r="BR19" s="33">
        <f t="shared" si="29"/>
        <v>59.722222222222221</v>
      </c>
      <c r="BS19" s="34">
        <v>500</v>
      </c>
      <c r="BT19" s="35">
        <v>375</v>
      </c>
      <c r="BU19" s="34">
        <v>195</v>
      </c>
      <c r="BV19" s="34"/>
      <c r="BW19" s="33"/>
      <c r="BX19" s="34"/>
      <c r="BY19" s="34"/>
      <c r="BZ19" s="33"/>
      <c r="CA19" s="34"/>
      <c r="CB19" s="1">
        <v>580</v>
      </c>
      <c r="CC19" s="35">
        <v>435</v>
      </c>
      <c r="CD19" s="34">
        <v>450</v>
      </c>
      <c r="CE19" s="33"/>
      <c r="CF19" s="33"/>
      <c r="CG19" s="33"/>
      <c r="CH19" s="34"/>
      <c r="CI19" s="33"/>
      <c r="CJ19" s="34"/>
      <c r="CK19" s="47"/>
      <c r="CL19" s="47"/>
      <c r="CM19" s="34"/>
      <c r="CN19" s="1">
        <v>370</v>
      </c>
      <c r="CO19" s="35">
        <v>277</v>
      </c>
      <c r="CP19" s="34">
        <v>95.13</v>
      </c>
      <c r="CQ19" s="1">
        <v>370</v>
      </c>
      <c r="CR19" s="33">
        <v>277</v>
      </c>
      <c r="CS19" s="34">
        <v>93.13</v>
      </c>
      <c r="CT19" s="35"/>
      <c r="CU19" s="35"/>
      <c r="CV19" s="34"/>
      <c r="CW19" s="1"/>
      <c r="CX19" s="33"/>
      <c r="CY19" s="34"/>
      <c r="CZ19" s="34"/>
      <c r="DA19" s="33"/>
      <c r="DB19" s="34"/>
      <c r="DC19" s="33">
        <v>600</v>
      </c>
      <c r="DD19" s="33">
        <v>600</v>
      </c>
      <c r="DE19" s="34">
        <v>600</v>
      </c>
      <c r="DF19" s="33"/>
      <c r="DG19" s="31">
        <f t="shared" si="6"/>
        <v>95401.7</v>
      </c>
      <c r="DH19" s="32">
        <f t="shared" si="6"/>
        <v>71700.75</v>
      </c>
      <c r="DI19" s="32">
        <f t="shared" si="7"/>
        <v>70634.8</v>
      </c>
      <c r="DJ19" s="33"/>
      <c r="DK19" s="33"/>
      <c r="DL19" s="33"/>
      <c r="DM19" s="34"/>
      <c r="DN19" s="33"/>
      <c r="DO19" s="33"/>
      <c r="DP19" s="33"/>
      <c r="DQ19" s="33"/>
      <c r="DR19" s="33"/>
      <c r="DS19" s="33"/>
      <c r="DT19" s="33"/>
      <c r="DU19" s="34"/>
      <c r="DV19" s="33"/>
      <c r="DW19" s="33"/>
      <c r="DX19" s="33"/>
      <c r="DY19" s="33"/>
      <c r="DZ19" s="33"/>
      <c r="EA19" s="33"/>
      <c r="EB19" s="33"/>
      <c r="EC19" s="31">
        <f t="shared" si="8"/>
        <v>0</v>
      </c>
      <c r="ED19" s="32">
        <f t="shared" si="8"/>
        <v>0</v>
      </c>
      <c r="EE19" s="32">
        <f t="shared" si="8"/>
        <v>0</v>
      </c>
      <c r="EH19" s="1">
        <f t="shared" si="30"/>
        <v>600</v>
      </c>
      <c r="EI19" s="1">
        <f t="shared" si="10"/>
        <v>600</v>
      </c>
      <c r="EJ19" s="1">
        <f t="shared" si="10"/>
        <v>600</v>
      </c>
      <c r="EK19" s="1">
        <f t="shared" si="31"/>
        <v>82899</v>
      </c>
      <c r="EL19" s="1">
        <f t="shared" si="11"/>
        <v>62174.25</v>
      </c>
      <c r="EM19" s="1">
        <f t="shared" si="11"/>
        <v>62174.3</v>
      </c>
    </row>
    <row r="20" spans="1:145" s="41" customFormat="1" ht="15" customHeight="1" x14ac:dyDescent="0.25">
      <c r="A20" s="27">
        <v>11</v>
      </c>
      <c r="B20" s="28" t="s">
        <v>11</v>
      </c>
      <c r="C20" s="29">
        <v>675.9</v>
      </c>
      <c r="D20" s="29">
        <v>0</v>
      </c>
      <c r="E20" s="31">
        <f t="shared" si="12"/>
        <v>116046</v>
      </c>
      <c r="F20" s="32">
        <f t="shared" si="12"/>
        <v>83568.325000000012</v>
      </c>
      <c r="G20" s="32">
        <f t="shared" si="0"/>
        <v>80555.990999999995</v>
      </c>
      <c r="H20" s="32">
        <f t="shared" si="1"/>
        <v>96.395363913300855</v>
      </c>
      <c r="I20" s="32">
        <f t="shared" si="2"/>
        <v>69.417292280647331</v>
      </c>
      <c r="J20" s="31">
        <f t="shared" si="3"/>
        <v>31830</v>
      </c>
      <c r="K20" s="32">
        <f t="shared" si="3"/>
        <v>20600</v>
      </c>
      <c r="L20" s="32">
        <f t="shared" si="3"/>
        <v>17587.690999999999</v>
      </c>
      <c r="M20" s="32">
        <f t="shared" si="13"/>
        <v>85.377140776699022</v>
      </c>
      <c r="N20" s="32">
        <f t="shared" si="14"/>
        <v>55.25507697141061</v>
      </c>
      <c r="O20" s="31">
        <f t="shared" si="4"/>
        <v>12000</v>
      </c>
      <c r="P20" s="32">
        <f t="shared" si="4"/>
        <v>7500</v>
      </c>
      <c r="Q20" s="32">
        <f t="shared" si="4"/>
        <v>6209.3720000000003</v>
      </c>
      <c r="R20" s="32">
        <f t="shared" si="15"/>
        <v>82.791626666666673</v>
      </c>
      <c r="S20" s="33">
        <f t="shared" si="16"/>
        <v>51.744766666666663</v>
      </c>
      <c r="T20" s="34"/>
      <c r="U20" s="35"/>
      <c r="V20" s="34">
        <v>30.404</v>
      </c>
      <c r="W20" s="32"/>
      <c r="X20" s="33"/>
      <c r="Y20" s="34">
        <v>11300</v>
      </c>
      <c r="Z20" s="35">
        <v>8000</v>
      </c>
      <c r="AA20" s="34">
        <v>4046.027</v>
      </c>
      <c r="AB20" s="32">
        <f t="shared" si="19"/>
        <v>50.575337500000003</v>
      </c>
      <c r="AC20" s="33">
        <f t="shared" si="20"/>
        <v>35.805548672566374</v>
      </c>
      <c r="AD20" s="34">
        <v>12000</v>
      </c>
      <c r="AE20" s="35">
        <v>7500</v>
      </c>
      <c r="AF20" s="34">
        <v>6178.9679999999998</v>
      </c>
      <c r="AG20" s="32">
        <f t="shared" si="21"/>
        <v>82.386240000000001</v>
      </c>
      <c r="AH20" s="33">
        <f t="shared" si="22"/>
        <v>51.491399999999999</v>
      </c>
      <c r="AI20" s="1">
        <v>1620</v>
      </c>
      <c r="AJ20" s="35">
        <v>800</v>
      </c>
      <c r="AK20" s="34">
        <v>469.80500000000001</v>
      </c>
      <c r="AL20" s="32">
        <f t="shared" si="23"/>
        <v>58.725625000000001</v>
      </c>
      <c r="AM20" s="33">
        <f t="shared" si="24"/>
        <v>29.000308641975309</v>
      </c>
      <c r="AN20" s="36"/>
      <c r="AO20" s="36"/>
      <c r="AP20" s="34"/>
      <c r="AQ20" s="32"/>
      <c r="AR20" s="33"/>
      <c r="AS20" s="36"/>
      <c r="AT20" s="36"/>
      <c r="AU20" s="33"/>
      <c r="AV20" s="33"/>
      <c r="AW20" s="33"/>
      <c r="AX20" s="33"/>
      <c r="AY20" s="34">
        <v>81882.3</v>
      </c>
      <c r="AZ20" s="37">
        <f t="shared" si="27"/>
        <v>61411.725000000006</v>
      </c>
      <c r="BA20" s="34">
        <v>61411.7</v>
      </c>
      <c r="BB20" s="38"/>
      <c r="BC20" s="38"/>
      <c r="BD20" s="38"/>
      <c r="BE20" s="1">
        <v>2333.6999999999998</v>
      </c>
      <c r="BF20" s="39">
        <v>1556.6</v>
      </c>
      <c r="BG20" s="34">
        <v>1556.6</v>
      </c>
      <c r="BH20" s="33"/>
      <c r="BI20" s="33"/>
      <c r="BJ20" s="33"/>
      <c r="BK20" s="33"/>
      <c r="BL20" s="33"/>
      <c r="BM20" s="33"/>
      <c r="BN20" s="31">
        <f t="shared" si="5"/>
        <v>1150</v>
      </c>
      <c r="BO20" s="32">
        <f t="shared" si="5"/>
        <v>800</v>
      </c>
      <c r="BP20" s="32">
        <f t="shared" si="5"/>
        <v>236.113</v>
      </c>
      <c r="BQ20" s="32">
        <f t="shared" si="28"/>
        <v>29.514125000000003</v>
      </c>
      <c r="BR20" s="33">
        <f t="shared" si="29"/>
        <v>20.531565217391304</v>
      </c>
      <c r="BS20" s="34">
        <v>1150</v>
      </c>
      <c r="BT20" s="35">
        <v>800</v>
      </c>
      <c r="BU20" s="34">
        <v>236.113</v>
      </c>
      <c r="BV20" s="34"/>
      <c r="BW20" s="33"/>
      <c r="BX20" s="34"/>
      <c r="BY20" s="34"/>
      <c r="BZ20" s="33"/>
      <c r="CA20" s="34"/>
      <c r="CB20" s="1"/>
      <c r="CC20" s="35"/>
      <c r="CD20" s="34"/>
      <c r="CE20" s="33"/>
      <c r="CF20" s="33"/>
      <c r="CG20" s="33"/>
      <c r="CH20" s="34"/>
      <c r="CI20" s="33"/>
      <c r="CJ20" s="34"/>
      <c r="CK20" s="47"/>
      <c r="CL20" s="47"/>
      <c r="CM20" s="34"/>
      <c r="CN20" s="1">
        <v>5760</v>
      </c>
      <c r="CO20" s="35">
        <v>3500</v>
      </c>
      <c r="CP20" s="34">
        <v>6226.3739999999998</v>
      </c>
      <c r="CQ20" s="1">
        <v>342</v>
      </c>
      <c r="CR20" s="33">
        <v>230</v>
      </c>
      <c r="CS20" s="34">
        <v>0</v>
      </c>
      <c r="CT20" s="35"/>
      <c r="CU20" s="35"/>
      <c r="CV20" s="34"/>
      <c r="CW20" s="1"/>
      <c r="CX20" s="33"/>
      <c r="CY20" s="34">
        <v>400</v>
      </c>
      <c r="CZ20" s="34"/>
      <c r="DA20" s="33"/>
      <c r="DB20" s="34"/>
      <c r="DC20" s="33"/>
      <c r="DD20" s="33"/>
      <c r="DE20" s="34"/>
      <c r="DF20" s="33"/>
      <c r="DG20" s="31">
        <f t="shared" si="6"/>
        <v>116046</v>
      </c>
      <c r="DH20" s="32">
        <f t="shared" si="6"/>
        <v>83568.325000000012</v>
      </c>
      <c r="DI20" s="32">
        <f t="shared" si="7"/>
        <v>80555.990999999995</v>
      </c>
      <c r="DJ20" s="33"/>
      <c r="DK20" s="33"/>
      <c r="DL20" s="33"/>
      <c r="DM20" s="34"/>
      <c r="DN20" s="33"/>
      <c r="DO20" s="33"/>
      <c r="DP20" s="33"/>
      <c r="DQ20" s="33"/>
      <c r="DR20" s="33"/>
      <c r="DS20" s="33"/>
      <c r="DT20" s="33"/>
      <c r="DU20" s="34"/>
      <c r="DV20" s="33"/>
      <c r="DW20" s="33"/>
      <c r="DX20" s="33"/>
      <c r="DY20" s="33"/>
      <c r="DZ20" s="33"/>
      <c r="EA20" s="33"/>
      <c r="EB20" s="33"/>
      <c r="EC20" s="31">
        <f t="shared" si="8"/>
        <v>0</v>
      </c>
      <c r="ED20" s="32">
        <f t="shared" si="8"/>
        <v>0</v>
      </c>
      <c r="EE20" s="32">
        <f t="shared" si="8"/>
        <v>0</v>
      </c>
      <c r="EH20" s="1">
        <f t="shared" si="30"/>
        <v>0</v>
      </c>
      <c r="EI20" s="1">
        <f t="shared" si="10"/>
        <v>0</v>
      </c>
      <c r="EJ20" s="1">
        <f t="shared" si="10"/>
        <v>400</v>
      </c>
      <c r="EK20" s="1">
        <f t="shared" si="31"/>
        <v>84216</v>
      </c>
      <c r="EL20" s="1">
        <f t="shared" si="11"/>
        <v>62968.325000000004</v>
      </c>
      <c r="EM20" s="1">
        <f t="shared" si="11"/>
        <v>62968.299999999996</v>
      </c>
    </row>
    <row r="21" spans="1:145" s="41" customFormat="1" ht="15" customHeight="1" x14ac:dyDescent="0.25">
      <c r="A21" s="27">
        <v>12</v>
      </c>
      <c r="B21" s="28" t="s">
        <v>12</v>
      </c>
      <c r="C21" s="29">
        <v>133.19999999999999</v>
      </c>
      <c r="D21" s="29">
        <v>0</v>
      </c>
      <c r="E21" s="31">
        <f t="shared" si="12"/>
        <v>14679.5</v>
      </c>
      <c r="F21" s="32">
        <f t="shared" si="12"/>
        <v>10998.275000000001</v>
      </c>
      <c r="G21" s="32">
        <f t="shared" si="0"/>
        <v>10781.52</v>
      </c>
      <c r="H21" s="32">
        <f t="shared" si="1"/>
        <v>98.029190941306695</v>
      </c>
      <c r="I21" s="32">
        <f t="shared" si="2"/>
        <v>73.44609830035084</v>
      </c>
      <c r="J21" s="31">
        <f t="shared" si="3"/>
        <v>2579.9</v>
      </c>
      <c r="K21" s="32">
        <f t="shared" si="3"/>
        <v>2433</v>
      </c>
      <c r="L21" s="32">
        <f t="shared" si="3"/>
        <v>2036.22</v>
      </c>
      <c r="M21" s="32">
        <f t="shared" si="13"/>
        <v>83.691738594327987</v>
      </c>
      <c r="N21" s="32">
        <f t="shared" si="14"/>
        <v>78.926314973448584</v>
      </c>
      <c r="O21" s="31">
        <f t="shared" si="4"/>
        <v>2035.8</v>
      </c>
      <c r="P21" s="32">
        <f t="shared" si="4"/>
        <v>1912.8</v>
      </c>
      <c r="Q21" s="32">
        <f t="shared" si="4"/>
        <v>1457.681</v>
      </c>
      <c r="R21" s="32">
        <f t="shared" si="15"/>
        <v>76.20666039314095</v>
      </c>
      <c r="S21" s="33">
        <f t="shared" si="16"/>
        <v>71.602367619608998</v>
      </c>
      <c r="T21" s="34">
        <v>17.8</v>
      </c>
      <c r="U21" s="35">
        <v>17.8</v>
      </c>
      <c r="V21" s="34">
        <v>85.762</v>
      </c>
      <c r="W21" s="32">
        <f t="shared" si="17"/>
        <v>481.80898876404495</v>
      </c>
      <c r="X21" s="33">
        <f t="shared" si="18"/>
        <v>481.80898876404495</v>
      </c>
      <c r="Y21" s="34">
        <v>480.2</v>
      </c>
      <c r="Z21" s="35">
        <v>480.2</v>
      </c>
      <c r="AA21" s="34">
        <v>480.2</v>
      </c>
      <c r="AB21" s="32">
        <f t="shared" si="19"/>
        <v>100</v>
      </c>
      <c r="AC21" s="33">
        <f t="shared" si="20"/>
        <v>100</v>
      </c>
      <c r="AD21" s="34">
        <v>2018</v>
      </c>
      <c r="AE21" s="35">
        <v>1895</v>
      </c>
      <c r="AF21" s="34">
        <v>1371.9190000000001</v>
      </c>
      <c r="AG21" s="32">
        <f t="shared" si="21"/>
        <v>72.396781002638534</v>
      </c>
      <c r="AH21" s="33">
        <f t="shared" si="22"/>
        <v>67.984093161546085</v>
      </c>
      <c r="AI21" s="1"/>
      <c r="AJ21" s="35"/>
      <c r="AK21" s="34">
        <v>0</v>
      </c>
      <c r="AL21" s="32"/>
      <c r="AM21" s="33"/>
      <c r="AN21" s="36"/>
      <c r="AO21" s="36"/>
      <c r="AP21" s="34"/>
      <c r="AQ21" s="32"/>
      <c r="AR21" s="33"/>
      <c r="AS21" s="36"/>
      <c r="AT21" s="36"/>
      <c r="AU21" s="33"/>
      <c r="AV21" s="33"/>
      <c r="AW21" s="33"/>
      <c r="AX21" s="33"/>
      <c r="AY21" s="34">
        <v>10753.7</v>
      </c>
      <c r="AZ21" s="37">
        <f t="shared" si="27"/>
        <v>8065.2750000000005</v>
      </c>
      <c r="BA21" s="34">
        <v>8065.3</v>
      </c>
      <c r="BB21" s="38"/>
      <c r="BC21" s="38"/>
      <c r="BD21" s="38"/>
      <c r="BE21" s="39"/>
      <c r="BF21" s="39"/>
      <c r="BG21" s="34"/>
      <c r="BH21" s="33"/>
      <c r="BI21" s="33"/>
      <c r="BJ21" s="33"/>
      <c r="BK21" s="33"/>
      <c r="BL21" s="33"/>
      <c r="BM21" s="33"/>
      <c r="BN21" s="31">
        <f t="shared" si="5"/>
        <v>63.9</v>
      </c>
      <c r="BO21" s="32">
        <f t="shared" si="5"/>
        <v>40</v>
      </c>
      <c r="BP21" s="32">
        <f t="shared" si="5"/>
        <v>58.338999999999999</v>
      </c>
      <c r="BQ21" s="32">
        <v>0</v>
      </c>
      <c r="BR21" s="33">
        <f t="shared" si="29"/>
        <v>91.297339593114245</v>
      </c>
      <c r="BS21" s="34"/>
      <c r="BT21" s="35"/>
      <c r="BU21" s="34"/>
      <c r="BV21" s="34">
        <v>63.9</v>
      </c>
      <c r="BW21" s="33">
        <v>40</v>
      </c>
      <c r="BX21" s="34">
        <v>58.338999999999999</v>
      </c>
      <c r="BY21" s="34"/>
      <c r="BZ21" s="33"/>
      <c r="CA21" s="34"/>
      <c r="CB21" s="1"/>
      <c r="CC21" s="35"/>
      <c r="CD21" s="34"/>
      <c r="CE21" s="33"/>
      <c r="CF21" s="33"/>
      <c r="CG21" s="33"/>
      <c r="CH21" s="34"/>
      <c r="CI21" s="33"/>
      <c r="CJ21" s="34"/>
      <c r="CK21" s="47"/>
      <c r="CL21" s="47"/>
      <c r="CM21" s="34"/>
      <c r="CN21" s="1"/>
      <c r="CO21" s="35"/>
      <c r="CP21" s="34">
        <v>40</v>
      </c>
      <c r="CQ21" s="1"/>
      <c r="CR21" s="33"/>
      <c r="CS21" s="34">
        <v>0</v>
      </c>
      <c r="CT21" s="35"/>
      <c r="CU21" s="35"/>
      <c r="CV21" s="34"/>
      <c r="CW21" s="1"/>
      <c r="CX21" s="33"/>
      <c r="CY21" s="34"/>
      <c r="CZ21" s="34">
        <v>1345.9</v>
      </c>
      <c r="DA21" s="33">
        <v>500</v>
      </c>
      <c r="DB21" s="34">
        <v>680</v>
      </c>
      <c r="DC21" s="33"/>
      <c r="DD21" s="33"/>
      <c r="DE21" s="34"/>
      <c r="DF21" s="33"/>
      <c r="DG21" s="31">
        <f t="shared" si="6"/>
        <v>14679.5</v>
      </c>
      <c r="DH21" s="32">
        <f t="shared" si="6"/>
        <v>10998.275000000001</v>
      </c>
      <c r="DI21" s="32">
        <f t="shared" si="7"/>
        <v>10781.52</v>
      </c>
      <c r="DJ21" s="33"/>
      <c r="DK21" s="33"/>
      <c r="DL21" s="33"/>
      <c r="DM21" s="34"/>
      <c r="DN21" s="33"/>
      <c r="DO21" s="33"/>
      <c r="DP21" s="33"/>
      <c r="DQ21" s="33"/>
      <c r="DR21" s="33"/>
      <c r="DS21" s="33"/>
      <c r="DT21" s="33"/>
      <c r="DU21" s="34"/>
      <c r="DV21" s="33"/>
      <c r="DW21" s="33"/>
      <c r="DX21" s="33"/>
      <c r="DY21" s="33"/>
      <c r="DZ21" s="33"/>
      <c r="EA21" s="33"/>
      <c r="EB21" s="33"/>
      <c r="EC21" s="31">
        <f t="shared" si="8"/>
        <v>0</v>
      </c>
      <c r="ED21" s="32">
        <f t="shared" si="8"/>
        <v>0</v>
      </c>
      <c r="EE21" s="32">
        <f t="shared" si="8"/>
        <v>0</v>
      </c>
      <c r="EH21" s="1">
        <f t="shared" si="30"/>
        <v>0</v>
      </c>
      <c r="EI21" s="1">
        <f t="shared" si="10"/>
        <v>0</v>
      </c>
      <c r="EJ21" s="1">
        <f t="shared" si="10"/>
        <v>0</v>
      </c>
      <c r="EK21" s="1">
        <f t="shared" si="31"/>
        <v>12099.6</v>
      </c>
      <c r="EL21" s="1">
        <f t="shared" si="11"/>
        <v>8565.2750000000015</v>
      </c>
      <c r="EM21" s="1">
        <f t="shared" si="11"/>
        <v>8745.2999999999993</v>
      </c>
    </row>
    <row r="22" spans="1:145" s="49" customFormat="1" ht="15" customHeight="1" x14ac:dyDescent="0.25">
      <c r="A22" s="27">
        <v>13</v>
      </c>
      <c r="B22" s="28" t="s">
        <v>13</v>
      </c>
      <c r="C22" s="29">
        <v>1132.5</v>
      </c>
      <c r="D22" s="29">
        <v>0</v>
      </c>
      <c r="E22" s="31">
        <f t="shared" si="12"/>
        <v>99564.38</v>
      </c>
      <c r="F22" s="32">
        <f t="shared" si="12"/>
        <v>63319.075000000004</v>
      </c>
      <c r="G22" s="32">
        <f t="shared" si="0"/>
        <v>63180.252</v>
      </c>
      <c r="H22" s="32">
        <f t="shared" si="1"/>
        <v>99.780756430822777</v>
      </c>
      <c r="I22" s="32">
        <f t="shared" si="2"/>
        <v>63.45668199812021</v>
      </c>
      <c r="J22" s="31">
        <f t="shared" si="3"/>
        <v>18031.3</v>
      </c>
      <c r="K22" s="32">
        <f t="shared" si="3"/>
        <v>10687</v>
      </c>
      <c r="L22" s="32">
        <f t="shared" si="3"/>
        <v>10548.152000000002</v>
      </c>
      <c r="M22" s="32">
        <f t="shared" si="13"/>
        <v>98.700776644521397</v>
      </c>
      <c r="N22" s="32">
        <f t="shared" si="14"/>
        <v>58.499120972974779</v>
      </c>
      <c r="O22" s="31">
        <f t="shared" si="4"/>
        <v>7987.3</v>
      </c>
      <c r="P22" s="32">
        <f t="shared" si="4"/>
        <v>4032</v>
      </c>
      <c r="Q22" s="32">
        <f t="shared" si="4"/>
        <v>4875.2169999999996</v>
      </c>
      <c r="R22" s="32">
        <f t="shared" si="15"/>
        <v>120.91312003968252</v>
      </c>
      <c r="S22" s="33">
        <f t="shared" si="16"/>
        <v>61.037108910395247</v>
      </c>
      <c r="T22" s="34">
        <v>58.3</v>
      </c>
      <c r="U22" s="35">
        <v>32</v>
      </c>
      <c r="V22" s="34">
        <v>4.2050000000000001</v>
      </c>
      <c r="W22" s="32">
        <f t="shared" si="17"/>
        <v>13.140625</v>
      </c>
      <c r="X22" s="33">
        <f t="shared" si="18"/>
        <v>7.2126929674099491</v>
      </c>
      <c r="Y22" s="34">
        <v>5524</v>
      </c>
      <c r="Z22" s="35">
        <v>3450</v>
      </c>
      <c r="AA22" s="34">
        <v>2164.9630000000002</v>
      </c>
      <c r="AB22" s="32">
        <f t="shared" si="19"/>
        <v>62.752550724637693</v>
      </c>
      <c r="AC22" s="33">
        <f t="shared" si="20"/>
        <v>39.191944243301954</v>
      </c>
      <c r="AD22" s="34">
        <v>7929</v>
      </c>
      <c r="AE22" s="35">
        <v>4000</v>
      </c>
      <c r="AF22" s="34">
        <v>4871.0119999999997</v>
      </c>
      <c r="AG22" s="32">
        <f t="shared" si="21"/>
        <v>121.77529999999999</v>
      </c>
      <c r="AH22" s="33">
        <f t="shared" si="22"/>
        <v>61.432866691890517</v>
      </c>
      <c r="AI22" s="1">
        <v>570</v>
      </c>
      <c r="AJ22" s="35">
        <v>465</v>
      </c>
      <c r="AK22" s="34">
        <v>406</v>
      </c>
      <c r="AL22" s="32">
        <f t="shared" si="23"/>
        <v>87.311827956989248</v>
      </c>
      <c r="AM22" s="33">
        <f t="shared" si="24"/>
        <v>71.228070175438603</v>
      </c>
      <c r="AN22" s="36"/>
      <c r="AO22" s="36"/>
      <c r="AP22" s="34"/>
      <c r="AQ22" s="32"/>
      <c r="AR22" s="33"/>
      <c r="AS22" s="36"/>
      <c r="AT22" s="36"/>
      <c r="AU22" s="33"/>
      <c r="AV22" s="33"/>
      <c r="AW22" s="33"/>
      <c r="AX22" s="33"/>
      <c r="AY22" s="34">
        <v>70176.100000000006</v>
      </c>
      <c r="AZ22" s="37">
        <f t="shared" si="27"/>
        <v>52632.075000000004</v>
      </c>
      <c r="BA22" s="34">
        <v>52632.1</v>
      </c>
      <c r="BB22" s="38"/>
      <c r="BC22" s="38"/>
      <c r="BD22" s="38"/>
      <c r="BE22" s="39"/>
      <c r="BF22" s="39"/>
      <c r="BG22" s="34"/>
      <c r="BH22" s="33"/>
      <c r="BI22" s="33"/>
      <c r="BJ22" s="33"/>
      <c r="BK22" s="33"/>
      <c r="BL22" s="33"/>
      <c r="BM22" s="33"/>
      <c r="BN22" s="31">
        <f t="shared" si="5"/>
        <v>750</v>
      </c>
      <c r="BO22" s="32">
        <f t="shared" si="5"/>
        <v>340</v>
      </c>
      <c r="BP22" s="32">
        <f t="shared" si="5"/>
        <v>618.24800000000005</v>
      </c>
      <c r="BQ22" s="32">
        <f t="shared" si="28"/>
        <v>181.83764705882353</v>
      </c>
      <c r="BR22" s="33">
        <f t="shared" si="29"/>
        <v>82.433066666666676</v>
      </c>
      <c r="BS22" s="34"/>
      <c r="BT22" s="35"/>
      <c r="BU22" s="34"/>
      <c r="BV22" s="34">
        <v>750</v>
      </c>
      <c r="BW22" s="33">
        <v>340</v>
      </c>
      <c r="BX22" s="34">
        <v>488.44799999999998</v>
      </c>
      <c r="BY22" s="34"/>
      <c r="BZ22" s="33"/>
      <c r="CA22" s="34"/>
      <c r="CB22" s="1"/>
      <c r="CC22" s="35"/>
      <c r="CD22" s="34">
        <v>129.80000000000001</v>
      </c>
      <c r="CE22" s="33"/>
      <c r="CF22" s="33"/>
      <c r="CG22" s="33"/>
      <c r="CH22" s="34"/>
      <c r="CI22" s="33"/>
      <c r="CJ22" s="34"/>
      <c r="CK22" s="47"/>
      <c r="CL22" s="47"/>
      <c r="CM22" s="34"/>
      <c r="CN22" s="1">
        <v>3200</v>
      </c>
      <c r="CO22" s="35">
        <v>2400</v>
      </c>
      <c r="CP22" s="34">
        <v>2483.7240000000002</v>
      </c>
      <c r="CQ22" s="1">
        <v>600</v>
      </c>
      <c r="CR22" s="33">
        <v>450</v>
      </c>
      <c r="CS22" s="34">
        <v>183.274</v>
      </c>
      <c r="CT22" s="35"/>
      <c r="CU22" s="35"/>
      <c r="CV22" s="34"/>
      <c r="CW22" s="1"/>
      <c r="CX22" s="33"/>
      <c r="CY22" s="34"/>
      <c r="CZ22" s="34"/>
      <c r="DA22" s="33"/>
      <c r="DB22" s="34"/>
      <c r="DC22" s="33"/>
      <c r="DD22" s="33"/>
      <c r="DE22" s="34"/>
      <c r="DF22" s="33"/>
      <c r="DG22" s="31">
        <f t="shared" si="6"/>
        <v>88207.400000000009</v>
      </c>
      <c r="DH22" s="32">
        <f t="shared" si="6"/>
        <v>63319.075000000004</v>
      </c>
      <c r="DI22" s="32">
        <f t="shared" si="7"/>
        <v>63180.252</v>
      </c>
      <c r="DJ22" s="33"/>
      <c r="DK22" s="33"/>
      <c r="DL22" s="33"/>
      <c r="DM22" s="34">
        <v>11356.98</v>
      </c>
      <c r="DN22" s="33">
        <v>0</v>
      </c>
      <c r="DO22" s="33">
        <v>0</v>
      </c>
      <c r="DP22" s="33"/>
      <c r="DQ22" s="33"/>
      <c r="DR22" s="33"/>
      <c r="DS22" s="33"/>
      <c r="DT22" s="33"/>
      <c r="DU22" s="34"/>
      <c r="DV22" s="33"/>
      <c r="DW22" s="33"/>
      <c r="DX22" s="33"/>
      <c r="DY22" s="33"/>
      <c r="DZ22" s="33"/>
      <c r="EA22" s="33"/>
      <c r="EB22" s="33"/>
      <c r="EC22" s="31">
        <f t="shared" si="8"/>
        <v>11356.98</v>
      </c>
      <c r="ED22" s="32">
        <f t="shared" si="8"/>
        <v>0</v>
      </c>
      <c r="EE22" s="32">
        <f t="shared" si="8"/>
        <v>0</v>
      </c>
      <c r="EH22" s="1">
        <f t="shared" si="30"/>
        <v>0</v>
      </c>
      <c r="EI22" s="1">
        <f t="shared" si="10"/>
        <v>0</v>
      </c>
      <c r="EJ22" s="1">
        <f t="shared" si="10"/>
        <v>0</v>
      </c>
      <c r="EK22" s="1">
        <f t="shared" si="31"/>
        <v>81533.08</v>
      </c>
      <c r="EL22" s="1">
        <f t="shared" si="11"/>
        <v>52632.075000000004</v>
      </c>
      <c r="EM22" s="1">
        <f t="shared" si="11"/>
        <v>52632.1</v>
      </c>
      <c r="EO22" s="41"/>
    </row>
    <row r="23" spans="1:145" s="49" customFormat="1" ht="15" customHeight="1" x14ac:dyDescent="0.25">
      <c r="A23" s="27">
        <v>14</v>
      </c>
      <c r="B23" s="28" t="s">
        <v>14</v>
      </c>
      <c r="C23" s="29">
        <v>442.8</v>
      </c>
      <c r="D23" s="29">
        <v>0</v>
      </c>
      <c r="E23" s="31">
        <f t="shared" si="12"/>
        <v>52278.9</v>
      </c>
      <c r="F23" s="32">
        <f t="shared" si="12"/>
        <v>39130.375</v>
      </c>
      <c r="G23" s="32">
        <f t="shared" si="0"/>
        <v>36797.224000000002</v>
      </c>
      <c r="H23" s="32">
        <f t="shared" si="1"/>
        <v>94.037493890615679</v>
      </c>
      <c r="I23" s="32">
        <f t="shared" si="2"/>
        <v>70.386377678183749</v>
      </c>
      <c r="J23" s="31">
        <f t="shared" si="3"/>
        <v>10302.4</v>
      </c>
      <c r="K23" s="32">
        <f t="shared" si="3"/>
        <v>7648</v>
      </c>
      <c r="L23" s="32">
        <f t="shared" si="3"/>
        <v>5314.8240000000005</v>
      </c>
      <c r="M23" s="32">
        <f t="shared" si="13"/>
        <v>69.492991631799171</v>
      </c>
      <c r="N23" s="32">
        <f t="shared" si="14"/>
        <v>51.588212455350217</v>
      </c>
      <c r="O23" s="31">
        <f t="shared" si="4"/>
        <v>4538.3</v>
      </c>
      <c r="P23" s="32">
        <f t="shared" si="4"/>
        <v>3295</v>
      </c>
      <c r="Q23" s="32">
        <f t="shared" si="4"/>
        <v>1765.2060000000001</v>
      </c>
      <c r="R23" s="32">
        <f t="shared" si="15"/>
        <v>53.572261001517454</v>
      </c>
      <c r="S23" s="33">
        <f t="shared" si="16"/>
        <v>38.89575391666483</v>
      </c>
      <c r="T23" s="34"/>
      <c r="U23" s="35"/>
      <c r="V23" s="34">
        <v>15.784000000000001</v>
      </c>
      <c r="W23" s="32"/>
      <c r="X23" s="33"/>
      <c r="Y23" s="34">
        <v>2901.3</v>
      </c>
      <c r="Z23" s="35">
        <v>2170</v>
      </c>
      <c r="AA23" s="34">
        <v>1719.204</v>
      </c>
      <c r="AB23" s="32">
        <f t="shared" si="19"/>
        <v>79.22599078341014</v>
      </c>
      <c r="AC23" s="33">
        <f t="shared" si="20"/>
        <v>59.256333367800643</v>
      </c>
      <c r="AD23" s="34">
        <v>4538.3</v>
      </c>
      <c r="AE23" s="35">
        <v>3295</v>
      </c>
      <c r="AF23" s="34">
        <v>1749.422</v>
      </c>
      <c r="AG23" s="32">
        <f t="shared" si="21"/>
        <v>53.093232169954476</v>
      </c>
      <c r="AH23" s="33">
        <f t="shared" si="22"/>
        <v>38.547958486657997</v>
      </c>
      <c r="AI23" s="1">
        <v>770.8</v>
      </c>
      <c r="AJ23" s="35">
        <v>668</v>
      </c>
      <c r="AK23" s="34">
        <v>509</v>
      </c>
      <c r="AL23" s="32">
        <f t="shared" si="23"/>
        <v>76.197604790419163</v>
      </c>
      <c r="AM23" s="33">
        <f t="shared" si="24"/>
        <v>66.0352880124546</v>
      </c>
      <c r="AN23" s="36"/>
      <c r="AO23" s="36"/>
      <c r="AP23" s="34"/>
      <c r="AQ23" s="32"/>
      <c r="AR23" s="33"/>
      <c r="AS23" s="36"/>
      <c r="AT23" s="36"/>
      <c r="AU23" s="33"/>
      <c r="AV23" s="33"/>
      <c r="AW23" s="33"/>
      <c r="AX23" s="33"/>
      <c r="AY23" s="34">
        <v>35976.5</v>
      </c>
      <c r="AZ23" s="37">
        <f t="shared" si="27"/>
        <v>26982.375</v>
      </c>
      <c r="BA23" s="34">
        <v>26982.400000000001</v>
      </c>
      <c r="BB23" s="38"/>
      <c r="BC23" s="38"/>
      <c r="BD23" s="38"/>
      <c r="BE23" s="39"/>
      <c r="BF23" s="39"/>
      <c r="BG23" s="34"/>
      <c r="BH23" s="33"/>
      <c r="BI23" s="33"/>
      <c r="BJ23" s="33"/>
      <c r="BK23" s="33"/>
      <c r="BL23" s="33"/>
      <c r="BM23" s="33"/>
      <c r="BN23" s="31">
        <f t="shared" si="5"/>
        <v>482</v>
      </c>
      <c r="BO23" s="32">
        <f t="shared" si="5"/>
        <v>355</v>
      </c>
      <c r="BP23" s="32">
        <f t="shared" si="5"/>
        <v>523.81400000000008</v>
      </c>
      <c r="BQ23" s="32">
        <f t="shared" si="28"/>
        <v>147.55323943661972</v>
      </c>
      <c r="BR23" s="33">
        <f t="shared" si="29"/>
        <v>108.67510373443984</v>
      </c>
      <c r="BS23" s="34"/>
      <c r="BT23" s="35"/>
      <c r="BU23" s="34"/>
      <c r="BV23" s="34">
        <v>200</v>
      </c>
      <c r="BW23" s="33">
        <v>130</v>
      </c>
      <c r="BX23" s="34">
        <v>362.31400000000002</v>
      </c>
      <c r="BY23" s="34"/>
      <c r="BZ23" s="33"/>
      <c r="CA23" s="34"/>
      <c r="CB23" s="1">
        <v>282</v>
      </c>
      <c r="CC23" s="35">
        <v>225</v>
      </c>
      <c r="CD23" s="34">
        <v>161.5</v>
      </c>
      <c r="CE23" s="33"/>
      <c r="CF23" s="33"/>
      <c r="CG23" s="33"/>
      <c r="CH23" s="34"/>
      <c r="CI23" s="33"/>
      <c r="CJ23" s="34"/>
      <c r="CK23" s="47"/>
      <c r="CL23" s="47"/>
      <c r="CM23" s="34"/>
      <c r="CN23" s="1">
        <v>1610</v>
      </c>
      <c r="CO23" s="35">
        <v>1160</v>
      </c>
      <c r="CP23" s="34">
        <v>797.6</v>
      </c>
      <c r="CQ23" s="1">
        <v>290</v>
      </c>
      <c r="CR23" s="33">
        <v>200</v>
      </c>
      <c r="CS23" s="34">
        <v>23.6</v>
      </c>
      <c r="CT23" s="35"/>
      <c r="CU23" s="35"/>
      <c r="CV23" s="34"/>
      <c r="CW23" s="1"/>
      <c r="CX23" s="33"/>
      <c r="CY23" s="34"/>
      <c r="CZ23" s="34">
        <v>6000</v>
      </c>
      <c r="DA23" s="33">
        <v>4500</v>
      </c>
      <c r="DB23" s="34">
        <v>4500</v>
      </c>
      <c r="DC23" s="33"/>
      <c r="DD23" s="33"/>
      <c r="DE23" s="34"/>
      <c r="DF23" s="33"/>
      <c r="DG23" s="31">
        <f t="shared" si="6"/>
        <v>52278.9</v>
      </c>
      <c r="DH23" s="32">
        <f t="shared" si="6"/>
        <v>39130.375</v>
      </c>
      <c r="DI23" s="32">
        <f t="shared" si="7"/>
        <v>36797.224000000002</v>
      </c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4"/>
      <c r="DV23" s="33"/>
      <c r="DW23" s="33"/>
      <c r="DX23" s="33"/>
      <c r="DY23" s="33"/>
      <c r="DZ23" s="33"/>
      <c r="EA23" s="33"/>
      <c r="EB23" s="33"/>
      <c r="EC23" s="31">
        <f t="shared" si="8"/>
        <v>0</v>
      </c>
      <c r="ED23" s="32">
        <f t="shared" si="8"/>
        <v>0</v>
      </c>
      <c r="EE23" s="32">
        <f t="shared" si="8"/>
        <v>0</v>
      </c>
      <c r="EH23" s="1">
        <f t="shared" si="30"/>
        <v>0</v>
      </c>
      <c r="EI23" s="1">
        <f t="shared" si="10"/>
        <v>0</v>
      </c>
      <c r="EJ23" s="1">
        <f t="shared" si="10"/>
        <v>0</v>
      </c>
      <c r="EK23" s="1">
        <f t="shared" si="31"/>
        <v>41976.5</v>
      </c>
      <c r="EL23" s="1">
        <f t="shared" si="11"/>
        <v>31482.375</v>
      </c>
      <c r="EM23" s="1">
        <f t="shared" si="11"/>
        <v>31482.400000000001</v>
      </c>
      <c r="EO23" s="41"/>
    </row>
    <row r="24" spans="1:145" s="49" customFormat="1" ht="15" customHeight="1" x14ac:dyDescent="0.25">
      <c r="A24" s="27">
        <v>15</v>
      </c>
      <c r="B24" s="28" t="s">
        <v>15</v>
      </c>
      <c r="C24" s="29">
        <v>1091.0999999999999</v>
      </c>
      <c r="D24" s="29">
        <v>0</v>
      </c>
      <c r="E24" s="31">
        <f t="shared" si="12"/>
        <v>10106.299999999999</v>
      </c>
      <c r="F24" s="32">
        <f t="shared" si="12"/>
        <v>8053.95</v>
      </c>
      <c r="G24" s="32">
        <f t="shared" si="0"/>
        <v>7580.7060000000001</v>
      </c>
      <c r="H24" s="32">
        <f t="shared" si="1"/>
        <v>94.124075764066077</v>
      </c>
      <c r="I24" s="32">
        <f t="shared" si="2"/>
        <v>75.009706816540188</v>
      </c>
      <c r="J24" s="31">
        <f t="shared" si="3"/>
        <v>4591.7</v>
      </c>
      <c r="K24" s="32">
        <f t="shared" si="3"/>
        <v>3543</v>
      </c>
      <c r="L24" s="32">
        <f t="shared" si="3"/>
        <v>3069.7060000000001</v>
      </c>
      <c r="M24" s="32">
        <f t="shared" si="13"/>
        <v>86.641433813152702</v>
      </c>
      <c r="N24" s="32">
        <f t="shared" si="14"/>
        <v>66.853365855783267</v>
      </c>
      <c r="O24" s="31">
        <f t="shared" si="4"/>
        <v>2175.6999999999998</v>
      </c>
      <c r="P24" s="32">
        <f t="shared" si="4"/>
        <v>1800</v>
      </c>
      <c r="Q24" s="32">
        <f t="shared" si="4"/>
        <v>1426.4280000000001</v>
      </c>
      <c r="R24" s="32">
        <f t="shared" si="15"/>
        <v>79.246000000000009</v>
      </c>
      <c r="S24" s="33">
        <f t="shared" si="16"/>
        <v>65.561796203520714</v>
      </c>
      <c r="T24" s="34">
        <v>375.7</v>
      </c>
      <c r="U24" s="35">
        <v>330</v>
      </c>
      <c r="V24" s="34">
        <v>220.33600000000001</v>
      </c>
      <c r="W24" s="32">
        <f t="shared" si="17"/>
        <v>66.76848484848486</v>
      </c>
      <c r="X24" s="33">
        <f t="shared" si="18"/>
        <v>58.646792653713078</v>
      </c>
      <c r="Y24" s="34">
        <v>1500</v>
      </c>
      <c r="Z24" s="35">
        <v>1020</v>
      </c>
      <c r="AA24" s="34">
        <v>1055.9780000000001</v>
      </c>
      <c r="AB24" s="32">
        <f t="shared" si="19"/>
        <v>103.5272549019608</v>
      </c>
      <c r="AC24" s="33">
        <f t="shared" si="20"/>
        <v>70.398533333333333</v>
      </c>
      <c r="AD24" s="34">
        <v>1800</v>
      </c>
      <c r="AE24" s="35">
        <v>1470</v>
      </c>
      <c r="AF24" s="34">
        <v>1206.0920000000001</v>
      </c>
      <c r="AG24" s="32">
        <f t="shared" si="21"/>
        <v>82.047074829931972</v>
      </c>
      <c r="AH24" s="33">
        <f t="shared" si="22"/>
        <v>67.00511111111112</v>
      </c>
      <c r="AI24" s="1">
        <v>36</v>
      </c>
      <c r="AJ24" s="35">
        <v>33</v>
      </c>
      <c r="AK24" s="34">
        <v>41.5</v>
      </c>
      <c r="AL24" s="32">
        <f t="shared" si="23"/>
        <v>125.75757575757575</v>
      </c>
      <c r="AM24" s="33">
        <f t="shared" si="24"/>
        <v>115.27777777777777</v>
      </c>
      <c r="AN24" s="36"/>
      <c r="AO24" s="36"/>
      <c r="AP24" s="34"/>
      <c r="AQ24" s="32"/>
      <c r="AR24" s="33"/>
      <c r="AS24" s="36"/>
      <c r="AT24" s="36"/>
      <c r="AU24" s="33"/>
      <c r="AV24" s="33"/>
      <c r="AW24" s="33"/>
      <c r="AX24" s="33"/>
      <c r="AY24" s="34">
        <v>4014.6</v>
      </c>
      <c r="AZ24" s="37">
        <f t="shared" si="27"/>
        <v>3010.95</v>
      </c>
      <c r="BA24" s="34">
        <v>3011</v>
      </c>
      <c r="BB24" s="38"/>
      <c r="BC24" s="38"/>
      <c r="BD24" s="38"/>
      <c r="BE24" s="39">
        <v>1500</v>
      </c>
      <c r="BF24" s="39">
        <v>1500</v>
      </c>
      <c r="BG24" s="34">
        <v>1500</v>
      </c>
      <c r="BH24" s="33"/>
      <c r="BI24" s="33"/>
      <c r="BJ24" s="33"/>
      <c r="BK24" s="33"/>
      <c r="BL24" s="33"/>
      <c r="BM24" s="33"/>
      <c r="BN24" s="31">
        <f t="shared" si="5"/>
        <v>580</v>
      </c>
      <c r="BO24" s="32">
        <f t="shared" si="5"/>
        <v>450</v>
      </c>
      <c r="BP24" s="32">
        <f t="shared" si="5"/>
        <v>419.8</v>
      </c>
      <c r="BQ24" s="32">
        <f t="shared" si="28"/>
        <v>93.288888888888891</v>
      </c>
      <c r="BR24" s="33">
        <f t="shared" si="29"/>
        <v>72.379310344827587</v>
      </c>
      <c r="BS24" s="34">
        <v>580</v>
      </c>
      <c r="BT24" s="35">
        <v>450</v>
      </c>
      <c r="BU24" s="34">
        <v>419.8</v>
      </c>
      <c r="BV24" s="34"/>
      <c r="BW24" s="33"/>
      <c r="BX24" s="34"/>
      <c r="BY24" s="34"/>
      <c r="BZ24" s="33"/>
      <c r="CA24" s="34"/>
      <c r="CB24" s="1"/>
      <c r="CC24" s="35"/>
      <c r="CD24" s="34"/>
      <c r="CE24" s="33"/>
      <c r="CF24" s="33"/>
      <c r="CG24" s="33"/>
      <c r="CH24" s="34"/>
      <c r="CI24" s="33"/>
      <c r="CJ24" s="34"/>
      <c r="CK24" s="47"/>
      <c r="CL24" s="47"/>
      <c r="CM24" s="34"/>
      <c r="CN24" s="1">
        <v>60</v>
      </c>
      <c r="CO24" s="35">
        <v>60</v>
      </c>
      <c r="CP24" s="34">
        <v>6</v>
      </c>
      <c r="CQ24" s="1"/>
      <c r="CR24" s="33"/>
      <c r="CS24" s="34">
        <v>0</v>
      </c>
      <c r="CT24" s="35"/>
      <c r="CU24" s="35"/>
      <c r="CV24" s="34"/>
      <c r="CW24" s="1"/>
      <c r="CX24" s="33"/>
      <c r="CY24" s="34"/>
      <c r="CZ24" s="33"/>
      <c r="DA24" s="33"/>
      <c r="DB24" s="34"/>
      <c r="DC24" s="33">
        <v>240</v>
      </c>
      <c r="DD24" s="33">
        <v>180</v>
      </c>
      <c r="DE24" s="34">
        <v>120</v>
      </c>
      <c r="DF24" s="33"/>
      <c r="DG24" s="31">
        <f t="shared" si="6"/>
        <v>10106.299999999999</v>
      </c>
      <c r="DH24" s="32">
        <f t="shared" si="6"/>
        <v>8053.95</v>
      </c>
      <c r="DI24" s="32">
        <f t="shared" si="7"/>
        <v>7580.7060000000001</v>
      </c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4"/>
      <c r="DV24" s="33"/>
      <c r="DW24" s="33"/>
      <c r="DX24" s="33"/>
      <c r="DY24" s="33"/>
      <c r="DZ24" s="33"/>
      <c r="EA24" s="33"/>
      <c r="EB24" s="33"/>
      <c r="EC24" s="31">
        <f t="shared" si="8"/>
        <v>0</v>
      </c>
      <c r="ED24" s="32">
        <f t="shared" si="8"/>
        <v>0</v>
      </c>
      <c r="EE24" s="32">
        <f t="shared" si="8"/>
        <v>0</v>
      </c>
      <c r="EH24" s="1">
        <f t="shared" si="30"/>
        <v>240</v>
      </c>
      <c r="EI24" s="1">
        <f t="shared" si="10"/>
        <v>180</v>
      </c>
      <c r="EJ24" s="1">
        <f t="shared" si="10"/>
        <v>120</v>
      </c>
      <c r="EK24" s="1">
        <f t="shared" si="31"/>
        <v>5514.6</v>
      </c>
      <c r="EL24" s="1">
        <f t="shared" si="11"/>
        <v>4510.95</v>
      </c>
      <c r="EM24" s="1">
        <f t="shared" si="11"/>
        <v>4511</v>
      </c>
      <c r="EO24" s="41"/>
    </row>
    <row r="25" spans="1:145" s="49" customFormat="1" ht="15" customHeight="1" x14ac:dyDescent="0.25">
      <c r="A25" s="27">
        <v>16</v>
      </c>
      <c r="B25" s="28" t="s">
        <v>16</v>
      </c>
      <c r="C25" s="29">
        <v>3311.1</v>
      </c>
      <c r="D25" s="29">
        <v>0</v>
      </c>
      <c r="E25" s="31">
        <f t="shared" si="12"/>
        <v>12969.8</v>
      </c>
      <c r="F25" s="32">
        <f t="shared" si="12"/>
        <v>9694.85</v>
      </c>
      <c r="G25" s="32">
        <f t="shared" si="0"/>
        <v>9431.9950000000008</v>
      </c>
      <c r="H25" s="32">
        <f t="shared" si="1"/>
        <v>97.288715142575697</v>
      </c>
      <c r="I25" s="32">
        <f t="shared" si="2"/>
        <v>72.72274823050472</v>
      </c>
      <c r="J25" s="31">
        <f t="shared" si="3"/>
        <v>5410</v>
      </c>
      <c r="K25" s="32">
        <f t="shared" si="3"/>
        <v>4025</v>
      </c>
      <c r="L25" s="32">
        <f t="shared" si="3"/>
        <v>3762.0949999999998</v>
      </c>
      <c r="M25" s="32">
        <f t="shared" si="13"/>
        <v>93.468198757763972</v>
      </c>
      <c r="N25" s="32">
        <f t="shared" si="14"/>
        <v>69.539648798521256</v>
      </c>
      <c r="O25" s="31">
        <f t="shared" si="4"/>
        <v>910</v>
      </c>
      <c r="P25" s="32">
        <f t="shared" si="4"/>
        <v>700</v>
      </c>
      <c r="Q25" s="32">
        <f t="shared" si="4"/>
        <v>697.67499999999995</v>
      </c>
      <c r="R25" s="32">
        <f t="shared" si="15"/>
        <v>99.667857142857144</v>
      </c>
      <c r="S25" s="33">
        <f t="shared" si="16"/>
        <v>76.667582417582409</v>
      </c>
      <c r="T25" s="34"/>
      <c r="U25" s="35"/>
      <c r="V25" s="34">
        <v>4.7759999999999998</v>
      </c>
      <c r="W25" s="32"/>
      <c r="X25" s="33"/>
      <c r="Y25" s="34">
        <v>3000</v>
      </c>
      <c r="Z25" s="35">
        <v>2200</v>
      </c>
      <c r="AA25" s="34">
        <v>1191.23</v>
      </c>
      <c r="AB25" s="32">
        <f t="shared" si="19"/>
        <v>54.146818181818176</v>
      </c>
      <c r="AC25" s="33">
        <f t="shared" si="20"/>
        <v>39.707666666666668</v>
      </c>
      <c r="AD25" s="34">
        <v>910</v>
      </c>
      <c r="AE25" s="35">
        <v>700</v>
      </c>
      <c r="AF25" s="34">
        <v>692.899</v>
      </c>
      <c r="AG25" s="32">
        <f t="shared" si="21"/>
        <v>98.985571428571433</v>
      </c>
      <c r="AH25" s="33">
        <f t="shared" si="22"/>
        <v>76.142747252747256</v>
      </c>
      <c r="AI25" s="1">
        <v>100</v>
      </c>
      <c r="AJ25" s="35">
        <v>75</v>
      </c>
      <c r="AK25" s="34">
        <v>92.35</v>
      </c>
      <c r="AL25" s="32">
        <f t="shared" si="23"/>
        <v>123.13333333333331</v>
      </c>
      <c r="AM25" s="33">
        <f t="shared" si="24"/>
        <v>92.35</v>
      </c>
      <c r="AN25" s="36"/>
      <c r="AO25" s="36"/>
      <c r="AP25" s="34"/>
      <c r="AQ25" s="32"/>
      <c r="AR25" s="33"/>
      <c r="AS25" s="36"/>
      <c r="AT25" s="36"/>
      <c r="AU25" s="33"/>
      <c r="AV25" s="33"/>
      <c r="AW25" s="33"/>
      <c r="AX25" s="33"/>
      <c r="AY25" s="34">
        <v>7559.8</v>
      </c>
      <c r="AZ25" s="37">
        <f t="shared" si="27"/>
        <v>5669.85</v>
      </c>
      <c r="BA25" s="34">
        <v>5669.9</v>
      </c>
      <c r="BB25" s="38"/>
      <c r="BC25" s="38"/>
      <c r="BD25" s="38"/>
      <c r="BE25" s="39"/>
      <c r="BF25" s="39"/>
      <c r="BG25" s="34"/>
      <c r="BH25" s="33"/>
      <c r="BI25" s="33"/>
      <c r="BJ25" s="33"/>
      <c r="BK25" s="33"/>
      <c r="BL25" s="33"/>
      <c r="BM25" s="33"/>
      <c r="BN25" s="31">
        <f t="shared" si="5"/>
        <v>1100</v>
      </c>
      <c r="BO25" s="32">
        <f t="shared" si="5"/>
        <v>850</v>
      </c>
      <c r="BP25" s="32">
        <f t="shared" si="5"/>
        <v>1738.74</v>
      </c>
      <c r="BQ25" s="32">
        <f t="shared" si="28"/>
        <v>204.55764705882351</v>
      </c>
      <c r="BR25" s="33">
        <f t="shared" si="29"/>
        <v>158.06727272727272</v>
      </c>
      <c r="BS25" s="34">
        <v>1100</v>
      </c>
      <c r="BT25" s="35">
        <v>850</v>
      </c>
      <c r="BU25" s="34">
        <v>1738.74</v>
      </c>
      <c r="BV25" s="34"/>
      <c r="BW25" s="33"/>
      <c r="BX25" s="34"/>
      <c r="BY25" s="34"/>
      <c r="BZ25" s="33"/>
      <c r="CA25" s="34"/>
      <c r="CB25" s="1"/>
      <c r="CC25" s="35"/>
      <c r="CD25" s="34"/>
      <c r="CE25" s="33"/>
      <c r="CF25" s="33"/>
      <c r="CG25" s="33"/>
      <c r="CH25" s="34"/>
      <c r="CI25" s="33"/>
      <c r="CJ25" s="34"/>
      <c r="CK25" s="47"/>
      <c r="CL25" s="47"/>
      <c r="CM25" s="34"/>
      <c r="CN25" s="1">
        <v>300</v>
      </c>
      <c r="CO25" s="35">
        <v>200</v>
      </c>
      <c r="CP25" s="34">
        <v>42.1</v>
      </c>
      <c r="CQ25" s="1">
        <v>300</v>
      </c>
      <c r="CR25" s="33">
        <v>200</v>
      </c>
      <c r="CS25" s="34">
        <v>42.1</v>
      </c>
      <c r="CT25" s="35"/>
      <c r="CU25" s="35"/>
      <c r="CV25" s="34"/>
      <c r="CW25" s="1"/>
      <c r="CX25" s="33"/>
      <c r="CY25" s="34"/>
      <c r="CZ25" s="33"/>
      <c r="DA25" s="33"/>
      <c r="DB25" s="34"/>
      <c r="DC25" s="33"/>
      <c r="DD25" s="33"/>
      <c r="DE25" s="34"/>
      <c r="DF25" s="33"/>
      <c r="DG25" s="31">
        <f t="shared" si="6"/>
        <v>12969.8</v>
      </c>
      <c r="DH25" s="32">
        <f t="shared" si="6"/>
        <v>9694.85</v>
      </c>
      <c r="DI25" s="32">
        <f t="shared" si="7"/>
        <v>9431.9950000000008</v>
      </c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4"/>
      <c r="DV25" s="33"/>
      <c r="DW25" s="33"/>
      <c r="DX25" s="33"/>
      <c r="DY25" s="33"/>
      <c r="DZ25" s="33"/>
      <c r="EA25" s="33"/>
      <c r="EB25" s="33"/>
      <c r="EC25" s="31">
        <f t="shared" si="8"/>
        <v>0</v>
      </c>
      <c r="ED25" s="32">
        <f t="shared" si="8"/>
        <v>0</v>
      </c>
      <c r="EE25" s="32">
        <f t="shared" si="8"/>
        <v>0</v>
      </c>
      <c r="EH25" s="1">
        <f t="shared" si="30"/>
        <v>0</v>
      </c>
      <c r="EI25" s="1">
        <f t="shared" si="10"/>
        <v>0</v>
      </c>
      <c r="EJ25" s="1">
        <f t="shared" si="10"/>
        <v>0</v>
      </c>
      <c r="EK25" s="1">
        <f t="shared" si="31"/>
        <v>7559.8</v>
      </c>
      <c r="EL25" s="1">
        <f t="shared" si="11"/>
        <v>5669.85</v>
      </c>
      <c r="EM25" s="1">
        <f t="shared" si="11"/>
        <v>5669.9</v>
      </c>
    </row>
    <row r="26" spans="1:145" s="49" customFormat="1" ht="15" customHeight="1" x14ac:dyDescent="0.25">
      <c r="A26" s="27">
        <v>17</v>
      </c>
      <c r="B26" s="28" t="s">
        <v>17</v>
      </c>
      <c r="C26" s="29">
        <v>789.7</v>
      </c>
      <c r="D26" s="29">
        <v>0</v>
      </c>
      <c r="E26" s="31">
        <f t="shared" si="12"/>
        <v>7551.9</v>
      </c>
      <c r="F26" s="32">
        <f t="shared" si="12"/>
        <v>5502.85</v>
      </c>
      <c r="G26" s="32">
        <f t="shared" si="0"/>
        <v>5360.66</v>
      </c>
      <c r="H26" s="32">
        <f t="shared" si="1"/>
        <v>97.416066220231329</v>
      </c>
      <c r="I26" s="32">
        <f t="shared" si="2"/>
        <v>70.984255617791547</v>
      </c>
      <c r="J26" s="31">
        <f t="shared" si="3"/>
        <v>1276.0999999999999</v>
      </c>
      <c r="K26" s="32">
        <f t="shared" si="3"/>
        <v>796</v>
      </c>
      <c r="L26" s="32">
        <f t="shared" si="3"/>
        <v>653.76</v>
      </c>
      <c r="M26" s="32">
        <f t="shared" si="13"/>
        <v>82.130653266331649</v>
      </c>
      <c r="N26" s="32">
        <f t="shared" si="14"/>
        <v>51.231094741791395</v>
      </c>
      <c r="O26" s="31">
        <f t="shared" si="4"/>
        <v>474.45</v>
      </c>
      <c r="P26" s="32">
        <f t="shared" si="4"/>
        <v>307</v>
      </c>
      <c r="Q26" s="32">
        <f t="shared" si="4"/>
        <v>309.3</v>
      </c>
      <c r="R26" s="32">
        <f t="shared" si="15"/>
        <v>100.74918566775244</v>
      </c>
      <c r="S26" s="33">
        <f t="shared" si="16"/>
        <v>65.191274106860575</v>
      </c>
      <c r="T26" s="34"/>
      <c r="U26" s="35"/>
      <c r="V26" s="34">
        <v>0</v>
      </c>
      <c r="W26" s="32"/>
      <c r="X26" s="33"/>
      <c r="Y26" s="34">
        <v>596.65</v>
      </c>
      <c r="Z26" s="35">
        <v>350</v>
      </c>
      <c r="AA26" s="34">
        <v>294.45999999999998</v>
      </c>
      <c r="AB26" s="32">
        <f t="shared" si="19"/>
        <v>84.131428571428572</v>
      </c>
      <c r="AC26" s="33">
        <f t="shared" si="20"/>
        <v>49.352216542361518</v>
      </c>
      <c r="AD26" s="34">
        <v>474.45</v>
      </c>
      <c r="AE26" s="35">
        <v>307</v>
      </c>
      <c r="AF26" s="34">
        <v>309.3</v>
      </c>
      <c r="AG26" s="32">
        <f t="shared" si="21"/>
        <v>100.74918566775244</v>
      </c>
      <c r="AH26" s="33">
        <f t="shared" si="22"/>
        <v>65.191274106860575</v>
      </c>
      <c r="AI26" s="1"/>
      <c r="AJ26" s="35"/>
      <c r="AK26" s="34">
        <v>0</v>
      </c>
      <c r="AL26" s="32"/>
      <c r="AM26" s="33"/>
      <c r="AN26" s="36"/>
      <c r="AO26" s="36"/>
      <c r="AP26" s="34"/>
      <c r="AQ26" s="32"/>
      <c r="AR26" s="33"/>
      <c r="AS26" s="36"/>
      <c r="AT26" s="36"/>
      <c r="AU26" s="33"/>
      <c r="AV26" s="33"/>
      <c r="AW26" s="33"/>
      <c r="AX26" s="33"/>
      <c r="AY26" s="34">
        <v>6275.8</v>
      </c>
      <c r="AZ26" s="37">
        <f t="shared" si="27"/>
        <v>4706.8500000000004</v>
      </c>
      <c r="BA26" s="34">
        <v>4706.8999999999996</v>
      </c>
      <c r="BB26" s="38"/>
      <c r="BC26" s="38"/>
      <c r="BD26" s="38"/>
      <c r="BE26" s="39"/>
      <c r="BF26" s="39"/>
      <c r="BG26" s="34"/>
      <c r="BH26" s="33"/>
      <c r="BI26" s="33"/>
      <c r="BJ26" s="33"/>
      <c r="BK26" s="33"/>
      <c r="BL26" s="33"/>
      <c r="BM26" s="33"/>
      <c r="BN26" s="31">
        <f t="shared" si="5"/>
        <v>205</v>
      </c>
      <c r="BO26" s="32">
        <f t="shared" si="5"/>
        <v>139</v>
      </c>
      <c r="BP26" s="32">
        <f t="shared" si="5"/>
        <v>50</v>
      </c>
      <c r="BQ26" s="32">
        <f t="shared" si="28"/>
        <v>35.97122302158273</v>
      </c>
      <c r="BR26" s="33">
        <f t="shared" si="29"/>
        <v>24.390243902439025</v>
      </c>
      <c r="BS26" s="34">
        <v>205</v>
      </c>
      <c r="BT26" s="35">
        <v>139</v>
      </c>
      <c r="BU26" s="34">
        <v>50</v>
      </c>
      <c r="BV26" s="34"/>
      <c r="BW26" s="33"/>
      <c r="BX26" s="34"/>
      <c r="BY26" s="34"/>
      <c r="BZ26" s="33"/>
      <c r="CA26" s="34"/>
      <c r="CB26" s="1"/>
      <c r="CC26" s="35"/>
      <c r="CD26" s="34"/>
      <c r="CE26" s="33"/>
      <c r="CF26" s="33"/>
      <c r="CG26" s="33"/>
      <c r="CH26" s="34"/>
      <c r="CI26" s="33"/>
      <c r="CJ26" s="34"/>
      <c r="CK26" s="47"/>
      <c r="CL26" s="47"/>
      <c r="CM26" s="34"/>
      <c r="CN26" s="1"/>
      <c r="CO26" s="35"/>
      <c r="CP26" s="34"/>
      <c r="CQ26" s="1"/>
      <c r="CR26" s="33"/>
      <c r="CS26" s="34">
        <v>0</v>
      </c>
      <c r="CT26" s="35"/>
      <c r="CU26" s="35"/>
      <c r="CV26" s="34"/>
      <c r="CW26" s="1"/>
      <c r="CX26" s="33"/>
      <c r="CY26" s="34"/>
      <c r="CZ26" s="33"/>
      <c r="DA26" s="33"/>
      <c r="DB26" s="34"/>
      <c r="DC26" s="33"/>
      <c r="DD26" s="33"/>
      <c r="DE26" s="34"/>
      <c r="DF26" s="33"/>
      <c r="DG26" s="31">
        <f t="shared" si="6"/>
        <v>7551.9</v>
      </c>
      <c r="DH26" s="32">
        <f t="shared" si="6"/>
        <v>5502.85</v>
      </c>
      <c r="DI26" s="32">
        <f t="shared" si="7"/>
        <v>5360.66</v>
      </c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4"/>
      <c r="DV26" s="33"/>
      <c r="DW26" s="33"/>
      <c r="DX26" s="33"/>
      <c r="DY26" s="33"/>
      <c r="DZ26" s="33"/>
      <c r="EA26" s="33"/>
      <c r="EB26" s="33"/>
      <c r="EC26" s="31">
        <f t="shared" si="8"/>
        <v>0</v>
      </c>
      <c r="ED26" s="32">
        <f t="shared" si="8"/>
        <v>0</v>
      </c>
      <c r="EE26" s="32">
        <f t="shared" si="8"/>
        <v>0</v>
      </c>
      <c r="EH26" s="1">
        <f t="shared" si="30"/>
        <v>0</v>
      </c>
      <c r="EI26" s="1">
        <f t="shared" si="30"/>
        <v>0</v>
      </c>
      <c r="EJ26" s="1">
        <f t="shared" si="30"/>
        <v>0</v>
      </c>
      <c r="EK26" s="1">
        <f t="shared" si="31"/>
        <v>6275.8</v>
      </c>
      <c r="EL26" s="1">
        <f t="shared" si="31"/>
        <v>4706.8500000000004</v>
      </c>
      <c r="EM26" s="1">
        <f t="shared" si="31"/>
        <v>4706.8999999999996</v>
      </c>
      <c r="EO26" s="41"/>
    </row>
    <row r="27" spans="1:145" s="49" customFormat="1" ht="15" customHeight="1" x14ac:dyDescent="0.25">
      <c r="A27" s="27">
        <v>18</v>
      </c>
      <c r="B27" s="28" t="s">
        <v>18</v>
      </c>
      <c r="C27" s="29">
        <v>8213.2000000000007</v>
      </c>
      <c r="D27" s="29">
        <v>0</v>
      </c>
      <c r="E27" s="31">
        <f t="shared" si="12"/>
        <v>18127.900000000001</v>
      </c>
      <c r="F27" s="32">
        <f t="shared" si="12"/>
        <v>13496.05</v>
      </c>
      <c r="G27" s="32">
        <f t="shared" si="0"/>
        <v>12780.319000000001</v>
      </c>
      <c r="H27" s="32">
        <f t="shared" si="1"/>
        <v>94.696737193475144</v>
      </c>
      <c r="I27" s="32">
        <f t="shared" si="2"/>
        <v>70.500824695634918</v>
      </c>
      <c r="J27" s="31">
        <f t="shared" si="3"/>
        <v>5138.5</v>
      </c>
      <c r="K27" s="32">
        <f t="shared" si="3"/>
        <v>3754</v>
      </c>
      <c r="L27" s="32">
        <f t="shared" si="3"/>
        <v>3038.2189999999996</v>
      </c>
      <c r="M27" s="32">
        <f t="shared" si="13"/>
        <v>80.932844965370265</v>
      </c>
      <c r="N27" s="32">
        <f t="shared" si="14"/>
        <v>59.126573902889945</v>
      </c>
      <c r="O27" s="31">
        <f t="shared" si="4"/>
        <v>1404.6</v>
      </c>
      <c r="P27" s="32">
        <f t="shared" si="4"/>
        <v>1056</v>
      </c>
      <c r="Q27" s="32">
        <f t="shared" si="4"/>
        <v>863.298</v>
      </c>
      <c r="R27" s="32">
        <f t="shared" si="15"/>
        <v>81.751704545454544</v>
      </c>
      <c r="S27" s="33">
        <f t="shared" si="16"/>
        <v>61.462195642887664</v>
      </c>
      <c r="T27" s="34">
        <v>44.6</v>
      </c>
      <c r="U27" s="35">
        <v>36</v>
      </c>
      <c r="V27" s="34">
        <v>33.648000000000003</v>
      </c>
      <c r="W27" s="32">
        <f t="shared" si="17"/>
        <v>93.466666666666669</v>
      </c>
      <c r="X27" s="33">
        <f t="shared" si="18"/>
        <v>75.443946188340817</v>
      </c>
      <c r="Y27" s="34">
        <v>1895.9</v>
      </c>
      <c r="Z27" s="35">
        <v>1422</v>
      </c>
      <c r="AA27" s="34">
        <v>1017.9450000000001</v>
      </c>
      <c r="AB27" s="32">
        <f t="shared" si="19"/>
        <v>71.585443037974684</v>
      </c>
      <c r="AC27" s="33">
        <f t="shared" si="20"/>
        <v>53.691914130492115</v>
      </c>
      <c r="AD27" s="34">
        <v>1360</v>
      </c>
      <c r="AE27" s="35">
        <v>1020</v>
      </c>
      <c r="AF27" s="34">
        <v>829.65</v>
      </c>
      <c r="AG27" s="32">
        <f t="shared" si="21"/>
        <v>81.338235294117638</v>
      </c>
      <c r="AH27" s="33">
        <f t="shared" si="22"/>
        <v>61.003676470588232</v>
      </c>
      <c r="AI27" s="1">
        <v>120</v>
      </c>
      <c r="AJ27" s="35">
        <v>80</v>
      </c>
      <c r="AK27" s="34">
        <v>116</v>
      </c>
      <c r="AL27" s="32">
        <f t="shared" si="23"/>
        <v>145</v>
      </c>
      <c r="AM27" s="33">
        <f t="shared" si="24"/>
        <v>96.666666666666671</v>
      </c>
      <c r="AN27" s="36"/>
      <c r="AO27" s="36"/>
      <c r="AP27" s="34"/>
      <c r="AQ27" s="32"/>
      <c r="AR27" s="33"/>
      <c r="AS27" s="36"/>
      <c r="AT27" s="36"/>
      <c r="AU27" s="33"/>
      <c r="AV27" s="33"/>
      <c r="AW27" s="33"/>
      <c r="AX27" s="33"/>
      <c r="AY27" s="34">
        <v>12989.4</v>
      </c>
      <c r="AZ27" s="37">
        <f t="shared" si="27"/>
        <v>9742.0499999999993</v>
      </c>
      <c r="BA27" s="34">
        <v>9742.1</v>
      </c>
      <c r="BB27" s="38"/>
      <c r="BC27" s="38"/>
      <c r="BD27" s="38"/>
      <c r="BE27" s="39"/>
      <c r="BF27" s="39"/>
      <c r="BG27" s="34"/>
      <c r="BH27" s="33"/>
      <c r="BI27" s="33"/>
      <c r="BJ27" s="33"/>
      <c r="BK27" s="33"/>
      <c r="BL27" s="33"/>
      <c r="BM27" s="33"/>
      <c r="BN27" s="31">
        <f t="shared" si="5"/>
        <v>1590</v>
      </c>
      <c r="BO27" s="32">
        <f t="shared" si="5"/>
        <v>1100</v>
      </c>
      <c r="BP27" s="32">
        <f t="shared" si="5"/>
        <v>941.77599999999995</v>
      </c>
      <c r="BQ27" s="32">
        <f t="shared" si="28"/>
        <v>85.615999999999985</v>
      </c>
      <c r="BR27" s="33">
        <f t="shared" si="29"/>
        <v>59.23119496855346</v>
      </c>
      <c r="BS27" s="34">
        <v>1590</v>
      </c>
      <c r="BT27" s="35">
        <v>1100</v>
      </c>
      <c r="BU27" s="34">
        <v>941.77599999999995</v>
      </c>
      <c r="BV27" s="34"/>
      <c r="BW27" s="33"/>
      <c r="BX27" s="34"/>
      <c r="BY27" s="34"/>
      <c r="BZ27" s="33"/>
      <c r="CA27" s="34"/>
      <c r="CB27" s="1"/>
      <c r="CC27" s="35"/>
      <c r="CD27" s="34"/>
      <c r="CE27" s="33"/>
      <c r="CF27" s="33"/>
      <c r="CG27" s="33"/>
      <c r="CH27" s="34"/>
      <c r="CI27" s="33"/>
      <c r="CJ27" s="34"/>
      <c r="CK27" s="47"/>
      <c r="CL27" s="47"/>
      <c r="CM27" s="34"/>
      <c r="CN27" s="1">
        <v>128</v>
      </c>
      <c r="CO27" s="35">
        <v>96</v>
      </c>
      <c r="CP27" s="34">
        <v>99.2</v>
      </c>
      <c r="CQ27" s="1">
        <v>108</v>
      </c>
      <c r="CR27" s="33">
        <v>90</v>
      </c>
      <c r="CS27" s="34">
        <v>19.2</v>
      </c>
      <c r="CT27" s="35"/>
      <c r="CU27" s="35"/>
      <c r="CV27" s="34"/>
      <c r="CW27" s="1"/>
      <c r="CX27" s="33"/>
      <c r="CY27" s="34"/>
      <c r="CZ27" s="33"/>
      <c r="DA27" s="33"/>
      <c r="DB27" s="34"/>
      <c r="DC27" s="33"/>
      <c r="DD27" s="33"/>
      <c r="DE27" s="34"/>
      <c r="DF27" s="33"/>
      <c r="DG27" s="31">
        <f t="shared" si="6"/>
        <v>18127.900000000001</v>
      </c>
      <c r="DH27" s="32">
        <f t="shared" si="6"/>
        <v>13496.05</v>
      </c>
      <c r="DI27" s="32">
        <f t="shared" si="7"/>
        <v>12780.319000000001</v>
      </c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4"/>
      <c r="DV27" s="33"/>
      <c r="DW27" s="33"/>
      <c r="DX27" s="33"/>
      <c r="DY27" s="33"/>
      <c r="DZ27" s="33"/>
      <c r="EA27" s="33"/>
      <c r="EB27" s="33"/>
      <c r="EC27" s="31">
        <f t="shared" si="8"/>
        <v>0</v>
      </c>
      <c r="ED27" s="32">
        <f t="shared" si="8"/>
        <v>0</v>
      </c>
      <c r="EE27" s="32">
        <f t="shared" si="8"/>
        <v>0</v>
      </c>
      <c r="EH27" s="1">
        <f t="shared" si="30"/>
        <v>0</v>
      </c>
      <c r="EI27" s="1">
        <f t="shared" si="30"/>
        <v>0</v>
      </c>
      <c r="EJ27" s="1">
        <f t="shared" si="30"/>
        <v>0</v>
      </c>
      <c r="EK27" s="1">
        <f t="shared" si="31"/>
        <v>12989.4</v>
      </c>
      <c r="EL27" s="1">
        <f t="shared" si="31"/>
        <v>9742.0499999999993</v>
      </c>
      <c r="EM27" s="1">
        <f t="shared" si="31"/>
        <v>9742.1</v>
      </c>
      <c r="EO27" s="41"/>
    </row>
    <row r="28" spans="1:145" s="49" customFormat="1" ht="15" customHeight="1" x14ac:dyDescent="0.25">
      <c r="A28" s="27">
        <v>19</v>
      </c>
      <c r="B28" s="28" t="s">
        <v>19</v>
      </c>
      <c r="C28" s="29">
        <v>0.4</v>
      </c>
      <c r="D28" s="29">
        <v>0</v>
      </c>
      <c r="E28" s="31">
        <f t="shared" si="12"/>
        <v>54085.1</v>
      </c>
      <c r="F28" s="32">
        <f t="shared" si="12"/>
        <v>43264.7</v>
      </c>
      <c r="G28" s="32">
        <f t="shared" si="0"/>
        <v>37562.576000000001</v>
      </c>
      <c r="H28" s="32">
        <f t="shared" si="1"/>
        <v>86.820377813783537</v>
      </c>
      <c r="I28" s="32">
        <f t="shared" si="2"/>
        <v>69.4508764890885</v>
      </c>
      <c r="J28" s="31">
        <f t="shared" si="3"/>
        <v>11984.5</v>
      </c>
      <c r="K28" s="32">
        <f t="shared" si="3"/>
        <v>9686</v>
      </c>
      <c r="L28" s="32">
        <f t="shared" si="3"/>
        <v>3676.8759999999997</v>
      </c>
      <c r="M28" s="32">
        <f t="shared" si="13"/>
        <v>37.96072682221763</v>
      </c>
      <c r="N28" s="32">
        <f t="shared" si="14"/>
        <v>30.680262005089904</v>
      </c>
      <c r="O28" s="31">
        <f t="shared" si="4"/>
        <v>4332.7</v>
      </c>
      <c r="P28" s="32">
        <f t="shared" si="4"/>
        <v>3600</v>
      </c>
      <c r="Q28" s="32">
        <f t="shared" si="4"/>
        <v>2031.902</v>
      </c>
      <c r="R28" s="32">
        <f t="shared" si="15"/>
        <v>56.441722222222225</v>
      </c>
      <c r="S28" s="33">
        <f t="shared" si="16"/>
        <v>46.89690031620006</v>
      </c>
      <c r="T28" s="34"/>
      <c r="U28" s="35"/>
      <c r="V28" s="34">
        <v>0.252</v>
      </c>
      <c r="W28" s="32"/>
      <c r="X28" s="33"/>
      <c r="Y28" s="34">
        <v>2578.3000000000002</v>
      </c>
      <c r="Z28" s="35">
        <v>2000</v>
      </c>
      <c r="AA28" s="34">
        <v>835.26199999999994</v>
      </c>
      <c r="AB28" s="32">
        <f t="shared" si="19"/>
        <v>41.763099999999994</v>
      </c>
      <c r="AC28" s="33">
        <f t="shared" si="20"/>
        <v>32.395842221618892</v>
      </c>
      <c r="AD28" s="34">
        <v>4332.7</v>
      </c>
      <c r="AE28" s="35">
        <v>3600</v>
      </c>
      <c r="AF28" s="34">
        <v>2031.65</v>
      </c>
      <c r="AG28" s="32">
        <f t="shared" si="21"/>
        <v>56.43472222222222</v>
      </c>
      <c r="AH28" s="33">
        <f t="shared" si="22"/>
        <v>46.891084081519615</v>
      </c>
      <c r="AI28" s="1">
        <v>40</v>
      </c>
      <c r="AJ28" s="35">
        <v>30</v>
      </c>
      <c r="AK28" s="34">
        <v>10</v>
      </c>
      <c r="AL28" s="32">
        <f t="shared" si="23"/>
        <v>33.333333333333329</v>
      </c>
      <c r="AM28" s="33">
        <f t="shared" si="24"/>
        <v>25</v>
      </c>
      <c r="AN28" s="36"/>
      <c r="AO28" s="36"/>
      <c r="AP28" s="34"/>
      <c r="AQ28" s="32"/>
      <c r="AR28" s="33"/>
      <c r="AS28" s="36"/>
      <c r="AT28" s="36"/>
      <c r="AU28" s="33"/>
      <c r="AV28" s="33"/>
      <c r="AW28" s="33"/>
      <c r="AX28" s="33"/>
      <c r="AY28" s="34">
        <v>34087.599999999999</v>
      </c>
      <c r="AZ28" s="37">
        <f t="shared" si="27"/>
        <v>25565.699999999997</v>
      </c>
      <c r="BA28" s="34">
        <v>25565.7</v>
      </c>
      <c r="BB28" s="38"/>
      <c r="BC28" s="38"/>
      <c r="BD28" s="38"/>
      <c r="BE28" s="39"/>
      <c r="BF28" s="39"/>
      <c r="BG28" s="34"/>
      <c r="BH28" s="33"/>
      <c r="BI28" s="33"/>
      <c r="BJ28" s="33"/>
      <c r="BK28" s="33"/>
      <c r="BL28" s="33"/>
      <c r="BM28" s="33"/>
      <c r="BN28" s="31">
        <f t="shared" si="5"/>
        <v>1673.5</v>
      </c>
      <c r="BO28" s="32">
        <f t="shared" si="5"/>
        <v>1410</v>
      </c>
      <c r="BP28" s="32">
        <f t="shared" si="5"/>
        <v>538.29999999999995</v>
      </c>
      <c r="BQ28" s="32">
        <f t="shared" si="28"/>
        <v>38.177304964539005</v>
      </c>
      <c r="BR28" s="33">
        <f t="shared" si="29"/>
        <v>32.166118912458913</v>
      </c>
      <c r="BS28" s="34">
        <v>1403.5</v>
      </c>
      <c r="BT28" s="35">
        <v>1200</v>
      </c>
      <c r="BU28" s="34">
        <v>297</v>
      </c>
      <c r="BV28" s="34"/>
      <c r="BW28" s="33"/>
      <c r="BX28" s="34"/>
      <c r="BY28" s="34"/>
      <c r="BZ28" s="33"/>
      <c r="CA28" s="34"/>
      <c r="CB28" s="1">
        <v>270</v>
      </c>
      <c r="CC28" s="35">
        <v>210</v>
      </c>
      <c r="CD28" s="34">
        <v>241.3</v>
      </c>
      <c r="CE28" s="33"/>
      <c r="CF28" s="33"/>
      <c r="CG28" s="33"/>
      <c r="CH28" s="34"/>
      <c r="CI28" s="33"/>
      <c r="CJ28" s="34"/>
      <c r="CK28" s="47"/>
      <c r="CL28" s="47"/>
      <c r="CM28" s="34"/>
      <c r="CN28" s="1">
        <v>3360</v>
      </c>
      <c r="CO28" s="35">
        <v>2646</v>
      </c>
      <c r="CP28" s="34">
        <v>261.41199999999998</v>
      </c>
      <c r="CQ28" s="1">
        <v>960</v>
      </c>
      <c r="CR28" s="33">
        <v>720</v>
      </c>
      <c r="CS28" s="34">
        <v>221.41200000000001</v>
      </c>
      <c r="CT28" s="35"/>
      <c r="CU28" s="35"/>
      <c r="CV28" s="34"/>
      <c r="CW28" s="1"/>
      <c r="CX28" s="33"/>
      <c r="CY28" s="34"/>
      <c r="CZ28" s="33">
        <v>8013</v>
      </c>
      <c r="DA28" s="33">
        <v>8013</v>
      </c>
      <c r="DB28" s="34">
        <v>8320</v>
      </c>
      <c r="DC28" s="33"/>
      <c r="DD28" s="33"/>
      <c r="DE28" s="34"/>
      <c r="DF28" s="33"/>
      <c r="DG28" s="31">
        <f t="shared" si="6"/>
        <v>54085.1</v>
      </c>
      <c r="DH28" s="32">
        <f t="shared" si="6"/>
        <v>43264.7</v>
      </c>
      <c r="DI28" s="32">
        <f t="shared" si="7"/>
        <v>37562.576000000001</v>
      </c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4"/>
      <c r="DV28" s="33"/>
      <c r="DW28" s="33"/>
      <c r="DX28" s="33"/>
      <c r="DY28" s="33"/>
      <c r="DZ28" s="33"/>
      <c r="EA28" s="33"/>
      <c r="EB28" s="33"/>
      <c r="EC28" s="31">
        <f t="shared" si="8"/>
        <v>0</v>
      </c>
      <c r="ED28" s="32">
        <f t="shared" si="8"/>
        <v>0</v>
      </c>
      <c r="EE28" s="32">
        <f t="shared" si="8"/>
        <v>0</v>
      </c>
      <c r="EH28" s="1">
        <f t="shared" si="30"/>
        <v>0</v>
      </c>
      <c r="EI28" s="1">
        <f t="shared" si="30"/>
        <v>0</v>
      </c>
      <c r="EJ28" s="1">
        <f t="shared" si="30"/>
        <v>0</v>
      </c>
      <c r="EK28" s="1">
        <f t="shared" si="31"/>
        <v>42100.6</v>
      </c>
      <c r="EL28" s="1">
        <f t="shared" si="31"/>
        <v>33578.699999999997</v>
      </c>
      <c r="EM28" s="1">
        <f t="shared" si="31"/>
        <v>33885.699999999997</v>
      </c>
      <c r="EO28" s="41"/>
    </row>
    <row r="29" spans="1:145" s="49" customFormat="1" ht="15" customHeight="1" x14ac:dyDescent="0.25">
      <c r="A29" s="27">
        <v>20</v>
      </c>
      <c r="B29" s="28" t="s">
        <v>20</v>
      </c>
      <c r="C29" s="29">
        <v>7.4</v>
      </c>
      <c r="D29" s="48">
        <v>0</v>
      </c>
      <c r="E29" s="31">
        <f t="shared" si="12"/>
        <v>12650.699999999999</v>
      </c>
      <c r="F29" s="32">
        <f t="shared" si="12"/>
        <v>9465.25</v>
      </c>
      <c r="G29" s="32">
        <f t="shared" si="0"/>
        <v>10547.424999999999</v>
      </c>
      <c r="H29" s="32">
        <f t="shared" si="1"/>
        <v>111.43313700113573</v>
      </c>
      <c r="I29" s="32">
        <f t="shared" si="2"/>
        <v>83.374240160623529</v>
      </c>
      <c r="J29" s="31">
        <f t="shared" si="3"/>
        <v>2887.7000000000003</v>
      </c>
      <c r="K29" s="32">
        <f t="shared" si="3"/>
        <v>2143</v>
      </c>
      <c r="L29" s="32">
        <f t="shared" si="3"/>
        <v>3225.2250000000004</v>
      </c>
      <c r="M29" s="32">
        <f t="shared" si="13"/>
        <v>150.50046663555764</v>
      </c>
      <c r="N29" s="32">
        <f t="shared" si="14"/>
        <v>111.68836790525332</v>
      </c>
      <c r="O29" s="31">
        <f t="shared" si="4"/>
        <v>985.7</v>
      </c>
      <c r="P29" s="32">
        <f t="shared" si="4"/>
        <v>651</v>
      </c>
      <c r="Q29" s="32">
        <f t="shared" si="4"/>
        <v>700.50800000000004</v>
      </c>
      <c r="R29" s="32">
        <f t="shared" si="15"/>
        <v>107.60491551459295</v>
      </c>
      <c r="S29" s="33">
        <f t="shared" si="16"/>
        <v>71.067058942883236</v>
      </c>
      <c r="T29" s="34">
        <v>1</v>
      </c>
      <c r="U29" s="35">
        <v>1</v>
      </c>
      <c r="V29" s="34">
        <v>0.25800000000000001</v>
      </c>
      <c r="W29" s="32">
        <f t="shared" si="17"/>
        <v>25.8</v>
      </c>
      <c r="X29" s="33">
        <f t="shared" si="18"/>
        <v>25.8</v>
      </c>
      <c r="Y29" s="34">
        <v>1586.2</v>
      </c>
      <c r="Z29" s="35">
        <v>1386.2</v>
      </c>
      <c r="AA29" s="34">
        <v>1586.2</v>
      </c>
      <c r="AB29" s="32">
        <f t="shared" si="19"/>
        <v>114.427932477276</v>
      </c>
      <c r="AC29" s="33">
        <f t="shared" si="20"/>
        <v>100</v>
      </c>
      <c r="AD29" s="34">
        <v>984.7</v>
      </c>
      <c r="AE29" s="35">
        <v>650</v>
      </c>
      <c r="AF29" s="34">
        <v>700.25</v>
      </c>
      <c r="AG29" s="32">
        <f t="shared" si="21"/>
        <v>107.73076923076923</v>
      </c>
      <c r="AH29" s="33">
        <f t="shared" si="22"/>
        <v>71.113029349040318</v>
      </c>
      <c r="AI29" s="1">
        <v>24</v>
      </c>
      <c r="AJ29" s="35">
        <v>24</v>
      </c>
      <c r="AK29" s="34">
        <v>5</v>
      </c>
      <c r="AL29" s="32">
        <f t="shared" si="23"/>
        <v>20.833333333333336</v>
      </c>
      <c r="AM29" s="33">
        <f t="shared" si="24"/>
        <v>20.833333333333336</v>
      </c>
      <c r="AN29" s="36"/>
      <c r="AO29" s="36"/>
      <c r="AP29" s="34"/>
      <c r="AQ29" s="32"/>
      <c r="AR29" s="33"/>
      <c r="AS29" s="36"/>
      <c r="AT29" s="36"/>
      <c r="AU29" s="33"/>
      <c r="AV29" s="33"/>
      <c r="AW29" s="33"/>
      <c r="AX29" s="33"/>
      <c r="AY29" s="34">
        <v>9763</v>
      </c>
      <c r="AZ29" s="37">
        <f t="shared" si="27"/>
        <v>7322.25</v>
      </c>
      <c r="BA29" s="34">
        <v>7322.2</v>
      </c>
      <c r="BB29" s="38"/>
      <c r="BC29" s="38"/>
      <c r="BD29" s="38"/>
      <c r="BE29" s="39"/>
      <c r="BF29" s="39"/>
      <c r="BG29" s="34"/>
      <c r="BH29" s="33"/>
      <c r="BI29" s="33"/>
      <c r="BJ29" s="33"/>
      <c r="BK29" s="33"/>
      <c r="BL29" s="33"/>
      <c r="BM29" s="33"/>
      <c r="BN29" s="31">
        <f t="shared" si="5"/>
        <v>291.8</v>
      </c>
      <c r="BO29" s="32">
        <f t="shared" si="5"/>
        <v>81.8</v>
      </c>
      <c r="BP29" s="32">
        <f t="shared" si="5"/>
        <v>933.51700000000005</v>
      </c>
      <c r="BQ29" s="32">
        <v>0</v>
      </c>
      <c r="BR29" s="33">
        <f t="shared" si="29"/>
        <v>319.91672378341332</v>
      </c>
      <c r="BS29" s="34">
        <v>291.8</v>
      </c>
      <c r="BT29" s="35">
        <v>81.8</v>
      </c>
      <c r="BU29" s="34">
        <v>933.51700000000005</v>
      </c>
      <c r="BV29" s="34"/>
      <c r="BW29" s="33"/>
      <c r="BX29" s="34"/>
      <c r="BY29" s="34"/>
      <c r="BZ29" s="33"/>
      <c r="CA29" s="34"/>
      <c r="CB29" s="1"/>
      <c r="CC29" s="35"/>
      <c r="CD29" s="34"/>
      <c r="CE29" s="33"/>
      <c r="CF29" s="33"/>
      <c r="CG29" s="33"/>
      <c r="CH29" s="34"/>
      <c r="CI29" s="33"/>
      <c r="CJ29" s="34"/>
      <c r="CK29" s="47"/>
      <c r="CL29" s="47"/>
      <c r="CM29" s="34"/>
      <c r="CN29" s="1"/>
      <c r="CO29" s="35"/>
      <c r="CP29" s="34"/>
      <c r="CQ29" s="1"/>
      <c r="CR29" s="33"/>
      <c r="CS29" s="34">
        <v>0</v>
      </c>
      <c r="CT29" s="35"/>
      <c r="CU29" s="35"/>
      <c r="CV29" s="34"/>
      <c r="CW29" s="1"/>
      <c r="CX29" s="33"/>
      <c r="CY29" s="34"/>
      <c r="CZ29" s="33"/>
      <c r="DA29" s="33"/>
      <c r="DB29" s="34"/>
      <c r="DC29" s="33"/>
      <c r="DD29" s="33"/>
      <c r="DE29" s="34"/>
      <c r="DF29" s="33"/>
      <c r="DG29" s="31">
        <f t="shared" si="6"/>
        <v>12650.699999999999</v>
      </c>
      <c r="DH29" s="32">
        <f t="shared" si="6"/>
        <v>9465.25</v>
      </c>
      <c r="DI29" s="32">
        <f t="shared" si="7"/>
        <v>10547.424999999999</v>
      </c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4"/>
      <c r="DV29" s="33"/>
      <c r="DW29" s="33"/>
      <c r="DX29" s="33"/>
      <c r="DY29" s="33"/>
      <c r="DZ29" s="33"/>
      <c r="EA29" s="33"/>
      <c r="EB29" s="33"/>
      <c r="EC29" s="31">
        <f t="shared" si="8"/>
        <v>0</v>
      </c>
      <c r="ED29" s="32">
        <f t="shared" si="8"/>
        <v>0</v>
      </c>
      <c r="EE29" s="32">
        <f t="shared" si="8"/>
        <v>0</v>
      </c>
      <c r="EH29" s="1">
        <f t="shared" si="30"/>
        <v>0</v>
      </c>
      <c r="EI29" s="1">
        <f t="shared" si="30"/>
        <v>0</v>
      </c>
      <c r="EJ29" s="1">
        <f t="shared" si="30"/>
        <v>0</v>
      </c>
      <c r="EK29" s="1">
        <f t="shared" si="31"/>
        <v>9763</v>
      </c>
      <c r="EL29" s="1">
        <f t="shared" si="31"/>
        <v>7322.25</v>
      </c>
      <c r="EM29" s="1">
        <f t="shared" si="31"/>
        <v>7322.2</v>
      </c>
      <c r="EO29" s="41"/>
    </row>
    <row r="30" spans="1:145" s="49" customFormat="1" ht="15" customHeight="1" x14ac:dyDescent="0.25">
      <c r="A30" s="27">
        <v>21</v>
      </c>
      <c r="B30" s="28" t="s">
        <v>21</v>
      </c>
      <c r="C30" s="29">
        <v>1944.8</v>
      </c>
      <c r="D30" s="48">
        <v>0</v>
      </c>
      <c r="E30" s="31">
        <f t="shared" si="12"/>
        <v>8939.2000000000007</v>
      </c>
      <c r="F30" s="32">
        <f t="shared" si="12"/>
        <v>6679.6</v>
      </c>
      <c r="G30" s="32">
        <f t="shared" si="0"/>
        <v>6767.9679999999998</v>
      </c>
      <c r="H30" s="32">
        <f t="shared" si="1"/>
        <v>101.32295347026768</v>
      </c>
      <c r="I30" s="32">
        <f t="shared" si="2"/>
        <v>75.711115088598518</v>
      </c>
      <c r="J30" s="31">
        <f t="shared" si="3"/>
        <v>1299.2</v>
      </c>
      <c r="K30" s="32">
        <f t="shared" si="3"/>
        <v>949.6</v>
      </c>
      <c r="L30" s="32">
        <f t="shared" si="3"/>
        <v>1037.9680000000001</v>
      </c>
      <c r="M30" s="32">
        <f t="shared" si="13"/>
        <v>109.30581297388375</v>
      </c>
      <c r="N30" s="32">
        <f t="shared" si="14"/>
        <v>79.892857142857139</v>
      </c>
      <c r="O30" s="31">
        <f t="shared" si="4"/>
        <v>835</v>
      </c>
      <c r="P30" s="32">
        <f t="shared" si="4"/>
        <v>600</v>
      </c>
      <c r="Q30" s="32">
        <f t="shared" si="4"/>
        <v>582.726</v>
      </c>
      <c r="R30" s="32">
        <f t="shared" si="15"/>
        <v>97.120999999999995</v>
      </c>
      <c r="S30" s="33">
        <f t="shared" si="16"/>
        <v>69.787544910179648</v>
      </c>
      <c r="T30" s="34"/>
      <c r="U30" s="35"/>
      <c r="V30" s="34">
        <v>0.876</v>
      </c>
      <c r="W30" s="32"/>
      <c r="X30" s="33"/>
      <c r="Y30" s="34">
        <v>420.2</v>
      </c>
      <c r="Z30" s="35">
        <v>316.60000000000002</v>
      </c>
      <c r="AA30" s="34">
        <v>420.24200000000002</v>
      </c>
      <c r="AB30" s="32">
        <f t="shared" si="19"/>
        <v>132.73594440934932</v>
      </c>
      <c r="AC30" s="33">
        <f t="shared" si="20"/>
        <v>100.00999524036173</v>
      </c>
      <c r="AD30" s="34">
        <v>835</v>
      </c>
      <c r="AE30" s="35">
        <v>600</v>
      </c>
      <c r="AF30" s="34">
        <v>581.85</v>
      </c>
      <c r="AG30" s="32">
        <f t="shared" si="21"/>
        <v>96.974999999999994</v>
      </c>
      <c r="AH30" s="33">
        <f t="shared" si="22"/>
        <v>69.682634730538922</v>
      </c>
      <c r="AI30" s="1">
        <v>44</v>
      </c>
      <c r="AJ30" s="35">
        <v>33</v>
      </c>
      <c r="AK30" s="34">
        <v>35</v>
      </c>
      <c r="AL30" s="32">
        <f t="shared" si="23"/>
        <v>106.06060606060606</v>
      </c>
      <c r="AM30" s="33">
        <f t="shared" si="24"/>
        <v>79.545454545454547</v>
      </c>
      <c r="AN30" s="36"/>
      <c r="AO30" s="36"/>
      <c r="AP30" s="34"/>
      <c r="AQ30" s="32"/>
      <c r="AR30" s="33"/>
      <c r="AS30" s="36"/>
      <c r="AT30" s="36"/>
      <c r="AU30" s="33"/>
      <c r="AV30" s="33"/>
      <c r="AW30" s="33"/>
      <c r="AX30" s="33"/>
      <c r="AY30" s="34">
        <v>7640</v>
      </c>
      <c r="AZ30" s="37">
        <f t="shared" si="27"/>
        <v>5730</v>
      </c>
      <c r="BA30" s="34">
        <v>5730</v>
      </c>
      <c r="BB30" s="38"/>
      <c r="BC30" s="38"/>
      <c r="BD30" s="38"/>
      <c r="BE30" s="39"/>
      <c r="BF30" s="39"/>
      <c r="BG30" s="34"/>
      <c r="BH30" s="33"/>
      <c r="BI30" s="33"/>
      <c r="BJ30" s="33"/>
      <c r="BK30" s="33"/>
      <c r="BL30" s="33"/>
      <c r="BM30" s="33"/>
      <c r="BN30" s="31">
        <f t="shared" si="5"/>
        <v>0</v>
      </c>
      <c r="BO30" s="32">
        <f t="shared" si="5"/>
        <v>0</v>
      </c>
      <c r="BP30" s="32">
        <f t="shared" si="5"/>
        <v>0</v>
      </c>
      <c r="BQ30" s="32" t="e">
        <f t="shared" si="28"/>
        <v>#DIV/0!</v>
      </c>
      <c r="BR30" s="33" t="e">
        <f t="shared" si="29"/>
        <v>#DIV/0!</v>
      </c>
      <c r="BS30" s="34">
        <v>0</v>
      </c>
      <c r="BT30" s="35">
        <v>0</v>
      </c>
      <c r="BU30" s="34">
        <v>0</v>
      </c>
      <c r="BV30" s="34"/>
      <c r="BW30" s="33"/>
      <c r="BX30" s="34"/>
      <c r="BY30" s="34"/>
      <c r="BZ30" s="33"/>
      <c r="CA30" s="34"/>
      <c r="CB30" s="1"/>
      <c r="CC30" s="35"/>
      <c r="CD30" s="34"/>
      <c r="CE30" s="33"/>
      <c r="CF30" s="33"/>
      <c r="CG30" s="33"/>
      <c r="CH30" s="34"/>
      <c r="CI30" s="33"/>
      <c r="CJ30" s="34"/>
      <c r="CK30" s="47"/>
      <c r="CL30" s="47"/>
      <c r="CM30" s="34"/>
      <c r="CN30" s="1"/>
      <c r="CO30" s="35"/>
      <c r="CP30" s="34"/>
      <c r="CQ30" s="1"/>
      <c r="CR30" s="33"/>
      <c r="CS30" s="34">
        <v>0</v>
      </c>
      <c r="CT30" s="35"/>
      <c r="CU30" s="35"/>
      <c r="CV30" s="34"/>
      <c r="CW30" s="1"/>
      <c r="CX30" s="33"/>
      <c r="CY30" s="34"/>
      <c r="CZ30" s="33"/>
      <c r="DA30" s="33"/>
      <c r="DB30" s="34"/>
      <c r="DC30" s="33"/>
      <c r="DD30" s="33"/>
      <c r="DE30" s="34"/>
      <c r="DF30" s="33"/>
      <c r="DG30" s="31">
        <f t="shared" si="6"/>
        <v>8939.2000000000007</v>
      </c>
      <c r="DH30" s="32">
        <f t="shared" si="6"/>
        <v>6679.6</v>
      </c>
      <c r="DI30" s="32">
        <f t="shared" si="7"/>
        <v>6767.9679999999998</v>
      </c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4"/>
      <c r="DV30" s="33"/>
      <c r="DW30" s="33"/>
      <c r="DX30" s="33"/>
      <c r="DY30" s="33"/>
      <c r="DZ30" s="33"/>
      <c r="EA30" s="33"/>
      <c r="EB30" s="33"/>
      <c r="EC30" s="31">
        <f t="shared" si="8"/>
        <v>0</v>
      </c>
      <c r="ED30" s="32">
        <f t="shared" si="8"/>
        <v>0</v>
      </c>
      <c r="EE30" s="32">
        <f t="shared" si="8"/>
        <v>0</v>
      </c>
      <c r="EH30" s="1">
        <f t="shared" si="30"/>
        <v>0</v>
      </c>
      <c r="EI30" s="1">
        <f t="shared" si="30"/>
        <v>0</v>
      </c>
      <c r="EJ30" s="1">
        <f t="shared" si="30"/>
        <v>0</v>
      </c>
      <c r="EK30" s="1">
        <f t="shared" si="31"/>
        <v>7640</v>
      </c>
      <c r="EL30" s="1">
        <f t="shared" si="31"/>
        <v>5730</v>
      </c>
      <c r="EM30" s="1">
        <f t="shared" si="31"/>
        <v>5730</v>
      </c>
      <c r="EO30" s="41"/>
    </row>
    <row r="31" spans="1:145" s="49" customFormat="1" ht="15" customHeight="1" x14ac:dyDescent="0.25">
      <c r="A31" s="27">
        <v>22</v>
      </c>
      <c r="B31" s="28" t="s">
        <v>22</v>
      </c>
      <c r="C31" s="29">
        <v>158.4</v>
      </c>
      <c r="D31" s="48">
        <v>0</v>
      </c>
      <c r="E31" s="31">
        <f t="shared" si="12"/>
        <v>42256.9</v>
      </c>
      <c r="F31" s="32">
        <f t="shared" si="12"/>
        <v>33402.425000000003</v>
      </c>
      <c r="G31" s="32">
        <f t="shared" si="0"/>
        <v>33082.472000000002</v>
      </c>
      <c r="H31" s="32">
        <f t="shared" si="1"/>
        <v>99.042126432437158</v>
      </c>
      <c r="I31" s="32">
        <f t="shared" si="2"/>
        <v>78.288923229105777</v>
      </c>
      <c r="J31" s="31">
        <f t="shared" si="3"/>
        <v>9415</v>
      </c>
      <c r="K31" s="32">
        <f t="shared" si="3"/>
        <v>6950</v>
      </c>
      <c r="L31" s="32">
        <f t="shared" si="3"/>
        <v>6630.0720000000001</v>
      </c>
      <c r="M31" s="32">
        <f t="shared" si="13"/>
        <v>95.396719424460429</v>
      </c>
      <c r="N31" s="32">
        <f t="shared" si="14"/>
        <v>70.420308019118423</v>
      </c>
      <c r="O31" s="31">
        <f t="shared" si="4"/>
        <v>2310</v>
      </c>
      <c r="P31" s="32">
        <f t="shared" si="4"/>
        <v>1735</v>
      </c>
      <c r="Q31" s="32">
        <f t="shared" si="4"/>
        <v>1497.21</v>
      </c>
      <c r="R31" s="32">
        <f t="shared" si="15"/>
        <v>86.294524495677237</v>
      </c>
      <c r="S31" s="33">
        <f t="shared" si="16"/>
        <v>64.814285714285717</v>
      </c>
      <c r="T31" s="34">
        <v>10</v>
      </c>
      <c r="U31" s="35">
        <v>10</v>
      </c>
      <c r="V31" s="34">
        <v>23.712</v>
      </c>
      <c r="W31" s="32">
        <f t="shared" si="17"/>
        <v>237.12</v>
      </c>
      <c r="X31" s="33">
        <f t="shared" si="18"/>
        <v>237.12</v>
      </c>
      <c r="Y31" s="34">
        <v>2355</v>
      </c>
      <c r="Z31" s="35">
        <v>1840</v>
      </c>
      <c r="AA31" s="34">
        <v>2259.6460000000002</v>
      </c>
      <c r="AB31" s="32">
        <f t="shared" si="19"/>
        <v>122.80684782608698</v>
      </c>
      <c r="AC31" s="33">
        <f t="shared" si="20"/>
        <v>95.950997876857755</v>
      </c>
      <c r="AD31" s="34">
        <v>2300</v>
      </c>
      <c r="AE31" s="35">
        <v>1725</v>
      </c>
      <c r="AF31" s="34">
        <v>1473.498</v>
      </c>
      <c r="AG31" s="32">
        <f t="shared" si="21"/>
        <v>85.420173913043485</v>
      </c>
      <c r="AH31" s="33">
        <f t="shared" si="22"/>
        <v>64.065130434782617</v>
      </c>
      <c r="AI31" s="1">
        <v>350</v>
      </c>
      <c r="AJ31" s="35">
        <v>250</v>
      </c>
      <c r="AK31" s="34">
        <v>209.75</v>
      </c>
      <c r="AL31" s="32">
        <f t="shared" si="23"/>
        <v>83.899999999999991</v>
      </c>
      <c r="AM31" s="33">
        <f t="shared" si="24"/>
        <v>59.928571428571431</v>
      </c>
      <c r="AN31" s="36"/>
      <c r="AO31" s="36"/>
      <c r="AP31" s="34"/>
      <c r="AQ31" s="32"/>
      <c r="AR31" s="33"/>
      <c r="AS31" s="36"/>
      <c r="AT31" s="36"/>
      <c r="AU31" s="33"/>
      <c r="AV31" s="33"/>
      <c r="AW31" s="33"/>
      <c r="AX31" s="33"/>
      <c r="AY31" s="34">
        <v>25557.9</v>
      </c>
      <c r="AZ31" s="37">
        <f t="shared" si="27"/>
        <v>19168.425000000003</v>
      </c>
      <c r="BA31" s="34">
        <v>19168.400000000001</v>
      </c>
      <c r="BB31" s="38"/>
      <c r="BC31" s="38"/>
      <c r="BD31" s="38"/>
      <c r="BE31" s="39">
        <v>1500</v>
      </c>
      <c r="BF31" s="39">
        <v>1500</v>
      </c>
      <c r="BG31" s="34">
        <v>1500</v>
      </c>
      <c r="BH31" s="33"/>
      <c r="BI31" s="33"/>
      <c r="BJ31" s="33"/>
      <c r="BK31" s="33"/>
      <c r="BL31" s="33"/>
      <c r="BM31" s="33"/>
      <c r="BN31" s="31">
        <f t="shared" si="5"/>
        <v>1900</v>
      </c>
      <c r="BO31" s="32">
        <f t="shared" si="5"/>
        <v>1425</v>
      </c>
      <c r="BP31" s="32">
        <f t="shared" si="5"/>
        <v>1108.7339999999999</v>
      </c>
      <c r="BQ31" s="32">
        <f t="shared" si="28"/>
        <v>77.805894736842092</v>
      </c>
      <c r="BR31" s="33">
        <f t="shared" si="29"/>
        <v>58.354421052631579</v>
      </c>
      <c r="BS31" s="34">
        <v>1900</v>
      </c>
      <c r="BT31" s="35">
        <v>1425</v>
      </c>
      <c r="BU31" s="34">
        <v>1108.7339999999999</v>
      </c>
      <c r="BV31" s="34"/>
      <c r="BW31" s="33"/>
      <c r="BX31" s="34"/>
      <c r="BY31" s="34"/>
      <c r="BZ31" s="33"/>
      <c r="CA31" s="34"/>
      <c r="CB31" s="1"/>
      <c r="CC31" s="35"/>
      <c r="CD31" s="34"/>
      <c r="CE31" s="33"/>
      <c r="CF31" s="33"/>
      <c r="CG31" s="33"/>
      <c r="CH31" s="34"/>
      <c r="CI31" s="33"/>
      <c r="CJ31" s="34"/>
      <c r="CK31" s="47"/>
      <c r="CL31" s="47"/>
      <c r="CM31" s="34"/>
      <c r="CN31" s="1">
        <v>2500</v>
      </c>
      <c r="CO31" s="35">
        <v>1700</v>
      </c>
      <c r="CP31" s="34">
        <v>1554.732</v>
      </c>
      <c r="CQ31" s="1">
        <v>1200</v>
      </c>
      <c r="CR31" s="33">
        <v>700</v>
      </c>
      <c r="CS31" s="34">
        <v>656.83199999999999</v>
      </c>
      <c r="CT31" s="35"/>
      <c r="CU31" s="35"/>
      <c r="CV31" s="34"/>
      <c r="CW31" s="1"/>
      <c r="CX31" s="33"/>
      <c r="CY31" s="34"/>
      <c r="CZ31" s="33">
        <v>5784</v>
      </c>
      <c r="DA31" s="33">
        <v>5784</v>
      </c>
      <c r="DB31" s="34">
        <v>5784</v>
      </c>
      <c r="DC31" s="33"/>
      <c r="DD31" s="33"/>
      <c r="DE31" s="34"/>
      <c r="DF31" s="33"/>
      <c r="DG31" s="31">
        <f t="shared" si="6"/>
        <v>42256.9</v>
      </c>
      <c r="DH31" s="32">
        <f t="shared" si="6"/>
        <v>33402.425000000003</v>
      </c>
      <c r="DI31" s="32">
        <f t="shared" si="7"/>
        <v>33082.472000000002</v>
      </c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4"/>
      <c r="DV31" s="33"/>
      <c r="DW31" s="33"/>
      <c r="DX31" s="33"/>
      <c r="DY31" s="33"/>
      <c r="DZ31" s="33"/>
      <c r="EA31" s="33"/>
      <c r="EB31" s="33"/>
      <c r="EC31" s="31">
        <f t="shared" si="8"/>
        <v>0</v>
      </c>
      <c r="ED31" s="32">
        <f t="shared" si="8"/>
        <v>0</v>
      </c>
      <c r="EE31" s="32">
        <f t="shared" si="8"/>
        <v>0</v>
      </c>
      <c r="EH31" s="1">
        <f t="shared" si="30"/>
        <v>0</v>
      </c>
      <c r="EI31" s="1">
        <f t="shared" si="30"/>
        <v>0</v>
      </c>
      <c r="EJ31" s="1">
        <f t="shared" si="30"/>
        <v>0</v>
      </c>
      <c r="EK31" s="1">
        <f t="shared" si="31"/>
        <v>32841.9</v>
      </c>
      <c r="EL31" s="1">
        <f t="shared" si="31"/>
        <v>26452.425000000003</v>
      </c>
      <c r="EM31" s="1">
        <f t="shared" si="31"/>
        <v>26452.400000000001</v>
      </c>
      <c r="EO31" s="41"/>
    </row>
    <row r="32" spans="1:145" s="49" customFormat="1" ht="15" customHeight="1" x14ac:dyDescent="0.25">
      <c r="A32" s="27">
        <v>23</v>
      </c>
      <c r="B32" s="28" t="s">
        <v>23</v>
      </c>
      <c r="C32" s="29">
        <v>25933.5</v>
      </c>
      <c r="D32" s="29">
        <v>0</v>
      </c>
      <c r="E32" s="31">
        <f t="shared" si="12"/>
        <v>52817.1</v>
      </c>
      <c r="F32" s="32">
        <f t="shared" si="12"/>
        <v>40197.224999999999</v>
      </c>
      <c r="G32" s="32">
        <f t="shared" si="0"/>
        <v>40036.37799999999</v>
      </c>
      <c r="H32" s="32">
        <f t="shared" si="1"/>
        <v>99.599855462659406</v>
      </c>
      <c r="I32" s="32">
        <f t="shared" si="2"/>
        <v>75.801923998099085</v>
      </c>
      <c r="J32" s="31">
        <f t="shared" si="3"/>
        <v>14124</v>
      </c>
      <c r="K32" s="32">
        <f t="shared" si="3"/>
        <v>11177.4</v>
      </c>
      <c r="L32" s="32">
        <f t="shared" si="3"/>
        <v>11016.578000000001</v>
      </c>
      <c r="M32" s="32">
        <f t="shared" si="13"/>
        <v>98.561185964535596</v>
      </c>
      <c r="N32" s="32">
        <f t="shared" si="14"/>
        <v>77.998994619088094</v>
      </c>
      <c r="O32" s="31">
        <f t="shared" si="4"/>
        <v>6080</v>
      </c>
      <c r="P32" s="32">
        <f t="shared" si="4"/>
        <v>4260</v>
      </c>
      <c r="Q32" s="32">
        <f t="shared" si="4"/>
        <v>4164.348</v>
      </c>
      <c r="R32" s="32">
        <f t="shared" si="15"/>
        <v>97.754647887323941</v>
      </c>
      <c r="S32" s="33">
        <f t="shared" si="16"/>
        <v>68.492565789473687</v>
      </c>
      <c r="T32" s="34">
        <v>80</v>
      </c>
      <c r="U32" s="35">
        <v>60</v>
      </c>
      <c r="V32" s="34">
        <v>23.35</v>
      </c>
      <c r="W32" s="32">
        <f t="shared" si="17"/>
        <v>38.916666666666671</v>
      </c>
      <c r="X32" s="33">
        <f t="shared" si="18"/>
        <v>29.1875</v>
      </c>
      <c r="Y32" s="34">
        <v>4547.5</v>
      </c>
      <c r="Z32" s="35">
        <v>3837.4</v>
      </c>
      <c r="AA32" s="34">
        <v>4548.4539999999997</v>
      </c>
      <c r="AB32" s="32">
        <f t="shared" si="19"/>
        <v>118.52957731797571</v>
      </c>
      <c r="AC32" s="33">
        <f t="shared" si="20"/>
        <v>100.02097855964816</v>
      </c>
      <c r="AD32" s="34">
        <v>6000</v>
      </c>
      <c r="AE32" s="35">
        <v>4200</v>
      </c>
      <c r="AF32" s="34">
        <v>4140.9979999999996</v>
      </c>
      <c r="AG32" s="32">
        <f t="shared" si="21"/>
        <v>98.595190476190467</v>
      </c>
      <c r="AH32" s="33">
        <f t="shared" si="22"/>
        <v>69.016633333333317</v>
      </c>
      <c r="AI32" s="1">
        <v>332</v>
      </c>
      <c r="AJ32" s="35">
        <v>280</v>
      </c>
      <c r="AK32" s="34">
        <v>261</v>
      </c>
      <c r="AL32" s="32">
        <f t="shared" si="23"/>
        <v>93.214285714285722</v>
      </c>
      <c r="AM32" s="33">
        <f t="shared" si="24"/>
        <v>78.614457831325296</v>
      </c>
      <c r="AN32" s="36"/>
      <c r="AO32" s="36"/>
      <c r="AP32" s="34"/>
      <c r="AQ32" s="32"/>
      <c r="AR32" s="33"/>
      <c r="AS32" s="36"/>
      <c r="AT32" s="36"/>
      <c r="AU32" s="33"/>
      <c r="AV32" s="33"/>
      <c r="AW32" s="33"/>
      <c r="AX32" s="33"/>
      <c r="AY32" s="34">
        <v>38693.1</v>
      </c>
      <c r="AZ32" s="37">
        <f t="shared" si="27"/>
        <v>29019.824999999997</v>
      </c>
      <c r="BA32" s="34">
        <v>29019.8</v>
      </c>
      <c r="BB32" s="38"/>
      <c r="BC32" s="38"/>
      <c r="BD32" s="38"/>
      <c r="BE32" s="39"/>
      <c r="BF32" s="39"/>
      <c r="BG32" s="34"/>
      <c r="BH32" s="33"/>
      <c r="BI32" s="33"/>
      <c r="BJ32" s="33"/>
      <c r="BK32" s="33"/>
      <c r="BL32" s="33"/>
      <c r="BM32" s="33"/>
      <c r="BN32" s="31">
        <f t="shared" si="5"/>
        <v>1040</v>
      </c>
      <c r="BO32" s="32">
        <f t="shared" si="5"/>
        <v>800</v>
      </c>
      <c r="BP32" s="32">
        <f t="shared" si="5"/>
        <v>510.95</v>
      </c>
      <c r="BQ32" s="32">
        <f t="shared" si="28"/>
        <v>63.868749999999999</v>
      </c>
      <c r="BR32" s="33">
        <f t="shared" si="29"/>
        <v>49.129807692307693</v>
      </c>
      <c r="BS32" s="34">
        <v>1040</v>
      </c>
      <c r="BT32" s="35">
        <v>800</v>
      </c>
      <c r="BU32" s="34">
        <v>510.95</v>
      </c>
      <c r="BV32" s="34"/>
      <c r="BW32" s="33"/>
      <c r="BX32" s="34"/>
      <c r="BY32" s="34"/>
      <c r="BZ32" s="33"/>
      <c r="CA32" s="34"/>
      <c r="CB32" s="1"/>
      <c r="CC32" s="35"/>
      <c r="CD32" s="34"/>
      <c r="CE32" s="33"/>
      <c r="CF32" s="33"/>
      <c r="CG32" s="33"/>
      <c r="CH32" s="34"/>
      <c r="CI32" s="33"/>
      <c r="CJ32" s="34"/>
      <c r="CK32" s="47"/>
      <c r="CL32" s="47"/>
      <c r="CM32" s="34"/>
      <c r="CN32" s="1">
        <v>2124.5</v>
      </c>
      <c r="CO32" s="35">
        <v>2000</v>
      </c>
      <c r="CP32" s="34">
        <v>1393.2360000000001</v>
      </c>
      <c r="CQ32" s="1">
        <v>300</v>
      </c>
      <c r="CR32" s="33">
        <v>200</v>
      </c>
      <c r="CS32" s="34">
        <v>85.236000000000004</v>
      </c>
      <c r="CT32" s="35"/>
      <c r="CU32" s="35"/>
      <c r="CV32" s="34">
        <v>49.39</v>
      </c>
      <c r="CW32" s="1"/>
      <c r="CX32" s="33"/>
      <c r="CY32" s="34">
        <v>10</v>
      </c>
      <c r="CZ32" s="33"/>
      <c r="DA32" s="33"/>
      <c r="DB32" s="34"/>
      <c r="DC32" s="33"/>
      <c r="DD32" s="33"/>
      <c r="DE32" s="34">
        <v>79.2</v>
      </c>
      <c r="DF32" s="33"/>
      <c r="DG32" s="31">
        <f t="shared" si="6"/>
        <v>52817.1</v>
      </c>
      <c r="DH32" s="32">
        <f t="shared" si="6"/>
        <v>40197.224999999999</v>
      </c>
      <c r="DI32" s="32">
        <f t="shared" si="7"/>
        <v>40036.37799999999</v>
      </c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4"/>
      <c r="DV32" s="33"/>
      <c r="DW32" s="33"/>
      <c r="DX32" s="33"/>
      <c r="DY32" s="33"/>
      <c r="DZ32" s="33"/>
      <c r="EA32" s="33"/>
      <c r="EB32" s="33"/>
      <c r="EC32" s="31">
        <f t="shared" si="8"/>
        <v>0</v>
      </c>
      <c r="ED32" s="32">
        <f t="shared" si="8"/>
        <v>0</v>
      </c>
      <c r="EE32" s="32">
        <f t="shared" si="8"/>
        <v>0</v>
      </c>
      <c r="EH32" s="1">
        <f t="shared" si="30"/>
        <v>0</v>
      </c>
      <c r="EI32" s="1">
        <f t="shared" si="30"/>
        <v>0</v>
      </c>
      <c r="EJ32" s="1">
        <f t="shared" si="30"/>
        <v>138.59</v>
      </c>
      <c r="EK32" s="1">
        <f t="shared" si="31"/>
        <v>38693.1</v>
      </c>
      <c r="EL32" s="1">
        <f t="shared" si="31"/>
        <v>29019.824999999997</v>
      </c>
      <c r="EM32" s="1">
        <f t="shared" si="31"/>
        <v>29019.8</v>
      </c>
      <c r="EO32" s="41"/>
    </row>
    <row r="33" spans="1:145" s="49" customFormat="1" ht="15" customHeight="1" x14ac:dyDescent="0.25">
      <c r="A33" s="27">
        <v>24</v>
      </c>
      <c r="B33" s="28" t="s">
        <v>24</v>
      </c>
      <c r="C33" s="29">
        <v>812.4</v>
      </c>
      <c r="D33" s="29">
        <v>0</v>
      </c>
      <c r="E33" s="31">
        <f t="shared" si="12"/>
        <v>22420.7</v>
      </c>
      <c r="F33" s="32">
        <f t="shared" si="12"/>
        <v>16876.300000000003</v>
      </c>
      <c r="G33" s="32">
        <f t="shared" si="0"/>
        <v>17004.678</v>
      </c>
      <c r="H33" s="32">
        <f t="shared" si="1"/>
        <v>100.76069991645087</v>
      </c>
      <c r="I33" s="32">
        <f t="shared" si="2"/>
        <v>75.843653409572397</v>
      </c>
      <c r="J33" s="31">
        <f t="shared" si="3"/>
        <v>2484.3000000000002</v>
      </c>
      <c r="K33" s="32">
        <f t="shared" si="3"/>
        <v>1549</v>
      </c>
      <c r="L33" s="32">
        <f t="shared" si="3"/>
        <v>1677.3779999999999</v>
      </c>
      <c r="M33" s="32">
        <f t="shared" si="13"/>
        <v>108.28779857972886</v>
      </c>
      <c r="N33" s="32">
        <f t="shared" si="14"/>
        <v>67.519140200458878</v>
      </c>
      <c r="O33" s="31">
        <f t="shared" si="4"/>
        <v>642.70000000000005</v>
      </c>
      <c r="P33" s="32">
        <f t="shared" si="4"/>
        <v>410</v>
      </c>
      <c r="Q33" s="32">
        <f t="shared" si="4"/>
        <v>267.63400000000001</v>
      </c>
      <c r="R33" s="32">
        <f t="shared" si="15"/>
        <v>65.276585365853663</v>
      </c>
      <c r="S33" s="33">
        <f t="shared" si="16"/>
        <v>41.642134744048541</v>
      </c>
      <c r="T33" s="34">
        <v>100.7</v>
      </c>
      <c r="U33" s="35">
        <v>60</v>
      </c>
      <c r="V33" s="34">
        <v>100.86799999999999</v>
      </c>
      <c r="W33" s="32">
        <f t="shared" si="17"/>
        <v>168.11333333333332</v>
      </c>
      <c r="X33" s="33">
        <f t="shared" si="18"/>
        <v>100.16683217477656</v>
      </c>
      <c r="Y33" s="34">
        <v>1474.6</v>
      </c>
      <c r="Z33" s="35">
        <v>908</v>
      </c>
      <c r="AA33" s="34">
        <v>1133.7439999999999</v>
      </c>
      <c r="AB33" s="32">
        <f t="shared" si="19"/>
        <v>124.86167400881057</v>
      </c>
      <c r="AC33" s="33">
        <f t="shared" si="20"/>
        <v>76.884850128848498</v>
      </c>
      <c r="AD33" s="34">
        <v>542</v>
      </c>
      <c r="AE33" s="35">
        <v>350</v>
      </c>
      <c r="AF33" s="34">
        <v>166.76599999999999</v>
      </c>
      <c r="AG33" s="32">
        <f t="shared" si="21"/>
        <v>47.64742857142857</v>
      </c>
      <c r="AH33" s="33">
        <f t="shared" si="22"/>
        <v>30.768634686346864</v>
      </c>
      <c r="AI33" s="1">
        <v>6</v>
      </c>
      <c r="AJ33" s="35">
        <v>6</v>
      </c>
      <c r="AK33" s="34">
        <v>6</v>
      </c>
      <c r="AL33" s="32">
        <f t="shared" si="23"/>
        <v>100</v>
      </c>
      <c r="AM33" s="33">
        <f t="shared" si="24"/>
        <v>100</v>
      </c>
      <c r="AN33" s="36"/>
      <c r="AO33" s="36"/>
      <c r="AP33" s="34"/>
      <c r="AQ33" s="32"/>
      <c r="AR33" s="33"/>
      <c r="AS33" s="36"/>
      <c r="AT33" s="36"/>
      <c r="AU33" s="33"/>
      <c r="AV33" s="33"/>
      <c r="AW33" s="33"/>
      <c r="AX33" s="33"/>
      <c r="AY33" s="34">
        <v>18436.400000000001</v>
      </c>
      <c r="AZ33" s="37">
        <f t="shared" si="27"/>
        <v>13827.300000000001</v>
      </c>
      <c r="BA33" s="34">
        <v>13827.3</v>
      </c>
      <c r="BB33" s="38"/>
      <c r="BC33" s="38"/>
      <c r="BD33" s="38"/>
      <c r="BE33" s="39">
        <v>1500</v>
      </c>
      <c r="BF33" s="39">
        <v>1500</v>
      </c>
      <c r="BG33" s="34">
        <v>1500</v>
      </c>
      <c r="BH33" s="33"/>
      <c r="BI33" s="33"/>
      <c r="BJ33" s="33"/>
      <c r="BK33" s="33"/>
      <c r="BL33" s="33"/>
      <c r="BM33" s="33"/>
      <c r="BN33" s="31">
        <f t="shared" si="5"/>
        <v>361</v>
      </c>
      <c r="BO33" s="32">
        <f t="shared" si="5"/>
        <v>225</v>
      </c>
      <c r="BP33" s="32">
        <f t="shared" si="5"/>
        <v>270</v>
      </c>
      <c r="BQ33" s="32">
        <f t="shared" si="28"/>
        <v>120</v>
      </c>
      <c r="BR33" s="33">
        <f t="shared" si="29"/>
        <v>74.79224376731301</v>
      </c>
      <c r="BS33" s="34">
        <v>361</v>
      </c>
      <c r="BT33" s="35">
        <v>225</v>
      </c>
      <c r="BU33" s="34">
        <v>270</v>
      </c>
      <c r="BV33" s="34"/>
      <c r="BW33" s="33"/>
      <c r="BX33" s="34"/>
      <c r="BY33" s="34"/>
      <c r="BZ33" s="33"/>
      <c r="CA33" s="34"/>
      <c r="CB33" s="1"/>
      <c r="CC33" s="35"/>
      <c r="CD33" s="34"/>
      <c r="CE33" s="33"/>
      <c r="CF33" s="33"/>
      <c r="CG33" s="33"/>
      <c r="CH33" s="34"/>
      <c r="CI33" s="33"/>
      <c r="CJ33" s="34"/>
      <c r="CK33" s="47"/>
      <c r="CL33" s="47"/>
      <c r="CM33" s="34"/>
      <c r="CN33" s="1"/>
      <c r="CO33" s="35"/>
      <c r="CP33" s="34"/>
      <c r="CQ33" s="1"/>
      <c r="CR33" s="33"/>
      <c r="CS33" s="34"/>
      <c r="CT33" s="35"/>
      <c r="CU33" s="35"/>
      <c r="CV33" s="34"/>
      <c r="CW33" s="1"/>
      <c r="CX33" s="33"/>
      <c r="CY33" s="34"/>
      <c r="CZ33" s="33"/>
      <c r="DA33" s="33"/>
      <c r="DB33" s="34"/>
      <c r="DC33" s="33"/>
      <c r="DD33" s="33"/>
      <c r="DE33" s="34"/>
      <c r="DF33" s="33"/>
      <c r="DG33" s="31">
        <f t="shared" si="6"/>
        <v>22420.7</v>
      </c>
      <c r="DH33" s="32">
        <f t="shared" si="6"/>
        <v>16876.300000000003</v>
      </c>
      <c r="DI33" s="32">
        <f t="shared" si="7"/>
        <v>17004.678</v>
      </c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4"/>
      <c r="DV33" s="33"/>
      <c r="DW33" s="33"/>
      <c r="DX33" s="33"/>
      <c r="DY33" s="33"/>
      <c r="DZ33" s="33"/>
      <c r="EA33" s="33"/>
      <c r="EB33" s="33"/>
      <c r="EC33" s="31">
        <f t="shared" si="8"/>
        <v>0</v>
      </c>
      <c r="ED33" s="32">
        <f t="shared" si="8"/>
        <v>0</v>
      </c>
      <c r="EE33" s="32">
        <f t="shared" si="8"/>
        <v>0</v>
      </c>
      <c r="EH33" s="1">
        <f t="shared" si="30"/>
        <v>0</v>
      </c>
      <c r="EI33" s="1">
        <f t="shared" si="30"/>
        <v>0</v>
      </c>
      <c r="EJ33" s="1">
        <f t="shared" si="30"/>
        <v>0</v>
      </c>
      <c r="EK33" s="1">
        <f t="shared" si="31"/>
        <v>19936.400000000001</v>
      </c>
      <c r="EL33" s="1">
        <f t="shared" si="31"/>
        <v>15327.300000000001</v>
      </c>
      <c r="EM33" s="1">
        <f t="shared" si="31"/>
        <v>15327.3</v>
      </c>
      <c r="EO33" s="41"/>
    </row>
    <row r="34" spans="1:145" s="57" customFormat="1" ht="15" customHeight="1" x14ac:dyDescent="0.25">
      <c r="A34" s="61" t="s">
        <v>95</v>
      </c>
      <c r="B34" s="62"/>
      <c r="C34" s="50">
        <f>SUM(C10:C33)</f>
        <v>615486.9</v>
      </c>
      <c r="D34" s="50">
        <f>SUM(D10:D33)</f>
        <v>1320.6</v>
      </c>
      <c r="E34" s="51">
        <f t="shared" ref="E34" si="32">SUM(E10:E33)</f>
        <v>3966379.4320000005</v>
      </c>
      <c r="F34" s="51">
        <f>SUM(F10:F33)</f>
        <v>2904330.2750000008</v>
      </c>
      <c r="G34" s="51">
        <f>SUM(G10:G33)</f>
        <v>2886126.6597999991</v>
      </c>
      <c r="H34" s="51">
        <f t="shared" si="1"/>
        <v>99.373225030338475</v>
      </c>
      <c r="I34" s="51">
        <f t="shared" si="2"/>
        <v>72.764764674687299</v>
      </c>
      <c r="J34" s="51">
        <f>SUM(J10:J33)</f>
        <v>1144340.3999999999</v>
      </c>
      <c r="K34" s="51">
        <f>SUM(K10:K33)</f>
        <v>814953.7</v>
      </c>
      <c r="L34" s="51">
        <f>SUM(L10:L33)</f>
        <v>767865.52980000002</v>
      </c>
      <c r="M34" s="51">
        <f t="shared" si="13"/>
        <v>94.221982156777756</v>
      </c>
      <c r="N34" s="51">
        <f t="shared" si="14"/>
        <v>67.101146634340623</v>
      </c>
      <c r="O34" s="51">
        <f>SUM(O10:O33)</f>
        <v>417309.94999999995</v>
      </c>
      <c r="P34" s="51">
        <f>SUM(P10:P33)</f>
        <v>287837.39999999997</v>
      </c>
      <c r="Q34" s="51">
        <f>SUM(Q10:Q33)</f>
        <v>274914.32170000003</v>
      </c>
      <c r="R34" s="51">
        <f t="shared" si="15"/>
        <v>95.510285216584109</v>
      </c>
      <c r="S34" s="52">
        <f t="shared" si="16"/>
        <v>65.877729898364521</v>
      </c>
      <c r="T34" s="51">
        <f>SUM(T10:T33)</f>
        <v>45439</v>
      </c>
      <c r="U34" s="51">
        <f>SUM(U10:U33)</f>
        <v>29464.3</v>
      </c>
      <c r="V34" s="51">
        <f>SUM(V10:V33)</f>
        <v>28575.685999999994</v>
      </c>
      <c r="W34" s="51">
        <f t="shared" si="17"/>
        <v>96.984099401648763</v>
      </c>
      <c r="X34" s="52">
        <f t="shared" si="18"/>
        <v>62.888016901780396</v>
      </c>
      <c r="Y34" s="51">
        <f>SUM(Y10:Y33)</f>
        <v>191533.55000000002</v>
      </c>
      <c r="Z34" s="51">
        <f>SUM(Z10:Z33)</f>
        <v>135443.70000000001</v>
      </c>
      <c r="AA34" s="51">
        <f>SUM(AA10:AA33)</f>
        <v>130634.21950000001</v>
      </c>
      <c r="AB34" s="51">
        <f t="shared" si="19"/>
        <v>96.449092501164685</v>
      </c>
      <c r="AC34" s="52">
        <f t="shared" si="20"/>
        <v>68.204353493160852</v>
      </c>
      <c r="AD34" s="51">
        <f>SUM(AD10:AD33)</f>
        <v>371870.94999999995</v>
      </c>
      <c r="AE34" s="51">
        <f>SUM(AE10:AE33)</f>
        <v>258373.1</v>
      </c>
      <c r="AF34" s="51">
        <f>SUM(AF10:AF33)</f>
        <v>246338.63569999996</v>
      </c>
      <c r="AG34" s="51">
        <f t="shared" si="21"/>
        <v>95.342214688758204</v>
      </c>
      <c r="AH34" s="52">
        <f t="shared" si="22"/>
        <v>66.243043641887056</v>
      </c>
      <c r="AI34" s="51">
        <f>SUM(AI10:AI33)</f>
        <v>48593.3</v>
      </c>
      <c r="AJ34" s="51">
        <f>SUM(AJ10:AJ33)</f>
        <v>36313.5</v>
      </c>
      <c r="AK34" s="51">
        <f>SUM(AK10:AK33)</f>
        <v>29677.934199999996</v>
      </c>
      <c r="AL34" s="51">
        <f t="shared" si="23"/>
        <v>81.72700015145881</v>
      </c>
      <c r="AM34" s="52">
        <f t="shared" si="24"/>
        <v>61.074127914753674</v>
      </c>
      <c r="AN34" s="51">
        <f>SUM(AN10:AN33)</f>
        <v>23400</v>
      </c>
      <c r="AO34" s="51">
        <f>SUM(AO10:AO33)</f>
        <v>16950</v>
      </c>
      <c r="AP34" s="51">
        <f>SUM(AP10:AP33)</f>
        <v>19060.900000000001</v>
      </c>
      <c r="AQ34" s="51">
        <f t="shared" si="25"/>
        <v>112.45368731563423</v>
      </c>
      <c r="AR34" s="52">
        <f t="shared" si="26"/>
        <v>81.456837606837624</v>
      </c>
      <c r="AS34" s="51">
        <f>SUM(AS10:AS33)</f>
        <v>0</v>
      </c>
      <c r="AT34" s="51"/>
      <c r="AU34" s="52">
        <v>0</v>
      </c>
      <c r="AV34" s="51">
        <f>SUM(AV10:AV33)</f>
        <v>0</v>
      </c>
      <c r="AW34" s="51"/>
      <c r="AX34" s="52"/>
      <c r="AY34" s="51">
        <f>SUM(AY10:AY33)</f>
        <v>2659125.6999999997</v>
      </c>
      <c r="AZ34" s="51">
        <f t="shared" ref="AZ34:BD34" si="33">SUM(AZ10:AZ33)</f>
        <v>1994344.2750000001</v>
      </c>
      <c r="BA34" s="51">
        <f t="shared" si="33"/>
        <v>1994344.7</v>
      </c>
      <c r="BB34" s="51">
        <f t="shared" si="33"/>
        <v>0</v>
      </c>
      <c r="BC34" s="51">
        <f t="shared" si="33"/>
        <v>0</v>
      </c>
      <c r="BD34" s="51">
        <f t="shared" si="33"/>
        <v>0</v>
      </c>
      <c r="BE34" s="51">
        <f>SUM(BE10:BE33)</f>
        <v>56041.999999999993</v>
      </c>
      <c r="BF34" s="51">
        <f t="shared" ref="BF34:BM34" si="34">SUM(BF10:BF33)</f>
        <v>38688.800000000003</v>
      </c>
      <c r="BG34" s="51">
        <f t="shared" si="34"/>
        <v>45797.5</v>
      </c>
      <c r="BH34" s="51">
        <f t="shared" si="34"/>
        <v>0</v>
      </c>
      <c r="BI34" s="51">
        <f t="shared" si="34"/>
        <v>0</v>
      </c>
      <c r="BJ34" s="51">
        <f t="shared" si="34"/>
        <v>0</v>
      </c>
      <c r="BK34" s="51">
        <f t="shared" si="34"/>
        <v>0</v>
      </c>
      <c r="BL34" s="51">
        <f t="shared" si="34"/>
        <v>0</v>
      </c>
      <c r="BM34" s="51">
        <f t="shared" si="34"/>
        <v>0</v>
      </c>
      <c r="BN34" s="51">
        <f>SUM(BN10:BN33)</f>
        <v>104633.7</v>
      </c>
      <c r="BO34" s="51">
        <f>SUM(BO10:BO33)</f>
        <v>79060.5</v>
      </c>
      <c r="BP34" s="51">
        <f>SUM(BP10:BP33)</f>
        <v>69859.821200000006</v>
      </c>
      <c r="BQ34" s="51">
        <f t="shared" si="28"/>
        <v>88.36248341460022</v>
      </c>
      <c r="BR34" s="52">
        <f t="shared" si="29"/>
        <v>66.766081291209247</v>
      </c>
      <c r="BS34" s="51">
        <f>SUM(BS10:BS33)</f>
        <v>45647.3</v>
      </c>
      <c r="BT34" s="51">
        <f t="shared" ref="BT34:BU34" si="35">SUM(BT10:BT33)</f>
        <v>33679</v>
      </c>
      <c r="BU34" s="51">
        <f t="shared" si="35"/>
        <v>29239.797100000003</v>
      </c>
      <c r="BV34" s="51">
        <f>SUM(BV10:BV33)</f>
        <v>18685.400000000001</v>
      </c>
      <c r="BW34" s="51">
        <f t="shared" ref="BW34:EH34" si="36">SUM(BW10:BW33)</f>
        <v>12237</v>
      </c>
      <c r="BX34" s="51">
        <f t="shared" si="36"/>
        <v>8178.8550000000005</v>
      </c>
      <c r="BY34" s="51">
        <f t="shared" si="36"/>
        <v>14646</v>
      </c>
      <c r="BZ34" s="51">
        <f t="shared" si="36"/>
        <v>12500</v>
      </c>
      <c r="CA34" s="51">
        <f t="shared" si="36"/>
        <v>7925.9</v>
      </c>
      <c r="CB34" s="51">
        <f t="shared" si="36"/>
        <v>25655</v>
      </c>
      <c r="CC34" s="51">
        <f t="shared" si="36"/>
        <v>20644.5</v>
      </c>
      <c r="CD34" s="51">
        <f t="shared" si="36"/>
        <v>24515.269099999998</v>
      </c>
      <c r="CE34" s="51">
        <f t="shared" si="36"/>
        <v>0</v>
      </c>
      <c r="CF34" s="51">
        <f t="shared" si="36"/>
        <v>0</v>
      </c>
      <c r="CG34" s="51">
        <f t="shared" si="36"/>
        <v>0</v>
      </c>
      <c r="CH34" s="51">
        <f t="shared" si="36"/>
        <v>24587.010000000002</v>
      </c>
      <c r="CI34" s="51">
        <f t="shared" si="36"/>
        <v>17463.099999999999</v>
      </c>
      <c r="CJ34" s="51">
        <f t="shared" si="36"/>
        <v>15110.87</v>
      </c>
      <c r="CK34" s="51">
        <f t="shared" si="36"/>
        <v>9000</v>
      </c>
      <c r="CL34" s="51">
        <f t="shared" si="36"/>
        <v>5000</v>
      </c>
      <c r="CM34" s="51">
        <f t="shared" si="36"/>
        <v>3624.5313999999998</v>
      </c>
      <c r="CN34" s="51">
        <f t="shared" si="36"/>
        <v>322278.5</v>
      </c>
      <c r="CO34" s="51">
        <f t="shared" si="36"/>
        <v>238619</v>
      </c>
      <c r="CP34" s="51">
        <f t="shared" si="36"/>
        <v>216134.68080000003</v>
      </c>
      <c r="CQ34" s="51">
        <f t="shared" si="36"/>
        <v>92165</v>
      </c>
      <c r="CR34" s="51">
        <f t="shared" si="36"/>
        <v>65970</v>
      </c>
      <c r="CS34" s="51">
        <f t="shared" si="36"/>
        <v>59507.288799999988</v>
      </c>
      <c r="CT34" s="51">
        <f t="shared" si="36"/>
        <v>8450</v>
      </c>
      <c r="CU34" s="51">
        <f t="shared" si="36"/>
        <v>35</v>
      </c>
      <c r="CV34" s="51">
        <f t="shared" si="36"/>
        <v>5891.5060000000003</v>
      </c>
      <c r="CW34" s="51">
        <f t="shared" si="36"/>
        <v>1680</v>
      </c>
      <c r="CX34" s="51">
        <f t="shared" si="36"/>
        <v>1220</v>
      </c>
      <c r="CY34" s="51">
        <f t="shared" si="36"/>
        <v>3185</v>
      </c>
      <c r="CZ34" s="51">
        <f t="shared" si="36"/>
        <v>32446.3</v>
      </c>
      <c r="DA34" s="51">
        <f t="shared" si="36"/>
        <v>30100.400000000001</v>
      </c>
      <c r="DB34" s="51">
        <f t="shared" si="36"/>
        <v>31088.86</v>
      </c>
      <c r="DC34" s="51">
        <f t="shared" si="36"/>
        <v>17461.400000000001</v>
      </c>
      <c r="DD34" s="51">
        <f t="shared" si="36"/>
        <v>14474.6</v>
      </c>
      <c r="DE34" s="51">
        <f t="shared" si="36"/>
        <v>14882.615</v>
      </c>
      <c r="DF34" s="51">
        <f t="shared" si="36"/>
        <v>0</v>
      </c>
      <c r="DG34" s="51">
        <f t="shared" si="36"/>
        <v>3916541.41</v>
      </c>
      <c r="DH34" s="51">
        <f t="shared" si="36"/>
        <v>2895550.2750000008</v>
      </c>
      <c r="DI34" s="51">
        <f t="shared" si="36"/>
        <v>2854207.4597999989</v>
      </c>
      <c r="DJ34" s="51">
        <f t="shared" si="36"/>
        <v>0</v>
      </c>
      <c r="DK34" s="51">
        <f t="shared" si="36"/>
        <v>0</v>
      </c>
      <c r="DL34" s="51">
        <f t="shared" si="36"/>
        <v>0</v>
      </c>
      <c r="DM34" s="51">
        <f t="shared" si="36"/>
        <v>38338.021999999997</v>
      </c>
      <c r="DN34" s="51">
        <f t="shared" si="36"/>
        <v>0</v>
      </c>
      <c r="DO34" s="51">
        <f t="shared" si="36"/>
        <v>21639.200000000001</v>
      </c>
      <c r="DP34" s="51">
        <f t="shared" si="36"/>
        <v>0</v>
      </c>
      <c r="DQ34" s="51">
        <f t="shared" si="36"/>
        <v>0</v>
      </c>
      <c r="DR34" s="51">
        <f t="shared" si="36"/>
        <v>0</v>
      </c>
      <c r="DS34" s="51">
        <f t="shared" si="36"/>
        <v>11500</v>
      </c>
      <c r="DT34" s="51">
        <f t="shared" si="36"/>
        <v>8780</v>
      </c>
      <c r="DU34" s="51">
        <f t="shared" si="36"/>
        <v>10280</v>
      </c>
      <c r="DV34" s="51">
        <f t="shared" si="36"/>
        <v>0</v>
      </c>
      <c r="DW34" s="51">
        <f t="shared" si="36"/>
        <v>0</v>
      </c>
      <c r="DX34" s="51">
        <f t="shared" si="36"/>
        <v>0</v>
      </c>
      <c r="DY34" s="51">
        <f t="shared" si="36"/>
        <v>0</v>
      </c>
      <c r="DZ34" s="51">
        <f t="shared" si="36"/>
        <v>0</v>
      </c>
      <c r="EA34" s="51">
        <f t="shared" si="36"/>
        <v>0</v>
      </c>
      <c r="EB34" s="51">
        <f t="shared" si="36"/>
        <v>0</v>
      </c>
      <c r="EC34" s="51">
        <f t="shared" si="36"/>
        <v>49838.021999999997</v>
      </c>
      <c r="ED34" s="51">
        <f t="shared" si="36"/>
        <v>8780</v>
      </c>
      <c r="EE34" s="53">
        <f t="shared" si="36"/>
        <v>31919.200000000001</v>
      </c>
      <c r="EF34" s="54"/>
      <c r="EG34" s="55"/>
      <c r="EH34" s="56">
        <f t="shared" si="36"/>
        <v>36591.399999999994</v>
      </c>
      <c r="EI34" s="32">
        <f t="shared" ref="EI34:EM34" si="37">SUM(EI10:EI33)</f>
        <v>20729.599999999999</v>
      </c>
      <c r="EJ34" s="32">
        <f t="shared" si="37"/>
        <v>27583.652399999999</v>
      </c>
      <c r="EK34" s="32">
        <f t="shared" si="37"/>
        <v>2822039.0319999997</v>
      </c>
      <c r="EL34" s="32">
        <f t="shared" si="37"/>
        <v>2089376.575</v>
      </c>
      <c r="EM34" s="32">
        <f t="shared" si="37"/>
        <v>2118261.1299999994</v>
      </c>
    </row>
    <row r="35" spans="1:145" ht="3" customHeight="1" x14ac:dyDescent="0.25"/>
  </sheetData>
  <protectedRanges>
    <protectedRange sqref="AP26 AP16:AP23 AP28:AP33" name="Range4_4_1_1_2_1_1_2_1_1_1_1_1_1_1"/>
    <protectedRange sqref="W10:W24 W26:W34" name="Range4_5_1_2_1_1_1_1_1_1_1_1_1_1"/>
    <protectedRange sqref="AB10:AB24 AB26:AB34" name="Range4_1_1_1_2_1_1_1_1_1_1_1_1_1_1"/>
    <protectedRange sqref="AG10:AG24 AG26:AG34" name="Range4_2_1_1_2_1_1_1_1_1_1_1_1_1_1"/>
    <protectedRange sqref="AL10:AL24 AL26:AL34" name="Range4_3_1_1_2_1_1_1_1_1_1_1_1_1_1"/>
    <protectedRange sqref="AQ10:AQ24 AQ26:AQ34" name="Range4_4_1_1_2_1_1_1_1_1_1_1_1_1_1"/>
    <protectedRange sqref="BX10" name="Range5_2_1_1_2_1_1_1_1_1_1_1_1_1_1"/>
    <protectedRange sqref="V10:V24 V26:V33" name="Range4"/>
    <protectedRange sqref="AA10:AA24 AA26:AA33" name="Range4_1"/>
    <protectedRange sqref="AF10:AF24 AF26:AF33" name="Range4_2"/>
    <protectedRange sqref="AK10:AK24 AK26:AK33" name="Range4_3"/>
    <protectedRange sqref="AP10:AP15" name="Range4_4"/>
    <protectedRange sqref="AZ10:AZ33 BA10" name="Range4_5"/>
    <protectedRange sqref="BA11:BA24 BA26:BA33" name="Range4_5_1"/>
    <protectedRange sqref="BG17:BG19 BE17:BF17" name="Range4_6"/>
    <protectedRange sqref="BU10:BU24 BU26:BU33" name="Range5"/>
    <protectedRange sqref="BX12:BX24 BX26:BX33" name="Range5_1"/>
    <protectedRange sqref="CD10:CD24 CD26:CD33" name="Range5_4"/>
    <protectedRange sqref="CM12:CM16" name="Range5_6"/>
    <protectedRange sqref="CP10:CP24 CP26:CP33" name="Range5_7"/>
    <protectedRange sqref="CS10:CS24 CS26:CS33" name="Range5_8"/>
    <protectedRange sqref="CY10:CY24 CY26:CY33" name="Range5_9"/>
    <protectedRange sqref="DE10:DE24 DE26:DE33" name="Range5_10"/>
    <protectedRange sqref="AP25" name="Range4_4_1_1_2_1_1_2_1_1_1_1_1_1"/>
    <protectedRange sqref="W25" name="Range4_5_1_2_1_1_1_1_1_1_1_1_1"/>
    <protectedRange sqref="AB25" name="Range4_1_1_1_2_1_1_1_1_1_1_1_1_1"/>
    <protectedRange sqref="AG25" name="Range4_2_1_1_2_1_1_1_1_1_1_1_1_1"/>
    <protectedRange sqref="AL25" name="Range4_3_1_1_2_1_1_1_1_1_1_1_1_1"/>
    <protectedRange sqref="AQ25" name="Range4_4_1_1_2_1_1_1_1_1_1_1_1_1"/>
    <protectedRange sqref="V25" name="Range4_7"/>
    <protectedRange sqref="AA25" name="Range4_1_1"/>
    <protectedRange sqref="AF25" name="Range4_2_1"/>
    <protectedRange sqref="AK25" name="Range4_3_1"/>
    <protectedRange sqref="BA25" name="Range4_5_1_1"/>
    <protectedRange sqref="BU25" name="Range5_2"/>
    <protectedRange sqref="BX25" name="Range5_1_1"/>
    <protectedRange sqref="CD25" name="Range5_4_1"/>
    <protectedRange sqref="CP25" name="Range5_7_1"/>
    <protectedRange sqref="CS25" name="Range5_8_1"/>
    <protectedRange sqref="CY25" name="Range5_9_1"/>
    <protectedRange sqref="DE25" name="Range5_10_1"/>
  </protectedRanges>
  <mergeCells count="138">
    <mergeCell ref="C1:Q1"/>
    <mergeCell ref="C2:R2"/>
    <mergeCell ref="Q3:R3"/>
    <mergeCell ref="A4:A8"/>
    <mergeCell ref="B4:B8"/>
    <mergeCell ref="C4:C8"/>
    <mergeCell ref="D4:D8"/>
    <mergeCell ref="E4:I6"/>
    <mergeCell ref="J4:N6"/>
    <mergeCell ref="O4:DE4"/>
    <mergeCell ref="O6:S6"/>
    <mergeCell ref="T6:X6"/>
    <mergeCell ref="Y6:AC6"/>
    <mergeCell ref="AD6:AH6"/>
    <mergeCell ref="AI6:AM6"/>
    <mergeCell ref="AN6:AR6"/>
    <mergeCell ref="AJ7:AM7"/>
    <mergeCell ref="AN7:AN8"/>
    <mergeCell ref="AO7:AR7"/>
    <mergeCell ref="AS7:AS8"/>
    <mergeCell ref="AT7:AU7"/>
    <mergeCell ref="AV7:AV8"/>
    <mergeCell ref="U7:X7"/>
    <mergeCell ref="Y7:Y8"/>
    <mergeCell ref="EK4:EM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DF4:DF6"/>
    <mergeCell ref="DG4:DI6"/>
    <mergeCell ref="DJ4:EA4"/>
    <mergeCell ref="EB4:EB6"/>
    <mergeCell ref="EC4:EE6"/>
    <mergeCell ref="EH4:EJ6"/>
    <mergeCell ref="DJ5:DO5"/>
    <mergeCell ref="DP5:DR6"/>
    <mergeCell ref="DS5:EA5"/>
    <mergeCell ref="DM6:DO6"/>
    <mergeCell ref="AY6:BA6"/>
    <mergeCell ref="BB6:BD6"/>
    <mergeCell ref="BE6:BG6"/>
    <mergeCell ref="BH6:BJ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T7:T8"/>
    <mergeCell ref="CH6:CJ6"/>
    <mergeCell ref="CK6:CM6"/>
    <mergeCell ref="CN6:CP6"/>
    <mergeCell ref="CQ6:CS6"/>
    <mergeCell ref="CT6:CV6"/>
    <mergeCell ref="DJ6:DL6"/>
    <mergeCell ref="BN6:BR6"/>
    <mergeCell ref="BS6:BU6"/>
    <mergeCell ref="BV6:BX6"/>
    <mergeCell ref="BY6:CA6"/>
    <mergeCell ref="CB6:CD6"/>
    <mergeCell ref="CE6:CG6"/>
    <mergeCell ref="AS6:AU6"/>
    <mergeCell ref="AV6:AX6"/>
    <mergeCell ref="Z7:AC7"/>
    <mergeCell ref="AD7:AD8"/>
    <mergeCell ref="AE7:AH7"/>
    <mergeCell ref="AI7:AI8"/>
    <mergeCell ref="BF7:BG7"/>
    <mergeCell ref="BH7:BH8"/>
    <mergeCell ref="BI7:BJ7"/>
    <mergeCell ref="BK7:BK8"/>
    <mergeCell ref="BL7:BM7"/>
    <mergeCell ref="BN7:BN8"/>
    <mergeCell ref="AW7:AX7"/>
    <mergeCell ref="AY7:AY8"/>
    <mergeCell ref="AZ7:BA7"/>
    <mergeCell ref="BB7:BB8"/>
    <mergeCell ref="BC7:BD7"/>
    <mergeCell ref="BE7:BE8"/>
    <mergeCell ref="BZ7:CA7"/>
    <mergeCell ref="CB7:CB8"/>
    <mergeCell ref="CC7:CD7"/>
    <mergeCell ref="CE7:CE8"/>
    <mergeCell ref="CF7:CG7"/>
    <mergeCell ref="CH7:CH8"/>
    <mergeCell ref="BO7:BR7"/>
    <mergeCell ref="BS7:BS8"/>
    <mergeCell ref="BT7:BU7"/>
    <mergeCell ref="BV7:BV8"/>
    <mergeCell ref="BW7:BX7"/>
    <mergeCell ref="BY7:BY8"/>
    <mergeCell ref="DG7:DG8"/>
    <mergeCell ref="DH7:DI7"/>
    <mergeCell ref="CR7:CS7"/>
    <mergeCell ref="CT7:CT8"/>
    <mergeCell ref="CU7:CV7"/>
    <mergeCell ref="CW7:CW8"/>
    <mergeCell ref="CX7:CY7"/>
    <mergeCell ref="CZ7:CZ8"/>
    <mergeCell ref="CI7:CJ7"/>
    <mergeCell ref="CK7:CK8"/>
    <mergeCell ref="CL7:CM7"/>
    <mergeCell ref="CN7:CN8"/>
    <mergeCell ref="CO7:CP7"/>
    <mergeCell ref="CQ7:CQ8"/>
    <mergeCell ref="EL7:EM7"/>
    <mergeCell ref="A34:B34"/>
    <mergeCell ref="EB7:EB8"/>
    <mergeCell ref="EC7:EC8"/>
    <mergeCell ref="ED7:EE7"/>
    <mergeCell ref="EH7:EH8"/>
    <mergeCell ref="EI7:EJ7"/>
    <mergeCell ref="EK7:EK8"/>
    <mergeCell ref="DS7:DS8"/>
    <mergeCell ref="DT7:DU7"/>
    <mergeCell ref="DV7:DV8"/>
    <mergeCell ref="DW7:DX7"/>
    <mergeCell ref="DY7:DY8"/>
    <mergeCell ref="DZ7:EA7"/>
    <mergeCell ref="DJ7:DJ8"/>
    <mergeCell ref="DK7:DL7"/>
    <mergeCell ref="DM7:DM8"/>
    <mergeCell ref="DN7:DO7"/>
    <mergeCell ref="DP7:DP8"/>
    <mergeCell ref="DQ7:DR7"/>
    <mergeCell ref="DA7:DB7"/>
    <mergeCell ref="DC7:DC8"/>
    <mergeCell ref="DD7:DE7"/>
    <mergeCell ref="DF7:D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ekamut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https:/mul2-tavush.gov.am/tasks/29003/oneclick/Ekamut.xlsx?token=71bd488e7e31d6b719537e387748b972</cp:keywords>
  <cp:lastModifiedBy/>
  <dcterms:created xsi:type="dcterms:W3CDTF">2006-09-16T00:00:00Z</dcterms:created>
  <dcterms:modified xsi:type="dcterms:W3CDTF">2019-10-09T07:21:05Z</dcterms:modified>
</cp:coreProperties>
</file>