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firstSheet="2" activeTab="5"/>
  </bookViews>
  <sheets>
    <sheet name="Axusyak 1.2-1.3" sheetId="1" r:id="rId1"/>
    <sheet name="Axusyak1.1" sheetId="2" r:id="rId2"/>
    <sheet name="Hav8" sheetId="3" r:id="rId3"/>
    <sheet name="Gerakayutyun" sheetId="4" r:id="rId4"/>
    <sheet name="Axusyak2" sheetId="5" r:id="rId5"/>
    <sheet name="Dzev1" sheetId="6" r:id="rId6"/>
    <sheet name="2018Hayt" sheetId="7" r:id="rId7"/>
    <sheet name="Лист1" sheetId="8" r:id="rId8"/>
    <sheet name="Лист2" sheetId="9" r:id="rId9"/>
  </sheets>
  <definedNames>
    <definedName name="_xlnm.Print_Titles" localSheetId="5">'Dzev1'!$4:$5</definedName>
  </definedNames>
  <calcPr fullCalcOnLoad="1"/>
</workbook>
</file>

<file path=xl/sharedStrings.xml><?xml version="1.0" encoding="utf-8"?>
<sst xmlns="http://schemas.openxmlformats.org/spreadsheetml/2006/main" count="813" uniqueCount="561">
  <si>
    <t xml:space="preserve">Դպրոցը ոչ մի անգամ չի վերանորոգվել ;Անհրաժեշտ է կատարել դպրոցի տանիքապատման աշխատանքները, ջեռուցման և  հարդարման աշխատանքները , կառուցել ջրագծերը, կոյուղագծերը և   կառուցել կաթսայատուն և սանհանգուցները:Հիմնանորոգումից հետո115աշակերտ և ուսուցչական կոլեկտիվը կստանան նորմալ պայմաններում ուսումնական պրոցեսը անցկացնելու հնարավորություն: </t>
  </si>
  <si>
    <t>Իջևան  քաղաքապետարանի  վարչական  շենքի ավարտում</t>
  </si>
  <si>
    <t>ՎԱՐՉԱԿԱՆ ՇԵՆՔԵՐԻ ԿԱՌՈՒՑՈՒՄ</t>
  </si>
  <si>
    <t xml:space="preserve"> Դպրոցը կառուցվել է 1968թ,  2003 և 2004թթ-ին դոնոր կազմակերպությունների կողմից դպրոցում կատարվել են հիմնանորոգման աշխատանքներ 61,5մլն դրամի:  Կատարվել են տանիքապատման ,մասնակի հարդարման և նոր պատուհանների տեղադրման  աշխատանքները:  Անհրաժեշտ է կատարել ջեռուցման, հոր դռների և պատուհանների տեղադրման և հարդարման աշխատանքները: Հիմնանորոգման աշխատանքները ավարտին հասցնելու համար անհրաժեշտ է հատկացնել մոտ 70,0 մլն. դրամ:</t>
  </si>
  <si>
    <t xml:space="preserve">Դիլիջանի Գայի փ,  թիվ 76,78,80,82,84 </t>
  </si>
  <si>
    <t>Դիլիջանի Հովսեփյան թիվ  79,81,83</t>
  </si>
  <si>
    <t>Դիլիջանի  Գետափնյա 76</t>
  </si>
  <si>
    <t>ԴիլիջանիԿամոյի  փ, բ/շ  թիվ  64,72,74</t>
  </si>
  <si>
    <t>Դիլիջանի Շահումյան  թաղ, բ/շ թիվ 2,4, 12,14</t>
  </si>
  <si>
    <t>Դիլիջանի  Օրջոնոկիձե  փ, թիվ  65 բ/շ</t>
  </si>
  <si>
    <t>Գոշի անավարտ բնակելի տներ</t>
  </si>
  <si>
    <t xml:space="preserve">Բ/շենքերը վնասվել են 1988թ, երկրաշարժից և չեն վերանորոգվել: Ժամանակի ընթացքում վթարայնությունը գնալով ավելանում է, անհրաժեշտ է շտապ կատարել ուժեղացման աշխատանքներ, հակառակ դեպքում 150 ընտանիք կարողեն մնալ անօթևան: Հինգ բնակելի տների  տանիքների մակերեսը կազմում է մոտ 5000քմ. վերանորոգման   համար անհրաժեշտ է փայտանյութ, թիթեղ և այլ նյութեր, նույնպես անհրաժեշտ է կատարել ուժեղացման աշխատանքներ, յուրաքանչյուր շենքի համար կպահանջվի մոտ 20,0մլն. դրամ: </t>
  </si>
  <si>
    <t xml:space="preserve">Բ/շենքերը վնասվել են 1988թ, երկրաշարժից և չեն վերանորոգվել: Ժամանակի ընթացքում վթարայնությունը գնալով ավելանում է, անհրաժեշտ է շտապ կատարել ուժեղացման աշխատանքներ, հակառակ դեպքում 120 ընտանիք կարողեն մնալ անօթևան:Երեք բնակելի տների  տանիքների մակերեսը կազմում է մոտ 2600քմ. վերանորոգման   համար անհրաժեշտ է փայտանյութ, թիթեղ և այլ նյութեր, նույնպես անհրաժեշտ է կատարել ուժեղացման աշխատանքներ, յուրաքանչյուր շենքի համար կպահանջվի մոտ 30,0մլն. դրամ: </t>
  </si>
  <si>
    <t xml:space="preserve">Բ/շենքը վնասվել է 1988թ, երկրաշարժից և չի վերանորոգվել: Ժամանակի ընթացքում վթարայնությունը գնալով ավելանում է, անհրաժեշտ է շտապ կատարել ուժեղացման աշխատանքներ, հակառակ դեպքում 20 ընտանիք կարողեն մնալ անօթևան:Բնակելի տան  տանիքի մակերեսը կազմում է մոտ 1000քմ. վերանորոգման   համար անհրաժեշտ է փայտանյութ, թիթեղ և այլ նյութեր, նույնպես անհրաժեշտ է կատարել ուժեղացման աշխատանքներ,  շենքի համար կպահանջվի մոտ 10,0մլն. դրամ: </t>
  </si>
  <si>
    <t xml:space="preserve">Բ/շենքերը վնասվել են 1988թ, երկրաշարժից և չեն վերանորոգվել: Ժամանակի ընթացքում վթարայնությունը գնալով ավելանում է, անհրաժեշտ է շտապ կատարել ուժեղացման աշխատանքներ, հակառակ դեպքում 58 ընտանիք կարողեն մնալ անօթևան:Երեք բնակելի տների  տանիքների մակերեսը կազմում է մոտ 1800քմ. վերանորոգման   համար անհրաժեշտ է փայտանյութ, թիթեղ և այլ նյութեր, նույնպես անհրաժեշտ է կատարել ուժեղացման աշխատանքներ, յուրաքանչյուր շենքի համար կպահանջվի մոտ 10,0մլն. դրամ: </t>
  </si>
  <si>
    <t xml:space="preserve">Բ/շենքերը վնասվել են 1988թ, երկրաշարժից և չեն վերանորոգվել: Ժամանակի ընթացքում վթարայնությունը գնալով ավելանում է, անհրաժեշտ է շտապ կատարել ուժեղացման աշխատանքներ, հակառակ դեպքում 48 ընտանիք կարողեն մնալ անօթևան:Երեք բնակելի տների  տանիքների մակերեսը կազմում է մոտ 2000քմ. վերանորոգման   համար անհրաժեշտ է փայտանյութ, թիթեղ և այլ նյութեր, նույնպես անհրաժեշտ է կատարել ուժեղացման աշխատանքներ, յուրաքանչյուր շենքի համար կպահանջվի մոտ 10,0մլն. դրամ: </t>
  </si>
  <si>
    <t xml:space="preserve">Բ/շենքը վնասվել է 1988թ, երկրաշարժից և չի վերանորոգվել: Ժամանակի ընթացքում վթարայնությունը գնալով ավելանում է, անհրաժեշտ է շտապ կատարել ուժեղացման աշխատանքներ, հակառակ դեպքում 30 ընտանիք կարողեն մնալ անօթևան:Բնակելի տան  տանիքի մակերեսը կազմում է մոտ1000քմ. վերանորոգման   համար անհրաժեշտ է փայտանյութ, թիթեղ և այլ նյութեր, նույնպես անհրաժեշտ է կատարել ուժեղացման աշխատանքներ,  շենքի համար կպահանջվի մոտ 10,0մլն. դրամ: </t>
  </si>
  <si>
    <t>Բ/շենքերը վնասվել են սողանքից:  Դեռ խորհրդային Ժամանակ սկսվել է անօթևան մանցած բնակիչների համար նոր բնակարանների կառուցումը, բայց աշխատանքները մանցել են անավարտ: Անհրաժեշտ է  կատարել աշխատանքների ավարտում, հակառակ դեպքում  ընտանիքները  կարողեն մնալ անօթևան:</t>
  </si>
  <si>
    <t>2. Հանրային սեփականության կառավարման ծրագրեր և քաղաքականության միջոցառումներ</t>
  </si>
  <si>
    <t>Աղյուսակ 2. Պետական կազմակերպությունների կարողությունների զարգացում</t>
  </si>
  <si>
    <t>Ծրագրային դասիչը</t>
  </si>
  <si>
    <t>Գործառական դասիչը(Բաժին/Խումբ/Դաս)</t>
  </si>
  <si>
    <t>Ծրագիր/Քաղաքականության միջոցառում</t>
  </si>
  <si>
    <t>Ծրագիրը</t>
  </si>
  <si>
    <t>Միջոցառումը</t>
  </si>
  <si>
    <t xml:space="preserve">Ս003         ՊԵՏԱԿԱՆ ԿԱԶՄԱԿԵՐՊՈՒԹՅՈՒՆՆԵՐԻ ԿԱՐՈՂՈՒԹՅՈՒՆՆԵՐԻ ԶԱՐԳԱՑՈՒՄ </t>
  </si>
  <si>
    <t xml:space="preserve">&lt;Լրացնել անվանումը&gt; </t>
  </si>
  <si>
    <t>Հանրագումարը&gt;</t>
  </si>
  <si>
    <t xml:space="preserve">Պետական կազմակերպություններում ներդրումներ </t>
  </si>
  <si>
    <t>ԵԿ01</t>
  </si>
  <si>
    <t xml:space="preserve">&lt;Դպրոցաշինություն&gt; </t>
  </si>
  <si>
    <t xml:space="preserve"> Ներդրման նկարագրությունը</t>
  </si>
  <si>
    <t>Դպրոցների հիմնանորոգում և կառուցում</t>
  </si>
  <si>
    <t>Կազմակերպության անվանումը, որտեղ կատարվում է ներդրումը</t>
  </si>
  <si>
    <t>ՊՈԱԿ</t>
  </si>
  <si>
    <t xml:space="preserve">Տվյալ ներդրման հետ կապված ծրագիրը (ծրագրերը)  </t>
  </si>
  <si>
    <t>Հիմնանորոգում, կառուցում</t>
  </si>
  <si>
    <t>ԵԿ02</t>
  </si>
  <si>
    <t>ՄՇԱԿՈՒՅԹ</t>
  </si>
  <si>
    <t>Ներդրման նկարագրությունը</t>
  </si>
  <si>
    <t>Մշակույթային օբյեկտների հիմնանորոգում և կառուցում</t>
  </si>
  <si>
    <t>ԵԿ03</t>
  </si>
  <si>
    <t>ԱՅԼ ԾԱԽՍԵՐ</t>
  </si>
  <si>
    <t>Աջակցություն  բնակիչներին</t>
  </si>
  <si>
    <t>Հիմնանորոգում, կառուցում, աջակցություն</t>
  </si>
  <si>
    <t>ԵԿ04</t>
  </si>
  <si>
    <t>ԲՆԱԿԱՐԱՆԱՇԻՆՈՒԹՅՈՒՆ</t>
  </si>
  <si>
    <t>Վթարային և կիսակառույց բ/շենքերի  հիմնանորոգում և կառուցում</t>
  </si>
  <si>
    <t>2. Ոլորտի (համակարգի) նպատակները և գերակայությունները ՄԺԾԾ ժամանակահատվածում</t>
  </si>
  <si>
    <t>2.1. Նպատակները</t>
  </si>
  <si>
    <t>Բոլոր կրթական օջախները հիմնանորոգել, բնակչության համար մատչելի առողջապահական հիմնարկներ, միջոցառումներ կազմակերպելու հնարավորություններ և ապահով բնակարաններ:</t>
  </si>
  <si>
    <t xml:space="preserve">2.2. Գերակայությունները  </t>
  </si>
  <si>
    <t>Գերակա ուղղություն</t>
  </si>
  <si>
    <t>Հիմնավորում՝ համապատասխան հղումներով կառավարության տնտե­սական և քաղաքական ծրագրերին[1]</t>
  </si>
  <si>
    <t>Կրթական հիմնարկների հիմնանորոգում և կառուցում</t>
  </si>
  <si>
    <t>Մշակույթային օբյեկտների հիմնանորոգում</t>
  </si>
  <si>
    <t>Համաձայն ԱՀՌԾ – ի համապատասխան  դրույթների</t>
  </si>
  <si>
    <t>Սողանքային երևույթների ուսումնասիրություն, սողանքից և ռազմական գորշողություններից տուժած բնակիչներին աջակցություն</t>
  </si>
  <si>
    <t>Վթարային բազմաբնակարան շենքերի հիմնանորոգում</t>
  </si>
  <si>
    <t>Սողանքային երևույթների ուսումնասիրություն և սողանքից և ռազմական գորշողություններից տուժած բնակիչներին աջակցություն</t>
  </si>
  <si>
    <t>Վարչական շենքերի հիմնանորոգում</t>
  </si>
  <si>
    <t>Հավելված N 8</t>
  </si>
  <si>
    <t xml:space="preserve">   (հազար դրամներով)</t>
  </si>
  <si>
    <t>x</t>
  </si>
  <si>
    <t>4. ՀՀ քաղաքաշինության նախարարության ՄԺԾԾ հայտում ընդգրկված ոչ ֆինանսական ակտիվների կառուցման և հիմնանորոգման գծով ծախսերի ծրագրեր</t>
  </si>
  <si>
    <t>5. Ընդամենը (տող 3+ տող 4)</t>
  </si>
  <si>
    <t>1. Իրավիճակի նկարագրությունը և հիմնական խնդիրները[1]</t>
  </si>
  <si>
    <t>1.1.  Ոլորտի (համակարգի) ընդհանուր նկարագիրը.</t>
  </si>
  <si>
    <t>ՀՀ Տավուշի մարզպետարանի իրավասության ներքո մատուցվող ծառայությունների շրջանակի նկարագրության ամփոփ աղուսյակ</t>
  </si>
  <si>
    <t>Ծառայությունների շրջանակի նկարագրություն</t>
  </si>
  <si>
    <t>Շահառուների շրջանակի նկարագրություն</t>
  </si>
  <si>
    <t>Պետական հատվածի կողմից ծառայության փոխհատուց­ման ծավալը[2]</t>
  </si>
  <si>
    <t>1.</t>
  </si>
  <si>
    <t>Մարզպետարանի իրավասության տակ գտնվող կառույցների հիմնանորոգում և կառուցում</t>
  </si>
  <si>
    <t xml:space="preserve">Կրթական- 63 օբյեկտ, առողջապահական -  53 օբյեկտ հաստատություններ, հիվանդանոցներ, ամբուլատորիաներ </t>
  </si>
  <si>
    <t>Ամբողջությամբ, ՀՀ նախագահի ՙՀայաստանի Հանրապետության մարզերում պետական կառավարման մասին՚ ՆՀ – 728 հրամանագիր</t>
  </si>
  <si>
    <t>2.</t>
  </si>
  <si>
    <t>Հասարակական պատվերի տեղաբախշում իր իրավասության տակ գտնվող ոլորտներում</t>
  </si>
  <si>
    <t>…</t>
  </si>
  <si>
    <t>[1] Փաստաթղթի լրացման համար անհրաժեշտ ցուցումները ներկայացված են շեղատառերով: Ցուցումները չպետք է ներառվեն ներկայացվող ՄԺԾԾ հայտում:</t>
  </si>
  <si>
    <t>[2] Նշվում է, թե տվյալ ծառայության փոխհատուցումը պետական բյուջեի հաշվին երաշխավորվում է ամբողջ ծավալով, թե որոշակի սահմաններում:</t>
  </si>
  <si>
    <t>1.2. Վերջին երկու տարիների ոլորտի (համակարգի) զարգացման միտումները</t>
  </si>
  <si>
    <t xml:space="preserve">      2008-2009թթ. ընթացքում մեծացվեց ֆինանսավորումը կապիտալ շինարարության գծով, ընդ որում ֆինանսավորման աճի միջին տեմպը կազմեց տարեկան շուրջ 120 տոկոս*, որի պայմաններում կապիտալ շինարարության թիվը աճեց միջինում տարեկան շուրջ 1.2 անգամ*։ Արդյունքում, հիմնանորոգման կարիք ունեցող օբյեկտները կրճատվեցին։ Ինչ վերաբերում է 2010-2011 թվականներին, ապա այս տարիներին ֆինանսավորումը նվազել է, ֆինանսավորման նվազման միջին տեմպը կազմել է տարեկան շուրջ 80 տոկոս** (պլանը կատարվել է 100 տոկոսով) :Եթե 2008-2009թթ ընդհանուր ծավալի մեջ 17% կազմել են մշակույթային օբյեկտների հիմնանորոգման աշխատանքները, ապա 2010-2011 թվականներին  մշակույթային օբյեկտների հիմնանորոգման աշխատանքները  ծավալը ընդհանուր ծավալի մեջ կազմել է  15%  հիմնանորոգվող օբյեկտների ցանկում:</t>
  </si>
  <si>
    <t>1.3. Հիմնական խնդիրները</t>
  </si>
  <si>
    <t xml:space="preserve">Մարզի հիմնական խնդիրներն են`    </t>
  </si>
  <si>
    <r>
      <t xml:space="preserve">      </t>
    </r>
    <r>
      <rPr>
        <sz val="10"/>
        <rFont val="Arial"/>
        <family val="2"/>
      </rPr>
      <t>1</t>
    </r>
    <r>
      <rPr>
        <u val="single"/>
        <sz val="10"/>
        <rFont val="GHEA Grapalat"/>
        <family val="3"/>
      </rPr>
      <t>.Մարզում հաշվառված փախստական ընտանիքների բնակարանային խնդիրների լուծում</t>
    </r>
    <r>
      <rPr>
        <sz val="10"/>
        <rFont val="GHEA Grapalat"/>
        <family val="3"/>
      </rPr>
      <t>`  Մարզի բնակավայրերում 1988-1992թթ Ադրբեջանից բռնագախթված անձանց բնակարանային ապահովության ՀՀ կառավարության 09.08.1997թ. թիվ 330 որոշմամբ հաստատված ծրագրի համաձայն դեռևս լուծման կարիք ունի 74 փախստական ընտանիքների բնակարանային խնդիրը, իսկ 20.05.2004թ. թիվ 747-Ն որոշմամբ հաստատված  ծրագրի համաձայն – 10 փախստական ընտանիքների բնակարանային խնդիրը:</t>
    </r>
  </si>
  <si>
    <r>
      <t xml:space="preserve">       </t>
    </r>
    <r>
      <rPr>
        <u val="single"/>
        <sz val="10"/>
        <rFont val="GHEA Grapalat"/>
        <family val="3"/>
      </rPr>
      <t xml:space="preserve">2. Մարզի 25 համայնքի սողանքային գոտիների ուսումնասիրություն, սողանքային երևույթների </t>
    </r>
    <r>
      <rPr>
        <u val="single"/>
        <sz val="10"/>
        <rFont val="Arial Unicode"/>
        <family val="2"/>
      </rPr>
      <t xml:space="preserve">վերացում, </t>
    </r>
    <r>
      <rPr>
        <u val="single"/>
        <sz val="10"/>
        <rFont val="GHEA Grapalat"/>
        <family val="3"/>
      </rPr>
      <t xml:space="preserve">  վթարային բնակելի տների բնակարանատերերին աջակցություն</t>
    </r>
    <r>
      <rPr>
        <sz val="10"/>
        <rFont val="GHEA Grapalat"/>
        <family val="3"/>
      </rPr>
      <t>: Տավուշի մարզում 25 համայնքներ գտնվում են սողանքային գոտում: Մարզի տարբեր տարածաշրջաններում վերջին տարիներին սողանքային երևույթների պատճառով մեծ վնաս է հասցվել ոչ միայն բնակելի ֆոնդին, այլ նաև ինժեներատեխնիկական կառուցվածքներին:1997թ. ՙՀայսեյսմշին՚ ՓԲԸ-ի կողմից կատարվել են ուսունասիրություններ 7 համայնքների անհատական բնակելի տների վթարայնության աստիճանը որոշելու համար:2005թ. ՙԿառուցապատում և սպասարկում ԳԱԿ՚ ՓԲԸ-ի կողմից նույնպես կատարվել են ուսումնասիրություններ թվով 9 համայնքների մեկական թաղամասերում :</t>
    </r>
    <r>
      <rPr>
        <sz val="10"/>
        <rFont val="Arial Unicode"/>
        <family val="2"/>
      </rPr>
      <t xml:space="preserve">Լուծում եմ պահանջում ուսումնասիրված մոտ 500 վթարային բնակելի տների բնակարանատերերը: </t>
    </r>
    <r>
      <rPr>
        <sz val="10"/>
        <rFont val="GHEA Grapalat"/>
        <family val="3"/>
      </rPr>
      <t>Սակայն կան 1000-ից դիմում-բողոքներ բնակիչներից, որոնց բնակելի տները չեն ուսումնասիրվել և չի որոշվել վթարայնության աստիճանը:2010թ. գարնանային տեղումների հետևանքով ակտիվացել են սողանքային երևույթները մարզի տարածքում: Առավել վտանգավոր իրավիճակ է ստեղծվել Դիլիջան, Հաղարծին, Գոշ, Հովք, Իջևան, Գանձաքար, Աչաջուր, Գետահովիտ և Վազաշեն համայնքներում:</t>
    </r>
  </si>
  <si>
    <r>
      <t xml:space="preserve">3.Նոյեմբերյանի երկրաշարժի հետևանքով վնասված բնակելի </t>
    </r>
    <r>
      <rPr>
        <u val="single"/>
        <sz val="10"/>
        <rFont val="Arial Unicode"/>
        <family val="2"/>
      </rPr>
      <t>տների բնակիչների բնակարանային խնդիրների լուծում`</t>
    </r>
    <r>
      <rPr>
        <sz val="10"/>
        <rFont val="Arial Unicode"/>
        <family val="2"/>
      </rPr>
      <t xml:space="preserve"> </t>
    </r>
    <r>
      <rPr>
        <sz val="10"/>
        <rFont val="GHEA Grapalat"/>
        <family val="3"/>
      </rPr>
      <t xml:space="preserve">Նոյեմբերյանի երկրաշարժի հետևանքով վնասված բնակելի </t>
    </r>
    <r>
      <rPr>
        <sz val="10"/>
        <rFont val="Arial Unicode"/>
        <family val="2"/>
      </rPr>
      <t>տների բնակիչների բնակարանային խնդիրների լուծման հետ կապված հարցերը, էպիկենտրոնում գտվող 4 համայնքի համար, կարգավորվել են ՀՀ կառավարության 08.10.2003թ. թիվ 1274-Ն որոշմամբ:4 համայնքներում հաշվառված 4-րդ և 5-րդ աստիճանի վնասվածության թվով  1656 բնակելի տների բնակիչներից դեռ լուծում է պահանջում երկրաշարժից տուժած 35 բնակելի տների բնակիչների բնակարանային խնդիրները: Բացի այդ 4 համայնքից մնացած համայնքներում վթարանային բնակարանատերերը չեն ընդգրկվել ֆինանսական աձակցության տրամադրման ցուցակներում: Այդ նպատակով անհրաժեշտ է պետության կողմից միջոցների տրամադրում:</t>
    </r>
  </si>
  <si>
    <r>
      <t xml:space="preserve">       </t>
    </r>
    <r>
      <rPr>
        <u val="single"/>
        <sz val="10"/>
        <rFont val="Arial Unicode"/>
        <family val="2"/>
      </rPr>
      <t>4.Մարզի համայնքներում 3-րդ աստիճանի վնասվածության բազմաբնակարան շենքերի վերականգնում`</t>
    </r>
    <r>
      <rPr>
        <sz val="10"/>
        <rFont val="Arial Unicode"/>
        <family val="2"/>
      </rPr>
      <t xml:space="preserve"> Լուծման խիստ կարիք ունի մարզի համայնքներում առկա 3-րդ աստիճանի վնասվածության թվով 37 բազմաբնակարան շենքերի վերականգնման խնդիրը, բնակարանների թիվը կազմում  է 1244: </t>
    </r>
  </si>
  <si>
    <t xml:space="preserve">     5.Շարունակում է հրատապ մնալ կապիտալ շինարարության տարբեր ուղղությունների հասցեականության բարձրացման հարցը: Չնայած այս խնդրի գծով կատարած է զգալի աշխատանք, դեռ չհիմնանորոգված դպրոցների թիվը կազմում է 60%, դպրոցների 60% դեռ չի ջեռուցվել: Հիմնանորոգման կարիգ ունեն հիվանդանոցների 30%, ամբուլատորիաների - 70%, բուժկետերի 50%: Մշակույթի տների 89% չեն հիմնանորոգված, բնակելի բազմաբնակարանոց տների 95% ունեն հիմնանորոգման կարիք: Շատ վատ վիճակում են գտնվում խմելու ջրագծերը, որոնց 90% ունի վերակառուցման և հիմնանորոգման կարիք:</t>
  </si>
  <si>
    <t>6.Հրատապ է մնում մարզի երկու համայնքներում շենքերին և շինություններին վտանգ սպառնացող քարաթափերի տեղամասերի գույքագրման , ինժեներաերկրաբանական և տեղաչափագրման հետազննությունների իրականացումը: Հայաստանի Հանրապետությունում շենքերին և շինություններին վտանգ սպառնացող քարաթափերի տեղամասերի գույքագրման աշխատանքների ծրագիրը հաստատելու մասին   ՀՀ կառավարության 29,07,2010թ.N 957-Ն որոշումՀետազննությունների և գուքագրման համար 1,8մլն.դրամ նախատեսված է մարզի Այգեձոր գյուղի քարաթափերի տեղամասի ուսումնասիրության համար, 0,6մլն դրամ-Տավուշ գյուղի քարաթափերի տեղամասի ուսումնասիրության համար:</t>
  </si>
  <si>
    <t>ՄԱՐԶՈՒՄ ԱՌԿԱ ՀԱԿԱՃԱՌԱԳԱՅԹԱՅԻՆ ԹԱՔՍՏՈՑՆԵՐԻ ՎԵՐԱՆՈՐՈԳՈՒՄ</t>
  </si>
  <si>
    <t xml:space="preserve">Իջևանի քաղաքապետարանի Բլբուլան 6 հասցեում գտնվող հակաճառագայթային թաքստոցի վերանորոգում </t>
  </si>
  <si>
    <t xml:space="preserve">Իջևանի քաղաքապետարանի Բլբուլան 85 հասցեում գտնվող հակաճառագայթային թաքստոցի վերանորոգում </t>
  </si>
  <si>
    <t xml:space="preserve">Տավուշի մարզպետարանի Անկախության 1  հասցեում գտնվող հակաճառագայթային թաքստոցի վերանորոգում </t>
  </si>
  <si>
    <t xml:space="preserve">Տավուշի մարզպետարանի թիվ 4 դպրոցւոմ գտնվող հակաճառագայթային թաքստոցի վերանորոգում </t>
  </si>
  <si>
    <t xml:space="preserve">Տավուշի մարզպետարանի Այգեհովիտի միջնակարգ դպրոցւոմ գտնվող հակաճառագայթային թաքստոցի վերանորոգում </t>
  </si>
  <si>
    <t xml:space="preserve">Տավուշի մարզպետարանի Սևքարի միջնակարգ դպրոցւոմ գտնվող հակաճառագայթային թաքստոցի վերանորոգում </t>
  </si>
  <si>
    <t xml:space="preserve">Տավուշի մարզպետարանի Թովուզի միջնակարգ դպրոցւոմ գտնվող հակաճառագայթային թաքստոցի վերանորոգում </t>
  </si>
  <si>
    <t xml:space="preserve">Տավուշի մարզպետարանի Կոթիի միջնակարգ դպրոցւոմ գտնվող հակաճառագայթային թաքստոցի վերանորոգում </t>
  </si>
  <si>
    <t xml:space="preserve">Իջևանի Բիլայնի մարզային կենտրոնում  գտնվող հակաճառագայթային թաքստոցի վերանորոգում </t>
  </si>
  <si>
    <t xml:space="preserve">Բերքաբերի գյուղապետարանում  գտնվող հակաճառագայթային թաքստոցի վերանորոգում </t>
  </si>
  <si>
    <t xml:space="preserve">Բարեկամավան գյուղում  գտնվող հակաճառագայթային թաքստոցի վերանորոգում </t>
  </si>
  <si>
    <t xml:space="preserve">ԱՇԻԲ Մելիքբեկյան 5 հասցեում գտնվող հակաճառագայթային թաքստոցի վերանորոգում </t>
  </si>
  <si>
    <t xml:space="preserve">Դիլջանի Բիլայնի մտեղամասի Մյասնիկյան 35 հասցեում գտնվող հակաճառագայթային թաքստոցի վերանորոգում </t>
  </si>
  <si>
    <t xml:space="preserve">Բերդ քաղաքում Գ.Նժդեհի փողոցի գյուղնախարարության նախկին պահեստում  գտնվող հակաճառագայթային թաքստոցի վերանորոգում </t>
  </si>
  <si>
    <t xml:space="preserve">Իջևան քաղաքում Նալբանդյան 1 հասցեում գտնվող նածկին ՇԻՆԲԱՆԿ-ում գտնվող հակաճառագայթային թաքստոցի վերանորոգում </t>
  </si>
  <si>
    <t xml:space="preserve">Բերդ քաղաքում թիվ 3 դպրոցում գտնվող հակաճառագայթային թաքստոցի վերանորոգում </t>
  </si>
  <si>
    <t>Պտղավանի    համայնքային  կենտրոն</t>
  </si>
  <si>
    <t>Բարեկամավանի համայնքային կենտրոն</t>
  </si>
  <si>
    <t>Լճկաձորի համայնքային կենտրոն</t>
  </si>
  <si>
    <t>Իջևանի երիտասարդական պալատի կառուցում</t>
  </si>
  <si>
    <t>Իջևանի երիտասարդական պալատի շինարարությունը սկսվել է 1980-ական թվականներին, կատարվել են հողային աշխատանքները , կառուցվել են հիմքերը և շինարարությունը մնացել է անավարտ: Շինարարական աշխատանքները իրականացնելու և ճշտված գումարը ստանալու  համար անհրաժեշտ են նոր նախագծա - նախահաշվային փաստաթղթեր:</t>
  </si>
  <si>
    <t>Գյուղը չունի համայնքային կենտրոն:Անհրաժեշտ է կառուցել նոր շենք: Գյուղը կունենա համայնքային կենտրոն:</t>
  </si>
  <si>
    <t>Անհրաժեշտ է կռուցել նոր համայնքային կենտրոն</t>
  </si>
  <si>
    <t>Իջևանի  կենտ, գրադարանի  ուժեղացում</t>
  </si>
  <si>
    <t>Իջևանի   մշակույթի    տուն</t>
  </si>
  <si>
    <t>Արճիս   մշակույթի   տուն</t>
  </si>
  <si>
    <t>Սևքարի   մշակույթի  տուն</t>
  </si>
  <si>
    <t>Դիլիջանի  մշակույթի  տուն</t>
  </si>
  <si>
    <t>Մարզային պահեստային ղեկավարման կետ</t>
  </si>
  <si>
    <t xml:space="preserve">Արծվաբերդի   մշակույթի  տուն </t>
  </si>
  <si>
    <t>Նորաշենի   մշակույթի  տուն</t>
  </si>
  <si>
    <t>Ազատամուտի   մշակույթի  տուն</t>
  </si>
  <si>
    <t>Այգեձորի մշակույթի տուն</t>
  </si>
  <si>
    <t>Այրումի մշակույթի տուն</t>
  </si>
  <si>
    <t>Բերքաբերի   մշակույթի  տուն</t>
  </si>
  <si>
    <t>Խաշթառակի մշակույթի տուն</t>
  </si>
  <si>
    <t xml:space="preserve"> Մշակույթի տունը կառուցվել է 1948թ,  Մշակույթի տունը կառուցված է սև բազալտե սրբատաշ և քրքատաշ քարերից և ունի յուրահատուկ տեսք: Շենքը  ոչ մի անգամ չի վերանորոգվել,պատերը տեղ-տեղ թուլացել են,շինությունը ունի ուժեղացման և հիմնանորոգման  խիստ կարիք : Անհրաժեշտ է կատարել ուժեղացման,տանիքապատման, ջեռուցման,սանհանգույցների կառուցման , հարդարման, նոր հատակների կառուցման և նոր բացվածքների իրականացման աշխատանքները :Հիմնանորոգման աշխատանքները ավարտին հասցնելու համար անհրաժեշտ է հատկացնել մոտ 155.0 մլն. դրամ:</t>
  </si>
  <si>
    <t>Շենքը ոչ մի անգամ չի վերանորոգվել  և գտնվում է անմխիթար վիճակում, էլ. սարքավորումները փչացած են և նորմալ չեն գործում, չկա ջեռուցում: Նորմալ աշխատանքային պայմաններ ստեղծելու համար անհրաժեշտ է շտապ կատարել հիմնանորոգման աշխատանքները:</t>
  </si>
  <si>
    <t>Մարզային պահեստային ղեկավարման կետը գտնվում է նկուղային հարկում և ոչ մի անգամ  չի վերանորոգվել: Ժամանակի ընթացքում պատերի խոնավությունը գնալով ավելանում է, անհրաժեշտ է շտապ կատարել ուժեղացման աշխատանքներ:</t>
  </si>
  <si>
    <t>Մշակույթի թունը վնասվել է 1988թ, երկրաշարժից և չի վերանորոգվել: Ժամանակի ընթացքում վթարայնությունը գնալով ավելանում է, անհրաժեշտ էր շտապ կատարել ուժեղացման աշխատանքներ:</t>
  </si>
  <si>
    <t>Այրումի մշակույթի տունը ոչ մի անգամ չի վերանորոգվել: Մշակույթի տունը իրենից ներկայացնում է երկհարկանի/40*25մ/ շինություն:Անհրաժեշտ է կատարել ուժեղացման, հիմնանորոգման , ջեռուցման և բարեկարգման աշխատանքներ:</t>
  </si>
  <si>
    <t>ՀՀ-ում շենքերին և շինություններին վտանգ սպառնացող քարաթափերի տեղամասերի գույքագրում , ինժեներաերկրաբանական և տեղաչափագրման հետազննություններ</t>
  </si>
  <si>
    <t>Հայաստանի Հանրապետությունում շենքերին և շինություններին վտանգ սպառնացող քարաթափերի տեղամասերի գույքագրման աշխատանքների ծրագիրը հաստատելու մասին   ՀՀ կառավարության 29,07,2010թ.N 957-Ն որոշումՀետազննությունների և գուքագրման համար 1,8մլն.դրամ նախատեսված է մարզի Այգեձոր գյուղի քարաթափերի տեղամասի ուսումնասիրության համար, 0,6մլն դրամ-Տավուշ գյուղի քարաթափերի տեղամասի ուսումնասիրության համար</t>
  </si>
  <si>
    <t>Իջևանի պոլիկլինիկայի  /"ԱԱՊԿ" ՓԲԸ/ հիմնանորոգում</t>
  </si>
  <si>
    <t xml:space="preserve">Անհրաժեշտ է կատարել հիմնանորոգման և աշխատանքներ:2009թ ՀՍՆՀ - ի միջոցներով սկսվել են մասնաշենքի ջեռուցման աշխատանքները 30,0մլն. դրամիԽոշորացված հաշվարկների համաձայն անհրաժեշտ է կատարել հետևյալ աշխատանքները նշված գումարների չափով`Պատեր,միջնորմ - 18,0    հատակներ -20.0  բացվածքներ - 15.0             տանիք - 27.0     հարդարում - 15.0       բարեկարգում   - 10.0        </t>
  </si>
  <si>
    <t>ԲՆԱԿՖՈՆԴԻ ԲԱՐԵԼԱՎՈՒՄ</t>
  </si>
  <si>
    <t>Զոհված և հաշմանդամ  ազատամարտիկների  բնակարանային  հարցի  լուծում</t>
  </si>
  <si>
    <t xml:space="preserve"> </t>
  </si>
  <si>
    <t>հազար դրամ</t>
  </si>
  <si>
    <t>կապ. ներդր.</t>
  </si>
  <si>
    <t>սպասող-ական կատարող.</t>
  </si>
  <si>
    <t xml:space="preserve">Ը Ն Դ Ա Մ Ե Ն Ը                                         </t>
  </si>
  <si>
    <t>ԿՐԹԱԿԱՆ ՕԲՅԵԿՏՆԵՐԻ ՀԻՄՆԱՆՈՐՈԳՈՒՄ</t>
  </si>
  <si>
    <t>ԵՐԿՐԱՇԱՐԺԻ ՀԵՏևԱՆՔՈՎ ԱՆՕԹևԱՆ ՄՆԱՑԱԾ ԸՆՏԱՆԻՔՆԵՐԻ ՀԱՄԱՐ ԲՆԱԿԱՐԱՆԱՅԻՆ ՇԻՆԱՐԱՐՈՒԹՅՈՒՆ</t>
  </si>
  <si>
    <t>ՆՈՐ ՀԱՅՏԵՐ</t>
  </si>
  <si>
    <t>ԲԱԶՄԱԲՆԱԿԱՐԱՆ ԲՆԱԿԵԼԻ ՇԵՆՔԵՐԻ ԱՄՐԱՑՈՒՄ-ՎԵՐԱԿԱՆԳՆՈՒՄ</t>
  </si>
  <si>
    <t>ՄՇԱԿՈՒՅԹԱՅԻՆ ՕԲՅԵԿՏՆԵՐԻ ՇԻՆԱՐԱՐՈՒԹՅՈՒՆ</t>
  </si>
  <si>
    <t>ՄՇԱԿՈՒՅԹԱՅԻՆ ՕԲՅԵԿՏՆԵՐԻ ՀԻՄՆԱՆՈՐՈԳՈՒՄ</t>
  </si>
  <si>
    <t xml:space="preserve">ԸՆԴՀԱՆՈՒՐԸ                                         </t>
  </si>
  <si>
    <t>ՆԱԽԱԳԾԱԱՅԻՆ ԱՇԽԱՏԱՆՔՆԵՐ</t>
  </si>
  <si>
    <t>ԱՅԴ ԹՎՈՒՄ</t>
  </si>
  <si>
    <t>Ինժեներաերկրաբանական հետազոտություններ և բնակելի տների տեխնիկական վիճակի հետազոդություններ</t>
  </si>
  <si>
    <t>ՀՀ      ՄԱՐԶՊԵՏԱՐԱՆԻ ՊԱՏՎԻՐԱՏՎՈՒԹՅԱՄԲ</t>
  </si>
  <si>
    <t>ՀՀ          մարզպետարանի աշխատակազմի քաղաքաշինության վարչության պետ՝</t>
  </si>
  <si>
    <t>Իջևանի թիվ 1 դպրոցի հիմնանորոգում</t>
  </si>
  <si>
    <t>Նոյեմբերյանի  երկրաշարժից  տուժած  բնակարան, վերակառուցում/էպիկենտրոն/</t>
  </si>
  <si>
    <t>Նոյեմբերյանի  երկրաշարժից  տուժած  բնակարան, վերակառուցում /էպիկենտրոնից դուրս/</t>
  </si>
  <si>
    <t>ՍՈՂԱՆՔԱՅԻՆ ԵՐԵՎՈՒՅԹՆԵՐԻ ՈՒՍՈՒՄՆԱՍԻՐՈՒԹՅՈՒՆ ԵՎ ՎԹԱՐԱՅԻՆ ՏՆԵՐԻՆ ԱՋԱԿՑՈՒԹՅՈՒՆ</t>
  </si>
  <si>
    <t>Սողանքային  երևույթների  ուսումնասիրություն</t>
  </si>
  <si>
    <t>Սողանքային  երևույթների  վնասված  տների  վերականգնում</t>
  </si>
  <si>
    <t>Իջևան- Հրազդան  երկաթգծի  69 կմ  հակասողանքային միջոցառումներ</t>
  </si>
  <si>
    <t>Իջևան- Հրազդան  երկաթգծի  69 կմ հատվածի սողանքը գտնվում է Հաղարծին գյուղի տարածքում, բնակիչներին սպառնող վտանգի պատճառով տարահանվեցին մոտակա գտնվող տների բնակիչները: Հետագայում հողի զանգվածի իջնելուց կփակվի գետի հունը և այդ սպառնում է փակել միակ ճանապարհը, որը կապում է մազկենտրոնը մայրաքաղաքի հետ, բացի դրանից վտանգը սպառնում է դպոցին և մոտակա բնակելի տներին: Անհրաժեշտ է կառուցել հենապատեր սողանքավտանգ տարածքի երկարությամբ և հնարավորին շատ հողի զանգվածից տեղափոխել գյուղի սահմանից:Իջևան- Հրազդան  երկաթգծի  69 կմ հատվածի հենապատերի երկարությունը կկազմի մոտ մեկ կիլոմետր, իսկ 1 գմ ծավալը կլինի մոտ10խմx1000=10000խմx50000դրամ=500մլն դրամ, իսկ հողային աշխատանքները և աշխատավարձը գումարելով կստանանք 700մլն. Դրամ:</t>
  </si>
  <si>
    <t>Ն.Կ.Աղբյուր   դպրոցի  ավարտում</t>
  </si>
  <si>
    <t>Վ.Կ.Աղբյուր  դպրոցի  ավարտում</t>
  </si>
  <si>
    <t>Իջևան  թ. 3  դպրոց</t>
  </si>
  <si>
    <t>Իջևան  թ. 5   դպրոց</t>
  </si>
  <si>
    <t>Սևքարի    դպրոց</t>
  </si>
  <si>
    <t>Ենոքավան    դպրոց</t>
  </si>
  <si>
    <t>Ակնաղբյուրի    դպրոց</t>
  </si>
  <si>
    <t>Այգեհովիտի    դպրոց</t>
  </si>
  <si>
    <t>Լուսաձոր  8 ամյա    դպրոց</t>
  </si>
  <si>
    <t xml:space="preserve">Վ.Գոշ    դպրոց </t>
  </si>
  <si>
    <t xml:space="preserve">Ն.Գոշ    դպրոց </t>
  </si>
  <si>
    <t xml:space="preserve">Արճիս    դպրոց  </t>
  </si>
  <si>
    <t>Իջևանի վարժարան</t>
  </si>
  <si>
    <t>Նավուրի դպրոց</t>
  </si>
  <si>
    <t>Բերդավանի դպրոց</t>
  </si>
  <si>
    <t>Այրումի դպրոց</t>
  </si>
  <si>
    <t>Կիրանցի դպրոց</t>
  </si>
  <si>
    <t>Գետահովիտի դպրոց</t>
  </si>
  <si>
    <t>Նոյեմբերյանի թիվ 2 դպրոց</t>
  </si>
  <si>
    <t>Գանձաքար    դպրոց</t>
  </si>
  <si>
    <t>Հաղարծին    դպրոց</t>
  </si>
  <si>
    <t>Դիլիջանի թիվ2 դպրոց</t>
  </si>
  <si>
    <t>Դիլիջանի թիվ 5 դպրոց/Անանյանի անվան/</t>
  </si>
  <si>
    <t>Չորաթան    դպրոց</t>
  </si>
  <si>
    <t>Այգեձոր    դպրոց</t>
  </si>
  <si>
    <t>Զորական    դպրոց</t>
  </si>
  <si>
    <t>Թովուզ    դպրոց</t>
  </si>
  <si>
    <t>Ազատամուտ    դպրոց</t>
  </si>
  <si>
    <t>Վազաշենի  դպրոց</t>
  </si>
  <si>
    <t>Բերքաբերի դպրոց</t>
  </si>
  <si>
    <t>Բերդի թիվ 3դպրոց</t>
  </si>
  <si>
    <t>Բերդի թիվ4դպրոց</t>
  </si>
  <si>
    <t>Բերդի  վարժարան</t>
  </si>
  <si>
    <t>Չինարիի դպրոց</t>
  </si>
  <si>
    <t>Չինչինի դպրոց</t>
  </si>
  <si>
    <t>Նորաշենի դպրոց</t>
  </si>
  <si>
    <t>Կողբի թիվ 2 դպրոց</t>
  </si>
  <si>
    <t>Խաչարձանի դպրոց</t>
  </si>
  <si>
    <t>Աղավնավանքի դպրոց</t>
  </si>
  <si>
    <t>Լուսահովիտի դպրոց</t>
  </si>
  <si>
    <t>Այգեպարի դպրոց</t>
  </si>
  <si>
    <t>Բաղանիսի դպրոց</t>
  </si>
  <si>
    <t>Բարեկամավանի դպրոց</t>
  </si>
  <si>
    <t>Լճկաձորի դպրոց</t>
  </si>
  <si>
    <t>Պտղավանի դպրոց</t>
  </si>
  <si>
    <t>Կայան - ավանի դպրոց</t>
  </si>
  <si>
    <t>Դպրոցը մասնակի  վերանորոգվել է 2004թ, Մասնակի վերանորոգվել մասնաշենքի տանիքը կատարվել են մասնակի հարդարման աշխատանքներ:  Անհրաժեշտ է կատարել  դպրոցի տանիքապատման  ջեռուցման և  հարդարման աշխատանքները , կառուցել ջրագծերը, կոյուղագծերը և բոլոր մասնաշենքերում կառուցել կաթսայատուն և սանհանգուցները:250 աշ. կստանան նորմալ դպրոց:</t>
  </si>
  <si>
    <t>Դպրոցը ոչ մի անգամ չի վերանորոգվել: 2007թ, կատարվել են տանիքապատման աշխատանքները:Անհրաժեշտ է կատարել դպրոցի ջեռուցման և  հարդարման աշխատանքները , կառուցել ջրագծերը, կոյուղագծերը և   կառուցել կաթսայատուն և սանհանգուցները:750 աշ. կստանան նորմալ դպրոց:</t>
  </si>
  <si>
    <t>Դպրոցը վերանորոգվել է 2004թ, կատարվել են տանիքապատման, ջեռուցման և հարդարման աշխատանքները:Անհրաժեշտ է կառուցել սանհանգույցները և արտաքին կոյուղագիծը</t>
  </si>
  <si>
    <t>Մասնաշենքը ունի հիմնանորոգման խիստ կարիք:Անհրաժեշտ է կատարել տանիքապատման, ջեռուցման և  հարդարման աշխատանքները , կառուցել ջրագծերը, կոյուղագծերը,  կառուցել կաթսայատուն և սանհանգուցները</t>
  </si>
  <si>
    <t>2004թ, վերանորոգվել են 2 մասնաշենքի տանիքները: Անհրաժեշտ է վերանորոգել 1 մասնաշենքի տանիքը,կատարել , ջեռուցման և  երեք մասնաշենքի հարդարման աշխատանքները , կառուցել ջրագծերը, կոյուղագծերը,  կառուցել կաթսայատուն և սանհանգուցները</t>
  </si>
  <si>
    <t>2004թ, վերանորոգվել է դպրոցի տանիքը:Անհրաժեշտ է կատարել , ջեռուցման և  հարդարման աշխատանքները , կառուցել ջրագծերը, կոյուղագծերը,  կառուցել կաթսայատուն և սանհանգուցները</t>
  </si>
  <si>
    <t>Դպրոցը ոչ մի անգամ չէր վերանորոգվել, 2011թ ՀՀ պետական բյուջեի հաշվին վերանորոգվեց դպրոցի տանիքը և տեղադրվեցին ֆասադային մասի մ/պ պատուհանները: Անհրաժեշտ է կատարել դպրոցի ջեռուցման և  հարդարման աշխատանքները , կառուցել ջրագծերը, կոյուղագծերը և   կառուցել կաթսայատուն և սանհանգուցները, տեղադրել նոր դռներ և նոր պատուհաններ:Մոտ 200 աշակերտ կստանան նորմալ պայմաններում սովորելու հնարավորություն:</t>
  </si>
  <si>
    <t xml:space="preserve">Դպրոցը հիմնանորոգվել է ՀՀ պետական բյուջեի հաշվին 2005-2006թթ, կատարվել են տանիքապատման, հարդարման և բացվածքների իրականացման աշխատանքները: Անհրաժեշտ կառուցել ջրագծերը, կոյուղագծերը և   կառուցել կաթսայատուն և սանհանգուցները:Հիմնանորոգումից հետո 360 աշակերտ և ուսուցչական կոլեկտիվը կստանան նորմալ պայմաններում ուսումնական պրոցեսը անցկացնելու հնարավորություն: </t>
  </si>
  <si>
    <t>Անհրաժեշտ է կատարել դպրոցի տանիքապատման աշխատանքները, ջեռուցման և  հարդարման աշխատանքները , կառուցել ջրագծերը, կոյուղագծերը և   կառուցել կաթսայատուն և սանհանգուցները:</t>
  </si>
  <si>
    <t>Վարժարանը վերանորոգվել է 2012թ. III և IV հրատապ ծրագրերով: ՀՀ պետական բյուջեով հատկացվել է համապատասխանաբար 15,0 և 10,0 մլն. ՀՀ դրամ: Վերանորոգվել են երկու մասնաշենքի տանիքները, մեկ մասնաշենքի հարդարման, բացվածքների տեղադրման , հատակների կառուցման և երկու մասնաշենքի լոկալ ջեռուցման կառուցման աշխատանքները:Անհրաժեշտ է կատարել մեկ մասնաշենքի տանիքապատման, ջեռուցման և  հարդարման աշխատանքները , կառուցել ջրագծերը, կոյուղագծերը,  սանհանգուցները և կատարել տարածքի բարեկարգում:</t>
  </si>
  <si>
    <t>Դպրոցը մասնակի  վերանորոգվել է 2001թ:  2011թ II հրատպ ծրագրով 20,0մլն. ՀՀ դրամի կատարվել են դպրոցի տանիքապատման աշխատանքները, 2012թ. III հրատապ ծրագրով 18,0 մլն. ՀՀ դրամի կատարվել են նոր բացվածքների տեղադրման աշխատանքներ:IV հրատապ ծրագրով հատկացվել է 25,0 մլն ՀՀ դրամ, կշարունակվեն բացվածքների իրականացման և հարդարման աշխատանքները:Անհրաժեշտ է կատարել դպրոցի   ջեռուցման և  հարդարման աշխատանքները , կառուցել ջրագծերը, կոյուղագծերը և  կառուցել սանհանգուցները:252 աշ. կստանան նորմալ դպրոց:</t>
  </si>
  <si>
    <t xml:space="preserve">2004թ, կատարվել են դպրոցի տանիքապատման և ջեռուցման աշխատանքները, 2011թ ՀՀ պետական բյուջեի/28,2մլն. ՀՀ դրամ/ և ՀՍՆՀ-ի հաշվին/10,6մլն ՀՀ դրամ/ վերանորոգվել է դպրոցի մարզադահլիճի մասնաշենքը և հիմնական մասնաշենքի ֆասադային պատուհանների տեղադրման աշխատանքները: 2013թ IV հրատապ ծրագրով 27,442 մլն. ՀՀ դրամի կշարունակվեն վերանորոգման աշխատանքները:Հանդիսությունների սրահի մասնաշենքի և ուսումնական մասնաշենքի մնացած պատուհանները և դռները փտած   են և ձմեռը տեղի է ունենում ջերմային էներգիայի մեծ կորուստ, աշակերտները և ուսուցիչները անցեն կացնում ուսումնական պրոցեսը շատ վատ պայմաններում: Անհրաժեշտ է կատարել դպրոցի հիմնանորոգման աշխատանքները, փոխել հատակները և իրականացնել հարդարման աշխատանքները:Հիմնանորոգումից հետո 549 աշակերտ և ուսուցչական կոլեկտիվը կստանան նորմալ պայմաններում ուսումնական պրոցեսը անցկացնելու հնարավորություն: </t>
  </si>
  <si>
    <t xml:space="preserve">Դպրոցում վերանորոգման աշխատանքներ առաջին անգամ իրականացվել են 2011թ. ՀՀ պետական բյուջեի հաշվին, կատարվել են բացվածքների իրականացման և հարդարման աշխատանքներ 28,8 մլն. դրամի:Անհրաժեշտ է կատարել դպրոցի տանիքապատման աշխատանքները, ջեռուցման և  հարդարման աշխատանքները , կառուցել ջրագծերը, կոյուղագծերը և   կառուցել կաթսայատուն և սանհանգուցները:Հիմնանորոգումից հետո սահմանի վրա գտնվող դպրոցի 105 աշակերտ և ուսուցչական կոլեկտիվը կստանան նորմալ պայմաններում ուսումնական պրոցեսը անցկացնելու հնարավորություն: </t>
  </si>
  <si>
    <t>Դպրոցը հիմնանորոգվել է ՀՀ պետական բյուջեի հաշվին 2004-2006թթ.2013թ. IV հրատապ ծրագրով 15,0 մլն. ՀՀ դրամի մարզադահլիճում կկատարվեն նոր բացվածքների տեղադրման և հարդարման աշխատանքներ:Անհրաժեշտ է կատարել հրաձգարանի և ապաստարանի վերանորոգման և բարեկարգման աշխ-ները, քանի որ դպրոցը ունի բավականին մեծ տարածք:</t>
  </si>
  <si>
    <t>Դպրոցում 2012թ III հրատապ ծրագրով իրականացվել են տանիքապատման աշխատանքներ 11,5 մլն. ՀՀ դրամի: 2013թ. IV հրատապ ծրագրով հատկացված 20,0 մլն ՀՀ դրամի  կկատարվեն վերանորոգման աշխատանքներ: Անհրաժեշտ է կատարել դպրոցի  ջեռուցման, բացվածքների իրականացման և  հարդարման աշխատանքները , կառուցել հատակները, ջրագծերը, կոյուղագծերը և   կառուցել կաթսայատուն և սանհանգուցները:</t>
  </si>
  <si>
    <t>Վարժարանը մասնակի վերանորոգվել է 2012թ III հրատապ ծրագրով հատկացված 10,0 մլն ՀՀ դրամի: Անհրաժեշտ է կատարել ջեռուցման և  հարդարման աշխատանքները , կառուցել ջրագծերը, կոյուղագծերը,  կառուցել կաթսայատուն և սանհանգուցները</t>
  </si>
  <si>
    <t xml:space="preserve">2012թ III հրատապ ծրագրով հատկացված 27,0 մլն. ՀՀ դրամի  վերանորոգվել է դպրոցի տանիքը, կատարվել են սպորտդահլիճի ուժեղացման և վերանորոգման աշխատանքները:Անհրաժեշտ է կատարել բացվածքների  տեղադրման, հատակների վերանորոգման, ջեռուցման և  հարդարման աշխատանքները , կառուցել ջրագծերը, կոյուղագծերը,  կառուցել կաթսայատուն և սանհանգուցները:Հիմնանորոգումից հետո 185 աշակերտ և ուսուցչական կոլեկտիվը կստանան նորմալ պայմաններում ուսումնական պրոցեսը անցկացնելու հնարավորություն: </t>
  </si>
  <si>
    <t>Արծվաբերդի հիմնական դպրոց</t>
  </si>
  <si>
    <t xml:space="preserve">2011թ. ՀՀ պետական բյուջեի հաշվին, հատկացված 28,8 մլն. ՀՀ դրամի կատարվել են տանիքապատման և մասնակի վերանորոգման աշխատանքներ:Անհրաժեշտ է կատարել դպրոցի  ջեռուցման և  հարդարման աշխատանքները , կառուցել ջրագծերը, կոյուղագծերը և   կառուցել կաթսայատուն և սանհանգուցները:Հիմնանորոգումից հետո  աշակերտական և ուսուցչական կոլեկտիվը կստանան նորմալ պայմաններում ուսումնական պրոցեսը անցկացնելու հնարավորություն: </t>
  </si>
  <si>
    <t>1988թ երկրաշարժից փլված 30-ական թվերին կառուցած դպրոցի տարածքում տեղադրվեցին վագոն տնակներ որոնք միացվեցին պատերով և մինչև հիմա դպրոցը գտնվում է այդտեղ: Դպրոցի համար անհրաժեշտ է կառուցել մարզադահլիճ և կատարել դպրոցի հիմնանորոգման աշխատանքներ:</t>
  </si>
  <si>
    <t>2009թ ՀՍՆՀ -ի միջոցներով կատարվել են տանիքապատման աշխատանքներ 36,4 մլն. Դրամի: 2012-2013թթ կավարտվի դպրոցի վերանորոգումը:</t>
  </si>
  <si>
    <t>Սահմանի վրա գտնվող համայնքի դպրոցը ոչ մի անգամ չի վերանորոգվել, բնակիչների մի մասը ուսումնական վատ պայմաններից դրդված տեղափոխում է երախաններին այլ համայնքներ: Դպրոցի նորմալ գործունեության համար անհրաժեշտ է կատարել դպրոցի տանիքապատման , ջեռուցման և  հարդարման աշխատանքները , կառուցել ջրագծերը, կոյուղագծերը և   կառուցել կաթսայատուն և սանհանգուցները:</t>
  </si>
  <si>
    <t xml:space="preserve">Դպրոցը ոչ մի անգամ չի վերանորոգվել:Անհրաժեշտ է կատարել դպրոցի տանիքապատման աշխատանքները, ջեռուցման և  հարդարման աշխատանքները , կառուցել ջրագծերը, կոյուղագծերը և   կառուցել կաթսայատուն և սանհանգուցները:Հիմնանորոգումից հետո 129 աշակերտ և ուսուցչական կոլեկտիվը կստանան նորմալ պայմաններում ուսումնական պրոցեսը անցկացնելու հնարավորություն: </t>
  </si>
  <si>
    <t>Դպրոցը կառուցվել է2005թ.ՀՍՆՀ-ի միջոցներով: 2012թ ավարտվել է դպրոցի կառուցման գործընթացը</t>
  </si>
  <si>
    <t>ԲԱԶՄԱԲՆԱԿԱՐԱՆ ԲՆԱԿԵԼԻ ՇԵՆՔԵՐԻ տանիքների վերանորոգում</t>
  </si>
  <si>
    <t>Հանրապետության բնակֆոնդի պահպանելու համար առաջնահերթ բ/բ բ/շենքերի տանիքները անհրժեշտ է վերանորոգել:</t>
  </si>
  <si>
    <t xml:space="preserve">Սահմանի վրա գտնվող Բարեկամավանի մշակույթի տունը վնասվել է հայ - ադրբեջանական հակամարտության ժամանակ և 2007թ. փլվել է , անհրաժեշտ է կառուցել նոր համայնքային կենտրոն դահլիճով: </t>
  </si>
  <si>
    <t>Գրադարանի շենքը  վերանորոգվել է 2011թ ՀՀ պետական բյուջեի հաշվին, կատարվել 53,6 մլն. ՀՀ դրամի աշխատանքներ: Կատարվել են տանիքապատման, մասնակի բացվածքների իրականացման, հատակների կառուցման և հարդարման աշխատանքներ: Գրադարանում չկա ջեռուցում: Գրադարանում կան հազարավոր կտոր գրքեր, որոնք փչանում են:Նորմալ աշխատանքային պայմաններ ստեղծելու համար անհրաժեշտ է ավարտին հասցնել վերանորոգման աշխատանքները:Աշխատանքները ավարտին հասցնելու համար անհրաժեշտ է մոտ 30,0 մլն. ՀՀ դրամ :</t>
  </si>
  <si>
    <t>2007թ մարզի զարգածման ծրագրով 10,0 մլն ՀՀ դրամ գումարի վերանորոգվել են տանիքը, երկու սենյակում տեղադրվել են նոր պատուհաններ և դռներ և փոխվել է մուտքի դուռը: 2012թ. III հրատապ ծրագրով 14,0 մլն ՀՀ դրամ հատկացված գումարով ավարտին է հասվել վերանորոգումը: Նորմալ աշխատանքային պայմաններ ստեղծելու համար անհրաժեշտ է կատարել ջեռուցման համակարգի կառուցման և բարեկարգման աշխատանքները:</t>
  </si>
  <si>
    <t>2016թ.</t>
  </si>
  <si>
    <t>Կողբի թիվ 1 դպրոց</t>
  </si>
  <si>
    <t xml:space="preserve">Կողբի   մշակույթի  տուն  </t>
  </si>
  <si>
    <t>Մինչև 2000թ. բարերարի կողմից 25,0 մլն ՀՀ դրամի կատարվել են ուժեղացման , նոր սենյակների կառուցման և մասնակի վերանորոգման աշխատանքներ:Շենքը ո գտնվում է անմխիթար վիճակում, էլ. սարքավորումները փչացած են և նորմալ չեն գործում, չկա ջեռուցում: Նորմալ աշխատանքային պայմաններ ստեղծելու համար անհրաժեշտ է շտապ կատարել հիմնանորոգման աշխատանքները:</t>
  </si>
  <si>
    <t>Բերդավանի  մշակույթի  տան  ուժեղացում</t>
  </si>
  <si>
    <t>Շենքը ռմբակոծությունից վնասված է և  ոչ մի անգամ չի վերանորոգվել  և գտնվում է անմխիթար վիճակում, էլ. սարքավորումները փչացած են և նորմալ չեն գործում, չկա ջեռուցում: Նորմալ աշխատանքային պայմաններ ստեղծելու համար անհրաժեշտ է շտապ կատարել հիմնանորոգման աշխատանքները:</t>
  </si>
  <si>
    <t>Չորաթան մշակույթի  տան վերականգնում,</t>
  </si>
  <si>
    <t>Չինչին մշակույթի  տան վերականգնում,</t>
  </si>
  <si>
    <t>Կոթիի  մշակույթի   տան վերականգնում</t>
  </si>
  <si>
    <t>Ռմբակոծությունից վթարված մշակութի տունը վերանորոգվել է 2004թ., 25,0 մլն. ՀՀ դրամի կատարվել են ուժեղացման աշխատանքներ, տանիքապատման աշխատանքներ և մասնակի կոսմետիկ վերանորոգման աշխատանքներ:Անհրաժեշտ է կատարել ջեռուցման համակարգի կառուցման, բացվածքների իրականացման, հարդարման և բարեկարգման աշխատանքներ:</t>
  </si>
  <si>
    <t>Գանձաքարի   մշակույթի  տուն</t>
  </si>
  <si>
    <t xml:space="preserve">Մշակույթի տունը ոչ մի անգամ չի վերանորոգվել և ունի խիստ հիմնանորոգման կարիք: </t>
  </si>
  <si>
    <t>Գետահովիտի   մշակույթի  տուն</t>
  </si>
  <si>
    <t>Ենոքավանի   մշակույթի  տուն</t>
  </si>
  <si>
    <t>Աչաջուրի   մշակույթի  տուն</t>
  </si>
  <si>
    <t>Մշակույթի տունը վերանոգվել է 2004թ. 25,0 մլն. ՀՀ դրամի փոխվել են ֆասադային մասի պատուհանները և բոլոր դռները, վերանորոգվել են սանհանգուցները, դահլիճը և նախասրահը: Անհրաժեշտ է կատարել ջեռուցման համակարգի կառուցման, տանիքի վերանորոգման և բարեկարգման աշխատանքները:</t>
  </si>
  <si>
    <t>Համայնքում չկա մշակույթի տուն և անհրաժեշտ է կառուցել :</t>
  </si>
  <si>
    <t xml:space="preserve">Աղավնավանքի   մշակույթի  տուն </t>
  </si>
  <si>
    <t>Մշակույթի տունը վերանոգվել է 2004թ. 24,056 մլն. ՀՀ դրամի կատարվել են տանիքապատման և հարդարման աշխատանքները: վ Անհրաժեշտ է կատարել ջեռուցման համակարգի և  սանհանգուցների կառուցման, նոր պատուհանների տեղադրման և բարեկարգման աշխատանքներ:</t>
  </si>
  <si>
    <t>Սարիգյուղի   մշակույթի  տուն</t>
  </si>
  <si>
    <t>Մշակույթի տունը վոչ մի անգամ չի վերանորոգվել: Հայ-ադրբեջանական հակամարտության ժամանակ մոտ երեք տարի այստեղ տեղակայված էր ազատամարտիկների ջոկատը: Քանդվել և վառարանում վառվել են հատակները, փայտե միջնորմները և ներսի դռների մեծ մասը: Տանիքը վնասված է ռմբակոծությունից և անձրևների և ձնհալի ժամանակ ջրերը լցվում են ներս, այդ պատճառուվ վնասվել են նաև պատերը:</t>
  </si>
  <si>
    <t>Պառավաքարի   մշակույթի  տուն</t>
  </si>
  <si>
    <t>2011թ. Հրատապ ծրագրով 20,0 մլն. ՀՀ դրամի վերանորոգվեց մշակույթի տան տանիքը, իսկ ՀՍՆՀ-ի միջոցներով 2011-2012թթ.  107 մլն. ՀՀ դրամի կատարվեցին հիմնանորոգման աշխատանքները:Աշխատանքները ավարտված են:</t>
  </si>
  <si>
    <t xml:space="preserve">2005թ. ուժեղ քամիների հետևանքով քանդած քամիների հետևանքով քանդվել էր մշակույթի տան տանիքը, անձրևաջրերը փչացրել էին շենքի ներսի պատերը և հատակները: Հատկացված 29,0 մլն դրամով վերանորոգվեց տանիքը, օգտագործելով մոտ 40% նոր նյութեր, վերանորոգվեցին պատուհանները և դռները, կատարվեցին հատակների վերանորոգման և հարդարման աշխատանքներ: Անհրաժեշտ է կառուցել ջեռուցման համակարգ և սանհանգույցներ, կատարել հարդարման աշխատանքներ: </t>
  </si>
  <si>
    <t>Նավուրի   մշակույթի  տուն</t>
  </si>
  <si>
    <t>Այգեհովիտի   մշակույթի  տուն</t>
  </si>
  <si>
    <t>Բերդի  թանգարանի  վերանորոգում</t>
  </si>
  <si>
    <t>2004թ. 4,0 մլն. ՀՀ դրամի կատարվել են տանիքապատման և մասնակի վերանորոգման աշխատանքներ: Անհրաժեշտ է կառուցել ջեռուցման համակարգ, վերանորոգել հատակները, բացվածքները և բարեկարգել տարածքը:</t>
  </si>
  <si>
    <t>Ակնաղբյուրի   մշակույթի  տան   կառուցում</t>
  </si>
  <si>
    <t>Գյուղում չկա մշակույթի տուն, կարելի է կառուցել բազմաֆունկցիոնալ սրահ:</t>
  </si>
  <si>
    <t>Լուսահովիտի մշակույթի տուն</t>
  </si>
  <si>
    <t>Աճարկուտի մշակույթի տան կառուցում</t>
  </si>
  <si>
    <t>Վ.Կ.Աղբյուրի մշակույթի տուն</t>
  </si>
  <si>
    <t>Վ. Ծաղկավանի մշակույթի տուն</t>
  </si>
  <si>
    <t>Վարագավանի մշակույթի տուն</t>
  </si>
  <si>
    <t>Նոյեմբերյանի մշակույթի տուն</t>
  </si>
  <si>
    <t>Մշակույթի տունը վերանորոգվել է 2003թ, 52,95մլն ՀՀ դրամի կատարվել են տանիքապատման, ուժեղացման, արտաքին ջրագծերի և կոյուղագծերի իրականացման, նոր սենյակների կառուցման, միջանցքների հատակների կառուցման աշխատանքներ:Անհրաժեշտ է կառուցել ջեռուցման համակարգ, սանհանգույցներ, դահլիճի հարդարման աշխատանքներ, տեղադրել նոր պատուհաններ և դռներ:</t>
  </si>
  <si>
    <t>Արճիսի մշակույթի տուն</t>
  </si>
  <si>
    <t>Ոսկևանի մշակույթի տուն</t>
  </si>
  <si>
    <t>Հաղթանակի մշակույթի տուն</t>
  </si>
  <si>
    <t>Նոյեմբերյանի մարզահամալիր</t>
  </si>
  <si>
    <t>Մարզահամալիրը կառուցվել է 2007-2011թթ, անհրաժեշտ է կառուցել տրիբունաների մնացած մասը,տեղադրել ցուցատաղտակ, իրականացնել արտաքին լուսավորությունը, ինչը հնարավորություն կտա մարզահամալիրում մրցումներ անցկացնել:</t>
  </si>
  <si>
    <t>Իջևան քաղաքում թիվ 3 դպրոցի հարևանությամն գտնվող ֆուտբոլի դաշտի վերակառուցում համալիրի</t>
  </si>
  <si>
    <t>Իջևանի ֆուտբոլային ակումբի պարապմունքները և Հայաստանի առաջնության խաղեր անցկացնելու համար համայնքում չկա հնարավորություն: Վերակառուցելով դաշտը համայնքի բնակիչները հնարավորություն կունենան դիտել թիմի խաղերը, իսկ դպրոցի աշակերտները հնարավորություն կունենան դրսում անցկացնել ֆիզկուլտուրայի դասերը:</t>
  </si>
  <si>
    <t>ՀՀ Տավուշի մարզում գտնվող Պատմամշակութային հուշարձաններ</t>
  </si>
  <si>
    <t>Շխմուրադի վանական համալիր</t>
  </si>
  <si>
    <t>Անհրաժեշտ են նախագծանախահաշվային թաստաթղթեր, գումարները ճշտելու համար</t>
  </si>
  <si>
    <t>Առաքելոց վանական համալիր</t>
  </si>
  <si>
    <t>Կիրանց վանական համալիր</t>
  </si>
  <si>
    <t>Ջուխտակ վանական համալիր</t>
  </si>
  <si>
    <t>Նոր Վարագավանք վանական համալիր</t>
  </si>
  <si>
    <t>Մակարավանք վանական համալիրի հիմքային հատվածների ամրացում</t>
  </si>
  <si>
    <t xml:space="preserve">Դպրոցը կառուցվել է 1979թ. 1999թ-ին դպրոցում կատարվել են մասնակի  վերանորոգման աշխատանքներ 16.196 մլն դրամի,2004թ-ին,`1.9մլն դրամի և 2005թ-ին,`80.0մլն դրամ:Վերանորոգվել են դպրոցի  տանիքներըը, կատարվել են լոկալ ջեռուցման իրականացման և երկու մասնաշենքի նոր պատուհանների տեղադրման և  հարդարման աշխատանքները: Անհրաժեշտ է    կատարել մեկ մասնաշենքի տանիքապատման նոր բացվածքների իրականացման,նոր հատակների կառուցման  և հարդարման աշխատանքները: Հիմնանորոգման աշխատանքները ավարտին հասցնելու համար անհրաժեշտ է հատկացնել մոտ 80.5 մլն. դրամ:Առաջին փուլում կկատարվեն սպորտդահլիճի ուժեղացման, վերանորոգման և հատակների կառուցման աշխատանքները: </t>
  </si>
  <si>
    <t>Բագրատաշենի թիվ 2 դպրոց</t>
  </si>
  <si>
    <t>1-ին եռամսյակ</t>
  </si>
  <si>
    <t>2-րդ եռամսյակ</t>
  </si>
  <si>
    <t>3-րդ եռամսյակ</t>
  </si>
  <si>
    <t>4-րդ եռամսյակ</t>
  </si>
  <si>
    <t>այդ թվում`</t>
  </si>
  <si>
    <t>Հ/Հ</t>
  </si>
  <si>
    <t>2007թ, կատարվել են դպրոցի տանիքի վերանորոգման աշխատանքները, անհրաժեշտ է հիմնանորոգել դպրոցը: 2013 թ ՀՍՆՀ-ի ֆինանսավորմամբ վերանորոգվել է դպրոցի մասնաշենքը:</t>
  </si>
  <si>
    <t>Բագրատաշենի թիվ 1դպրոց</t>
  </si>
  <si>
    <t>Դպրոցը կառուցվել է 2003թ.,սպորտդահլիճի ծածկի կրող հեծանները ճաքել են և անհրաժեշտ է կատարել ուժեղացման աշխատանքներ:</t>
  </si>
  <si>
    <t>Ն.Ծաղկավանի դպրոց</t>
  </si>
  <si>
    <t>Ձև 1 - կապ (աղյուսակ 1)</t>
  </si>
  <si>
    <t>1.1  Ծրագրի անվանումը</t>
  </si>
  <si>
    <t>Գործառական դասակարգման կոդերը Բաժին/Խումբ/Դաս</t>
  </si>
  <si>
    <t>Տարբերությունը(+/-)</t>
  </si>
  <si>
    <t>Ա</t>
  </si>
  <si>
    <t>Բ</t>
  </si>
  <si>
    <t>Ընթացիկ ծախսերին (առանց հանրությանը տրամադրվող տրանսֆերտների) առնչվող ծրագրեր</t>
  </si>
  <si>
    <t>09-06-01</t>
  </si>
  <si>
    <t>Ընդամենը ծրագրերով</t>
  </si>
  <si>
    <t>Ծրագիր 1 Իջևանի կենտրոնական գրադարանի հիմնանորոգում</t>
  </si>
  <si>
    <t>08-02-01</t>
  </si>
  <si>
    <t>Ծրագիր 2 Իջևանի Մշակույթի տան հիմնանորոգում</t>
  </si>
  <si>
    <t>08-02-03</t>
  </si>
  <si>
    <t>Ծրագիր 3  Մարզային պահեստային ղեկավարման կետի հիմնանորոգում</t>
  </si>
  <si>
    <t>Ծրագիր 4 Սևքարի Մշակույթի տան հիմնանորոգում</t>
  </si>
  <si>
    <t>Ծրագիր5 Ազատամուտի  Մշակույթի տան հիմնանորոգում</t>
  </si>
  <si>
    <t>Ծրագիր6 Խաշթառակի Մշակույթի տան հիմնանորոգում</t>
  </si>
  <si>
    <t>Ծրագիր 1 ԲԳՎ - ների տրամադրում</t>
  </si>
  <si>
    <t>Ծրագիր 2 Նոյեմբերյանի  երկրաշարժից  տուժած  բնակարան, վերակառուցում</t>
  </si>
  <si>
    <t>Ծրագիր 3Սողանքային  երևույթների  ուսումնասիրություն</t>
  </si>
  <si>
    <t>Ծրագիր 4Սողանքային  երևույթների  վնասված  տների  վերականգնում</t>
  </si>
  <si>
    <t>Ծրագիր 5Իջևան- Հրազդան  երկաթգծի  69 կմ  հակասողանքային միջոցառումներ</t>
  </si>
  <si>
    <t>Ծրագիր 6 Զոհված և հաշմանդամ  ազատամարտիկների  բնակարանային  հարցի  լուծում</t>
  </si>
  <si>
    <t xml:space="preserve">Ծրագիր 7     Մարզի 21 համայնքների գլխավոր  հատակագծերի կազմում </t>
  </si>
  <si>
    <t>Ծրագիր 8   Նախագծային աշխատանքների իրականացում</t>
  </si>
  <si>
    <t xml:space="preserve">Ծրագիր 1 Իջևանի քաղաքապետարանի անավարտ վարչական շենքի ավարտում </t>
  </si>
  <si>
    <t>Ընդամենը ծրագրով</t>
  </si>
  <si>
    <t>Ծրագիր 1 Բազմաբնակարան  բ/շ տանիքների վերանորոգում</t>
  </si>
  <si>
    <t>Ծրագիր 2 Այրումի անավարտ բ/շ ավարտում</t>
  </si>
  <si>
    <t>Ծրագիր 3           Դիլիջանի բ/շենքերի վերանորոգում</t>
  </si>
  <si>
    <t>Ծրագիր 4          Դեղձավանի 4 բնակելի տների կառուցում</t>
  </si>
  <si>
    <t>Ծրագիր 5         Լճկաձորի 4   կոտեջի կառուցում</t>
  </si>
  <si>
    <t>Ծրագիր 6          Գոշի անավարտ բնակելի տների  կառուցում</t>
  </si>
  <si>
    <t>Ծրագիր 7          Բյուջեից համայնքներին սուբսիդիաների տրամադրում</t>
  </si>
  <si>
    <t>01-05-01</t>
  </si>
  <si>
    <t>Ընդհանուրը</t>
  </si>
  <si>
    <t>08-02-04</t>
  </si>
  <si>
    <t>2017թ.</t>
  </si>
  <si>
    <t>Դպրոցը մասնակի վերանորոգվել է 2004թ, կատարվել են տանիքապատման և կոսմետիկ հարդարման աշխատանքները:Անհրաժեշտ է կառուցել ջեռուցման սիստեմ և կատարել հիմնական մասնաշենքի ուժեղացման աշխատանքներ:</t>
  </si>
  <si>
    <t>Դպրոցը ոչ մի անգամ չի վերանորոգվել: 2011թ. հրատապ ծրագրով հատկացվել է 28,8մլն. ՀՀ դրամ, կատարվել են դպրոցի տանիքապատման աշխատանքները, 2012թ.III հրատապ ծրագրով 14,0մլն.ՀՀ դրամի կատարվել են մեկ մասնաշենքի սանհանգույցների կառուցման աշխատանքները և սպորտդահլիճի տանիքի կառուցման աշխատանքները:Անհրաժեշտ է կատարել դպրոցի  ջեռուցման և  հարդարման աշխատանքները , կառուցել ջրագծերը, կոյուղագծերը և   կառուցել կաթսայատուն և սանհանգուցներ374 աշ. կստանան նորմալ դպրոց:</t>
  </si>
  <si>
    <t>Դպրոցը ոչ մի անգամ չի վերանորոգվել: 2014թ հրատապ ծրագրով կատարվել են դպրոցի տանիքապատման աշխատանքները:Անհրաժեշտ է կատարել դպրոցի  ջեռուցման և  հարդարման աշխատանքները , կառուցել ջրագծերը, կոյուղագծերը և   կառուցել կաթսայատուն և սանհանգուցները:91 աշ. կստանան նորմալ դպրոց:</t>
  </si>
  <si>
    <t xml:space="preserve">2005-2006թթ, կատարվել են հիմնական մասնաշենքի ջեռուցման և մարզադահլիճի մասնաշենքի տանիքապատման և մասնակի հիմնանորոգման աշխատանքները:Անհրաժեշտ է կատարել դպրոցի տանիքապատման ,մարզադահլիճի  ջեռուցման և  հարդարման աշխատանքները:Հիմնանորոգումից հետո 374 աշակերտ և ուսուցչական կոլեկտիվը կստանան նորմալ պայմաններում ուսումնական պրոցեսը անցկացնելու հնարավորություն: </t>
  </si>
  <si>
    <t xml:space="preserve">2011թ ՀՀ պետական բյուջեի հաշվին 11,5 մլն ՀՀ դրամի կատարվել են դպրոցի տանիքապատման աշխատանքները:Անհրաժեշտ է կատարել դպրոցի  ջեռուցման և  հարդարման աշխատանքները , կառուցել ջրագծերը, կոյուղագծերը և   կառուցել կաթսայատուն և սանհանգուցները:Հիմնանորոգումից հետ50 աշակերտ և ուսուցչական կոլեկտիվը կստանան նորմալ պայմաններում ուսումնական պրոցեսը անցկացնելու հնարավորություն: </t>
  </si>
  <si>
    <t>Այգեպարի  համայնքային կենտրոնի կառուցում, ապաստարանով</t>
  </si>
  <si>
    <t>Սահմանի վրա գտնվող Այգեպար համայնքին չունի համայնքային կենտրոն և ապաստարան, անհրաժոշտ է կառուցել</t>
  </si>
  <si>
    <t>Աճարկուտի   համայնքային կենտրոն</t>
  </si>
  <si>
    <t>Բերքաբերի մշակույթի տունը և գյուղապետարանը գտնվում են նույն շենքում:Մասնաշենքը վնասվել է հայ-ադրբեջանական հակամարտության ժամանակ և ոչ մի անգամ չի վերանորոգվել: Մշակույթի տունը իրենից ներկայացնում է երկհարկանի/40*25մ/ շինություն:2011թ. ՀՀ պետական բյուջեի հաշվին հատկացվել է 18,0 մլն. ՀՀ դրամ:Վերանորոգվել է շենքի տանիքը , կատարվել ենուժեղացման աշխատանքներ, տեղադրվել են նոր պատուհաններ և մուտքի դուռը : 2014թ. ռմբակոծությունների ժամանակ ավելի է մեծացել վնասվածությունը:Անհրաժեշտ է կատարել  ուժեղացման,հիմնանորոգման , ջեռուցման և բարեկարգման աշխատանքներ:</t>
  </si>
  <si>
    <t>Մոսեսգեղ համայնքի համայնքային կենտրոնի վերանորոգում</t>
  </si>
  <si>
    <t>Տավուշի  համայնքային  կենտրոնի  կառ,</t>
  </si>
  <si>
    <t>Համայնքային կենտրոնը շատ հին փայտաշեն կառույց է: Պատերը և ծածկերը փայտից են, միայն տանիքի վերանորոգման համար անհրաժեշտ է մոտ 30,0մլն դրամ: Նպատակահարմար է կառուցել նոր համայնքային կենտրոն:Հին կենտրոնի վատ վիճակի պատճառով համայնքապետարանը ժամանակավոր տեղափոխվել է մշակույթի տուն և զբաղեցնում է երկու փոքր սենյակ:</t>
  </si>
  <si>
    <t>Հաղթանակի բուժկետի վերանորոգում</t>
  </si>
  <si>
    <t>Համայնքի բուժկետը գտնվում է շատ վատ վիճակում, իսկ մոտակա բուժկետը գտնվում է Զորականում և անհրաժեշտության դեպքում շատ դժվար է այնտեղ հիվանդին հասցնելը</t>
  </si>
  <si>
    <t xml:space="preserve">Դեբեդավանի  համայնքային կենտրոն </t>
  </si>
  <si>
    <t>Դեբեդավանի  հանդիսությունների սրահի կառուցում</t>
  </si>
  <si>
    <t>Բհակիչների խնդրանք</t>
  </si>
  <si>
    <t>Սարիգյուղի  հանդիսությունների սրահի կառուցում</t>
  </si>
  <si>
    <t>Սարիգյուղի  համայնքային կենտրոնի վերանորոգում</t>
  </si>
  <si>
    <t xml:space="preserve">Համայնքային կենտրոնը կառուցվել է 1950-ական թվերին և ոչ մի անգամ չի վերանորոգվել, անհրաժեշտ է կատարել ամրացման աշխատանքներ և ամբողջովին վերանորոգել շենքը </t>
  </si>
  <si>
    <t>Դիլիջան քաղաքում լողավազանի կառուցում</t>
  </si>
  <si>
    <t>Դիլիջանի քաղաքում չկա լողավազան և բանկիչների  հարցումից ելնելով այդ խնդիրը ընդունվել է որպես առաջնահերթ</t>
  </si>
  <si>
    <t>Այգեձորում սպորտ դահլիճի կառուցում</t>
  </si>
  <si>
    <t>Համայքում գործում են տարբեր սպորտային խմբակներ, բայց համայնքում չկա նորմալ սպորտ դպրոց և բնակիչների խնդրանքով այդ հարցը ընդգրկվել է ՄԺԾ ծրագրում</t>
  </si>
  <si>
    <t>Չինչինի  համայնքային կենտրոն</t>
  </si>
  <si>
    <t>Այգեհովիտ համայնքում ապաստարանի կառուցում</t>
  </si>
  <si>
    <t>Այգեհովիհ սահմանային համայնքում չկա ապաստարան և ռմբակոծության ժամանակ դառնում է անհնարին բնակչության անվտանգություն ապահովել</t>
  </si>
  <si>
    <t>Բաղանիսի  հանդիսությունների սրահի կառուցում</t>
  </si>
  <si>
    <t>Կողբի երաժշտական դպրոցի ուժեղացում և վերանորոգում</t>
  </si>
  <si>
    <t>Երաշտական դպրոցը միակն է համայնքում, կառուցվել է 1960-ական թվերին, ոչ մի անգամ չի վերանորոգվել և հիմա գտնվում է վթարային վիճակում, անհրաժեշտ է կատարել հիմքերի և պատերի ուժեղացման աշխատանքներ և վերանորոգել շինությունը</t>
  </si>
  <si>
    <t>Ոսկևանի հանդիսությունների սրահի կառուցում</t>
  </si>
  <si>
    <t>Համայնքը չունի մշակույթի տուն և սրահ միջոցառումներ անցկացնելու համար և այդ հարցը բնակիչների համար հանդիսանում է առաջնահերթ</t>
  </si>
  <si>
    <t>Իծաքարի հանդիսությունների սրահի և մարզադահլիճի կառուցում</t>
  </si>
  <si>
    <t>Դիտավանի  մշակույթի  տուն</t>
  </si>
  <si>
    <t>Դիտավանի հանդիսությունների սրահի և մարզադահլիճի կառուցում</t>
  </si>
  <si>
    <t>Համայնքը չունի սրահ սպորտային խմբակների և միջոցառումներ անցկացնելու համար, այդ հարցը բնակիչների համար հանդիսանում է առաջնահերթ</t>
  </si>
  <si>
    <t xml:space="preserve">2011թ ՀՀ պետական բյուջեի հաշվին հրատապ ծրագրով 10,0 մլն. ՀՀ դրամի կատարվել են դպրոցի տանիքապատման աշխատանքներըԱնհրաժեշտ է կատարել դպրոցի տանիքապատման աշխատանքները, կառուցել սպորտ դահլիճ, իրականացնել ջեռուցման և  հարդարման աշխատանքները , կառուցել ջրագծերը, կոյուղագծերը և   կառուցել կաթսայատուն և սանհանգուցները:Հիմնանորոգումից հետո 70 աշակերտ և ուսուցչական կոլեկտիվը կստանան նորմալ պայմաններում ուսումնական պրոցեսը անցկացնելու հնարավորություն: </t>
  </si>
  <si>
    <t>Արծվաբերդի միջնակարգ դպրոց</t>
  </si>
  <si>
    <t>Դպրոցը վերանորոգվել է 2014թ, կատարվել են տանիքապատման և հարդարման աշխատանքները:Անհրաժեշտ է կառուցել ջեռուցման համակարգ և կառուցել սպորտդահլիճ</t>
  </si>
  <si>
    <t>Չորաթանի համայնքային կենտրոնի վերանորոգում</t>
  </si>
  <si>
    <t>2014թ հրատապ ծրագրով նախատեսվում էր կատարել տանիքապատման աշխատանքներ, բայց բյուջեի փոփոխության պատճառով այդ աշխատանքները հետաձգվեցին</t>
  </si>
  <si>
    <t>Արծվաբերդի մանկապարտեզի կառուցում</t>
  </si>
  <si>
    <t>Համայնքում չկա մանկապարտեզ և համայնքապետարանը իր միջոցներով չի կարող այն կառուցել :</t>
  </si>
  <si>
    <t>Բաղանիսի մանկապարտեզի կառուցում</t>
  </si>
  <si>
    <t>Ոսկեպարի մանկապարտեզի կառուցում</t>
  </si>
  <si>
    <t>Այգեձորի մանկապարտեզի վերանորոգում</t>
  </si>
  <si>
    <t>Մանկապարտեզը ոչ մի անգամ չի վերանորոգվել և սահմանաին համայնքի երեխանների անվտանգությունը ապահովելու համար անհրաժեշտ է վերանորոգել շենքը իրականացնելով նաև ամրացման աշխատանքներ</t>
  </si>
  <si>
    <t>Նավուրի  մանկապարտեզի կառուցում</t>
  </si>
  <si>
    <t>Սարիգյուղի   մանկապարտեզի կառուցում</t>
  </si>
  <si>
    <t>Պառավաքարի  մանկապարտեզի վերանորոգում</t>
  </si>
  <si>
    <t>Վազաշենի  մանկապարտեզի վերանորոգում</t>
  </si>
  <si>
    <t>Հաղթանակի   մանկապարտեզի վերանորոգում</t>
  </si>
  <si>
    <t xml:space="preserve">Մանկապարտեզը ոչ մի անգամ չի վերանորոգվել և  համայնքի երեխանների անվտանգությունը ապահովելու համար անհրաժեշտ է վերանորոգել շենքը </t>
  </si>
  <si>
    <t>Սողանքներից, հրետակոծությունից  և երկրաշարժից վնասված բնակարահհերի վերականգնում, համայնքների գլխ. հատակագծերի կազմում,օբյեկտների նախագծերի կազմում</t>
  </si>
  <si>
    <t>Բնական աղետներից և ռազմական գործողություններից տուժած ազգաբնակչությանը, գրադարաններ, մշակույթի տներ, համայնքային կենտրոններ -57 օբյեկտ</t>
  </si>
  <si>
    <t>Մարզում գրանցված են զոհված  և հաշմանդամ ազատամարտիկների 112 ընտանիք ուրոնք սպասում են բնակարանային հարցի լուծմանը:Մեկ ընտանիքին տրամադրելով 3,5-4,0 մլն. Դրամ կստանանք 400մլն. դրամ:</t>
  </si>
  <si>
    <t>2015թ</t>
  </si>
  <si>
    <t>Դիտավանի  դպրոց</t>
  </si>
  <si>
    <t xml:space="preserve">Տավուշի   մշակույթի  տոան  </t>
  </si>
  <si>
    <t>Պառավաքարի դպրոց</t>
  </si>
  <si>
    <t>5.1 Տարածքային զարգացման ընդհանուր նպատակների և գերակայությունների իրագործմանը նպաստելու նկարագիրն ըստ օբյեկտների</t>
  </si>
  <si>
    <t>Ծրագիր</t>
  </si>
  <si>
    <t>Շարունակական</t>
  </si>
  <si>
    <t>Նոր հայտեր</t>
  </si>
  <si>
    <t>Ընդհանուր</t>
  </si>
  <si>
    <t>5.2 ՀՀ մարզերի սոցիալ-տնտեսական զարգացման քառամյա ծրագրերի հարաբերակցությունը ՄԺԾԾ-ի հետ ըստ ծրագրերի(ֆինանսական ցուցանիշներ)</t>
  </si>
  <si>
    <t>2018թ.</t>
  </si>
  <si>
    <t>Կրթություն</t>
  </si>
  <si>
    <t>Մշակույթ</t>
  </si>
  <si>
    <t>Սպորտ</t>
  </si>
  <si>
    <t>Առողջապահություն</t>
  </si>
  <si>
    <t>Բնակարանաշինություն</t>
  </si>
  <si>
    <t>2019թ.</t>
  </si>
  <si>
    <t>2007-2011թթ կառուցվել է մարզադահլիճի մասնաշենքը և կատարվել են բարեկարգման աշխատանքներ: Կրակոցների հետևանքով տանիքը վնասվել է և անձրևաջրերը լցվում են սպորտդահլիճ ինչի հետևանքով հատակները խոնավանում են և հնարավոր է շատ շուտ փտեն: Ուսումնական մասնաշենքը նույնպես ունի վերանորոգման կարիք:</t>
  </si>
  <si>
    <t>2015թ քամիների հետևանքով վնասվել է տանիքը, հատկացված 140հազ.դրամ գումարով  հին նյութերով կատարվել են տանիքի վերանորոգման աշխատանքներ, բայց անհրաժեշտ է  կատարել տանիքի նորմալ վերանորոգում և վերանորոգել անձրևներից վնասված դասասենյակների պատերը:</t>
  </si>
  <si>
    <t>Համայնքային կենտրոնը քանդվել է 1988թ, երկրաշարժից:2013թ. IV հրատապ ծրագրով գյուղապետարանի հին շենքին ավելացվել է երկրորդ հարկը և վերանորոգվել է առաջին հարկը, հետագայում անհրաժեշտ կլինի կառուցել ջեռուցման համակարգը: Գյուղը կունենա համայնքային կենտրոն:</t>
  </si>
  <si>
    <t>Մարզային օբյեկտներ</t>
  </si>
  <si>
    <t xml:space="preserve">Ջուջևանի   մշակույթի   տուն </t>
  </si>
  <si>
    <t>ՀՀ Տավուշի մարզի տարածքային հատակագծման նախագծի մշակում (Դիլիջանի  տարածաշրջանի համայնքների (բնակավայրերի) գլխավոր հատակագծերի ներառմամբ)</t>
  </si>
  <si>
    <t>Գոշի գյուղական համայնքի պարզեցված գլխավոր հատակագծի մշակում-6463.9</t>
  </si>
  <si>
    <t>Աղավնավանքի գյուղական համայնքի պարզեցված գլխավոր հատակագծի մշակում-3313.8</t>
  </si>
  <si>
    <t>Թեղուտի գյուղական համայնքի պարզեցված գլխավոր հատակագծի մշակում-6753.0</t>
  </si>
  <si>
    <t>Խաչարձանի գյուղական համայնքի պարզեցված գլխավոր հատակագծի մշակում-3029.0</t>
  </si>
  <si>
    <t>ԴԻԼԻՋԱՆԻ ՔԱՂԱՔԱՅԻՆ ՀԱՄԱՅՆՔԻ ԶԱՐԳԱՑՄԱՆ ՄԻՋՈՑԱՌՈՒՄՆԵՐ</t>
  </si>
  <si>
    <t>Ոսկևանի դպրոցի վերանորոգում և պաշտպանիչ հենապատի կառուցում</t>
  </si>
  <si>
    <t>Ծրագիր 14 Դեբեդավանի  համայնքային կենտրոնի կառուցում</t>
  </si>
  <si>
    <t>Իջևանի Աբովյան փող. Թիվ 8,10,,16,18, 24  բ/շ</t>
  </si>
  <si>
    <t xml:space="preserve">Բ/շենքերը  կառուցվել են 1950 ական թվականներին,: Ժամանակի ընթացքում տանիքների փայտամասերը և ասբոշիֆերը քայքայվել են, վթարայնությունը գնալով ավելանում է, անհրաժեշտ է շտապ կատարել ուժեղացման աշխատանքներ, հակառակ դեպքում 130 ընտանիք կարողեն մնալ անօթևան:Բնակելի տների  տանիքի մակերեսը կազմում է մոտ2000քմ. վերանորոգման   համար անհրաժեշտ է փայտանյութ, թիթեղ և այլ նյութեր, նույնպես անհրաժեշտ է կատարել ուժեղացման աշխատանքներ,  յուրաքանչյուր շենքի համար կպահանջվի մոտ 20,0մլն. դրամ: </t>
  </si>
  <si>
    <t>2016թ</t>
  </si>
  <si>
    <t>2020թ</t>
  </si>
  <si>
    <t>2015թ. Ավարտվել են շինարարական աշխատանքները, բարերարների կողմից կատարվում են լողավազանի վերակառուցման աշխատանքները:</t>
  </si>
  <si>
    <t>Բ/շ անավարտ է մնացել 90-ական թվականներից, չեն  ապահովված շինության պահպանման պայմանները:  Անհրաժեշտ է կառուցել տանիքը/900քմ-համար փայտանյութ,թիթեղ, խարամ, բետոն,հակահրդեհային լուծույթ և այլ նյութերի և աշխատանքների համար անհրաժեշտ է մոտ  10,0մլն. դրամ, պատերի և միջնորմերի համար -10,0մլն դրամ,հարդարման համար - 35,0մլն. դրամ, բացվածքների համար 10,0մլն. դրամ:</t>
  </si>
  <si>
    <t>2. ՙՀՀ 2016թ. պետական բյուջեի մասին՚ ՀՀ օրենքով ոլորտի համար սահ­ման­­ված ընդհանուր հատկացումները</t>
  </si>
  <si>
    <t>Դպրոցը ոչ մի անգամ չի վերանորոգվել և գտնվում է անմխիթար վիճակում:2013թ IV հրատապ ծրագրով 9,6մլն. ՀՀ դրամի կկատարվեն դպրոցի տանիքապատման աշխատանքներ:Անհրաժեշտ է կատարել դպրոցի ջեռուցման և  հարդարման աշխատանքները , կառուցել ջրագծերը, կոյուղագծերը և   կառուցել կաթսայատուն , սանհանգուցները և կատարել բարեկարգման աշխ-ները:Հիմնանորոգումից հետո 146 աշակերտ և ուսուցչական կոլեկտիվը կստանան նորմալ պայմաններում ուսումնական պրոցեսը անցկացնելու հնարավորություն: 2016թ ՀՀ պետական բյուջեից հատկացված գումարներով պատվիրվել են նախագծային աշխատանքներ, նախահաշվային գինը կազմում է 110000,0 հազար դրամ</t>
  </si>
  <si>
    <t>Իջևանի մշակույթի տունը կառուցվել է 1957 թվականին:Մոտ 21000,0 բնակիչ ունեցող քաղաքի համար մշակույթի տունը միակ հավաքույթների և միջոցառումների համար նախատեսված շինությունն է :Շենքը ոչ մի անգամ չի վերանորոգվել  և գտնվում է անմխիթար վիճակում, էլ. սարքավորումները փչացած են և նորմալ չեն գործում, չկա ջեռուցում: Նորմալ աշխատանքային պայմաններ ստեղծելու համար անհրաժեշտ է շտապ կատարել հիմնանորոգման աշխատանքները:2017թ ՊԲ -ից հատկացվել է գումար մշակույթի տան վերանորոգման համար նախագծային ափաստաթղթերի ձեռքբերման համար:</t>
  </si>
  <si>
    <t xml:space="preserve"> Ծրագիր 17      Չինչինի դպրոց</t>
  </si>
  <si>
    <t xml:space="preserve"> Ծրագիր 18 Արծվաբերդի հիմնական դպրոց</t>
  </si>
  <si>
    <t xml:space="preserve"> Ծրագիր 19 Արծվաբերդի  միջն.դպրոց</t>
  </si>
  <si>
    <t xml:space="preserve"> Ծրագիր 20     Ոսկևանի դպրոց</t>
  </si>
  <si>
    <t xml:space="preserve"> Ծրագիր 21 Բարեկամավանի դպրոց</t>
  </si>
  <si>
    <t xml:space="preserve"> Ծրագիր 22    Լճկաձորի դպրոց</t>
  </si>
  <si>
    <t xml:space="preserve"> Ծրագիր 23Պտղավանի դպրոց</t>
  </si>
  <si>
    <t xml:space="preserve"> Ծրագիր 24 Դիտավանի դպրոց</t>
  </si>
  <si>
    <t xml:space="preserve"> Ծրագիր 25  Բերդի թիվ 4 դպրոց</t>
  </si>
  <si>
    <t xml:space="preserve"> Ծրագիր 26  Բերդի թիվ 3 դպրոց</t>
  </si>
  <si>
    <t>Ծրագիր 7 Սարիգյուղի   մշակույթի  տուն</t>
  </si>
  <si>
    <t>Ծրագիր8  Բերդավանի      Մշակույթի տան հիմնանորոգում</t>
  </si>
  <si>
    <t>Ծրագի9 Կողբի       Մշակույթի տան հիմնանորոգում</t>
  </si>
  <si>
    <t>Ծրագիր10     Իջևանի երիտասարդական պալատի կառուցում</t>
  </si>
  <si>
    <t>Ծրագիր 11 Արճիսի  մշակույթի  տուն</t>
  </si>
  <si>
    <t>Ծրագիր 12 Նորաշենի   մշակույթի  տուն</t>
  </si>
  <si>
    <t>Ծրագիր 13 Նավուրի  մշակույթի  տուն</t>
  </si>
  <si>
    <t>2017թ</t>
  </si>
  <si>
    <t>2018թ. ծրագիր</t>
  </si>
  <si>
    <t>2019թ. ծրագրի նախագիծ</t>
  </si>
  <si>
    <t>2021թ</t>
  </si>
  <si>
    <t>ՀՀ Նախագահի խոստում          Իջևանի  քաղաքապետարանի  վարչական  շենքը սկսվել է կառուցվել դեռ Խորհրդային տարիներին, կառուցվել են շենքի երեք հարկը: Անհրաժեշտ է կառուցել երրորդ հարկի մի մասը, ձեղնահարկը, կառուցել տանիքը, որի մակերեսը կազմում է մոտ 1400քմ/ խոշորացված գներով տանիքածածկը կառուցելու համար անհրաժեշտ կլինի մոտ 25,0 մլն դրամ: Դռների և պատուհանների համար որոնց մակերեսը կազմում է 1300քմ, միջինացված գներով կազմում է մոտ 50,0 մլն. դրամ:Մոտ 3000քմ հատակների համար/սենյակներում լամինատից կամ մանրատաղտակից, միջանցքներում- կերամիկական կամ բնական քարերից սալեր, սանհանգույցներում հախճասալ/ միջինացված գներով կազմում է 60,0մլն. դրամ, պատերի և միջնորմերի կառուցման համար/նյութեր-տուֆ, բլոկ, ամրան,ցեմենտ, ավազ/ կծախսվի մոտ 15,0մլն. դրամ, էլ. համակարգի համար / մալուխ,էլ.լարեր, էլ. սարքավորումներ, օդափոխ. սարքեր և այլ/ անհրաժեշտ է մոտ 25,0մլն. դրամ; արտաքին և ներքին ջրամատակարարման և կոյուղու ցանցերի համար/ խողովակներ,դիտահորեր, սանհանգույցների սարքավորումներ և այլ/ կպահանջվի մոտ 15,0մլն. դրամ; Հարդարման համար առաստաղներ-մոտ 4500ք.մ., պատեր- մոտ 10000ք.մ. կպահանջվի մոտ 400տն. գաջ, մոտ 3,0 տն մածիկ, մոտ 400քմ սանհանգույցների պատերի համար հախճասալ և մոտ 4,0տն սոսինձ հախճասալի համար, մեծ քանակությամբ լատեքսային, ջրաէմուլսիոն և չոր ներկեր, որոնց գումարը կկազմի մոտ 65,0մլն. դրամ; Ջեռուցման համակարգի սարքավորումների, կաթսայատան կառուցման և կաթսաների տեղադրման համար կպահանջվի մոտ 35,0 մլն. դրամ; Բարեկարգման ածխատանքների համար կպահանջվի 10-15 մլն. դրամ:</t>
  </si>
  <si>
    <t>Այրումի  բ/շ ավարտում/ Շահումյան փողոց 1-Ա</t>
  </si>
  <si>
    <t>Նոյեմբերյանի  անավարտ բ/շ ավարտում /26 Կոմիսարներիփողոց 18/2</t>
  </si>
  <si>
    <t>Մետաղագործների փողոց թիվ 18 շենքի հարակից տարածքում գտնվող անավարտ հիմքեր: Ներկայումս իրականացված են 12,5*30 չափերով շենքի հիմքերը և մասամբ նկուղի պատերն 1,2 մ բարձրությամբ , գտվում է անբավարար վիճակում /4-րդ կարգի/: Առաջարկվում է քանդել և տարածքը հարթեցնել</t>
  </si>
  <si>
    <t>ք Իջևան բ/շ քանդում /Բլբուլյան փողոցի  թիվ 87 շենքի հարակից տարածք/</t>
  </si>
  <si>
    <t>ք Իջևան բ/շ քանդում /Մետաղագործների փողոց թիվ 18 շենքի հարակից տարածք/</t>
  </si>
  <si>
    <t>Բլբուլյան փողոցի  թիվ 87 շենքի հարակից տարածքում կառուցվող շենքի հիմքեր: Կիսակառույցը գտնվում է բազմաբնակարան շենքերի հարևանության: Ներկայումս  իրականացված են ուղղանկյունաձև 12,5*30 չափերով շենքի հիմքերը : Գտվում էԲավարար վիճակում : Առաջարկվում է քանդել և տարածքը հարթեցնել</t>
  </si>
  <si>
    <t xml:space="preserve">Ք Իջևան  Նալբանդյան փողոցի թիվ 3 շենքի  ավարտում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</si>
  <si>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Բ/շ անավարտ է մնացել 90-ական թվականներից, չեն  ապահովված շինության պահպանման պայմանները: Շինությունը ավարտելուց հետո 32 ընտանիք կունենան նոր բնակարան, խոշորոցված հաշվարկներով անհրաժեշտ է մոտ 260,0 մլն. Դրամ, ավելի ստույգ գին ստանալու համար անհրաժեշտ է կատարել նախահաշիվ:</t>
  </si>
  <si>
    <t xml:space="preserve">260000 </t>
  </si>
  <si>
    <t>Նախորդ տարիներին կատարված աշխատանքները</t>
  </si>
  <si>
    <t>Ծանոթություն
իրավական հիմքը, սպասվելիք գործարկման ժամկետը, այլ հիմնավորումներ</t>
  </si>
  <si>
    <t>Մնացորդը ծրագրային ժամանակահատվածի վերջի դրությամբ</t>
  </si>
  <si>
    <t>Մնացորդը 01.01.19թ. դրությամբ</t>
  </si>
  <si>
    <t>13=ս5-ս10-ս12</t>
  </si>
  <si>
    <t>20--թ</t>
  </si>
  <si>
    <t>Նախա-
հաշվային
արժեքը
(հազ. դրամ)</t>
  </si>
  <si>
    <t>Ծրագրերի, ծրագրերի միջոցառումների և վերջինս իրականացնող պետական կառավարման մարմինների,  բյուջետային ծախսերի տնտեսագիտական դասակարգման հոդվածի և աշխատանքների/օբյեկտների  անվանումները</t>
  </si>
  <si>
    <t>Հ/Հ և հոդվածի կոդը</t>
  </si>
  <si>
    <t>Ծրագրի միջոցառման դասիչը</t>
  </si>
  <si>
    <t>Ծրագրի դասիչը</t>
  </si>
  <si>
    <t>1</t>
  </si>
  <si>
    <t>2</t>
  </si>
  <si>
    <t>3</t>
  </si>
  <si>
    <t>4</t>
  </si>
  <si>
    <t>Ընդամենը առ 01.01.18թ. դրությամբ</t>
  </si>
  <si>
    <t>5</t>
  </si>
  <si>
    <t>6</t>
  </si>
  <si>
    <t>7</t>
  </si>
  <si>
    <t>8</t>
  </si>
  <si>
    <t>9</t>
  </si>
  <si>
    <t>10= ս6+ս7+ս8+ս9</t>
  </si>
  <si>
    <t>11</t>
  </si>
  <si>
    <t>12</t>
  </si>
  <si>
    <t xml:space="preserve">Նոյեմբերյանի երկրաշարժի հետևանքով վնասված բնակելի տների բնակիչների բնակարանային խնդիրների լուծման հետ կապված հարցերը, էպիկենտրոնում գտվող 4 համայնքի համար, կարգավորվել են ՀՀ կառավարության 08.10.2003թ. թիվ 1274-Ն որոշմամբ:4 համայնքներում հաշվառված 4-րդ և 5-րդ աստիճանի վնասվածության թվով  1656 բնակելի տների բնակիչներից դեռ լուծում է պահանջում երկրաշարժից տուժած 36բնակելի տների բնակիչների բնակարանային խնդիրները: Նոյեմբերյանի երկրաշարժի հետևանքով վնասված 36 բնակելի տների բնակիչների բնակարանային խնդիրների լուծում 36x1,0=36,0 </t>
  </si>
  <si>
    <t>Նոյեմբերյանի երկրաշարժի հետևանքով վնասված բնակելի տների բնակիչների բնակարանային խնդիրների լուծման հետ կապված հարցերը, էպիկենտրոնում գտվող 4 համայնքի համար, կարգավորվել են ՀՀ կառավարության 08.10.2003թ. թիվ 1274-Ն որոշմամբ 4 համայնքներում հաշվառված 4-րդ և 5-րդ աստիճանի վնասվածության թվով  1656 բնակելի տների բնակիչների  բնակարանային խնդիրները: Բացի այդ 4 համայնքից մնացած համայնքներում վթարանային բնակարանատերերը չեն ընդգրկվել ֆինանսական աձակցության տրամադրման ցուցակներում: Այդ նպատակով անհրաժեշտ է պետության կողմից միջոցների տրամադրում: /Մոտ 1800 տուն/</t>
  </si>
  <si>
    <t xml:space="preserve">Բ/շ անավարտ է մնացել 90-ական թվականներից, շենքի մի մասը բնակիչներիկողմից ավարտվել և բնակվում եn, իսկ 2-րդ մուտքից միյայն առաջին հարկնե բնակելի,չեն  ապահովված շինության պահպանման պայմանները: Խոշորոցված հաշվարկներով անհրաժեշտ է մոտ 110,0 մլն. դրամ,  ստույգ գին ստանալու համար անհրաժեշտ է կատարել նախահաշիվ: </t>
  </si>
  <si>
    <r>
      <t>Տավուշի մարզում 25 համայնքներ գտնվում են սողանքային գոտում: Մարզի տարբեր տարածաշրջաններում վերջին տարիներին սողանքային երևույթների պատճառով մեծ վնաս է հասցվել ոչ միայն բնակելի ֆոնդին, այլ նաև ինժեներատեխնիկական կառուցվածքներին:1997թ. ՙՀայսեյսմշին՚ ՓԲԸ-ի կողմից կատարվել են ուսունասիրություններ 7 համայնքների անհատական բնակելի տների վթարայնության աստիճանը որոշելու համար:2005թ. ՙԿառուցապատում և սպասարկում ԳԱԿ՚ ՓԲԸ-ի կողմից նույնպես կատարվել են ուսումնասիրություններ թվով 9 համայնքների մեկական թաղամասերում :Լուծում եմ պահանջում ուսումնասիրված մոտ 500 վթարային բնակելի տների բնակարանատերերը:</t>
    </r>
    <r>
      <rPr>
        <sz val="10"/>
        <rFont val="Arial Unicode"/>
        <family val="2"/>
      </rPr>
      <t xml:space="preserve"> </t>
    </r>
    <r>
      <rPr>
        <sz val="10"/>
        <rFont val="GHEA Grapalat"/>
        <family val="3"/>
      </rPr>
      <t>Սակայն կան 1000-ից դիմում-բողոքներ բնակիչներից, որոնց բնակելի տները չեն ուսումնասիրվել և չի որոշվել վթարայնության աստիճանը:2010թ. գարնանային տեղումների հետևանքով ակտիվացել են սողանքային երևույթները մարզի տարածքում: Առավել վտանգավոր իրավիճակ է ստեղծվել Դիլիջան, Հաղարծին, Գոշ, Հովք, Իջևան, Գանձաքար, Աչաջուր, Գետահովիտ և Վազաշեն համայնքներում2011  /25 համայնք/</t>
    </r>
  </si>
  <si>
    <t>1997թ. ՙՀայսեյսմշին՚ ՓԲԸ-ի կողմից կատարվել են ուսունասիրություններ 7 համայնքների անհատական բնակելի տների վթարայնության աստիճանը որոշելու համար:2005թ. ՙԿառուցապատում և սպասարկում ԳԱԿ՚ ՓԲԸ-ի կողմից նույնպես կատարվել են ուսումնասիրություններ թվով 9 համայնքների մեկական թաղամասերում և նույնիսկ այդ տվյալներից երևում է , որ միայն ուսումնասիրված թաղամասերում կան 500 վթարային բնակարան, որոնք անհրաժեշտ է տարահանել::Լուծում են պահանջում ուսումնասիրված մոտ 500 վթարային բնակելի տների բնակարանատերերը, ընդունելով մեկ բնակելի տան մակերեսը միջինը 100քմ, կստանանք 100x500=50000քմ, ընդունելով որ մեկ քմ բնակելի տարածքի կադաստրային արժեքը հավասար է 7500դրամի կստանանք միայն այդ 500 բնակարանի համար 375մլն. դրամ:  /500 տուն/</t>
  </si>
  <si>
    <t>14</t>
  </si>
  <si>
    <t>15</t>
  </si>
  <si>
    <t>16</t>
  </si>
  <si>
    <t>17</t>
  </si>
  <si>
    <t>18</t>
  </si>
  <si>
    <t>19</t>
  </si>
  <si>
    <t>20</t>
  </si>
  <si>
    <t>21=ս13-ս14-ս19-ս20</t>
  </si>
  <si>
    <t>22</t>
  </si>
  <si>
    <t>Ն,Ծաղկավան  համայնքային  կենտրոն</t>
  </si>
  <si>
    <t xml:space="preserve">2018թ. բյուջե </t>
  </si>
  <si>
    <t xml:space="preserve">2020թ. </t>
  </si>
  <si>
    <t>2021թ.</t>
  </si>
  <si>
    <t>Առողջապահական հիմնարկների հիմնանորոգում</t>
  </si>
  <si>
    <t>2020թ.</t>
  </si>
  <si>
    <t>Ծրագրի 2018թ. հաստատված բյուջե</t>
  </si>
  <si>
    <t>2019թ. բյուջետային ֆինանսավորման հայտ</t>
  </si>
  <si>
    <t>Աղյուսակ Ա.  Ոլորտի (համակարգի) գծով 2018-2020թթ. ՄԺԾԾ հայտի ընդհանուր ծախսերի համեմատությունը ՀՀ 2017թ. պետական բյուջեի և 2017-2019թթ. ՄԺԾԾ հետ</t>
  </si>
  <si>
    <t xml:space="preserve">1. Ոլորտի գծով կողմնորոշիչ ընդհանուր չափաքանակները  2017-2019թթ. ՄԺԾԾ-ում </t>
  </si>
  <si>
    <t>3. Ոլորտի գծով գոյություն ունեցող ծրագրերի ծախսերի և ծախ­սա­յին պար­տավորությունների գնահատում  2017-2019թթ. ՄԺԾԾ համար (բացի ՀՀ քաղաքաշինության նախարա­րու­թյան ՄԺԾԾ հայտում ընդգրկված ոչ ֆինանսական ակտիվների կառուցման և հիմնանորոգման գծով ծախ­սերի ծրագ­րե­րից)</t>
  </si>
  <si>
    <t>6. Տարբերությունը ՀՀ 2018թվականի պետական բյուջեի հա­մա­պատասխան ցուցանիշից</t>
  </si>
  <si>
    <t xml:space="preserve">7. Տարբերությունը 2017-2019թթ. ՄԺԾԾ-ով սահմանված կողմ­նո­րո­շիչ չափաքանակներից  </t>
  </si>
  <si>
    <t>2019-21թթ. Ավարտական</t>
  </si>
  <si>
    <t>2021թ-ից հետո շարունակվող</t>
  </si>
  <si>
    <t>2019-21թթ. Ընթացիկ</t>
  </si>
  <si>
    <t xml:space="preserve">ՀՀ Տավուշի մարզի 2019թվականի  բյուջետային հայտը բյուջետային ծախսերի գործառական դասակարգմամբ քաղաքաշինության ոլորտում  </t>
  </si>
  <si>
    <t xml:space="preserve"> Ծրագիր 2   Գանձաքար    դպրոց</t>
  </si>
  <si>
    <t xml:space="preserve"> Ծրագիր5        Իջևան  թ. 3  դպրոց</t>
  </si>
  <si>
    <t xml:space="preserve"> Ծրագիր 6            Իջևան  թ. 5   դպրոց</t>
  </si>
  <si>
    <t xml:space="preserve"> Ծրագիր 1     Զորական    դպրոց</t>
  </si>
  <si>
    <t xml:space="preserve"> Ծրագիր 3     Նավուրի դպրոց</t>
  </si>
  <si>
    <t xml:space="preserve"> Ծրագիր 4   Դիլիջանի թիվ5 դպրոց</t>
  </si>
  <si>
    <t xml:space="preserve"> Ծրագիր7       Սևքարի    դպրոց</t>
  </si>
  <si>
    <t xml:space="preserve"> Ծրագիր 8     Չինարիի դպրոց</t>
  </si>
  <si>
    <t xml:space="preserve"> Ծրագիր 9   Վազաշենի  դպրոց</t>
  </si>
  <si>
    <t xml:space="preserve"> Ծրագիր 11         Կողբի թիվ 1 դպրոց</t>
  </si>
  <si>
    <t xml:space="preserve"> Ծրագիր 12           Արճիս    դպրոց  </t>
  </si>
  <si>
    <t xml:space="preserve"> Ծրագիր 14 Բագրատաշենի թիվ 2 դպրոց</t>
  </si>
  <si>
    <t xml:space="preserve"> Ծրագիր 13 Բերդավանի դպրոց</t>
  </si>
  <si>
    <t xml:space="preserve"> Ծրագիր 10         Վ.Գոշ    դպրոց </t>
  </si>
  <si>
    <t xml:space="preserve"> Ծրագիր 15 Գետահովիտի դպրոց</t>
  </si>
  <si>
    <t xml:space="preserve"> Ծրագիր 16 Ազատամուտի    դպրոց</t>
  </si>
  <si>
    <t>Իջևանի  երաժշտական դպրոցի տանիքի վերանորոգում</t>
  </si>
  <si>
    <t>Երաշտական դպրոցը միակն է համայնքում, կառուցվել է 1960-ական թվերին, , անհրաժեշտ է կատարելտանիքի վերանորոգման աշխատանքներ</t>
  </si>
  <si>
    <t>ՀՀ 2019-2021 թվականների պետական բյուջեների հաշվին նախատեսվող կապիտալ ծախսերը այդ թվում կապիտալ ներդրումներ</t>
  </si>
  <si>
    <t xml:space="preserve">2004-2006թթ ՀՀ պետական բյուջեի հաշվին դպրոցը հիմնանորոգվել է, կատարվել են տանիքապատման, ջեռուցման և հարդարման աշխատանքները: Դպրոցը չունի մարզադահլիճ և ձմեռային ամիսներին ֆիզկուլտուրայի դասերի անցկացումը դժվարէ իրականացնել: Հատկացված գումարով դպրոցի հիմնանորոգման աշխ-ները կավարտվեն, անհրաժեշտ է կառուցել մարզադահլիճ: Մարզադահլիճի կառուցումից հետո 370 աշակերտ կստանան նորմալ պայմաններում ուսումնական պրոցեսը անցկացնելու հնարավորություն: </t>
  </si>
  <si>
    <t>Մինչև 2012թ. դպրոցը ոչ մի անգամ չի վերանորոգվել, 2012թ.III հրատապ ծրագրով հատկացված 10,0մլն ՀՀ դրամի կատարվել են սանհանգույցների կառուցման և դասասենյակների մի մասի պատուհանների տեղադրման  աշխատանքները: 2013թ. IV հրատապ ծրագրով վերանորոգվել է դպրոցի տանիքը և տեղադրվ են դասասենյակների պատուհաններ և դռներ, այդ աշխատանքների համար հատկացվել է 30,0մլն. ՀՀ դրամ:Անհրաժեշտ է կատարել դպրոցի , ջեռուցման և  հարդարման աշխատանքները , կառուցել արտաքին ջրագծերը, կոյուղագծերը և   կառուցել կաթսայատուն :267 աշ. կստանան նորմալ դպրոց:</t>
  </si>
  <si>
    <t>2004թ, կատարվել են դպրոցի տանիքապատման և ջեռուցման աշխատանքները, 2011թ ՀՀ պետական բյուջեի /28,8մլն.ՀՀ դրամ/և ՀՍՆՀ-ի հաշվին/36,0մլն.ՀՀ դրամ/ վերանորոգվել է դպրոցի մարզադահլիճի մասնաշենքը: Պատուհանները և դռները փտած են և ձմեռը տեղի է ունենում ջերմային էներգիայի մեծ կորուստ, աշակերտները և ուսուցիչները անցեն կացնում ուսումնական պրոցեսը շատ վատ պայմաններում: Դպրոցի աշակերտների թիվը գերազանցում է դպրոցի հզորությանը ուստի առաջարկում ենք դպրոցի  փոքրերի մասնաշենքը վերակառուցել, որի արդյունքում կունենանք 5 դասասենյակներ դասապրոցեսները կարգավորելու  համար:  Անհրաժեշտ է կատարել դպրոցի հիմնանորոգման աշխատանքներ:Հիմնանորոգումից հետո 434 աշակերտ /դպրոցի հզորությունը 350աշ/տեղ/ և ուսուցչական կոլեկտիվը կստանան նորմալ պայմաններում ուսումնական պրոցես անցկացնելու հնարավորություն:</t>
  </si>
  <si>
    <t xml:space="preserve">  ԱՆՀԵՏԱՁԳԵԼԻ      Դպրոցը կառուցվել է 1973թ. 2002թ-ին դպրոցում կատարվել են մասնակի  վերանորոգման աշխատանքներ 4.5 մլն դրամի,2004թ-ին,`2.1 մլն դրամի:Վերանորոգվել է դպրոցի մեկ մասնաշենքերի տանիքը: 2011թ. ՀՀ պետական բյուջեի և ՀՍՆՀ-ի ֆինանսավորման հաշվին հիմնանորոգվել են մարզադահլիճը և տարրական դասարանների մասնաշենքը:Անհրաժեշտ է    կատարել դպրոցի, վթարային, հիմնական մասնաշենքի և մասնաշենքերը կապող անցումի տանիքապատման նոր բացվածքների իրականացման,նոր հատակների, ջեռուցման, հիմքերի և պատերի ուժեղացման և հարդարման աշխատանքները:  Հիմնանորոգման աշխատանքները ավարտին հասցնելու համար անհրաժեշտ է հատկացնել մոտ 180.0 մլն. դրամ:Հիմնանորոգումից հետո դպրոցական կոլեկտիվը հնարավորություն կունենա նորմալ անցկացնել ուսումնական պրոցեսը:  </t>
  </si>
  <si>
    <t>Դպրոցը կառուցվել է 1971թ. 2004թ-ին դպրոցում կատարվել են մասնակի  վերանորոգման աշխատանքներ 47,2մլն դրամի,2006թ-ին,` 9,0 մլն դրամի  , և շարունակվել է 2007թ-ին` 3.0մլն դրամի և 2008թ-ին 4.0մլն դրամի,Վերանորոգվել են բոլոր մասնաշենքերի տանիքները, կատարվել են ջեռուցման աշխատանքները և երկու մասնաշենքում  կատարվել են սանհանգույցների կառուցման և մասնակի հարդարման աշխատանքներ: Անհրաժեշտ է կատարել երեք մասնաշենքի նոր հատակների կառուցման, բացվածքների իրականացման և հարդարման աշխատանքները :630 աշակերտ կունենան նորմալ դպրոց : Հիմնանորոգման աշխատանքները ավարտին հասցնելու համար անհրաժեշտ է հատկացնել մոտ 121,0 մլն. դրամ:Դպրոցի  մակերեսը 3769 քմ</t>
  </si>
  <si>
    <t>Դպրոցը մասնակի  վերանորոգվել է 2004 - 2005թթ պետբյուջեի հաշվին և 2006թ մարզի զարգացման ծրագրով:     Վերանորոգվել են 4 մասնաշենքերի տանիքները, կատարվել են ջեռուցման աշխատանքները և երկու  մասնաշենքում  կատարվել են մասնակի հարդարման աշխատանքներ:  2011թ ՀՀ պետական բյուջեի հաշվին վերանորոգվեց մեկ մասնաշենքի տանիքը և վերանորոգվեց մարզադահլիճի հատակը: 2017 թ. ՀՀ պ/բ. հրատապ ծրագրով 5,8 մլն. դրամի մասնակի վերանորոգման աշ-ներ: Անհրաժեշտ է կատարել   երեք մասնաշենքերի հարդարման աշխատանքները , կառուցել ջրագծերը, կոյուղագծերը և բոլոր մասնաշենքերում կառուցել սանհանգուցները:796աշ. կստանան նորմալ դպրոց:</t>
  </si>
  <si>
    <t xml:space="preserve">   ԱՆՀԵՏԱՁԳԵԼԻ         Դպրոցը մասնակի  վերանորոգվել է 2004թ, Վերանորոգվել են 2 մասնաշենքերի տանիքները:  2011թ վերանորոգվել են երկու մասնաշենքի տանիքները : 2017թ ՀՀ պ/բ հրատապ ծրագրով դպրոցում կատարվել է 4 մլն. դրամի մասնակի վերանորոգման աշխատանքներ: Անհրաժեշտ է կատարել մեկ մասնաշենքի ուժեղացման և տանիքապատման աշխատանքները,  բոլոր մասնաշենքերի ջեռուցման և  հարդարման աշխատանքները , կառուցել ջրագծերը, կոյուղագծերը և բոլոր մասնաշենքերում կառուցել սանհանգուցներ 308 աշ. կստանան նորմալ դպրոց:</t>
  </si>
  <si>
    <t xml:space="preserve">Դպրոցը ոչ մի անգամ չի վերանորոգվել: 2014թ  ՀՀ պետ /բ հրատապ ծրագրով 6,0 մլն դրամով իրականացվել է դպրոցի պատուհաների վերատեղադրման աշխատանքներ: Անհրաժեշտ է կատարել դպրոցի տանիքապատման աշխատանքները, ջեռուցման և  հարդարման աշխատանքները , կառուցել ջրագծերը, կոյուղագծերը և   կառուցել կաթսայատուն և սանհանգուցները: Հիմնանորոգումից հետո 287 աշակերտ և ուսուցչական կոլեկտիվը կստանան նորմալ պայմաններում ուսումնական պրոցեսը անցկացնելու հնարավորություն: </t>
  </si>
  <si>
    <t>Դպրոցը կառուցվել է 1963թ.Դպրոցը մասնակի  վերանորոգվել է 2004թ, Վերանորոգվել են բոլոր  4 մասնաշենքերի տանիքները, կատարվել են ջեռուցման աշխատանքները և երկու մասնաշենքում  կատարվել են մասնակի հարդարման աշխատանքներ: Անհրաժեշտ է կատարել երկու մասնաշենքի հարդարման աշխատանքները, կատարել նոր բացվածքների տեղադրման աշխատանքները և դպրոցը կսկսի նորմալ գործել, կդադարեն փտած պատուհանների պատճառով դասասենյակներում միջանցիկ քամիները. 228 աշակերտ կստանան նորմալ սովորելու հնարավորություն:Դպրոցի մակերեսը 1400 քմ</t>
  </si>
  <si>
    <t xml:space="preserve">   ԱՆՀԵՏԱՁԳԵԼԻ    2005-2006թթ, կատարվել են հիմնական մասնաշենքի ջեռուցման և մարզադահլիճի մասնաշենքի տանիքապատման և մասնակի հիմնանորոգման աշխատանքները:Հիմնական մասնաշենքի պատերը ունեն մեծ ճաքեր:Անհրաժեշտ է կատարել դպրոցի ուժեղացման,  տանիքապատման ,մարզադահլիճի  ջեռուցման և  հարդարման աշխատանքները: Հիմնանորոգումից հետո աշակերտները և ուսուցչական կոլեկտիվը կստանան նորմալ պայմաններում ուսումնական պրոցեսը անցկացնելու հնարավորություն: </t>
  </si>
  <si>
    <t>Դպրոցը ոչ մի անգամ չի վերանորոգվել: 2017թ ՀՀ պ/բ հրատապ ծրագրով դպրոցում կատարվել է2,0 մլն. դրամի մասնակի վերանորոգման աշխատանքներ: Անհրաժեշտ է կատարել դպրոցի տանիքապատման աշխատանքները, ջեռուցման և  հարդարման աշխատանքները , կառուցել ջրագծերը, կոյուղագծերը և   կառուցել կաթսայատուն և սանհանգուցները: 120 աշ. կստանան նորմալ դպրոց:</t>
  </si>
  <si>
    <t xml:space="preserve">  ԱՆՀԵՏԱՁԳԵԼԻ      Դպրոցը կառուցվել է 1978թ, 2003թ-ին դոնոր կազմակերպության կողմից դպրոցում կատարվել են լոկալ ջեռուցման աշխատանքներ 12,5մլն դրամի, 2009թ-ին`հաստատված պլանով հատկացվել է 71,82մլն.դրամ, ճշտված պլանով - այն կասեցվել է: 2012թ. հրատապ ծրագրով կատարվել են մեկ մասնաշենքի տանիքապատման աշխատանքներ:Անհրաժեշտ է կատարել ուժեղացման և մնացած մասնաշենքերի տանիքապատման,սանհանգույցների կառուցման , հարդարման, նոր հատակների կառուցման, նոր բացվածքների իրականացման աշխատանքները :Հիմնանորոգման աշխատանքները ավարտին հասցնելու համար անհրաժեշտ է հատկացնել մոտ 200,0 մլն. դրամ:</t>
  </si>
  <si>
    <t>Անհրաժեշտ է կատարել դպրոցի տանիքապատման աշխատանքները, ջեռուցման և  հարդարման աշխատանքները , կառուցել ջրագծերը, կոյուղագծերը և   կառուցել կաթսայատուն և սանհանգուցները:Դպրոցում, որի հզորություն   ը392աշ/տեղ է, սովորում է 370 երեխա:</t>
  </si>
  <si>
    <t>Դպրոցը կառուցվել է 1928թ, 2014թ հրատապ ծրագրով կատարվել են մարզադահլիճի կառուցման աշխատանքները, կառուցվել են հիմքերը, պատերը և տեղադրվել են մետաղական ֆերմաները: 2017թ  հրատապ ծրագրով ՀՀ պ/բ հատկացվել է 12,0 մլն.դրամ  ավարտին է հասցվել սպորտդահլիճի կառուցման աշխատանքները և կատարվել մասնակի վերանորոգման աշխատանքներ: Անհրաժեշտ է կատարել հիմնական մասնաշենքի տանիքապատման, սանհանգույցների կառուցման , հարդարման, նոր հատակների կառուցման, նոր բացվածքների իրականացման աշխատանքները :Հիմնանորոգման աշխատանքները ավարտին հասցնելու համար անհրաժեշտ է հատկացնել մոտ 180.0 մլն. դրամ:  350 աշ/տեղ հզորությամբ դպրոցում սովորում է 265 աշակերտ:</t>
  </si>
  <si>
    <t xml:space="preserve">Դպրոցը կառուցվել է 1972թ, դպրոցը մասնակի վերանորոգվել է 2017թ. ՀՀ պ/բ. հրատապ  ծրագրով, կատարվել են 9,5 մլն.դրամի մասնակի վերանորոգման աշ-եր : Անհրաժեշտ է կատարել դահլիճային մասնաշենքի մուտքի ուժեղացման և ամրացման աշխատանքները և մասնաշեների տանիքապատման, ջեռուցման,սանհանգույցների կառուցման , հարդարման, նոր հատակների կառուցման, նոր բացվածքների իրականացման աշխատանքները : Ուժեղացման և դահլիճային մասնաշենքի վերանորոգման աշխատանքները ավարտին հասցնելու համար անհրաժեշտ է հատկացնել մոտ 110.0 մլն. դրամ:  Հիմնանորոգումից հետո 246 աշակերտ և ուսուցչական կոլեկտիվը կստանան նորմալ պայմաններում ուսումնական պրոցեսը անցկացնելու հնարավորություն: </t>
  </si>
  <si>
    <t xml:space="preserve">   Դպրոցը կառուցվել է 1976թ: Դպրոցը ոչ մի անգամ չի վերանորոգվել :   2009թ-ին`հաստատված պլանով հատկացվել է66.15մլն.դրամ,ճշտված պլանով - գումարը կասեցվել է:2011թ ՀՀ պետական բյուջեի հաշվին հրատապ ծրագրով կատարվել են դպրոցի տանիքապատման աշխատանքները 32,8 մլն. ՀՀ դրամի:Անհրաժեշտ է կատարել   ջեռուցման,սանհանգույցների կառուցման , հարդարման, նոր հատակների կառուցման, նոր դռների և պատուհանների տեղադրման աշխատանքները :Հիմնանորոգման աշխատանքները ավարտին հասցնելու համար անհրաժեշտ է հատկացնել մոտ 210,0մլն. դրամ, որից 2017թ. ՊԲ-ից հատկացվել է 30,0մլն. դրամ, որը ծախսվել է պաշտպանիչ հենապատի կառուցմանև և պատուհանների վերատեղադրման համար:Հիմնանորոգումից հետո 167 աշակերտ և ուսուցչական կոլեկտիվը կստանան նորմալ պայմաններում ուսումնական պրոցեսը անցկացնելու հնարավորություն: </t>
  </si>
  <si>
    <t>Համայնքի բնակիչների միջոցներով կառուցվել                                                                                                                                                                                                                                                                                                                                                                                                                                                                                                         են հանդիսությունների սրահի հիմքերը: 2017թ ՀՀ պ/բ հրատապ ծրագրով կատարվել է 6,5 մլն. դրամի աշխատանքներ: Աշխատանքները ավարտին հասցնելու համար անհրաժեշտ է մոտ 30,0 մլն դրամ</t>
  </si>
  <si>
    <t>2017թ ՀՀ պ/բ հրատապ ծրագրով   կատարվել է 11,0 մլն. դրամի  մասնակի վերանորոգման աշխատանքներ: Շենքը   գտնվում է անմխիթար վիճակում,  չկա ջեռուցում: Նորմալ աշխատանքային պայմաններ ստեղծելու համար անհրաժեշտ է շտապ կատարել հիմնանորոգման աշխատանքները:</t>
  </si>
  <si>
    <t xml:space="preserve">Մշակույթի տունը մասնակի վերանորոգվել է համայնքի բնակիչների  միջոցներով և 2017թ. ՀՀ պ.բ. հրատապ ծրագրով կատարվել է 6,0 մլն դրամի տանիքապատման աշխատանքներ , նույն շենքում տեղադրված է մանկապարտեզը, վերանորոգումից կբարելավվի մշակույթի տան  և մանկապարտեզի աշխատանքը: </t>
  </si>
  <si>
    <t>2011թ. Հրատապ ծրագրով 50,4մլն. ՀՀ դրամի վերանորոգվեց մշակույթի տան տանիքը, կատարվեցին ուժեղացման աշխատանքները, տեղադրվեցին նոր դռներ և պատուհանների մեծ մասը, վերանորոգվեցին գրադարանը և ադմինիստրատիվ բաժնի սենյակները: 2017 թ. ՀՀ. պ/բ. հրատապ ծրագրով 7,8 մլն.դրամի մասնակի վերանորոգման աշ-եր: Անհրաժեշտ է վերանորոգել դահլիճը/  հատակներ/, կառուցել ջեռուցման համակարգ և սանհանգույցներ, կատարել բարեկարգման աշխատանքներ: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</si>
</sst>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֏_-;\-* #,##0\ _֏_-;_-* &quot;-&quot;\ _֏_-;_-@_-"/>
    <numFmt numFmtId="173" formatCode="_-* #,##0.00\ _֏_-;\-* #,##0.00\ _֏_-;_-* &quot;-&quot;??\ _֏_-;_-@_-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"/>
    <numFmt numFmtId="180" formatCode="#,##0.0_);\(#,##0.0\)"/>
  </numFmts>
  <fonts count="76">
    <font>
      <sz val="12"/>
      <name val="Arial Armenian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2"/>
      <name val="GHEA Grapalat"/>
      <family val="3"/>
    </font>
    <font>
      <sz val="11"/>
      <name val="GHEA Grapalat"/>
      <family val="3"/>
    </font>
    <font>
      <u val="single"/>
      <sz val="9.1"/>
      <color indexed="20"/>
      <name val="Arial Armenian"/>
      <family val="2"/>
    </font>
    <font>
      <u val="single"/>
      <sz val="9.1"/>
      <color indexed="12"/>
      <name val="Arial Armenian"/>
      <family val="2"/>
    </font>
    <font>
      <b/>
      <u val="single"/>
      <sz val="11"/>
      <color indexed="8"/>
      <name val="GHEA Grapalat"/>
      <family val="3"/>
    </font>
    <font>
      <sz val="11"/>
      <color indexed="8"/>
      <name val="GHEA Grapalat"/>
      <family val="3"/>
    </font>
    <font>
      <b/>
      <sz val="10"/>
      <color indexed="8"/>
      <name val="GHEA Grapalat"/>
      <family val="3"/>
    </font>
    <font>
      <b/>
      <sz val="9"/>
      <color indexed="8"/>
      <name val="GHEA Grapalat"/>
      <family val="3"/>
    </font>
    <font>
      <sz val="9"/>
      <color indexed="8"/>
      <name val="GHEA Grapalat"/>
      <family val="3"/>
    </font>
    <font>
      <sz val="12"/>
      <color indexed="8"/>
      <name val="GHEA Grapalat"/>
      <family val="3"/>
    </font>
    <font>
      <sz val="8"/>
      <color indexed="8"/>
      <name val="GHEA Grapalat"/>
      <family val="3"/>
    </font>
    <font>
      <u val="single"/>
      <sz val="9"/>
      <color indexed="8"/>
      <name val="GHEA Grapalat"/>
      <family val="3"/>
    </font>
    <font>
      <sz val="8"/>
      <name val="Arial Armenian"/>
      <family val="2"/>
    </font>
    <font>
      <sz val="10"/>
      <color indexed="8"/>
      <name val="Arial LatArm"/>
      <family val="2"/>
    </font>
    <font>
      <b/>
      <u val="single"/>
      <sz val="12"/>
      <color indexed="8"/>
      <name val="GHEA Grapalat"/>
      <family val="3"/>
    </font>
    <font>
      <b/>
      <sz val="11"/>
      <color indexed="8"/>
      <name val="GHEA Grapalat"/>
      <family val="3"/>
    </font>
    <font>
      <sz val="10"/>
      <color indexed="8"/>
      <name val="GHEA Grapalat"/>
      <family val="3"/>
    </font>
    <font>
      <b/>
      <u val="single"/>
      <sz val="10"/>
      <color indexed="8"/>
      <name val="GHEA Grapalat"/>
      <family val="3"/>
    </font>
    <font>
      <sz val="10"/>
      <name val="GHEA Grapalat"/>
      <family val="3"/>
    </font>
    <font>
      <u val="single"/>
      <sz val="10"/>
      <name val="GHEA Grapalat"/>
      <family val="3"/>
    </font>
    <font>
      <u val="single"/>
      <sz val="10"/>
      <name val="Arial Unicode"/>
      <family val="2"/>
    </font>
    <font>
      <sz val="10"/>
      <name val="Arial Unicode"/>
      <family val="2"/>
    </font>
    <font>
      <sz val="14"/>
      <color indexed="8"/>
      <name val="GHEA Grapalat"/>
      <family val="3"/>
    </font>
    <font>
      <u val="single"/>
      <sz val="12"/>
      <color indexed="8"/>
      <name val="GHEA Grapalat"/>
      <family val="3"/>
    </font>
    <font>
      <u val="single"/>
      <sz val="11"/>
      <color indexed="12"/>
      <name val="GHEA Grapalat"/>
      <family val="3"/>
    </font>
    <font>
      <u val="single"/>
      <sz val="9.1"/>
      <color indexed="12"/>
      <name val="GHEA Grapalat"/>
      <family val="3"/>
    </font>
    <font>
      <u val="single"/>
      <sz val="14"/>
      <color indexed="12"/>
      <name val="GHEA Grapalat"/>
      <family val="3"/>
    </font>
    <font>
      <u val="single"/>
      <sz val="10"/>
      <color indexed="8"/>
      <name val="GHEA Grapalat"/>
      <family val="3"/>
    </font>
    <font>
      <u val="single"/>
      <sz val="11"/>
      <name val="GHEA Grapalat"/>
      <family val="3"/>
    </font>
    <font>
      <b/>
      <i/>
      <sz val="17"/>
      <color indexed="8"/>
      <name val="GHEA Grapalat"/>
      <family val="3"/>
    </font>
    <font>
      <b/>
      <i/>
      <u val="single"/>
      <sz val="9"/>
      <name val="GHEA Grapalat"/>
      <family val="3"/>
    </font>
    <font>
      <sz val="9"/>
      <name val="GHEA Grapalat"/>
      <family val="3"/>
    </font>
    <font>
      <b/>
      <i/>
      <u val="single"/>
      <sz val="12"/>
      <name val="GHEA Grapalat"/>
      <family val="3"/>
    </font>
    <font>
      <sz val="14"/>
      <name val="GHEA Grapalat"/>
      <family val="3"/>
    </font>
    <font>
      <b/>
      <sz val="10"/>
      <name val="GHEA Grapalat"/>
      <family val="3"/>
    </font>
    <font>
      <b/>
      <i/>
      <sz val="10"/>
      <name val="GHEA Grapalat"/>
      <family val="3"/>
    </font>
    <font>
      <i/>
      <sz val="10"/>
      <name val="GHEA Grapalat"/>
      <family val="3"/>
    </font>
    <font>
      <sz val="10"/>
      <name val="GHEA Mariam"/>
      <family val="3"/>
    </font>
    <font>
      <sz val="9"/>
      <color indexed="8"/>
      <name val="Times Armenian"/>
      <family val="2"/>
    </font>
    <font>
      <sz val="9"/>
      <color indexed="9"/>
      <name val="Times Armenian"/>
      <family val="2"/>
    </font>
    <font>
      <sz val="9"/>
      <color indexed="20"/>
      <name val="Times Armenian"/>
      <family val="2"/>
    </font>
    <font>
      <b/>
      <sz val="9"/>
      <color indexed="10"/>
      <name val="Times Armenian"/>
      <family val="2"/>
    </font>
    <font>
      <b/>
      <sz val="9"/>
      <color indexed="9"/>
      <name val="Times Armenian"/>
      <family val="2"/>
    </font>
    <font>
      <i/>
      <sz val="9"/>
      <color indexed="23"/>
      <name val="Times Armenian"/>
      <family val="2"/>
    </font>
    <font>
      <sz val="9"/>
      <color indexed="17"/>
      <name val="Times Armenian"/>
      <family val="2"/>
    </font>
    <font>
      <b/>
      <sz val="15"/>
      <color indexed="62"/>
      <name val="Times Armenian"/>
      <family val="2"/>
    </font>
    <font>
      <b/>
      <sz val="13"/>
      <color indexed="62"/>
      <name val="Times Armenian"/>
      <family val="2"/>
    </font>
    <font>
      <b/>
      <sz val="11"/>
      <color indexed="62"/>
      <name val="Times Armenian"/>
      <family val="2"/>
    </font>
    <font>
      <sz val="9"/>
      <color indexed="62"/>
      <name val="Times Armenian"/>
      <family val="2"/>
    </font>
    <font>
      <sz val="9"/>
      <color indexed="10"/>
      <name val="Times Armenian"/>
      <family val="2"/>
    </font>
    <font>
      <sz val="9"/>
      <color indexed="19"/>
      <name val="Times Armenian"/>
      <family val="2"/>
    </font>
    <font>
      <b/>
      <sz val="9"/>
      <color indexed="63"/>
      <name val="Times Armenian"/>
      <family val="2"/>
    </font>
    <font>
      <b/>
      <sz val="18"/>
      <color indexed="62"/>
      <name val="Cambria"/>
      <family val="2"/>
    </font>
    <font>
      <b/>
      <sz val="9"/>
      <color indexed="8"/>
      <name val="Times Armenian"/>
      <family val="2"/>
    </font>
    <font>
      <sz val="9"/>
      <color theme="1"/>
      <name val="Times Armenian"/>
      <family val="2"/>
    </font>
    <font>
      <sz val="9"/>
      <color theme="0"/>
      <name val="Times Armenian"/>
      <family val="2"/>
    </font>
    <font>
      <sz val="9"/>
      <color rgb="FF9C0006"/>
      <name val="Times Armenian"/>
      <family val="2"/>
    </font>
    <font>
      <b/>
      <sz val="9"/>
      <color rgb="FFFA7D00"/>
      <name val="Times Armenian"/>
      <family val="2"/>
    </font>
    <font>
      <b/>
      <sz val="9"/>
      <color theme="0"/>
      <name val="Times Armenian"/>
      <family val="2"/>
    </font>
    <font>
      <i/>
      <sz val="9"/>
      <color rgb="FF7F7F7F"/>
      <name val="Times Armenian"/>
      <family val="2"/>
    </font>
    <font>
      <sz val="9"/>
      <color rgb="FF006100"/>
      <name val="Times Armenian"/>
      <family val="2"/>
    </font>
    <font>
      <b/>
      <sz val="15"/>
      <color theme="3"/>
      <name val="Times Armenian"/>
      <family val="2"/>
    </font>
    <font>
      <b/>
      <sz val="13"/>
      <color theme="3"/>
      <name val="Times Armenian"/>
      <family val="2"/>
    </font>
    <font>
      <b/>
      <sz val="11"/>
      <color theme="3"/>
      <name val="Times Armenian"/>
      <family val="2"/>
    </font>
    <font>
      <sz val="9"/>
      <color rgb="FF3F3F76"/>
      <name val="Times Armenian"/>
      <family val="2"/>
    </font>
    <font>
      <sz val="9"/>
      <color rgb="FFFA7D00"/>
      <name val="Times Armenian"/>
      <family val="2"/>
    </font>
    <font>
      <sz val="9"/>
      <color rgb="FF9C6500"/>
      <name val="Times Armenian"/>
      <family val="2"/>
    </font>
    <font>
      <b/>
      <sz val="9"/>
      <color rgb="FF3F3F3F"/>
      <name val="Times Armenian"/>
      <family val="2"/>
    </font>
    <font>
      <b/>
      <sz val="18"/>
      <color theme="3"/>
      <name val="Cambria"/>
      <family val="2"/>
    </font>
    <font>
      <b/>
      <sz val="9"/>
      <color theme="1"/>
      <name val="Times Armenian"/>
      <family val="2"/>
    </font>
    <font>
      <sz val="9"/>
      <color rgb="FFFF0000"/>
      <name val="Times Armenian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7" borderId="1" applyNumberFormat="0" applyAlignment="0" applyProtection="0"/>
    <xf numFmtId="0" fontId="63" fillId="28" borderId="2" applyNumberFormat="0" applyAlignment="0" applyProtection="0"/>
    <xf numFmtId="177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4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273">
    <xf numFmtId="1" fontId="0" fillId="0" borderId="0" xfId="0" applyAlignment="1">
      <alignment/>
    </xf>
    <xf numFmtId="1" fontId="5" fillId="0" borderId="0" xfId="0" applyFont="1" applyFill="1" applyBorder="1" applyAlignment="1">
      <alignment vertical="center" wrapText="1"/>
    </xf>
    <xf numFmtId="1" fontId="5" fillId="0" borderId="0" xfId="0" applyFont="1" applyFill="1" applyBorder="1" applyAlignment="1">
      <alignment horizontal="center" vertical="center" wrapText="1"/>
    </xf>
    <xf numFmtId="1" fontId="9" fillId="0" borderId="0" xfId="0" applyFont="1" applyAlignment="1">
      <alignment/>
    </xf>
    <xf numFmtId="1" fontId="10" fillId="0" borderId="0" xfId="0" applyFont="1" applyAlignment="1">
      <alignment/>
    </xf>
    <xf numFmtId="1" fontId="11" fillId="0" borderId="0" xfId="0" applyFont="1" applyAlignment="1">
      <alignment/>
    </xf>
    <xf numFmtId="1" fontId="12" fillId="0" borderId="0" xfId="0" applyFont="1" applyFill="1" applyBorder="1" applyAlignment="1">
      <alignment wrapText="1"/>
    </xf>
    <xf numFmtId="1" fontId="10" fillId="0" borderId="0" xfId="0" applyFont="1" applyFill="1" applyAlignment="1">
      <alignment/>
    </xf>
    <xf numFmtId="1" fontId="12" fillId="33" borderId="10" xfId="0" applyFont="1" applyFill="1" applyBorder="1" applyAlignment="1">
      <alignment vertical="center" wrapText="1"/>
    </xf>
    <xf numFmtId="1" fontId="12" fillId="0" borderId="11" xfId="0" applyFont="1" applyFill="1" applyBorder="1" applyAlignment="1">
      <alignment vertical="top" wrapText="1"/>
    </xf>
    <xf numFmtId="1" fontId="13" fillId="0" borderId="11" xfId="0" applyFont="1" applyBorder="1" applyAlignment="1">
      <alignment vertical="top" wrapText="1"/>
    </xf>
    <xf numFmtId="1" fontId="13" fillId="0" borderId="11" xfId="0" applyFont="1" applyBorder="1" applyAlignment="1">
      <alignment horizontal="justify" vertical="top" wrapText="1"/>
    </xf>
    <xf numFmtId="1" fontId="12" fillId="34" borderId="11" xfId="0" applyFont="1" applyFill="1" applyBorder="1" applyAlignment="1">
      <alignment vertical="top" wrapText="1"/>
    </xf>
    <xf numFmtId="1" fontId="14" fillId="0" borderId="11" xfId="0" applyFont="1" applyBorder="1" applyAlignment="1">
      <alignment wrapText="1"/>
    </xf>
    <xf numFmtId="1" fontId="15" fillId="0" borderId="11" xfId="0" applyFont="1" applyBorder="1" applyAlignment="1">
      <alignment horizontal="right" wrapText="1"/>
    </xf>
    <xf numFmtId="1" fontId="14" fillId="0" borderId="0" xfId="0" applyFont="1" applyBorder="1" applyAlignment="1">
      <alignment wrapText="1"/>
    </xf>
    <xf numFmtId="1" fontId="13" fillId="0" borderId="12" xfId="0" applyFont="1" applyBorder="1" applyAlignment="1">
      <alignment vertical="top" wrapText="1"/>
    </xf>
    <xf numFmtId="1" fontId="13" fillId="0" borderId="13" xfId="0" applyFont="1" applyBorder="1" applyAlignment="1">
      <alignment vertical="top" wrapText="1"/>
    </xf>
    <xf numFmtId="1" fontId="13" fillId="0" borderId="14" xfId="0" applyFont="1" applyBorder="1" applyAlignment="1">
      <alignment vertical="top" wrapText="1"/>
    </xf>
    <xf numFmtId="1" fontId="13" fillId="0" borderId="14" xfId="0" applyFont="1" applyBorder="1" applyAlignment="1">
      <alignment horizontal="left" wrapText="1" indent="1"/>
    </xf>
    <xf numFmtId="1" fontId="14" fillId="0" borderId="14" xfId="0" applyFont="1" applyBorder="1" applyAlignment="1">
      <alignment horizontal="left" wrapText="1" indent="4"/>
    </xf>
    <xf numFmtId="1" fontId="16" fillId="0" borderId="14" xfId="0" applyFont="1" applyBorder="1" applyAlignment="1">
      <alignment horizontal="left" wrapText="1" indent="1"/>
    </xf>
    <xf numFmtId="1" fontId="13" fillId="0" borderId="14" xfId="0" applyFont="1" applyBorder="1" applyAlignment="1">
      <alignment horizontal="left" wrapText="1" indent="4"/>
    </xf>
    <xf numFmtId="1" fontId="13" fillId="0" borderId="15" xfId="0" applyFont="1" applyBorder="1" applyAlignment="1">
      <alignment vertical="top" wrapText="1"/>
    </xf>
    <xf numFmtId="1" fontId="13" fillId="0" borderId="16" xfId="0" applyFont="1" applyBorder="1" applyAlignment="1">
      <alignment vertical="top" wrapText="1"/>
    </xf>
    <xf numFmtId="1" fontId="14" fillId="0" borderId="16" xfId="0" applyFont="1" applyBorder="1" applyAlignment="1">
      <alignment wrapText="1"/>
    </xf>
    <xf numFmtId="1" fontId="14" fillId="0" borderId="14" xfId="0" applyFont="1" applyBorder="1" applyAlignment="1">
      <alignment horizontal="center" wrapText="1"/>
    </xf>
    <xf numFmtId="1" fontId="16" fillId="0" borderId="16" xfId="0" applyFont="1" applyBorder="1" applyAlignment="1">
      <alignment horizontal="left" wrapText="1" indent="1"/>
    </xf>
    <xf numFmtId="1" fontId="14" fillId="0" borderId="14" xfId="0" applyFont="1" applyBorder="1" applyAlignment="1">
      <alignment wrapText="1"/>
    </xf>
    <xf numFmtId="1" fontId="13" fillId="0" borderId="17" xfId="0" applyFont="1" applyBorder="1" applyAlignment="1">
      <alignment vertical="top" wrapText="1"/>
    </xf>
    <xf numFmtId="1" fontId="13" fillId="0" borderId="18" xfId="0" applyFont="1" applyBorder="1" applyAlignment="1">
      <alignment vertical="top" wrapText="1"/>
    </xf>
    <xf numFmtId="1" fontId="14" fillId="0" borderId="18" xfId="0" applyFont="1" applyBorder="1" applyAlignment="1">
      <alignment horizontal="center" wrapText="1"/>
    </xf>
    <xf numFmtId="1" fontId="16" fillId="0" borderId="18" xfId="0" applyFont="1" applyBorder="1" applyAlignment="1">
      <alignment horizontal="left" wrapText="1" indent="1"/>
    </xf>
    <xf numFmtId="1" fontId="13" fillId="0" borderId="18" xfId="0" applyFont="1" applyBorder="1" applyAlignment="1">
      <alignment wrapText="1"/>
    </xf>
    <xf numFmtId="1" fontId="14" fillId="0" borderId="18" xfId="0" applyFont="1" applyBorder="1" applyAlignment="1">
      <alignment wrapText="1"/>
    </xf>
    <xf numFmtId="1" fontId="13" fillId="0" borderId="15" xfId="0" applyFont="1" applyBorder="1" applyAlignment="1">
      <alignment horizontal="center" vertical="top" wrapText="1"/>
    </xf>
    <xf numFmtId="1" fontId="13" fillId="0" borderId="18" xfId="0" applyFont="1" applyBorder="1" applyAlignment="1">
      <alignment horizontal="center" vertical="top" wrapText="1"/>
    </xf>
    <xf numFmtId="1" fontId="13" fillId="0" borderId="16" xfId="0" applyFont="1" applyBorder="1" applyAlignment="1">
      <alignment horizontal="center" vertical="top" wrapText="1"/>
    </xf>
    <xf numFmtId="1" fontId="19" fillId="0" borderId="0" xfId="0" applyFont="1" applyAlignment="1">
      <alignment horizontal="right"/>
    </xf>
    <xf numFmtId="1" fontId="13" fillId="0" borderId="18" xfId="0" applyFont="1" applyBorder="1" applyAlignment="1">
      <alignment horizontal="right"/>
    </xf>
    <xf numFmtId="1" fontId="10" fillId="33" borderId="19" xfId="0" applyFont="1" applyFill="1" applyBorder="1" applyAlignment="1">
      <alignment horizontal="center" wrapText="1"/>
    </xf>
    <xf numFmtId="1" fontId="21" fillId="0" borderId="15" xfId="0" applyFont="1" applyBorder="1" applyAlignment="1">
      <alignment horizontal="justify" vertical="top" wrapText="1"/>
    </xf>
    <xf numFmtId="178" fontId="18" fillId="0" borderId="16" xfId="0" applyNumberFormat="1" applyFont="1" applyBorder="1" applyAlignment="1">
      <alignment horizontal="center" vertical="center" wrapText="1"/>
    </xf>
    <xf numFmtId="1" fontId="21" fillId="0" borderId="16" xfId="0" applyFont="1" applyBorder="1" applyAlignment="1">
      <alignment horizontal="center" vertical="center" wrapText="1"/>
    </xf>
    <xf numFmtId="1" fontId="18" fillId="0" borderId="16" xfId="0" applyFont="1" applyBorder="1" applyAlignment="1">
      <alignment horizontal="center" vertical="center" wrapText="1"/>
    </xf>
    <xf numFmtId="0" fontId="21" fillId="0" borderId="15" xfId="0" applyNumberFormat="1" applyFont="1" applyBorder="1" applyAlignment="1">
      <alignment horizontal="left" vertical="top" wrapText="1"/>
    </xf>
    <xf numFmtId="178" fontId="21" fillId="0" borderId="16" xfId="0" applyNumberFormat="1" applyFont="1" applyBorder="1" applyAlignment="1">
      <alignment horizontal="center" vertical="center" wrapText="1"/>
    </xf>
    <xf numFmtId="1" fontId="21" fillId="0" borderId="15" xfId="0" applyFont="1" applyBorder="1" applyAlignment="1">
      <alignment horizontal="left" vertical="top" wrapText="1"/>
    </xf>
    <xf numFmtId="1" fontId="23" fillId="0" borderId="0" xfId="0" applyFont="1" applyAlignment="1">
      <alignment/>
    </xf>
    <xf numFmtId="1" fontId="23" fillId="0" borderId="0" xfId="0" applyFont="1" applyAlignment="1">
      <alignment horizontal="justify"/>
    </xf>
    <xf numFmtId="1" fontId="5" fillId="0" borderId="0" xfId="0" applyFont="1" applyAlignment="1">
      <alignment/>
    </xf>
    <xf numFmtId="1" fontId="10" fillId="0" borderId="0" xfId="0" applyFont="1" applyAlignment="1">
      <alignment horizontal="justify"/>
    </xf>
    <xf numFmtId="1" fontId="21" fillId="0" borderId="19" xfId="0" applyFont="1" applyBorder="1" applyAlignment="1">
      <alignment horizontal="justify" vertical="top" wrapText="1"/>
    </xf>
    <xf numFmtId="1" fontId="21" fillId="0" borderId="16" xfId="0" applyFont="1" applyBorder="1" applyAlignment="1">
      <alignment horizontal="justify" vertical="top" wrapText="1"/>
    </xf>
    <xf numFmtId="0" fontId="30" fillId="0" borderId="0" xfId="53" applyFont="1" applyAlignment="1" applyProtection="1">
      <alignment/>
      <protection/>
    </xf>
    <xf numFmtId="0" fontId="35" fillId="0" borderId="0" xfId="0" applyNumberFormat="1" applyFont="1" applyAlignment="1">
      <alignment horizontal="right" vertical="center" wrapText="1"/>
    </xf>
    <xf numFmtId="0" fontId="36" fillId="0" borderId="0" xfId="0" applyNumberFormat="1" applyFont="1" applyAlignment="1">
      <alignment/>
    </xf>
    <xf numFmtId="0" fontId="36" fillId="0" borderId="11" xfId="0" applyNumberFormat="1" applyFont="1" applyBorder="1" applyAlignment="1">
      <alignment horizontal="center" vertical="center"/>
    </xf>
    <xf numFmtId="0" fontId="36" fillId="0" borderId="11" xfId="0" applyNumberFormat="1" applyFont="1" applyBorder="1" applyAlignment="1">
      <alignment horizontal="center" vertical="center" wrapText="1"/>
    </xf>
    <xf numFmtId="0" fontId="36" fillId="33" borderId="13" xfId="0" applyNumberFormat="1" applyFont="1" applyFill="1" applyBorder="1" applyAlignment="1">
      <alignment horizontal="center" wrapText="1"/>
    </xf>
    <xf numFmtId="0" fontId="36" fillId="33" borderId="14" xfId="0" applyNumberFormat="1" applyFont="1" applyFill="1" applyBorder="1" applyAlignment="1">
      <alignment horizontal="center" wrapText="1"/>
    </xf>
    <xf numFmtId="49" fontId="36" fillId="0" borderId="11" xfId="0" applyNumberFormat="1" applyFont="1" applyFill="1" applyBorder="1" applyAlignment="1">
      <alignment horizontal="center" vertical="center" wrapText="1"/>
    </xf>
    <xf numFmtId="178" fontId="5" fillId="0" borderId="20" xfId="0" applyNumberFormat="1" applyFont="1" applyFill="1" applyBorder="1" applyAlignment="1">
      <alignment horizontal="center" vertical="center" wrapText="1"/>
    </xf>
    <xf numFmtId="2" fontId="36" fillId="0" borderId="11" xfId="0" applyNumberFormat="1" applyFont="1" applyFill="1" applyBorder="1" applyAlignment="1">
      <alignment horizontal="center" vertical="center" wrapText="1"/>
    </xf>
    <xf numFmtId="2" fontId="36" fillId="0" borderId="11" xfId="0" applyNumberFormat="1" applyFont="1" applyBorder="1" applyAlignment="1">
      <alignment horizontal="center"/>
    </xf>
    <xf numFmtId="2" fontId="36" fillId="0" borderId="11" xfId="0" applyNumberFormat="1" applyFont="1" applyBorder="1" applyAlignment="1">
      <alignment horizontal="center" vertical="center"/>
    </xf>
    <xf numFmtId="0" fontId="6" fillId="35" borderId="11" xfId="0" applyNumberFormat="1" applyFont="1" applyFill="1" applyBorder="1" applyAlignment="1">
      <alignment horizontal="center" wrapText="1"/>
    </xf>
    <xf numFmtId="0" fontId="36" fillId="35" borderId="11" xfId="0" applyNumberFormat="1" applyFont="1" applyFill="1" applyBorder="1" applyAlignment="1">
      <alignment horizontal="center" wrapText="1"/>
    </xf>
    <xf numFmtId="2" fontId="36" fillId="35" borderId="11" xfId="0" applyNumberFormat="1" applyFont="1" applyFill="1" applyBorder="1" applyAlignment="1">
      <alignment horizontal="center"/>
    </xf>
    <xf numFmtId="0" fontId="36" fillId="0" borderId="0" xfId="0" applyNumberFormat="1" applyFont="1" applyBorder="1" applyAlignment="1">
      <alignment/>
    </xf>
    <xf numFmtId="49" fontId="36" fillId="0" borderId="11" xfId="0" applyNumberFormat="1" applyFont="1" applyBorder="1" applyAlignment="1">
      <alignment horizont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36" fillId="0" borderId="11" xfId="0" applyNumberFormat="1" applyFont="1" applyFill="1" applyBorder="1" applyAlignment="1">
      <alignment vertical="center" wrapText="1"/>
    </xf>
    <xf numFmtId="0" fontId="13" fillId="0" borderId="11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0" fontId="38" fillId="35" borderId="11" xfId="0" applyNumberFormat="1" applyFont="1" applyFill="1" applyBorder="1" applyAlignment="1">
      <alignment horizontal="center" wrapText="1"/>
    </xf>
    <xf numFmtId="0" fontId="5" fillId="35" borderId="11" xfId="0" applyNumberFormat="1" applyFont="1" applyFill="1" applyBorder="1" applyAlignment="1">
      <alignment horizontal="center" wrapText="1"/>
    </xf>
    <xf numFmtId="2" fontId="5" fillId="35" borderId="11" xfId="0" applyNumberFormat="1" applyFont="1" applyFill="1" applyBorder="1" applyAlignment="1">
      <alignment horizontal="center"/>
    </xf>
    <xf numFmtId="178" fontId="21" fillId="0" borderId="16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left" vertical="center" wrapText="1"/>
    </xf>
    <xf numFmtId="1" fontId="5" fillId="0" borderId="11" xfId="0" applyNumberFormat="1" applyFont="1" applyFill="1" applyBorder="1" applyAlignment="1">
      <alignment vertical="center" wrapText="1"/>
    </xf>
    <xf numFmtId="2" fontId="0" fillId="0" borderId="11" xfId="0" applyNumberFormat="1" applyBorder="1" applyAlignment="1">
      <alignment horizontal="center"/>
    </xf>
    <xf numFmtId="1" fontId="5" fillId="0" borderId="11" xfId="0" applyFont="1" applyBorder="1" applyAlignment="1">
      <alignment/>
    </xf>
    <xf numFmtId="1" fontId="5" fillId="0" borderId="11" xfId="0" applyFont="1" applyBorder="1" applyAlignment="1">
      <alignment horizontal="center"/>
    </xf>
    <xf numFmtId="1" fontId="5" fillId="36" borderId="11" xfId="0" applyFont="1" applyFill="1" applyBorder="1" applyAlignment="1">
      <alignment horizontal="center"/>
    </xf>
    <xf numFmtId="1" fontId="5" fillId="37" borderId="11" xfId="0" applyFont="1" applyFill="1" applyBorder="1" applyAlignment="1">
      <alignment/>
    </xf>
    <xf numFmtId="1" fontId="5" fillId="37" borderId="11" xfId="0" applyFont="1" applyFill="1" applyBorder="1" applyAlignment="1">
      <alignment horizontal="center"/>
    </xf>
    <xf numFmtId="178" fontId="5" fillId="0" borderId="11" xfId="0" applyNumberFormat="1" applyFont="1" applyFill="1" applyBorder="1" applyAlignment="1">
      <alignment horizontal="center"/>
    </xf>
    <xf numFmtId="49" fontId="36" fillId="0" borderId="11" xfId="0" applyNumberFormat="1" applyFont="1" applyBorder="1" applyAlignment="1">
      <alignment horizontal="center" vertical="center" wrapText="1"/>
    </xf>
    <xf numFmtId="0" fontId="36" fillId="0" borderId="11" xfId="0" applyNumberFormat="1" applyFont="1" applyBorder="1" applyAlignment="1">
      <alignment horizontal="left" wrapText="1"/>
    </xf>
    <xf numFmtId="0" fontId="36" fillId="0" borderId="11" xfId="0" applyNumberFormat="1" applyFont="1" applyBorder="1" applyAlignment="1">
      <alignment horizontal="left" vertical="center" wrapText="1"/>
    </xf>
    <xf numFmtId="1" fontId="36" fillId="0" borderId="11" xfId="0" applyFont="1" applyFill="1" applyBorder="1" applyAlignment="1">
      <alignment horizontal="left" vertical="center" wrapText="1"/>
    </xf>
    <xf numFmtId="49" fontId="5" fillId="35" borderId="11" xfId="0" applyNumberFormat="1" applyFont="1" applyFill="1" applyBorder="1" applyAlignment="1">
      <alignment horizontal="center" wrapText="1"/>
    </xf>
    <xf numFmtId="0" fontId="23" fillId="38" borderId="11" xfId="0" applyNumberFormat="1" applyFont="1" applyFill="1" applyBorder="1" applyAlignment="1">
      <alignment vertical="center" wrapText="1"/>
    </xf>
    <xf numFmtId="49" fontId="23" fillId="38" borderId="0" xfId="0" applyNumberFormat="1" applyFont="1" applyFill="1" applyBorder="1" applyAlignment="1">
      <alignment horizontal="right" vertical="center" wrapText="1"/>
    </xf>
    <xf numFmtId="1" fontId="23" fillId="38" borderId="0" xfId="0" applyFont="1" applyFill="1" applyBorder="1" applyAlignment="1">
      <alignment vertical="center" wrapText="1"/>
    </xf>
    <xf numFmtId="1" fontId="23" fillId="38" borderId="0" xfId="0" applyFont="1" applyFill="1" applyAlignment="1">
      <alignment vertical="center" wrapText="1"/>
    </xf>
    <xf numFmtId="1" fontId="23" fillId="38" borderId="0" xfId="0" applyFont="1" applyFill="1" applyAlignment="1">
      <alignment horizontal="center" vertical="center" wrapText="1"/>
    </xf>
    <xf numFmtId="1" fontId="23" fillId="38" borderId="11" xfId="0" applyFont="1" applyFill="1" applyBorder="1" applyAlignment="1" quotePrefix="1">
      <alignment horizontal="center" vertical="center" wrapText="1"/>
    </xf>
    <xf numFmtId="1" fontId="23" fillId="38" borderId="11" xfId="0" applyFont="1" applyFill="1" applyBorder="1" applyAlignment="1">
      <alignment vertical="center" wrapText="1"/>
    </xf>
    <xf numFmtId="1" fontId="40" fillId="38" borderId="11" xfId="0" applyFont="1" applyFill="1" applyBorder="1" applyAlignment="1">
      <alignment vertical="center" wrapText="1"/>
    </xf>
    <xf numFmtId="49" fontId="23" fillId="38" borderId="11" xfId="0" applyNumberFormat="1" applyFont="1" applyFill="1" applyBorder="1" applyAlignment="1">
      <alignment horizontal="center" vertical="center" wrapText="1"/>
    </xf>
    <xf numFmtId="49" fontId="23" fillId="38" borderId="11" xfId="0" applyNumberFormat="1" applyFont="1" applyFill="1" applyBorder="1" applyAlignment="1">
      <alignment vertical="center" wrapText="1"/>
    </xf>
    <xf numFmtId="0" fontId="23" fillId="38" borderId="11" xfId="0" applyNumberFormat="1" applyFont="1" applyFill="1" applyBorder="1" applyAlignment="1">
      <alignment horizontal="left" vertical="center" wrapText="1"/>
    </xf>
    <xf numFmtId="1" fontId="23" fillId="38" borderId="11" xfId="0" applyFont="1" applyFill="1" applyBorder="1" applyAlignment="1">
      <alignment horizontal="left" vertical="center" wrapText="1"/>
    </xf>
    <xf numFmtId="1" fontId="23" fillId="38" borderId="11" xfId="0" applyNumberFormat="1" applyFont="1" applyFill="1" applyBorder="1" applyAlignment="1">
      <alignment vertical="center" wrapText="1"/>
    </xf>
    <xf numFmtId="1" fontId="41" fillId="38" borderId="11" xfId="0" applyFont="1" applyFill="1" applyBorder="1" applyAlignment="1">
      <alignment vertical="center" wrapText="1"/>
    </xf>
    <xf numFmtId="1" fontId="39" fillId="38" borderId="0" xfId="0" applyFont="1" applyFill="1" applyAlignment="1">
      <alignment vertical="center" wrapText="1"/>
    </xf>
    <xf numFmtId="0" fontId="23" fillId="38" borderId="11" xfId="0" applyNumberFormat="1" applyFont="1" applyFill="1" applyBorder="1" applyAlignment="1">
      <alignment horizontal="justify" vertical="center"/>
    </xf>
    <xf numFmtId="49" fontId="23" fillId="38" borderId="0" xfId="0" applyNumberFormat="1" applyFont="1" applyFill="1" applyAlignment="1">
      <alignment vertical="center" wrapText="1"/>
    </xf>
    <xf numFmtId="1" fontId="13" fillId="0" borderId="14" xfId="0" applyFont="1" applyBorder="1" applyAlignment="1">
      <alignment horizontal="center" wrapText="1"/>
    </xf>
    <xf numFmtId="1" fontId="21" fillId="0" borderId="16" xfId="0" applyFont="1" applyBorder="1" applyAlignment="1">
      <alignment horizontal="left" vertical="top" wrapText="1"/>
    </xf>
    <xf numFmtId="1" fontId="5" fillId="38" borderId="0" xfId="0" applyFont="1" applyFill="1" applyAlignment="1">
      <alignment/>
    </xf>
    <xf numFmtId="1" fontId="27" fillId="38" borderId="0" xfId="0" applyFont="1" applyFill="1" applyAlignment="1">
      <alignment horizontal="center"/>
    </xf>
    <xf numFmtId="1" fontId="21" fillId="38" borderId="15" xfId="0" applyFont="1" applyFill="1" applyBorder="1" applyAlignment="1">
      <alignment vertical="top" wrapText="1"/>
    </xf>
    <xf numFmtId="1" fontId="32" fillId="38" borderId="16" xfId="0" applyFont="1" applyFill="1" applyBorder="1" applyAlignment="1">
      <alignment vertical="top" wrapText="1"/>
    </xf>
    <xf numFmtId="0" fontId="33" fillId="38" borderId="16" xfId="53" applyFont="1" applyFill="1" applyBorder="1" applyAlignment="1" applyProtection="1">
      <alignment vertical="top" wrapText="1"/>
      <protection/>
    </xf>
    <xf numFmtId="1" fontId="21" fillId="38" borderId="16" xfId="0" applyFont="1" applyFill="1" applyBorder="1" applyAlignment="1">
      <alignment vertical="top" wrapText="1"/>
    </xf>
    <xf numFmtId="1" fontId="34" fillId="38" borderId="0" xfId="0" applyFont="1" applyFill="1" applyAlignment="1">
      <alignment horizontal="justify"/>
    </xf>
    <xf numFmtId="1" fontId="21" fillId="38" borderId="0" xfId="0" applyFont="1" applyFill="1" applyAlignment="1">
      <alignment/>
    </xf>
    <xf numFmtId="1" fontId="12" fillId="33" borderId="16" xfId="0" applyFont="1" applyFill="1" applyBorder="1" applyAlignment="1">
      <alignment horizontal="center" wrapText="1"/>
    </xf>
    <xf numFmtId="1" fontId="12" fillId="38" borderId="0" xfId="0" applyFont="1" applyFill="1" applyBorder="1" applyAlignment="1">
      <alignment horizontal="center" wrapText="1"/>
    </xf>
    <xf numFmtId="1" fontId="10" fillId="38" borderId="21" xfId="0" applyFont="1" applyFill="1" applyBorder="1" applyAlignment="1">
      <alignment/>
    </xf>
    <xf numFmtId="1" fontId="12" fillId="38" borderId="21" xfId="0" applyFont="1" applyFill="1" applyBorder="1" applyAlignment="1">
      <alignment horizontal="center" wrapText="1"/>
    </xf>
    <xf numFmtId="1" fontId="13" fillId="38" borderId="14" xfId="0" applyFont="1" applyFill="1" applyBorder="1" applyAlignment="1">
      <alignment horizontal="center" wrapText="1"/>
    </xf>
    <xf numFmtId="1" fontId="13" fillId="38" borderId="14" xfId="0" applyFont="1" applyFill="1" applyBorder="1" applyAlignment="1">
      <alignment wrapText="1"/>
    </xf>
    <xf numFmtId="1" fontId="13" fillId="38" borderId="16" xfId="0" applyFont="1" applyFill="1" applyBorder="1" applyAlignment="1">
      <alignment wrapText="1"/>
    </xf>
    <xf numFmtId="1" fontId="13" fillId="38" borderId="14" xfId="0" applyFont="1" applyFill="1" applyBorder="1" applyAlignment="1">
      <alignment horizontal="right" wrapText="1"/>
    </xf>
    <xf numFmtId="1" fontId="13" fillId="38" borderId="15" xfId="0" applyFont="1" applyFill="1" applyBorder="1" applyAlignment="1">
      <alignment horizontal="right" wrapText="1"/>
    </xf>
    <xf numFmtId="1" fontId="13" fillId="38" borderId="16" xfId="0" applyFont="1" applyFill="1" applyBorder="1" applyAlignment="1">
      <alignment horizontal="right" wrapText="1"/>
    </xf>
    <xf numFmtId="1" fontId="13" fillId="38" borderId="15" xfId="0" applyFont="1" applyFill="1" applyBorder="1" applyAlignment="1">
      <alignment wrapText="1"/>
    </xf>
    <xf numFmtId="178" fontId="5" fillId="0" borderId="11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1" fontId="21" fillId="39" borderId="16" xfId="0" applyFont="1" applyFill="1" applyBorder="1" applyAlignment="1">
      <alignment horizontal="center" vertical="center" wrapText="1"/>
    </xf>
    <xf numFmtId="178" fontId="21" fillId="39" borderId="16" xfId="0" applyNumberFormat="1" applyFont="1" applyFill="1" applyBorder="1" applyAlignment="1">
      <alignment horizontal="center" vertical="center" wrapText="1"/>
    </xf>
    <xf numFmtId="1" fontId="5" fillId="38" borderId="11" xfId="0" applyNumberFormat="1" applyFont="1" applyFill="1" applyBorder="1" applyAlignment="1">
      <alignment horizontal="left" vertical="center" wrapText="1"/>
    </xf>
    <xf numFmtId="49" fontId="39" fillId="38" borderId="22" xfId="0" applyNumberFormat="1" applyFont="1" applyFill="1" applyBorder="1" applyAlignment="1">
      <alignment vertical="center" wrapText="1"/>
    </xf>
    <xf numFmtId="180" fontId="42" fillId="38" borderId="11" xfId="0" applyNumberFormat="1" applyFont="1" applyFill="1" applyBorder="1" applyAlignment="1" quotePrefix="1">
      <alignment horizontal="center" vertical="center" wrapText="1"/>
    </xf>
    <xf numFmtId="2" fontId="39" fillId="38" borderId="11" xfId="0" applyNumberFormat="1" applyFont="1" applyFill="1" applyBorder="1" applyAlignment="1" quotePrefix="1">
      <alignment horizontal="center" vertical="center" wrapText="1"/>
    </xf>
    <xf numFmtId="1" fontId="39" fillId="38" borderId="11" xfId="0" applyFont="1" applyFill="1" applyBorder="1" applyAlignment="1">
      <alignment horizontal="center" vertical="center" wrapText="1"/>
    </xf>
    <xf numFmtId="1" fontId="39" fillId="38" borderId="11" xfId="0" applyFont="1" applyFill="1" applyBorder="1" applyAlignment="1" quotePrefix="1">
      <alignment horizontal="center" vertical="center" wrapText="1"/>
    </xf>
    <xf numFmtId="178" fontId="39" fillId="38" borderId="11" xfId="0" applyNumberFormat="1" applyFont="1" applyFill="1" applyBorder="1" applyAlignment="1">
      <alignment horizontal="center" vertical="center" wrapText="1"/>
    </xf>
    <xf numFmtId="178" fontId="23" fillId="38" borderId="11" xfId="0" applyNumberFormat="1" applyFont="1" applyFill="1" applyBorder="1" applyAlignment="1" quotePrefix="1">
      <alignment horizontal="center" vertical="center" wrapText="1"/>
    </xf>
    <xf numFmtId="0" fontId="23" fillId="38" borderId="11" xfId="0" applyNumberFormat="1" applyFont="1" applyFill="1" applyBorder="1" applyAlignment="1" quotePrefix="1">
      <alignment horizontal="center" vertical="center" wrapText="1"/>
    </xf>
    <xf numFmtId="178" fontId="23" fillId="38" borderId="11" xfId="0" applyNumberFormat="1" applyFont="1" applyFill="1" applyBorder="1" applyAlignment="1">
      <alignment horizontal="center" vertical="center" wrapText="1"/>
    </xf>
    <xf numFmtId="0" fontId="23" fillId="38" borderId="11" xfId="0" applyNumberFormat="1" applyFont="1" applyFill="1" applyBorder="1" applyAlignment="1">
      <alignment horizontal="center" vertical="center" wrapText="1"/>
    </xf>
    <xf numFmtId="2" fontId="39" fillId="38" borderId="11" xfId="0" applyNumberFormat="1" applyFont="1" applyFill="1" applyBorder="1" applyAlignment="1">
      <alignment horizontal="center" vertical="center" wrapText="1"/>
    </xf>
    <xf numFmtId="1" fontId="23" fillId="38" borderId="11" xfId="0" applyFont="1" applyFill="1" applyBorder="1" applyAlignment="1">
      <alignment horizontal="center" vertical="center" wrapText="1"/>
    </xf>
    <xf numFmtId="0" fontId="23" fillId="38" borderId="11" xfId="0" applyNumberFormat="1" applyFont="1" applyFill="1" applyBorder="1" applyAlignment="1">
      <alignment vertical="top" wrapText="1"/>
    </xf>
    <xf numFmtId="49" fontId="23" fillId="38" borderId="0" xfId="0" applyNumberFormat="1" applyFont="1" applyFill="1" applyAlignment="1">
      <alignment horizontal="center" vertical="center" wrapText="1"/>
    </xf>
    <xf numFmtId="180" fontId="42" fillId="38" borderId="11" xfId="0" applyNumberFormat="1" applyFont="1" applyFill="1" applyBorder="1" applyAlignment="1">
      <alignment horizontal="center" vertical="center" wrapText="1"/>
    </xf>
    <xf numFmtId="1" fontId="23" fillId="38" borderId="0" xfId="0" applyFont="1" applyFill="1" applyBorder="1" applyAlignment="1">
      <alignment horizontal="center" vertical="center" wrapText="1"/>
    </xf>
    <xf numFmtId="49" fontId="39" fillId="38" borderId="23" xfId="0" applyNumberFormat="1" applyFont="1" applyFill="1" applyBorder="1" applyAlignment="1">
      <alignment vertical="center" wrapText="1"/>
    </xf>
    <xf numFmtId="49" fontId="39" fillId="38" borderId="24" xfId="0" applyNumberFormat="1" applyFont="1" applyFill="1" applyBorder="1" applyAlignment="1">
      <alignment vertical="center" wrapText="1"/>
    </xf>
    <xf numFmtId="1" fontId="40" fillId="38" borderId="11" xfId="0" applyFont="1" applyFill="1" applyBorder="1" applyAlignment="1">
      <alignment horizontal="center" vertical="center" wrapText="1"/>
    </xf>
    <xf numFmtId="1" fontId="39" fillId="38" borderId="11" xfId="0" applyFont="1" applyFill="1" applyBorder="1" applyAlignment="1">
      <alignment vertical="center" wrapText="1"/>
    </xf>
    <xf numFmtId="2" fontId="23" fillId="38" borderId="11" xfId="0" applyNumberFormat="1" applyFont="1" applyFill="1" applyBorder="1" applyAlignment="1">
      <alignment horizontal="center" vertical="center" wrapText="1"/>
    </xf>
    <xf numFmtId="0" fontId="40" fillId="38" borderId="11" xfId="0" applyNumberFormat="1" applyFont="1" applyFill="1" applyBorder="1" applyAlignment="1">
      <alignment horizontal="center" vertical="center" wrapText="1"/>
    </xf>
    <xf numFmtId="179" fontId="39" fillId="38" borderId="11" xfId="0" applyNumberFormat="1" applyFont="1" applyFill="1" applyBorder="1" applyAlignment="1" quotePrefix="1">
      <alignment horizontal="center" vertical="center" wrapText="1"/>
    </xf>
    <xf numFmtId="49" fontId="39" fillId="38" borderId="11" xfId="0" applyNumberFormat="1" applyFont="1" applyFill="1" applyBorder="1" applyAlignment="1">
      <alignment vertical="center" wrapText="1"/>
    </xf>
    <xf numFmtId="1" fontId="40" fillId="38" borderId="11" xfId="0" applyFont="1" applyFill="1" applyBorder="1" applyAlignment="1">
      <alignment horizontal="left" vertical="center" wrapText="1"/>
    </xf>
    <xf numFmtId="1" fontId="23" fillId="38" borderId="11" xfId="0" applyNumberFormat="1" applyFont="1" applyFill="1" applyBorder="1" applyAlignment="1">
      <alignment horizontal="center" vertical="center" wrapText="1"/>
    </xf>
    <xf numFmtId="2" fontId="23" fillId="38" borderId="11" xfId="0" applyNumberFormat="1" applyFont="1" applyFill="1" applyBorder="1" applyAlignment="1" quotePrefix="1">
      <alignment horizontal="center" vertical="center" wrapText="1"/>
    </xf>
    <xf numFmtId="178" fontId="40" fillId="38" borderId="11" xfId="0" applyNumberFormat="1" applyFont="1" applyFill="1" applyBorder="1" applyAlignment="1">
      <alignment horizontal="center" vertical="center" wrapText="1"/>
    </xf>
    <xf numFmtId="1" fontId="23" fillId="38" borderId="25" xfId="0" applyFont="1" applyFill="1" applyBorder="1" applyAlignment="1">
      <alignment horizontal="center" vertical="center" wrapText="1"/>
    </xf>
    <xf numFmtId="0" fontId="39" fillId="38" borderId="25" xfId="0" applyNumberFormat="1" applyFont="1" applyFill="1" applyBorder="1" applyAlignment="1">
      <alignment vertical="center" wrapText="1"/>
    </xf>
    <xf numFmtId="1" fontId="40" fillId="38" borderId="0" xfId="0" applyFont="1" applyFill="1" applyAlignment="1">
      <alignment horizontal="center" vertical="center" wrapText="1"/>
    </xf>
    <xf numFmtId="1" fontId="23" fillId="38" borderId="11" xfId="0" applyFont="1" applyFill="1" applyBorder="1" applyAlignment="1">
      <alignment wrapText="1"/>
    </xf>
    <xf numFmtId="178" fontId="40" fillId="38" borderId="11" xfId="0" applyNumberFormat="1" applyFont="1" applyFill="1" applyBorder="1" applyAlignment="1">
      <alignment horizontal="left" vertical="center" wrapText="1"/>
    </xf>
    <xf numFmtId="2" fontId="41" fillId="38" borderId="11" xfId="0" applyNumberFormat="1" applyFont="1" applyFill="1" applyBorder="1" applyAlignment="1">
      <alignment horizontal="left" vertical="center" wrapText="1"/>
    </xf>
    <xf numFmtId="178" fontId="24" fillId="38" borderId="11" xfId="0" applyNumberFormat="1" applyFont="1" applyFill="1" applyBorder="1" applyAlignment="1">
      <alignment horizontal="center" vertical="center" wrapText="1"/>
    </xf>
    <xf numFmtId="1" fontId="23" fillId="0" borderId="0" xfId="0" applyFont="1" applyAlignment="1">
      <alignment vertical="center" wrapText="1"/>
    </xf>
    <xf numFmtId="1" fontId="0" fillId="0" borderId="0" xfId="0" applyAlignment="1">
      <alignment vertical="center" wrapText="1"/>
    </xf>
    <xf numFmtId="1" fontId="23" fillId="0" borderId="0" xfId="0" applyFont="1" applyAlignment="1">
      <alignment horizontal="left" vertical="center" wrapText="1"/>
    </xf>
    <xf numFmtId="1" fontId="0" fillId="0" borderId="0" xfId="0" applyAlignment="1">
      <alignment horizontal="left" vertical="center" wrapText="1"/>
    </xf>
    <xf numFmtId="1" fontId="21" fillId="0" borderId="0" xfId="0" applyFont="1" applyAlignment="1">
      <alignment horizontal="center" vertical="center" wrapText="1"/>
    </xf>
    <xf numFmtId="1" fontId="23" fillId="0" borderId="0" xfId="0" applyFont="1" applyAlignment="1">
      <alignment horizontal="center" vertical="center" wrapText="1"/>
    </xf>
    <xf numFmtId="1" fontId="22" fillId="0" borderId="0" xfId="0" applyFont="1" applyAlignment="1">
      <alignment horizontal="center"/>
    </xf>
    <xf numFmtId="1" fontId="23" fillId="0" borderId="0" xfId="0" applyFont="1" applyAlignment="1">
      <alignment horizontal="left"/>
    </xf>
    <xf numFmtId="1" fontId="24" fillId="0" borderId="0" xfId="0" applyFont="1" applyAlignment="1">
      <alignment vertical="center" wrapText="1"/>
    </xf>
    <xf numFmtId="1" fontId="26" fillId="0" borderId="0" xfId="0" applyFont="1" applyAlignment="1">
      <alignment vertical="center" wrapText="1"/>
    </xf>
    <xf numFmtId="1" fontId="21" fillId="0" borderId="0" xfId="0" applyFont="1" applyAlignment="1">
      <alignment vertical="center" wrapText="1"/>
    </xf>
    <xf numFmtId="0" fontId="30" fillId="38" borderId="0" xfId="53" applyFont="1" applyFill="1" applyAlignment="1" applyProtection="1">
      <alignment horizontal="left" vertical="center" wrapText="1"/>
      <protection/>
    </xf>
    <xf numFmtId="0" fontId="31" fillId="38" borderId="0" xfId="53" applyFont="1" applyFill="1" applyAlignment="1" applyProtection="1">
      <alignment horizontal="center"/>
      <protection/>
    </xf>
    <xf numFmtId="1" fontId="19" fillId="38" borderId="18" xfId="0" applyFont="1" applyFill="1" applyBorder="1" applyAlignment="1">
      <alignment horizontal="center"/>
    </xf>
    <xf numFmtId="1" fontId="21" fillId="38" borderId="26" xfId="0" applyFont="1" applyFill="1" applyBorder="1" applyAlignment="1">
      <alignment horizontal="center" vertical="top" wrapText="1"/>
    </xf>
    <xf numFmtId="1" fontId="21" fillId="38" borderId="27" xfId="0" applyFont="1" applyFill="1" applyBorder="1" applyAlignment="1">
      <alignment horizontal="center" vertical="top" wrapText="1"/>
    </xf>
    <xf numFmtId="1" fontId="21" fillId="38" borderId="28" xfId="0" applyFont="1" applyFill="1" applyBorder="1" applyAlignment="1">
      <alignment horizontal="center" vertical="top" wrapText="1"/>
    </xf>
    <xf numFmtId="1" fontId="20" fillId="0" borderId="0" xfId="0" applyFont="1" applyAlignment="1">
      <alignment horizontal="center" vertical="center" wrapText="1"/>
    </xf>
    <xf numFmtId="1" fontId="14" fillId="0" borderId="26" xfId="0" applyFont="1" applyBorder="1" applyAlignment="1">
      <alignment horizontal="center" vertical="center" wrapText="1"/>
    </xf>
    <xf numFmtId="1" fontId="14" fillId="0" borderId="27" xfId="0" applyFont="1" applyBorder="1" applyAlignment="1">
      <alignment horizontal="center" vertical="center" wrapText="1"/>
    </xf>
    <xf numFmtId="1" fontId="14" fillId="0" borderId="28" xfId="0" applyFont="1" applyBorder="1" applyAlignment="1">
      <alignment horizontal="center" vertical="center" wrapText="1"/>
    </xf>
    <xf numFmtId="0" fontId="29" fillId="0" borderId="10" xfId="53" applyFont="1" applyBorder="1" applyAlignment="1" applyProtection="1">
      <alignment horizontal="center" vertical="top" wrapText="1"/>
      <protection/>
    </xf>
    <xf numFmtId="0" fontId="29" fillId="0" borderId="15" xfId="53" applyFont="1" applyBorder="1" applyAlignment="1" applyProtection="1">
      <alignment horizontal="center" vertical="top" wrapText="1"/>
      <protection/>
    </xf>
    <xf numFmtId="1" fontId="27" fillId="38" borderId="0" xfId="0" applyFont="1" applyFill="1" applyAlignment="1">
      <alignment horizontal="left" vertical="center" wrapText="1"/>
    </xf>
    <xf numFmtId="1" fontId="28" fillId="0" borderId="0" xfId="0" applyFont="1" applyAlignment="1">
      <alignment horizontal="center"/>
    </xf>
    <xf numFmtId="1" fontId="10" fillId="0" borderId="0" xfId="0" applyFont="1" applyAlignment="1">
      <alignment horizontal="center" vertical="center" wrapText="1"/>
    </xf>
    <xf numFmtId="1" fontId="14" fillId="0" borderId="0" xfId="0" applyFont="1" applyAlignment="1">
      <alignment horizontal="center"/>
    </xf>
    <xf numFmtId="1" fontId="12" fillId="33" borderId="13" xfId="0" applyFont="1" applyFill="1" applyBorder="1" applyAlignment="1">
      <alignment horizontal="center" vertical="center" wrapText="1"/>
    </xf>
    <xf numFmtId="1" fontId="12" fillId="33" borderId="15" xfId="0" applyFont="1" applyFill="1" applyBorder="1" applyAlignment="1">
      <alignment horizontal="center" vertical="center" wrapText="1"/>
    </xf>
    <xf numFmtId="1" fontId="13" fillId="0" borderId="12" xfId="0" applyFont="1" applyBorder="1" applyAlignment="1">
      <alignment horizontal="left" vertical="top" wrapText="1"/>
    </xf>
    <xf numFmtId="1" fontId="13" fillId="0" borderId="0" xfId="0" applyFont="1" applyBorder="1" applyAlignment="1">
      <alignment horizontal="left" vertical="top" wrapText="1"/>
    </xf>
    <xf numFmtId="1" fontId="13" fillId="0" borderId="29" xfId="0" applyFont="1" applyBorder="1" applyAlignment="1">
      <alignment horizontal="left" vertical="top" wrapText="1"/>
    </xf>
    <xf numFmtId="1" fontId="13" fillId="0" borderId="30" xfId="0" applyFont="1" applyBorder="1" applyAlignment="1">
      <alignment horizontal="left" vertical="top" wrapText="1"/>
    </xf>
    <xf numFmtId="1" fontId="12" fillId="33" borderId="20" xfId="0" applyFont="1" applyFill="1" applyBorder="1" applyAlignment="1">
      <alignment horizontal="center" vertical="center" wrapText="1"/>
    </xf>
    <xf numFmtId="1" fontId="12" fillId="33" borderId="31" xfId="0" applyFont="1" applyFill="1" applyBorder="1" applyAlignment="1">
      <alignment horizontal="center" vertical="center" wrapText="1"/>
    </xf>
    <xf numFmtId="1" fontId="12" fillId="33" borderId="32" xfId="0" applyFont="1" applyFill="1" applyBorder="1" applyAlignment="1">
      <alignment horizontal="center" vertical="center" wrapText="1"/>
    </xf>
    <xf numFmtId="1" fontId="12" fillId="33" borderId="33" xfId="0" applyFont="1" applyFill="1" applyBorder="1" applyAlignment="1">
      <alignment horizontal="center" vertical="center" wrapText="1"/>
    </xf>
    <xf numFmtId="1" fontId="12" fillId="33" borderId="34" xfId="0" applyFont="1" applyFill="1" applyBorder="1" applyAlignment="1">
      <alignment horizontal="center" vertical="center" wrapText="1"/>
    </xf>
    <xf numFmtId="1" fontId="12" fillId="33" borderId="35" xfId="0" applyFont="1" applyFill="1" applyBorder="1" applyAlignment="1">
      <alignment horizontal="center" vertical="center" wrapText="1"/>
    </xf>
    <xf numFmtId="1" fontId="12" fillId="33" borderId="20" xfId="0" applyFont="1" applyFill="1" applyBorder="1" applyAlignment="1">
      <alignment horizontal="center" vertical="top" wrapText="1"/>
    </xf>
    <xf numFmtId="1" fontId="12" fillId="33" borderId="32" xfId="0" applyFont="1" applyFill="1" applyBorder="1" applyAlignment="1">
      <alignment horizontal="center" vertical="top" wrapText="1"/>
    </xf>
    <xf numFmtId="1" fontId="12" fillId="33" borderId="36" xfId="0" applyFont="1" applyFill="1" applyBorder="1" applyAlignment="1">
      <alignment horizontal="center" vertical="top" wrapText="1"/>
    </xf>
    <xf numFmtId="1" fontId="12" fillId="33" borderId="14" xfId="0" applyFont="1" applyFill="1" applyBorder="1" applyAlignment="1">
      <alignment horizontal="center" vertical="center" wrapText="1"/>
    </xf>
    <xf numFmtId="1" fontId="12" fillId="33" borderId="37" xfId="0" applyFont="1" applyFill="1" applyBorder="1" applyAlignment="1">
      <alignment horizontal="center" vertical="center" wrapText="1"/>
    </xf>
    <xf numFmtId="1" fontId="12" fillId="33" borderId="38" xfId="0" applyFont="1" applyFill="1" applyBorder="1" applyAlignment="1">
      <alignment horizontal="center" vertical="center" wrapText="1"/>
    </xf>
    <xf numFmtId="1" fontId="12" fillId="33" borderId="39" xfId="0" applyFont="1" applyFill="1" applyBorder="1" applyAlignment="1">
      <alignment horizontal="center" vertical="center" wrapText="1"/>
    </xf>
    <xf numFmtId="1" fontId="13" fillId="34" borderId="11" xfId="0" applyFont="1" applyFill="1" applyBorder="1" applyAlignment="1">
      <alignment horizontal="center" vertical="top" wrapText="1"/>
    </xf>
    <xf numFmtId="1" fontId="13" fillId="0" borderId="11" xfId="0" applyFont="1" applyBorder="1" applyAlignment="1">
      <alignment horizontal="center" vertical="top" wrapText="1"/>
    </xf>
    <xf numFmtId="1" fontId="13" fillId="0" borderId="40" xfId="0" applyFont="1" applyBorder="1" applyAlignment="1">
      <alignment horizontal="center" vertical="top" wrapText="1"/>
    </xf>
    <xf numFmtId="1" fontId="13" fillId="0" borderId="41" xfId="0" applyFont="1" applyBorder="1" applyAlignment="1">
      <alignment horizontal="center" vertical="top" wrapText="1"/>
    </xf>
    <xf numFmtId="1" fontId="13" fillId="0" borderId="12" xfId="0" applyFont="1" applyBorder="1" applyAlignment="1">
      <alignment horizontal="center" vertical="top" wrapText="1"/>
    </xf>
    <xf numFmtId="1" fontId="13" fillId="0" borderId="14" xfId="0" applyFont="1" applyBorder="1" applyAlignment="1">
      <alignment horizontal="center" vertical="top" wrapText="1"/>
    </xf>
    <xf numFmtId="1" fontId="12" fillId="33" borderId="10" xfId="0" applyFont="1" applyFill="1" applyBorder="1" applyAlignment="1">
      <alignment horizontal="center" vertical="center" wrapText="1"/>
    </xf>
    <xf numFmtId="1" fontId="14" fillId="0" borderId="26" xfId="0" applyFont="1" applyBorder="1" applyAlignment="1">
      <alignment horizontal="center" wrapText="1"/>
    </xf>
    <xf numFmtId="1" fontId="14" fillId="0" borderId="28" xfId="0" applyFont="1" applyBorder="1" applyAlignment="1">
      <alignment horizontal="center" wrapText="1"/>
    </xf>
    <xf numFmtId="1" fontId="16" fillId="0" borderId="26" xfId="0" applyFont="1" applyBorder="1" applyAlignment="1">
      <alignment horizontal="center" wrapText="1"/>
    </xf>
    <xf numFmtId="1" fontId="16" fillId="0" borderId="28" xfId="0" applyFont="1" applyBorder="1" applyAlignment="1">
      <alignment horizontal="center" wrapText="1"/>
    </xf>
    <xf numFmtId="1" fontId="13" fillId="0" borderId="17" xfId="0" applyFont="1" applyBorder="1" applyAlignment="1">
      <alignment horizontal="center" wrapText="1"/>
    </xf>
    <xf numFmtId="1" fontId="13" fillId="0" borderId="16" xfId="0" applyFont="1" applyBorder="1" applyAlignment="1">
      <alignment horizontal="center" wrapText="1"/>
    </xf>
    <xf numFmtId="1" fontId="16" fillId="0" borderId="11" xfId="0" applyFont="1" applyBorder="1" applyAlignment="1">
      <alignment horizontal="center" wrapText="1"/>
    </xf>
    <xf numFmtId="1" fontId="14" fillId="0" borderId="11" xfId="0" applyFont="1" applyBorder="1" applyAlignment="1">
      <alignment horizontal="center" wrapText="1"/>
    </xf>
    <xf numFmtId="1" fontId="14" fillId="0" borderId="42" xfId="0" applyFont="1" applyBorder="1" applyAlignment="1">
      <alignment horizontal="center" wrapText="1"/>
    </xf>
    <xf numFmtId="1" fontId="14" fillId="0" borderId="30" xfId="0" applyFont="1" applyBorder="1" applyAlignment="1">
      <alignment horizontal="center" wrapText="1"/>
    </xf>
    <xf numFmtId="1" fontId="13" fillId="0" borderId="11" xfId="0" applyFont="1" applyBorder="1" applyAlignment="1">
      <alignment horizontal="center" wrapText="1"/>
    </xf>
    <xf numFmtId="1" fontId="38" fillId="38" borderId="0" xfId="0" applyFont="1" applyFill="1" applyBorder="1" applyAlignment="1">
      <alignment horizontal="center" vertical="center" wrapText="1"/>
    </xf>
    <xf numFmtId="1" fontId="38" fillId="38" borderId="21" xfId="0" applyFont="1" applyFill="1" applyBorder="1" applyAlignment="1">
      <alignment horizontal="center" vertical="center" wrapText="1"/>
    </xf>
    <xf numFmtId="180" fontId="42" fillId="38" borderId="22" xfId="0" applyNumberFormat="1" applyFont="1" applyFill="1" applyBorder="1" applyAlignment="1">
      <alignment horizontal="center" vertical="center" textRotation="90" wrapText="1"/>
    </xf>
    <xf numFmtId="180" fontId="42" fillId="38" borderId="43" xfId="0" applyNumberFormat="1" applyFont="1" applyFill="1" applyBorder="1" applyAlignment="1">
      <alignment horizontal="center" vertical="center" textRotation="90" wrapText="1"/>
    </xf>
    <xf numFmtId="180" fontId="42" fillId="38" borderId="44" xfId="0" applyNumberFormat="1" applyFont="1" applyFill="1" applyBorder="1" applyAlignment="1">
      <alignment horizontal="center" vertical="center" textRotation="90" wrapText="1"/>
    </xf>
    <xf numFmtId="1" fontId="39" fillId="38" borderId="0" xfId="0" applyFont="1" applyFill="1" applyAlignment="1">
      <alignment horizontal="left" vertical="center" wrapText="1"/>
    </xf>
    <xf numFmtId="49" fontId="39" fillId="38" borderId="0" xfId="0" applyNumberFormat="1" applyFont="1" applyFill="1" applyAlignment="1">
      <alignment horizontal="center" vertical="center" wrapText="1"/>
    </xf>
    <xf numFmtId="180" fontId="42" fillId="38" borderId="11" xfId="0" applyNumberFormat="1" applyFont="1" applyFill="1" applyBorder="1" applyAlignment="1">
      <alignment horizontal="center" vertical="center" wrapText="1"/>
    </xf>
    <xf numFmtId="1" fontId="23" fillId="38" borderId="0" xfId="0" applyFont="1" applyFill="1" applyAlignment="1">
      <alignment horizontal="left" vertical="center" wrapText="1"/>
    </xf>
    <xf numFmtId="4" fontId="23" fillId="38" borderId="22" xfId="0" applyNumberFormat="1" applyFont="1" applyFill="1" applyBorder="1" applyAlignment="1">
      <alignment horizontal="center" vertical="center" wrapText="1"/>
    </xf>
    <xf numFmtId="4" fontId="23" fillId="38" borderId="43" xfId="0" applyNumberFormat="1" applyFont="1" applyFill="1" applyBorder="1" applyAlignment="1">
      <alignment horizontal="center" vertical="center" wrapText="1"/>
    </xf>
    <xf numFmtId="4" fontId="23" fillId="38" borderId="44" xfId="0" applyNumberFormat="1" applyFont="1" applyFill="1" applyBorder="1" applyAlignment="1">
      <alignment horizontal="center" vertical="center" wrapText="1"/>
    </xf>
    <xf numFmtId="49" fontId="39" fillId="38" borderId="11" xfId="0" applyNumberFormat="1" applyFont="1" applyFill="1" applyBorder="1" applyAlignment="1">
      <alignment horizontal="center" vertical="center" wrapText="1"/>
    </xf>
    <xf numFmtId="49" fontId="39" fillId="38" borderId="22" xfId="0" applyNumberFormat="1" applyFont="1" applyFill="1" applyBorder="1" applyAlignment="1">
      <alignment horizontal="center" vertical="center" wrapText="1"/>
    </xf>
    <xf numFmtId="49" fontId="39" fillId="38" borderId="44" xfId="0" applyNumberFormat="1" applyFont="1" applyFill="1" applyBorder="1" applyAlignment="1">
      <alignment horizontal="center" vertical="center" wrapText="1"/>
    </xf>
    <xf numFmtId="180" fontId="42" fillId="38" borderId="22" xfId="0" applyNumberFormat="1" applyFont="1" applyFill="1" applyBorder="1" applyAlignment="1">
      <alignment horizontal="center" vertical="center" wrapText="1"/>
    </xf>
    <xf numFmtId="180" fontId="42" fillId="38" borderId="44" xfId="0" applyNumberFormat="1" applyFont="1" applyFill="1" applyBorder="1" applyAlignment="1">
      <alignment horizontal="center" vertical="center" wrapText="1"/>
    </xf>
    <xf numFmtId="49" fontId="39" fillId="38" borderId="31" xfId="0" applyNumberFormat="1" applyFont="1" applyFill="1" applyBorder="1" applyAlignment="1">
      <alignment horizontal="center" vertical="center" wrapText="1"/>
    </xf>
    <xf numFmtId="49" fontId="39" fillId="38" borderId="35" xfId="0" applyNumberFormat="1" applyFont="1" applyFill="1" applyBorder="1" applyAlignment="1">
      <alignment horizontal="center" vertical="center" wrapText="1"/>
    </xf>
    <xf numFmtId="49" fontId="42" fillId="38" borderId="11" xfId="0" applyNumberFormat="1" applyFont="1" applyFill="1" applyBorder="1" applyAlignment="1">
      <alignment horizontal="center" vertical="center" wrapText="1"/>
    </xf>
    <xf numFmtId="180" fontId="42" fillId="38" borderId="43" xfId="0" applyNumberFormat="1" applyFont="1" applyFill="1" applyBorder="1" applyAlignment="1">
      <alignment horizontal="center" vertical="center" wrapText="1"/>
    </xf>
    <xf numFmtId="180" fontId="42" fillId="38" borderId="34" xfId="0" applyNumberFormat="1" applyFont="1" applyFill="1" applyBorder="1" applyAlignment="1">
      <alignment horizontal="center" vertical="center" wrapText="1"/>
    </xf>
    <xf numFmtId="180" fontId="42" fillId="38" borderId="21" xfId="0" applyNumberFormat="1" applyFont="1" applyFill="1" applyBorder="1" applyAlignment="1">
      <alignment horizontal="center" vertical="center" wrapText="1"/>
    </xf>
    <xf numFmtId="49" fontId="39" fillId="38" borderId="20" xfId="0" applyNumberFormat="1" applyFont="1" applyFill="1" applyBorder="1" applyAlignment="1">
      <alignment horizontal="center" vertical="center" wrapText="1"/>
    </xf>
    <xf numFmtId="49" fontId="39" fillId="38" borderId="45" xfId="0" applyNumberFormat="1" applyFont="1" applyFill="1" applyBorder="1" applyAlignment="1">
      <alignment horizontal="center" vertical="center" wrapText="1"/>
    </xf>
    <xf numFmtId="49" fontId="39" fillId="38" borderId="34" xfId="0" applyNumberFormat="1" applyFont="1" applyFill="1" applyBorder="1" applyAlignment="1">
      <alignment horizontal="center" vertical="center" wrapText="1"/>
    </xf>
    <xf numFmtId="49" fontId="39" fillId="38" borderId="21" xfId="0" applyNumberFormat="1" applyFont="1" applyFill="1" applyBorder="1" applyAlignment="1">
      <alignment horizontal="center" vertical="center" wrapText="1"/>
    </xf>
    <xf numFmtId="0" fontId="37" fillId="38" borderId="0" xfId="0" applyNumberFormat="1" applyFont="1" applyFill="1" applyAlignment="1">
      <alignment horizontal="center" vertical="center" wrapText="1"/>
    </xf>
    <xf numFmtId="0" fontId="36" fillId="34" borderId="25" xfId="0" applyNumberFormat="1" applyFont="1" applyFill="1" applyBorder="1" applyAlignment="1">
      <alignment horizontal="center" vertical="top" wrapText="1"/>
    </xf>
    <xf numFmtId="0" fontId="36" fillId="34" borderId="23" xfId="0" applyNumberFormat="1" applyFont="1" applyFill="1" applyBorder="1" applyAlignment="1">
      <alignment horizontal="center" vertical="top" wrapText="1"/>
    </xf>
    <xf numFmtId="0" fontId="36" fillId="34" borderId="24" xfId="0" applyNumberFormat="1" applyFont="1" applyFill="1" applyBorder="1" applyAlignment="1">
      <alignment horizontal="center" vertical="top" wrapText="1"/>
    </xf>
    <xf numFmtId="1" fontId="5" fillId="0" borderId="25" xfId="0" applyFont="1" applyBorder="1" applyAlignment="1">
      <alignment horizontal="center" vertical="center" wrapText="1"/>
    </xf>
    <xf numFmtId="1" fontId="5" fillId="0" borderId="23" xfId="0" applyFont="1" applyBorder="1" applyAlignment="1">
      <alignment horizontal="center" vertical="center" wrapText="1"/>
    </xf>
    <xf numFmtId="1" fontId="5" fillId="0" borderId="24" xfId="0" applyFont="1" applyBorder="1" applyAlignment="1">
      <alignment horizontal="center" vertical="center" wrapText="1"/>
    </xf>
    <xf numFmtId="1" fontId="5" fillId="36" borderId="25" xfId="0" applyFont="1" applyFill="1" applyBorder="1" applyAlignment="1">
      <alignment horizontal="center"/>
    </xf>
    <xf numFmtId="1" fontId="5" fillId="36" borderId="23" xfId="0" applyFont="1" applyFill="1" applyBorder="1" applyAlignment="1">
      <alignment horizontal="center"/>
    </xf>
    <xf numFmtId="1" fontId="5" fillId="36" borderId="24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C18" sqref="C18"/>
    </sheetView>
  </sheetViews>
  <sheetFormatPr defaultColWidth="8.796875" defaultRowHeight="15"/>
  <sheetData>
    <row r="1" spans="1:7" ht="15.75">
      <c r="A1" s="178" t="s">
        <v>81</v>
      </c>
      <c r="B1" s="178"/>
      <c r="C1" s="178"/>
      <c r="D1" s="178"/>
      <c r="E1" s="178"/>
      <c r="F1" s="178"/>
      <c r="G1" s="178"/>
    </row>
    <row r="2" ht="15.75">
      <c r="A2" s="48"/>
    </row>
    <row r="3" spans="1:8" ht="161.25" customHeight="1">
      <c r="A3" s="176" t="s">
        <v>82</v>
      </c>
      <c r="B3" s="176"/>
      <c r="C3" s="176"/>
      <c r="D3" s="176"/>
      <c r="E3" s="176"/>
      <c r="F3" s="176"/>
      <c r="G3" s="176"/>
      <c r="H3" s="176"/>
    </row>
    <row r="4" ht="15.75">
      <c r="A4" s="48"/>
    </row>
    <row r="5" spans="1:7" ht="15.75">
      <c r="A5" s="178" t="s">
        <v>83</v>
      </c>
      <c r="B5" s="178"/>
      <c r="C5" s="178"/>
      <c r="D5" s="178"/>
      <c r="E5" s="178"/>
      <c r="F5" s="178"/>
      <c r="G5" s="178"/>
    </row>
    <row r="6" ht="15.75">
      <c r="A6" s="48"/>
    </row>
    <row r="7" spans="1:7" ht="15.75">
      <c r="A7" s="179" t="s">
        <v>84</v>
      </c>
      <c r="B7" s="179"/>
      <c r="C7" s="179"/>
      <c r="D7" s="179"/>
      <c r="E7" s="179"/>
      <c r="F7" s="179"/>
      <c r="G7" s="179"/>
    </row>
    <row r="8" spans="1:8" ht="98.25" customHeight="1">
      <c r="A8" s="177" t="s">
        <v>85</v>
      </c>
      <c r="B8" s="177"/>
      <c r="C8" s="177"/>
      <c r="D8" s="177"/>
      <c r="E8" s="177"/>
      <c r="F8" s="177"/>
      <c r="G8" s="177"/>
      <c r="H8" s="177"/>
    </row>
    <row r="9" spans="1:8" ht="197.25" customHeight="1">
      <c r="A9" s="174" t="s">
        <v>86</v>
      </c>
      <c r="B9" s="175"/>
      <c r="C9" s="175"/>
      <c r="D9" s="175"/>
      <c r="E9" s="175"/>
      <c r="F9" s="175"/>
      <c r="G9" s="175"/>
      <c r="H9" s="175"/>
    </row>
    <row r="10" spans="1:8" ht="142.5" customHeight="1">
      <c r="A10" s="180" t="s">
        <v>87</v>
      </c>
      <c r="B10" s="180"/>
      <c r="C10" s="180"/>
      <c r="D10" s="180"/>
      <c r="E10" s="180"/>
      <c r="F10" s="180"/>
      <c r="G10" s="180"/>
      <c r="H10" s="180"/>
    </row>
    <row r="11" spans="1:8" ht="64.5" customHeight="1">
      <c r="A11" s="181" t="s">
        <v>88</v>
      </c>
      <c r="B11" s="181"/>
      <c r="C11" s="181"/>
      <c r="D11" s="181"/>
      <c r="E11" s="181"/>
      <c r="F11" s="181"/>
      <c r="G11" s="181"/>
      <c r="H11" s="181"/>
    </row>
    <row r="12" spans="1:8" ht="90.75" customHeight="1">
      <c r="A12" s="182" t="s">
        <v>89</v>
      </c>
      <c r="B12" s="182"/>
      <c r="C12" s="182"/>
      <c r="D12" s="182"/>
      <c r="E12" s="182"/>
      <c r="F12" s="182"/>
      <c r="G12" s="182"/>
      <c r="H12" s="182"/>
    </row>
    <row r="13" spans="1:8" ht="96.75" customHeight="1">
      <c r="A13" s="172" t="s">
        <v>90</v>
      </c>
      <c r="B13" s="173"/>
      <c r="C13" s="173"/>
      <c r="D13" s="173"/>
      <c r="E13" s="173"/>
      <c r="F13" s="173"/>
      <c r="G13" s="173"/>
      <c r="H13" s="173"/>
    </row>
    <row r="14" ht="15.75">
      <c r="A14" s="48"/>
    </row>
    <row r="15" ht="15.75">
      <c r="A15" s="48"/>
    </row>
    <row r="16" ht="15.75">
      <c r="A16" s="48"/>
    </row>
    <row r="17" ht="15.75">
      <c r="A17" s="48"/>
    </row>
    <row r="18" ht="15.75">
      <c r="A18" s="49"/>
    </row>
  </sheetData>
  <sheetProtection/>
  <mergeCells count="10">
    <mergeCell ref="A13:H13"/>
    <mergeCell ref="A9:H9"/>
    <mergeCell ref="A3:H3"/>
    <mergeCell ref="A8:H8"/>
    <mergeCell ref="A1:G1"/>
    <mergeCell ref="A5:G5"/>
    <mergeCell ref="A7:G7"/>
    <mergeCell ref="A10:H10"/>
    <mergeCell ref="A11:H11"/>
    <mergeCell ref="A12:H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5"/>
  <sheetViews>
    <sheetView zoomScalePageLayoutView="0" workbookViewId="0" topLeftCell="A10">
      <selection activeCell="D7" sqref="D7"/>
    </sheetView>
  </sheetViews>
  <sheetFormatPr defaultColWidth="8.796875" defaultRowHeight="15"/>
  <cols>
    <col min="1" max="1" width="3.59765625" style="112" customWidth="1"/>
    <col min="2" max="2" width="33.59765625" style="112" customWidth="1"/>
    <col min="3" max="3" width="18.69921875" style="112" customWidth="1"/>
    <col min="4" max="4" width="17.8984375" style="112" customWidth="1"/>
    <col min="5" max="16384" width="8.8984375" style="112" customWidth="1"/>
  </cols>
  <sheetData>
    <row r="2" spans="1:4" ht="20.25">
      <c r="A2" s="184" t="s">
        <v>66</v>
      </c>
      <c r="B2" s="184"/>
      <c r="C2" s="184"/>
      <c r="D2" s="184"/>
    </row>
    <row r="3" ht="20.25">
      <c r="A3" s="113"/>
    </row>
    <row r="4" spans="1:4" ht="18" thickBot="1">
      <c r="A4" s="185" t="s">
        <v>67</v>
      </c>
      <c r="B4" s="185"/>
      <c r="C4" s="185"/>
      <c r="D4" s="185"/>
    </row>
    <row r="5" spans="1:4" ht="38.25" customHeight="1" thickBot="1">
      <c r="A5" s="186" t="s">
        <v>68</v>
      </c>
      <c r="B5" s="187"/>
      <c r="C5" s="187"/>
      <c r="D5" s="188"/>
    </row>
    <row r="6" spans="1:4" ht="66.75" thickBot="1">
      <c r="A6" s="114"/>
      <c r="B6" s="115" t="s">
        <v>69</v>
      </c>
      <c r="C6" s="115" t="s">
        <v>70</v>
      </c>
      <c r="D6" s="116" t="s">
        <v>71</v>
      </c>
    </row>
    <row r="7" spans="1:4" ht="99.75" customHeight="1" thickBot="1">
      <c r="A7" s="114" t="s">
        <v>72</v>
      </c>
      <c r="B7" s="117" t="s">
        <v>73</v>
      </c>
      <c r="C7" s="117" t="s">
        <v>74</v>
      </c>
      <c r="D7" s="117" t="s">
        <v>75</v>
      </c>
    </row>
    <row r="8" spans="1:4" ht="122.25" customHeight="1" thickBot="1">
      <c r="A8" s="114" t="s">
        <v>76</v>
      </c>
      <c r="B8" s="117" t="s">
        <v>77</v>
      </c>
      <c r="C8" s="117" t="s">
        <v>395</v>
      </c>
      <c r="D8" s="117" t="s">
        <v>75</v>
      </c>
    </row>
    <row r="9" spans="1:4" ht="18" thickBot="1">
      <c r="A9" s="114" t="s">
        <v>78</v>
      </c>
      <c r="B9" s="117"/>
      <c r="C9" s="117"/>
      <c r="D9" s="117"/>
    </row>
    <row r="10" ht="25.5">
      <c r="A10" s="118"/>
    </row>
    <row r="13" spans="1:4" ht="31.5" customHeight="1">
      <c r="A13" s="183" t="s">
        <v>79</v>
      </c>
      <c r="B13" s="183"/>
      <c r="C13" s="183"/>
      <c r="D13" s="183"/>
    </row>
    <row r="14" spans="1:4" ht="31.5" customHeight="1">
      <c r="A14" s="183" t="s">
        <v>80</v>
      </c>
      <c r="B14" s="183"/>
      <c r="C14" s="183"/>
      <c r="D14" s="183"/>
    </row>
    <row r="15" ht="17.25">
      <c r="A15" s="119"/>
    </row>
  </sheetData>
  <sheetProtection/>
  <mergeCells count="5">
    <mergeCell ref="A14:D14"/>
    <mergeCell ref="A2:D2"/>
    <mergeCell ref="A4:D4"/>
    <mergeCell ref="A5:D5"/>
    <mergeCell ref="A13:D13"/>
  </mergeCells>
  <printOptions/>
  <pageMargins left="0" right="0" top="0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12"/>
  <sheetViews>
    <sheetView zoomScalePageLayoutView="0" workbookViewId="0" topLeftCell="A7">
      <selection activeCell="F8" sqref="F8"/>
    </sheetView>
  </sheetViews>
  <sheetFormatPr defaultColWidth="8.796875" defaultRowHeight="15"/>
  <cols>
    <col min="1" max="1" width="5.8984375" style="4" customWidth="1"/>
    <col min="2" max="2" width="31.3984375" style="4" customWidth="1"/>
    <col min="3" max="3" width="9.69921875" style="4" customWidth="1"/>
    <col min="4" max="6" width="10.09765625" style="4" customWidth="1"/>
    <col min="7" max="16384" width="8.8984375" style="4" customWidth="1"/>
  </cols>
  <sheetData>
    <row r="1" ht="17.25">
      <c r="F1" s="38" t="s">
        <v>61</v>
      </c>
    </row>
    <row r="3" spans="2:6" ht="66" customHeight="1">
      <c r="B3" s="189" t="s">
        <v>513</v>
      </c>
      <c r="C3" s="189"/>
      <c r="D3" s="189"/>
      <c r="E3" s="189"/>
      <c r="F3" s="189"/>
    </row>
    <row r="4" spans="2:9" ht="17.25" thickBot="1">
      <c r="B4" s="39" t="s">
        <v>62</v>
      </c>
      <c r="C4" s="122"/>
      <c r="D4" s="123"/>
      <c r="E4" s="123"/>
      <c r="F4" s="123"/>
      <c r="G4" s="121"/>
      <c r="H4" s="121"/>
      <c r="I4" s="121"/>
    </row>
    <row r="5" spans="2:6" ht="17.25" thickBot="1">
      <c r="B5" s="40"/>
      <c r="C5" s="120" t="s">
        <v>239</v>
      </c>
      <c r="D5" s="120" t="s">
        <v>340</v>
      </c>
      <c r="E5" s="120" t="s">
        <v>407</v>
      </c>
      <c r="F5" s="120" t="s">
        <v>413</v>
      </c>
    </row>
    <row r="6" spans="2:6" ht="40.5" customHeight="1" thickBot="1">
      <c r="B6" s="41" t="s">
        <v>514</v>
      </c>
      <c r="C6" s="42">
        <v>656220</v>
      </c>
      <c r="D6" s="43">
        <v>5408100</v>
      </c>
      <c r="E6" s="134">
        <v>5408100</v>
      </c>
      <c r="F6" s="43" t="s">
        <v>63</v>
      </c>
    </row>
    <row r="7" spans="2:6" ht="51" customHeight="1" thickBot="1">
      <c r="B7" s="41" t="s">
        <v>433</v>
      </c>
      <c r="C7" s="44">
        <v>95000</v>
      </c>
      <c r="D7" s="44">
        <v>30000</v>
      </c>
      <c r="E7" s="43" t="s">
        <v>63</v>
      </c>
      <c r="F7" s="43" t="s">
        <v>63</v>
      </c>
    </row>
    <row r="8" spans="2:6" ht="126" customHeight="1" thickBot="1">
      <c r="B8" s="45" t="s">
        <v>515</v>
      </c>
      <c r="C8" s="43"/>
      <c r="D8" s="43">
        <v>5701800</v>
      </c>
      <c r="E8" s="46">
        <v>4633500</v>
      </c>
      <c r="F8" s="135">
        <v>4633500</v>
      </c>
    </row>
    <row r="9" spans="2:6" ht="69.75" customHeight="1" thickBot="1">
      <c r="B9" s="47" t="s">
        <v>64</v>
      </c>
      <c r="C9" s="44">
        <v>95000</v>
      </c>
      <c r="D9" s="43"/>
      <c r="E9" s="43"/>
      <c r="F9" s="43"/>
    </row>
    <row r="10" spans="2:6" ht="26.25" customHeight="1" thickBot="1">
      <c r="B10" s="41" t="s">
        <v>65</v>
      </c>
      <c r="C10" s="43">
        <f>C8+C9</f>
        <v>95000</v>
      </c>
      <c r="D10" s="43">
        <f>D8+D9</f>
        <v>5701800</v>
      </c>
      <c r="E10" s="43">
        <f>E8+E9</f>
        <v>4633500</v>
      </c>
      <c r="F10" s="43">
        <f>F8+F9</f>
        <v>4633500</v>
      </c>
    </row>
    <row r="11" spans="2:6" ht="57" customHeight="1" thickBot="1">
      <c r="B11" s="41" t="s">
        <v>516</v>
      </c>
      <c r="C11" s="43">
        <v>0</v>
      </c>
      <c r="D11" s="43" t="s">
        <v>63</v>
      </c>
      <c r="E11" s="43" t="s">
        <v>63</v>
      </c>
      <c r="F11" s="43" t="s">
        <v>63</v>
      </c>
    </row>
    <row r="12" spans="2:6" ht="56.25" customHeight="1" thickBot="1">
      <c r="B12" s="41" t="s">
        <v>517</v>
      </c>
      <c r="C12" s="43" t="s">
        <v>63</v>
      </c>
      <c r="D12" s="78">
        <f>D10-D6</f>
        <v>293700</v>
      </c>
      <c r="E12" s="43" t="s">
        <v>63</v>
      </c>
      <c r="F12" s="43" t="s">
        <v>63</v>
      </c>
    </row>
  </sheetData>
  <sheetProtection/>
  <mergeCells count="1">
    <mergeCell ref="B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7">
      <selection activeCell="A1" sqref="A1:E1"/>
    </sheetView>
  </sheetViews>
  <sheetFormatPr defaultColWidth="8.796875" defaultRowHeight="15"/>
  <cols>
    <col min="1" max="1" width="4" style="50" customWidth="1"/>
    <col min="2" max="2" width="20.69921875" style="50" customWidth="1"/>
    <col min="3" max="3" width="18.3984375" style="50" customWidth="1"/>
    <col min="4" max="4" width="15.69921875" style="50" customWidth="1"/>
    <col min="5" max="5" width="16.09765625" style="50" customWidth="1"/>
    <col min="6" max="16384" width="8.8984375" style="50" customWidth="1"/>
  </cols>
  <sheetData>
    <row r="1" spans="1:5" ht="43.5" customHeight="1">
      <c r="A1" s="195" t="s">
        <v>48</v>
      </c>
      <c r="B1" s="195"/>
      <c r="C1" s="195"/>
      <c r="D1" s="195"/>
      <c r="E1" s="195"/>
    </row>
    <row r="2" spans="1:5" ht="17.25">
      <c r="A2" s="196" t="s">
        <v>49</v>
      </c>
      <c r="B2" s="196"/>
      <c r="C2" s="196"/>
      <c r="D2" s="196"/>
      <c r="E2" s="196"/>
    </row>
    <row r="3" spans="1:5" ht="51" customHeight="1">
      <c r="A3" s="197" t="s">
        <v>50</v>
      </c>
      <c r="B3" s="197"/>
      <c r="C3" s="197"/>
      <c r="D3" s="197"/>
      <c r="E3" s="197"/>
    </row>
    <row r="4" spans="1:5" ht="17.25">
      <c r="A4" s="198" t="s">
        <v>51</v>
      </c>
      <c r="B4" s="198"/>
      <c r="C4" s="198"/>
      <c r="D4" s="198"/>
      <c r="E4" s="198"/>
    </row>
    <row r="5" spans="1:5" ht="18" thickBot="1">
      <c r="A5" s="51"/>
      <c r="B5" s="4"/>
      <c r="C5" s="4"/>
      <c r="D5" s="4"/>
      <c r="E5" s="4"/>
    </row>
    <row r="6" spans="1:5" ht="64.5" customHeight="1" thickBot="1">
      <c r="A6" s="52"/>
      <c r="B6" s="190" t="s">
        <v>52</v>
      </c>
      <c r="C6" s="191"/>
      <c r="D6" s="192"/>
      <c r="E6" s="193" t="s">
        <v>53</v>
      </c>
    </row>
    <row r="7" spans="1:5" ht="39.75" customHeight="1" thickBot="1">
      <c r="A7" s="41"/>
      <c r="B7" s="43">
        <v>2019</v>
      </c>
      <c r="C7" s="43">
        <v>2020</v>
      </c>
      <c r="D7" s="43">
        <v>2021</v>
      </c>
      <c r="E7" s="194"/>
    </row>
    <row r="8" spans="1:5" ht="48.75" customHeight="1" thickBot="1">
      <c r="A8" s="41">
        <v>1</v>
      </c>
      <c r="B8" s="111" t="s">
        <v>54</v>
      </c>
      <c r="C8" s="53" t="s">
        <v>55</v>
      </c>
      <c r="D8" s="53" t="s">
        <v>509</v>
      </c>
      <c r="E8" s="53" t="s">
        <v>56</v>
      </c>
    </row>
    <row r="9" spans="1:5" ht="69.75" customHeight="1" thickBot="1">
      <c r="A9" s="41">
        <v>2</v>
      </c>
      <c r="B9" s="111" t="s">
        <v>57</v>
      </c>
      <c r="C9" s="111" t="s">
        <v>54</v>
      </c>
      <c r="D9" s="53" t="s">
        <v>58</v>
      </c>
      <c r="E9" s="53" t="s">
        <v>56</v>
      </c>
    </row>
    <row r="10" spans="1:5" ht="87.75" customHeight="1" thickBot="1">
      <c r="A10" s="41">
        <v>3</v>
      </c>
      <c r="B10" s="111" t="s">
        <v>55</v>
      </c>
      <c r="C10" s="111" t="s">
        <v>59</v>
      </c>
      <c r="D10" s="53" t="s">
        <v>55</v>
      </c>
      <c r="E10" s="53" t="s">
        <v>56</v>
      </c>
    </row>
    <row r="11" spans="1:5" ht="109.5" customHeight="1" thickBot="1">
      <c r="A11" s="41">
        <v>4</v>
      </c>
      <c r="B11" s="53" t="s">
        <v>509</v>
      </c>
      <c r="C11" s="53" t="s">
        <v>58</v>
      </c>
      <c r="D11" s="53" t="s">
        <v>59</v>
      </c>
      <c r="E11" s="53" t="s">
        <v>56</v>
      </c>
    </row>
    <row r="12" spans="1:5" ht="48" customHeight="1" thickBot="1">
      <c r="A12" s="41">
        <v>5</v>
      </c>
      <c r="B12" s="53" t="s">
        <v>58</v>
      </c>
      <c r="C12" s="53" t="s">
        <v>509</v>
      </c>
      <c r="D12" s="53"/>
      <c r="E12" s="53" t="s">
        <v>56</v>
      </c>
    </row>
    <row r="13" spans="1:5" ht="49.5" customHeight="1" thickBot="1">
      <c r="A13" s="41">
        <v>6</v>
      </c>
      <c r="B13" s="111" t="s">
        <v>60</v>
      </c>
      <c r="C13" s="53"/>
      <c r="D13" s="53"/>
      <c r="E13" s="53" t="s">
        <v>56</v>
      </c>
    </row>
    <row r="16" ht="17.25">
      <c r="A16" s="54"/>
    </row>
    <row r="17" ht="17.25">
      <c r="A17" s="50" t="s">
        <v>139</v>
      </c>
    </row>
  </sheetData>
  <sheetProtection/>
  <mergeCells count="6">
    <mergeCell ref="B6:D6"/>
    <mergeCell ref="E6:E7"/>
    <mergeCell ref="A1:E1"/>
    <mergeCell ref="A2:E2"/>
    <mergeCell ref="A3:E3"/>
    <mergeCell ref="A4:E4"/>
  </mergeCells>
  <printOptions/>
  <pageMargins left="0" right="0" top="0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G20" sqref="G20"/>
    </sheetView>
  </sheetViews>
  <sheetFormatPr defaultColWidth="8.796875" defaultRowHeight="15"/>
  <cols>
    <col min="1" max="1" width="5.8984375" style="4" customWidth="1"/>
    <col min="2" max="2" width="5.59765625" style="4" customWidth="1"/>
    <col min="3" max="3" width="8.8984375" style="4" customWidth="1"/>
    <col min="4" max="4" width="18.296875" style="4" customWidth="1"/>
    <col min="5" max="16384" width="8.8984375" style="4" customWidth="1"/>
  </cols>
  <sheetData>
    <row r="1" ht="16.5">
      <c r="A1" s="3" t="s">
        <v>18</v>
      </c>
    </row>
    <row r="2" ht="16.5">
      <c r="A2" s="5"/>
    </row>
    <row r="3" spans="1:4" ht="17.25" customHeight="1" thickBot="1">
      <c r="A3" s="5" t="s">
        <v>19</v>
      </c>
      <c r="B3" s="6"/>
      <c r="C3" s="6"/>
      <c r="D3" s="7"/>
    </row>
    <row r="4" spans="1:9" ht="9.75" customHeight="1">
      <c r="A4" s="205" t="s">
        <v>20</v>
      </c>
      <c r="B4" s="206"/>
      <c r="C4" s="211" t="s">
        <v>21</v>
      </c>
      <c r="D4" s="207" t="s">
        <v>22</v>
      </c>
      <c r="E4" s="214"/>
      <c r="F4" s="215" t="s">
        <v>506</v>
      </c>
      <c r="G4" s="224" t="s">
        <v>413</v>
      </c>
      <c r="H4" s="8"/>
      <c r="I4" s="8"/>
    </row>
    <row r="5" spans="1:9" ht="34.5" customHeight="1">
      <c r="A5" s="207"/>
      <c r="B5" s="208"/>
      <c r="C5" s="212"/>
      <c r="D5" s="207"/>
      <c r="E5" s="214"/>
      <c r="F5" s="216"/>
      <c r="G5" s="199"/>
      <c r="H5" s="199" t="s">
        <v>507</v>
      </c>
      <c r="I5" s="199" t="s">
        <v>508</v>
      </c>
    </row>
    <row r="6" spans="1:9" ht="31.5" customHeight="1">
      <c r="A6" s="209"/>
      <c r="B6" s="210"/>
      <c r="C6" s="212"/>
      <c r="D6" s="207"/>
      <c r="E6" s="214"/>
      <c r="F6" s="216"/>
      <c r="G6" s="199"/>
      <c r="H6" s="199"/>
      <c r="I6" s="199"/>
    </row>
    <row r="7" spans="1:9" ht="27.75" thickBot="1">
      <c r="A7" s="9" t="s">
        <v>23</v>
      </c>
      <c r="B7" s="9" t="s">
        <v>24</v>
      </c>
      <c r="C7" s="213"/>
      <c r="D7" s="207"/>
      <c r="E7" s="214"/>
      <c r="F7" s="217"/>
      <c r="G7" s="200"/>
      <c r="H7" s="200"/>
      <c r="I7" s="200"/>
    </row>
    <row r="8" spans="1:11" ht="16.5">
      <c r="A8" s="201" t="s">
        <v>25</v>
      </c>
      <c r="B8" s="202"/>
      <c r="C8" s="203"/>
      <c r="D8" s="202"/>
      <c r="E8" s="203"/>
      <c r="F8" s="203"/>
      <c r="G8" s="203"/>
      <c r="H8" s="203"/>
      <c r="I8" s="204"/>
      <c r="K8" s="6"/>
    </row>
    <row r="9" spans="1:9" ht="27">
      <c r="A9" s="10" t="s">
        <v>139</v>
      </c>
      <c r="B9" s="11" t="s">
        <v>139</v>
      </c>
      <c r="C9" s="11"/>
      <c r="D9" s="218" t="s">
        <v>26</v>
      </c>
      <c r="E9" s="218"/>
      <c r="F9" s="12"/>
      <c r="G9" s="12" t="s">
        <v>27</v>
      </c>
      <c r="H9" s="12" t="s">
        <v>27</v>
      </c>
      <c r="I9" s="12" t="s">
        <v>27</v>
      </c>
    </row>
    <row r="10" spans="1:11" ht="21" customHeight="1">
      <c r="A10" s="10" t="s">
        <v>139</v>
      </c>
      <c r="B10" s="219" t="s">
        <v>28</v>
      </c>
      <c r="C10" s="219"/>
      <c r="D10" s="219"/>
      <c r="E10" s="219"/>
      <c r="F10" s="13"/>
      <c r="G10" s="14" t="s">
        <v>139</v>
      </c>
      <c r="H10" s="14" t="s">
        <v>139</v>
      </c>
      <c r="I10" s="14" t="s">
        <v>139</v>
      </c>
      <c r="K10" s="15"/>
    </row>
    <row r="11" spans="1:9" ht="22.5" customHeight="1">
      <c r="A11" s="16" t="s">
        <v>139</v>
      </c>
      <c r="B11" s="17" t="s">
        <v>29</v>
      </c>
      <c r="C11" s="18"/>
      <c r="D11" s="220" t="s">
        <v>30</v>
      </c>
      <c r="E11" s="221"/>
      <c r="F11" s="110">
        <v>0</v>
      </c>
      <c r="G11" s="124">
        <v>2248000</v>
      </c>
      <c r="H11" s="124">
        <v>3145200</v>
      </c>
      <c r="I11" s="124">
        <v>1944000</v>
      </c>
    </row>
    <row r="12" spans="1:9" ht="17.25">
      <c r="A12" s="16" t="s">
        <v>139</v>
      </c>
      <c r="B12" s="17" t="s">
        <v>139</v>
      </c>
      <c r="C12" s="18"/>
      <c r="D12" s="222" t="s">
        <v>31</v>
      </c>
      <c r="E12" s="223"/>
      <c r="F12" s="20"/>
      <c r="G12" s="125" t="s">
        <v>139</v>
      </c>
      <c r="H12" s="125" t="s">
        <v>139</v>
      </c>
      <c r="I12" s="125" t="s">
        <v>139</v>
      </c>
    </row>
    <row r="13" spans="1:9" ht="24" customHeight="1">
      <c r="A13" s="16" t="s">
        <v>139</v>
      </c>
      <c r="B13" s="17" t="s">
        <v>139</v>
      </c>
      <c r="C13" s="18"/>
      <c r="D13" s="222" t="s">
        <v>32</v>
      </c>
      <c r="E13" s="223"/>
      <c r="F13" s="21"/>
      <c r="G13" s="125" t="s">
        <v>139</v>
      </c>
      <c r="H13" s="125" t="s">
        <v>139</v>
      </c>
      <c r="I13" s="125" t="s">
        <v>139</v>
      </c>
    </row>
    <row r="14" spans="1:9" ht="27" customHeight="1" thickBot="1">
      <c r="A14" s="16" t="s">
        <v>139</v>
      </c>
      <c r="B14" s="17" t="s">
        <v>139</v>
      </c>
      <c r="C14" s="18"/>
      <c r="D14" s="229" t="s">
        <v>33</v>
      </c>
      <c r="E14" s="230"/>
      <c r="F14" s="22"/>
      <c r="G14" s="125" t="s">
        <v>139</v>
      </c>
      <c r="H14" s="125" t="s">
        <v>139</v>
      </c>
      <c r="I14" s="125" t="s">
        <v>139</v>
      </c>
    </row>
    <row r="15" spans="1:9" ht="17.25" thickBot="1">
      <c r="A15" s="16" t="s">
        <v>139</v>
      </c>
      <c r="B15" s="17" t="s">
        <v>139</v>
      </c>
      <c r="C15" s="18"/>
      <c r="D15" s="227" t="s">
        <v>34</v>
      </c>
      <c r="E15" s="228"/>
      <c r="F15" s="21"/>
      <c r="G15" s="125" t="s">
        <v>139</v>
      </c>
      <c r="H15" s="125" t="s">
        <v>139</v>
      </c>
      <c r="I15" s="125" t="s">
        <v>139</v>
      </c>
    </row>
    <row r="16" spans="1:9" ht="52.5" customHeight="1" thickBot="1">
      <c r="A16" s="16" t="s">
        <v>139</v>
      </c>
      <c r="B16" s="23" t="s">
        <v>139</v>
      </c>
      <c r="C16" s="24"/>
      <c r="D16" s="225" t="s">
        <v>35</v>
      </c>
      <c r="E16" s="226"/>
      <c r="F16" s="25"/>
      <c r="G16" s="126" t="s">
        <v>139</v>
      </c>
      <c r="H16" s="126" t="s">
        <v>139</v>
      </c>
      <c r="I16" s="126" t="s">
        <v>139</v>
      </c>
    </row>
    <row r="17" spans="1:9" ht="18" thickBot="1">
      <c r="A17" s="16" t="s">
        <v>139</v>
      </c>
      <c r="B17" s="17" t="s">
        <v>139</v>
      </c>
      <c r="C17" s="18"/>
      <c r="D17" s="225" t="s">
        <v>36</v>
      </c>
      <c r="E17" s="226"/>
      <c r="F17" s="26"/>
      <c r="G17" s="127" t="s">
        <v>139</v>
      </c>
      <c r="H17" s="127" t="s">
        <v>139</v>
      </c>
      <c r="I17" s="127" t="s">
        <v>139</v>
      </c>
    </row>
    <row r="18" spans="1:9" ht="17.25" thickBot="1">
      <c r="A18" s="16" t="s">
        <v>139</v>
      </c>
      <c r="B18" s="17" t="s">
        <v>37</v>
      </c>
      <c r="C18" s="18"/>
      <c r="D18" s="27" t="s">
        <v>38</v>
      </c>
      <c r="E18" s="27"/>
      <c r="F18" s="19"/>
      <c r="G18" s="125">
        <v>1359600</v>
      </c>
      <c r="H18" s="125">
        <v>2860000</v>
      </c>
      <c r="I18" s="125">
        <v>2197000</v>
      </c>
    </row>
    <row r="19" spans="1:9" ht="18" thickBot="1">
      <c r="A19" s="16" t="s">
        <v>139</v>
      </c>
      <c r="B19" s="17" t="s">
        <v>139</v>
      </c>
      <c r="C19" s="18"/>
      <c r="D19" s="225" t="s">
        <v>39</v>
      </c>
      <c r="E19" s="226"/>
      <c r="F19" s="28"/>
      <c r="G19" s="125" t="s">
        <v>139</v>
      </c>
      <c r="H19" s="125" t="s">
        <v>139</v>
      </c>
      <c r="I19" s="125" t="s">
        <v>139</v>
      </c>
    </row>
    <row r="20" spans="1:9" ht="28.5" customHeight="1" thickBot="1">
      <c r="A20" s="16" t="s">
        <v>139</v>
      </c>
      <c r="B20" s="17" t="s">
        <v>139</v>
      </c>
      <c r="C20" s="18"/>
      <c r="D20" s="227" t="s">
        <v>40</v>
      </c>
      <c r="E20" s="228"/>
      <c r="F20" s="21"/>
      <c r="G20" s="125" t="s">
        <v>139</v>
      </c>
      <c r="H20" s="125" t="s">
        <v>139</v>
      </c>
      <c r="I20" s="125" t="s">
        <v>139</v>
      </c>
    </row>
    <row r="21" spans="1:9" ht="52.5" customHeight="1" thickBot="1">
      <c r="A21" s="16" t="s">
        <v>139</v>
      </c>
      <c r="B21" s="17" t="s">
        <v>139</v>
      </c>
      <c r="C21" s="18"/>
      <c r="D21" s="225" t="s">
        <v>33</v>
      </c>
      <c r="E21" s="226"/>
      <c r="F21" s="20"/>
      <c r="G21" s="125" t="s">
        <v>139</v>
      </c>
      <c r="H21" s="125" t="s">
        <v>139</v>
      </c>
      <c r="I21" s="125" t="s">
        <v>139</v>
      </c>
    </row>
    <row r="22" spans="1:9" ht="17.25" thickBot="1">
      <c r="A22" s="16" t="s">
        <v>139</v>
      </c>
      <c r="B22" s="17" t="s">
        <v>139</v>
      </c>
      <c r="C22" s="18"/>
      <c r="D22" s="27" t="s">
        <v>34</v>
      </c>
      <c r="E22" s="27" t="s">
        <v>34</v>
      </c>
      <c r="F22" s="21"/>
      <c r="G22" s="125" t="s">
        <v>139</v>
      </c>
      <c r="H22" s="125" t="s">
        <v>139</v>
      </c>
      <c r="I22" s="125" t="s">
        <v>139</v>
      </c>
    </row>
    <row r="23" spans="1:9" ht="52.5" customHeight="1" thickBot="1">
      <c r="A23" s="16" t="s">
        <v>139</v>
      </c>
      <c r="B23" s="23" t="s">
        <v>139</v>
      </c>
      <c r="C23" s="18"/>
      <c r="D23" s="233" t="s">
        <v>35</v>
      </c>
      <c r="E23" s="234"/>
      <c r="F23" s="25"/>
      <c r="G23" s="126" t="s">
        <v>139</v>
      </c>
      <c r="H23" s="126" t="s">
        <v>139</v>
      </c>
      <c r="I23" s="126" t="s">
        <v>139</v>
      </c>
    </row>
    <row r="24" spans="1:9" ht="18" thickBot="1">
      <c r="A24" s="29" t="s">
        <v>139</v>
      </c>
      <c r="B24" s="23" t="s">
        <v>139</v>
      </c>
      <c r="C24" s="30"/>
      <c r="D24" s="232" t="s">
        <v>36</v>
      </c>
      <c r="E24" s="232"/>
      <c r="F24" s="31"/>
      <c r="G24" s="128" t="s">
        <v>139</v>
      </c>
      <c r="H24" s="126" t="s">
        <v>139</v>
      </c>
      <c r="I24" s="129" t="s">
        <v>139</v>
      </c>
    </row>
    <row r="25" spans="1:9" ht="17.25" thickBot="1">
      <c r="A25" s="29" t="s">
        <v>139</v>
      </c>
      <c r="B25" s="23" t="s">
        <v>41</v>
      </c>
      <c r="C25" s="30"/>
      <c r="D25" s="231" t="s">
        <v>42</v>
      </c>
      <c r="E25" s="231"/>
      <c r="F25" s="32"/>
      <c r="G25" s="130">
        <v>240000</v>
      </c>
      <c r="H25" s="126">
        <v>305000</v>
      </c>
      <c r="I25" s="126">
        <v>366000</v>
      </c>
    </row>
    <row r="26" spans="1:9" ht="17.25" thickBot="1">
      <c r="A26" s="29"/>
      <c r="B26" s="23" t="s">
        <v>139</v>
      </c>
      <c r="C26" s="30"/>
      <c r="D26" s="235" t="s">
        <v>39</v>
      </c>
      <c r="E26" s="235"/>
      <c r="F26" s="33"/>
      <c r="G26" s="130" t="s">
        <v>139</v>
      </c>
      <c r="H26" s="126" t="s">
        <v>139</v>
      </c>
      <c r="I26" s="126" t="s">
        <v>139</v>
      </c>
    </row>
    <row r="27" spans="1:9" ht="96" customHeight="1" thickBot="1">
      <c r="A27" s="29"/>
      <c r="B27" s="23" t="s">
        <v>139</v>
      </c>
      <c r="C27" s="30"/>
      <c r="D27" s="231" t="s">
        <v>394</v>
      </c>
      <c r="E27" s="231"/>
      <c r="F27" s="32"/>
      <c r="G27" s="130" t="s">
        <v>139</v>
      </c>
      <c r="H27" s="126" t="s">
        <v>139</v>
      </c>
      <c r="I27" s="126" t="s">
        <v>139</v>
      </c>
    </row>
    <row r="28" spans="1:9" ht="52.5" customHeight="1" thickBot="1">
      <c r="A28" s="29"/>
      <c r="B28" s="23" t="s">
        <v>139</v>
      </c>
      <c r="C28" s="30"/>
      <c r="D28" s="232" t="s">
        <v>33</v>
      </c>
      <c r="E28" s="232"/>
      <c r="F28" s="34"/>
      <c r="G28" s="130" t="s">
        <v>139</v>
      </c>
      <c r="H28" s="126" t="s">
        <v>139</v>
      </c>
      <c r="I28" s="126" t="s">
        <v>139</v>
      </c>
    </row>
    <row r="29" spans="1:9" ht="17.25" thickBot="1">
      <c r="A29" s="29"/>
      <c r="B29" s="23" t="s">
        <v>139</v>
      </c>
      <c r="C29" s="30"/>
      <c r="D29" s="231" t="s">
        <v>43</v>
      </c>
      <c r="E29" s="231"/>
      <c r="F29" s="32"/>
      <c r="G29" s="130">
        <v>1971000</v>
      </c>
      <c r="H29" s="126">
        <v>200000</v>
      </c>
      <c r="I29" s="126">
        <v>300000</v>
      </c>
    </row>
    <row r="30" spans="1:9" ht="52.5" customHeight="1" thickBot="1">
      <c r="A30" s="29"/>
      <c r="B30" s="23" t="s">
        <v>139</v>
      </c>
      <c r="C30" s="30"/>
      <c r="D30" s="232" t="s">
        <v>35</v>
      </c>
      <c r="E30" s="232"/>
      <c r="F30" s="34"/>
      <c r="G30" s="130" t="s">
        <v>139</v>
      </c>
      <c r="H30" s="126" t="s">
        <v>139</v>
      </c>
      <c r="I30" s="126" t="s">
        <v>139</v>
      </c>
    </row>
    <row r="31" spans="1:9" ht="35.25" customHeight="1" thickBot="1">
      <c r="A31" s="29"/>
      <c r="B31" s="23" t="s">
        <v>139</v>
      </c>
      <c r="C31" s="30"/>
      <c r="D31" s="232" t="s">
        <v>44</v>
      </c>
      <c r="E31" s="232"/>
      <c r="F31" s="31"/>
      <c r="G31" s="128" t="s">
        <v>139</v>
      </c>
      <c r="H31" s="129" t="s">
        <v>139</v>
      </c>
      <c r="I31" s="129" t="s">
        <v>139</v>
      </c>
    </row>
    <row r="32" spans="1:9" ht="17.25" thickBot="1">
      <c r="A32" s="29"/>
      <c r="B32" s="23" t="s">
        <v>45</v>
      </c>
      <c r="C32" s="30"/>
      <c r="D32" s="231" t="s">
        <v>46</v>
      </c>
      <c r="E32" s="231"/>
      <c r="F32" s="32"/>
      <c r="G32" s="130">
        <v>150000</v>
      </c>
      <c r="H32" s="126">
        <v>512133</v>
      </c>
      <c r="I32" s="126">
        <v>908000</v>
      </c>
    </row>
    <row r="33" spans="1:9" ht="18" thickBot="1">
      <c r="A33" s="29"/>
      <c r="B33" s="23" t="s">
        <v>139</v>
      </c>
      <c r="C33" s="30"/>
      <c r="D33" s="232" t="s">
        <v>39</v>
      </c>
      <c r="E33" s="232"/>
      <c r="F33" s="34"/>
      <c r="G33" s="130" t="s">
        <v>139</v>
      </c>
      <c r="H33" s="126" t="s">
        <v>139</v>
      </c>
      <c r="I33" s="126" t="s">
        <v>139</v>
      </c>
    </row>
    <row r="34" spans="1:9" ht="28.5" customHeight="1" thickBot="1">
      <c r="A34" s="29"/>
      <c r="B34" s="23" t="s">
        <v>139</v>
      </c>
      <c r="C34" s="30"/>
      <c r="D34" s="231" t="s">
        <v>47</v>
      </c>
      <c r="E34" s="231"/>
      <c r="F34" s="32"/>
      <c r="G34" s="130" t="s">
        <v>139</v>
      </c>
      <c r="H34" s="126" t="s">
        <v>139</v>
      </c>
      <c r="I34" s="126" t="s">
        <v>139</v>
      </c>
    </row>
    <row r="35" spans="1:9" ht="52.5" customHeight="1" thickBot="1">
      <c r="A35" s="29"/>
      <c r="B35" s="23" t="s">
        <v>139</v>
      </c>
      <c r="C35" s="30"/>
      <c r="D35" s="232" t="s">
        <v>33</v>
      </c>
      <c r="E35" s="232"/>
      <c r="F35" s="34"/>
      <c r="G35" s="130" t="s">
        <v>139</v>
      </c>
      <c r="H35" s="126" t="s">
        <v>139</v>
      </c>
      <c r="I35" s="126" t="s">
        <v>139</v>
      </c>
    </row>
    <row r="36" spans="1:9" ht="17.25" thickBot="1">
      <c r="A36" s="29"/>
      <c r="B36" s="23" t="s">
        <v>139</v>
      </c>
      <c r="C36" s="30"/>
      <c r="D36" s="231" t="s">
        <v>43</v>
      </c>
      <c r="E36" s="231"/>
      <c r="F36" s="32"/>
      <c r="G36" s="130">
        <v>150000</v>
      </c>
      <c r="H36" s="126">
        <v>150000</v>
      </c>
      <c r="I36" s="126">
        <v>200000</v>
      </c>
    </row>
    <row r="37" spans="1:9" ht="52.5" customHeight="1" thickBot="1">
      <c r="A37" s="29"/>
      <c r="B37" s="23" t="s">
        <v>139</v>
      </c>
      <c r="C37" s="30"/>
      <c r="D37" s="232" t="s">
        <v>35</v>
      </c>
      <c r="E37" s="232"/>
      <c r="F37" s="34"/>
      <c r="G37" s="130" t="s">
        <v>139</v>
      </c>
      <c r="H37" s="126" t="s">
        <v>139</v>
      </c>
      <c r="I37" s="126" t="s">
        <v>139</v>
      </c>
    </row>
    <row r="38" spans="1:9" ht="17.25" thickBot="1">
      <c r="A38" s="29"/>
      <c r="B38" s="35" t="s">
        <v>139</v>
      </c>
      <c r="C38" s="36"/>
      <c r="D38" s="219" t="s">
        <v>36</v>
      </c>
      <c r="E38" s="219"/>
      <c r="F38" s="36"/>
      <c r="G38" s="35" t="s">
        <v>139</v>
      </c>
      <c r="H38" s="37" t="s">
        <v>139</v>
      </c>
      <c r="I38" s="37" t="s">
        <v>139</v>
      </c>
    </row>
    <row r="40" ht="16.5">
      <c r="A40" s="4" t="s">
        <v>139</v>
      </c>
    </row>
  </sheetData>
  <sheetProtection/>
  <mergeCells count="36">
    <mergeCell ref="D35:E35"/>
    <mergeCell ref="D36:E36"/>
    <mergeCell ref="D37:E37"/>
    <mergeCell ref="D38:E38"/>
    <mergeCell ref="D31:E31"/>
    <mergeCell ref="D32:E32"/>
    <mergeCell ref="D33:E33"/>
    <mergeCell ref="D34:E34"/>
    <mergeCell ref="D27:E27"/>
    <mergeCell ref="D28:E28"/>
    <mergeCell ref="D29:E29"/>
    <mergeCell ref="D30:E30"/>
    <mergeCell ref="D23:E23"/>
    <mergeCell ref="D24:E24"/>
    <mergeCell ref="D25:E25"/>
    <mergeCell ref="D26:E26"/>
    <mergeCell ref="D17:E17"/>
    <mergeCell ref="D19:E19"/>
    <mergeCell ref="D20:E20"/>
    <mergeCell ref="D21:E21"/>
    <mergeCell ref="D13:E13"/>
    <mergeCell ref="D14:E14"/>
    <mergeCell ref="D15:E15"/>
    <mergeCell ref="D16:E16"/>
    <mergeCell ref="D9:E9"/>
    <mergeCell ref="B10:E10"/>
    <mergeCell ref="D11:E11"/>
    <mergeCell ref="D12:E12"/>
    <mergeCell ref="G4:G7"/>
    <mergeCell ref="H5:H7"/>
    <mergeCell ref="I5:I7"/>
    <mergeCell ref="A8:I8"/>
    <mergeCell ref="A4:B6"/>
    <mergeCell ref="C4:C7"/>
    <mergeCell ref="D4:E7"/>
    <mergeCell ref="F4:F7"/>
  </mergeCells>
  <printOptions/>
  <pageMargins left="0" right="0" top="0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225"/>
  <sheetViews>
    <sheetView tabSelected="1" zoomScale="70" zoomScaleNormal="70" zoomScalePageLayoutView="0" workbookViewId="0" topLeftCell="D1">
      <selection activeCell="D1" sqref="D1:U2"/>
    </sheetView>
  </sheetViews>
  <sheetFormatPr defaultColWidth="8.796875" defaultRowHeight="15"/>
  <cols>
    <col min="1" max="2" width="4.8984375" style="96" hidden="1" customWidth="1"/>
    <col min="3" max="3" width="4.8984375" style="97" customWidth="1"/>
    <col min="4" max="4" width="28.296875" style="96" customWidth="1"/>
    <col min="5" max="5" width="10.19921875" style="150" customWidth="1"/>
    <col min="6" max="9" width="10.19921875" style="109" customWidth="1"/>
    <col min="10" max="10" width="12.19921875" style="150" customWidth="1"/>
    <col min="11" max="12" width="9.796875" style="109" customWidth="1"/>
    <col min="13" max="14" width="12.3984375" style="150" customWidth="1"/>
    <col min="15" max="17" width="12.59765625" style="150" customWidth="1"/>
    <col min="18" max="18" width="10" style="109" customWidth="1"/>
    <col min="19" max="19" width="12.59765625" style="109" customWidth="1"/>
    <col min="20" max="21" width="11.3984375" style="109" customWidth="1"/>
    <col min="22" max="22" width="86" style="109" customWidth="1"/>
    <col min="23" max="23" width="7" style="96" customWidth="1"/>
    <col min="24" max="16384" width="8.8984375" style="96" customWidth="1"/>
  </cols>
  <sheetData>
    <row r="1" spans="3:22" s="95" customFormat="1" ht="40.5" customHeight="1">
      <c r="C1" s="152"/>
      <c r="D1" s="236" t="s">
        <v>540</v>
      </c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94" t="s">
        <v>303</v>
      </c>
    </row>
    <row r="2" spans="1:22" ht="13.5">
      <c r="A2" s="152"/>
      <c r="B2" s="152"/>
      <c r="C2" s="152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94" t="s">
        <v>140</v>
      </c>
    </row>
    <row r="3" spans="1:22" ht="27" customHeight="1">
      <c r="A3" s="238" t="s">
        <v>477</v>
      </c>
      <c r="B3" s="238" t="s">
        <v>476</v>
      </c>
      <c r="C3" s="243" t="s">
        <v>475</v>
      </c>
      <c r="D3" s="243" t="s">
        <v>474</v>
      </c>
      <c r="E3" s="243" t="s">
        <v>473</v>
      </c>
      <c r="F3" s="259" t="s">
        <v>467</v>
      </c>
      <c r="G3" s="260"/>
      <c r="H3" s="260"/>
      <c r="I3" s="260"/>
      <c r="J3" s="253"/>
      <c r="K3" s="248" t="s">
        <v>454</v>
      </c>
      <c r="L3" s="248"/>
      <c r="M3" s="251" t="s">
        <v>470</v>
      </c>
      <c r="N3" s="251" t="s">
        <v>455</v>
      </c>
      <c r="O3" s="255" t="s">
        <v>297</v>
      </c>
      <c r="P3" s="255"/>
      <c r="Q3" s="255"/>
      <c r="R3" s="255"/>
      <c r="S3" s="248" t="s">
        <v>430</v>
      </c>
      <c r="T3" s="253" t="s">
        <v>456</v>
      </c>
      <c r="U3" s="243" t="s">
        <v>469</v>
      </c>
      <c r="V3" s="243" t="s">
        <v>468</v>
      </c>
    </row>
    <row r="4" spans="1:22" s="97" customFormat="1" ht="73.5" customHeight="1">
      <c r="A4" s="239"/>
      <c r="B4" s="239"/>
      <c r="C4" s="243"/>
      <c r="D4" s="243"/>
      <c r="E4" s="243"/>
      <c r="F4" s="261"/>
      <c r="G4" s="262"/>
      <c r="H4" s="262"/>
      <c r="I4" s="262"/>
      <c r="J4" s="254"/>
      <c r="K4" s="249" t="s">
        <v>141</v>
      </c>
      <c r="L4" s="249" t="s">
        <v>142</v>
      </c>
      <c r="M4" s="256"/>
      <c r="N4" s="252"/>
      <c r="O4" s="151" t="s">
        <v>293</v>
      </c>
      <c r="P4" s="151" t="s">
        <v>294</v>
      </c>
      <c r="Q4" s="151" t="s">
        <v>295</v>
      </c>
      <c r="R4" s="151" t="s">
        <v>296</v>
      </c>
      <c r="S4" s="248"/>
      <c r="T4" s="254"/>
      <c r="U4" s="243"/>
      <c r="V4" s="243"/>
    </row>
    <row r="5" spans="1:22" s="97" customFormat="1" ht="48" customHeight="1">
      <c r="A5" s="240"/>
      <c r="B5" s="240"/>
      <c r="C5" s="243"/>
      <c r="D5" s="243"/>
      <c r="E5" s="243"/>
      <c r="F5" s="151" t="s">
        <v>472</v>
      </c>
      <c r="G5" s="151" t="s">
        <v>397</v>
      </c>
      <c r="H5" s="151" t="s">
        <v>429</v>
      </c>
      <c r="I5" s="151" t="s">
        <v>453</v>
      </c>
      <c r="J5" s="137" t="s">
        <v>482</v>
      </c>
      <c r="K5" s="250"/>
      <c r="L5" s="250"/>
      <c r="M5" s="252"/>
      <c r="N5" s="257"/>
      <c r="O5" s="258"/>
      <c r="P5" s="258"/>
      <c r="Q5" s="258"/>
      <c r="R5" s="258"/>
      <c r="S5" s="153"/>
      <c r="T5" s="154"/>
      <c r="U5" s="243"/>
      <c r="V5" s="243"/>
    </row>
    <row r="6" spans="1:22" s="97" customFormat="1" ht="31.5" customHeight="1">
      <c r="A6" s="138" t="s">
        <v>478</v>
      </c>
      <c r="B6" s="138" t="s">
        <v>479</v>
      </c>
      <c r="C6" s="138" t="s">
        <v>480</v>
      </c>
      <c r="D6" s="138" t="s">
        <v>481</v>
      </c>
      <c r="E6" s="138" t="s">
        <v>483</v>
      </c>
      <c r="F6" s="138" t="s">
        <v>484</v>
      </c>
      <c r="G6" s="138" t="s">
        <v>485</v>
      </c>
      <c r="H6" s="138" t="s">
        <v>486</v>
      </c>
      <c r="I6" s="138" t="s">
        <v>487</v>
      </c>
      <c r="J6" s="138" t="s">
        <v>488</v>
      </c>
      <c r="K6" s="138" t="s">
        <v>489</v>
      </c>
      <c r="L6" s="138" t="s">
        <v>490</v>
      </c>
      <c r="M6" s="138" t="s">
        <v>471</v>
      </c>
      <c r="N6" s="138" t="s">
        <v>496</v>
      </c>
      <c r="O6" s="138" t="s">
        <v>497</v>
      </c>
      <c r="P6" s="138" t="s">
        <v>498</v>
      </c>
      <c r="Q6" s="138" t="s">
        <v>499</v>
      </c>
      <c r="R6" s="138" t="s">
        <v>500</v>
      </c>
      <c r="S6" s="138" t="s">
        <v>501</v>
      </c>
      <c r="T6" s="138" t="s">
        <v>502</v>
      </c>
      <c r="U6" s="138" t="s">
        <v>503</v>
      </c>
      <c r="V6" s="138" t="s">
        <v>504</v>
      </c>
    </row>
    <row r="7" spans="1:22" ht="71.25">
      <c r="A7" s="98"/>
      <c r="B7" s="98"/>
      <c r="C7" s="148">
        <v>1</v>
      </c>
      <c r="D7" s="155" t="s">
        <v>145</v>
      </c>
      <c r="E7" s="98"/>
      <c r="F7" s="141"/>
      <c r="G7" s="141"/>
      <c r="H7" s="141"/>
      <c r="I7" s="141"/>
      <c r="J7" s="139"/>
      <c r="K7" s="140"/>
      <c r="L7" s="141"/>
      <c r="M7" s="98"/>
      <c r="N7" s="98"/>
      <c r="O7" s="98"/>
      <c r="P7" s="98"/>
      <c r="Q7" s="98"/>
      <c r="R7" s="98"/>
      <c r="S7" s="98"/>
      <c r="T7" s="98"/>
      <c r="U7" s="98"/>
      <c r="V7" s="98"/>
    </row>
    <row r="8" spans="1:22" ht="100.5" customHeight="1">
      <c r="A8" s="98"/>
      <c r="B8" s="98"/>
      <c r="C8" s="148">
        <v>2</v>
      </c>
      <c r="D8" s="93" t="s">
        <v>157</v>
      </c>
      <c r="E8" s="143">
        <v>36000</v>
      </c>
      <c r="F8" s="142"/>
      <c r="G8" s="142"/>
      <c r="H8" s="142"/>
      <c r="I8" s="142"/>
      <c r="J8" s="139">
        <f>F8+G8+H8+I8</f>
        <v>0</v>
      </c>
      <c r="K8" s="142"/>
      <c r="L8" s="142"/>
      <c r="M8" s="143">
        <f>E8-J8-L8</f>
        <v>36000</v>
      </c>
      <c r="N8" s="143">
        <v>36000</v>
      </c>
      <c r="O8" s="143">
        <v>0</v>
      </c>
      <c r="P8" s="143">
        <v>18000</v>
      </c>
      <c r="Q8" s="143">
        <v>18000</v>
      </c>
      <c r="R8" s="144"/>
      <c r="S8" s="143"/>
      <c r="T8" s="143"/>
      <c r="U8" s="143">
        <f>M8-N8-S8-T8</f>
        <v>0</v>
      </c>
      <c r="V8" s="93" t="s">
        <v>491</v>
      </c>
    </row>
    <row r="9" spans="1:22" ht="91.5" customHeight="1">
      <c r="A9" s="98"/>
      <c r="B9" s="98"/>
      <c r="C9" s="148">
        <v>3</v>
      </c>
      <c r="D9" s="93" t="s">
        <v>158</v>
      </c>
      <c r="E9" s="145">
        <v>1000000</v>
      </c>
      <c r="F9" s="142"/>
      <c r="G9" s="142"/>
      <c r="H9" s="142"/>
      <c r="I9" s="142"/>
      <c r="J9" s="139">
        <f>F9+G9+H9+I9</f>
        <v>0</v>
      </c>
      <c r="K9" s="142"/>
      <c r="L9" s="142"/>
      <c r="M9" s="143">
        <f>E9-J9-L9</f>
        <v>1000000</v>
      </c>
      <c r="N9" s="145">
        <v>500000</v>
      </c>
      <c r="O9" s="145">
        <f>N9*20%</f>
        <v>100000</v>
      </c>
      <c r="P9" s="145">
        <f>N9*30%</f>
        <v>150000</v>
      </c>
      <c r="Q9" s="145">
        <f>N9*30%</f>
        <v>150000</v>
      </c>
      <c r="R9" s="145">
        <f>N9*20%</f>
        <v>100000</v>
      </c>
      <c r="S9" s="145">
        <v>200000</v>
      </c>
      <c r="T9" s="145">
        <v>300000</v>
      </c>
      <c r="U9" s="143">
        <f>M9-N9-S9-T9</f>
        <v>0</v>
      </c>
      <c r="V9" s="99" t="s">
        <v>492</v>
      </c>
    </row>
    <row r="10" spans="1:25" ht="87.75" customHeight="1">
      <c r="A10" s="98"/>
      <c r="B10" s="98"/>
      <c r="C10" s="148">
        <v>4</v>
      </c>
      <c r="D10" s="155" t="s">
        <v>159</v>
      </c>
      <c r="E10" s="145"/>
      <c r="F10" s="142"/>
      <c r="G10" s="142"/>
      <c r="H10" s="142"/>
      <c r="I10" s="142"/>
      <c r="J10" s="139"/>
      <c r="K10" s="142"/>
      <c r="L10" s="142"/>
      <c r="M10" s="145"/>
      <c r="N10" s="145"/>
      <c r="O10" s="145"/>
      <c r="P10" s="145"/>
      <c r="Q10" s="145"/>
      <c r="R10" s="146"/>
      <c r="S10" s="145"/>
      <c r="T10" s="145"/>
      <c r="U10" s="145"/>
      <c r="V10" s="98"/>
      <c r="Y10" s="96">
        <f>J14-K14-M14-S14-T14</f>
        <v>-3696000</v>
      </c>
    </row>
    <row r="11" spans="1:22" ht="151.5" customHeight="1">
      <c r="A11" s="98"/>
      <c r="B11" s="98"/>
      <c r="C11" s="148">
        <v>5</v>
      </c>
      <c r="D11" s="99" t="s">
        <v>160</v>
      </c>
      <c r="E11" s="145">
        <v>360000</v>
      </c>
      <c r="F11" s="142"/>
      <c r="G11" s="142"/>
      <c r="H11" s="142"/>
      <c r="I11" s="142"/>
      <c r="J11" s="139">
        <f>F11+G11+H11+I11</f>
        <v>0</v>
      </c>
      <c r="K11" s="142"/>
      <c r="L11" s="142"/>
      <c r="M11" s="143">
        <f>E11-J11-L11</f>
        <v>360000</v>
      </c>
      <c r="N11" s="145">
        <v>360000</v>
      </c>
      <c r="O11" s="145">
        <f>N11*20%</f>
        <v>72000</v>
      </c>
      <c r="P11" s="145">
        <f>N11*30%</f>
        <v>108000</v>
      </c>
      <c r="Q11" s="145">
        <f>N11*30%</f>
        <v>108000</v>
      </c>
      <c r="R11" s="145">
        <f>N11*20%</f>
        <v>72000</v>
      </c>
      <c r="S11" s="145"/>
      <c r="T11" s="145"/>
      <c r="U11" s="143">
        <f>M11-N11-S11-T11</f>
        <v>0</v>
      </c>
      <c r="V11" s="99" t="s">
        <v>494</v>
      </c>
    </row>
    <row r="12" spans="1:22" ht="123.75" customHeight="1">
      <c r="A12" s="98"/>
      <c r="B12" s="98"/>
      <c r="C12" s="148">
        <v>6</v>
      </c>
      <c r="D12" s="99" t="s">
        <v>161</v>
      </c>
      <c r="E12" s="145">
        <v>1000000</v>
      </c>
      <c r="F12" s="142"/>
      <c r="G12" s="142"/>
      <c r="H12" s="142"/>
      <c r="I12" s="142"/>
      <c r="J12" s="139">
        <f>F12+G12+H12+I12</f>
        <v>0</v>
      </c>
      <c r="K12" s="142"/>
      <c r="L12" s="142"/>
      <c r="M12" s="143">
        <f>E12-J12-L12</f>
        <v>1000000</v>
      </c>
      <c r="N12" s="145">
        <v>375000</v>
      </c>
      <c r="O12" s="145">
        <f>N12*20%</f>
        <v>75000</v>
      </c>
      <c r="P12" s="145">
        <f>N12*30%</f>
        <v>112500</v>
      </c>
      <c r="Q12" s="145">
        <f>N12*30%</f>
        <v>112500</v>
      </c>
      <c r="R12" s="145">
        <f>N12*20%</f>
        <v>75000</v>
      </c>
      <c r="S12" s="145">
        <v>100000</v>
      </c>
      <c r="T12" s="145"/>
      <c r="U12" s="143">
        <f>M12-N12-S12-T12</f>
        <v>525000</v>
      </c>
      <c r="V12" s="93" t="s">
        <v>495</v>
      </c>
    </row>
    <row r="13" spans="1:22" ht="114.75" customHeight="1">
      <c r="A13" s="98"/>
      <c r="B13" s="98"/>
      <c r="C13" s="148">
        <v>7</v>
      </c>
      <c r="D13" s="99" t="s">
        <v>162</v>
      </c>
      <c r="E13" s="145">
        <v>700000</v>
      </c>
      <c r="F13" s="142"/>
      <c r="G13" s="142"/>
      <c r="H13" s="142"/>
      <c r="I13" s="142"/>
      <c r="J13" s="139">
        <f>F13+G13+H13+I13</f>
        <v>0</v>
      </c>
      <c r="K13" s="142"/>
      <c r="L13" s="142"/>
      <c r="M13" s="143">
        <f>E13-J13-L13</f>
        <v>700000</v>
      </c>
      <c r="N13" s="145">
        <v>700000</v>
      </c>
      <c r="O13" s="145">
        <f>N13*20%</f>
        <v>140000</v>
      </c>
      <c r="P13" s="145">
        <f>N13*30%</f>
        <v>210000</v>
      </c>
      <c r="Q13" s="145">
        <f>N13*30%</f>
        <v>210000</v>
      </c>
      <c r="R13" s="145">
        <f>N13*20%</f>
        <v>140000</v>
      </c>
      <c r="S13" s="145"/>
      <c r="T13" s="145"/>
      <c r="U13" s="143">
        <f>M13-N13-S13-T13</f>
        <v>0</v>
      </c>
      <c r="V13" s="100" t="s">
        <v>163</v>
      </c>
    </row>
    <row r="14" spans="1:22" ht="52.5" customHeight="1">
      <c r="A14" s="156"/>
      <c r="B14" s="156"/>
      <c r="C14" s="148">
        <v>8</v>
      </c>
      <c r="D14" s="155" t="s">
        <v>143</v>
      </c>
      <c r="E14" s="142">
        <f aca="true" t="shared" si="0" ref="E14:U14">SUM(E8:E13)</f>
        <v>3096000</v>
      </c>
      <c r="F14" s="142">
        <f t="shared" si="0"/>
        <v>0</v>
      </c>
      <c r="G14" s="142">
        <f t="shared" si="0"/>
        <v>0</v>
      </c>
      <c r="H14" s="142">
        <f t="shared" si="0"/>
        <v>0</v>
      </c>
      <c r="I14" s="142">
        <f t="shared" si="0"/>
        <v>0</v>
      </c>
      <c r="J14" s="142">
        <f t="shared" si="0"/>
        <v>0</v>
      </c>
      <c r="K14" s="142">
        <f t="shared" si="0"/>
        <v>0</v>
      </c>
      <c r="L14" s="142">
        <f t="shared" si="0"/>
        <v>0</v>
      </c>
      <c r="M14" s="142">
        <f t="shared" si="0"/>
        <v>3096000</v>
      </c>
      <c r="N14" s="142">
        <f t="shared" si="0"/>
        <v>1971000</v>
      </c>
      <c r="O14" s="142">
        <f t="shared" si="0"/>
        <v>387000</v>
      </c>
      <c r="P14" s="142">
        <f t="shared" si="0"/>
        <v>598500</v>
      </c>
      <c r="Q14" s="142">
        <f t="shared" si="0"/>
        <v>598500</v>
      </c>
      <c r="R14" s="142">
        <f t="shared" si="0"/>
        <v>387000</v>
      </c>
      <c r="S14" s="142">
        <f t="shared" si="0"/>
        <v>300000</v>
      </c>
      <c r="T14" s="142">
        <f t="shared" si="0"/>
        <v>300000</v>
      </c>
      <c r="U14" s="142">
        <f t="shared" si="0"/>
        <v>525000</v>
      </c>
      <c r="V14" s="101"/>
    </row>
    <row r="15" spans="1:22" ht="40.5" customHeight="1">
      <c r="A15" s="99"/>
      <c r="B15" s="99"/>
      <c r="C15" s="148">
        <v>9</v>
      </c>
      <c r="D15" s="155" t="s">
        <v>154</v>
      </c>
      <c r="E15" s="145"/>
      <c r="F15" s="147"/>
      <c r="G15" s="147"/>
      <c r="H15" s="147"/>
      <c r="I15" s="147"/>
      <c r="J15" s="139"/>
      <c r="K15" s="147"/>
      <c r="L15" s="142"/>
      <c r="M15" s="145"/>
      <c r="N15" s="145"/>
      <c r="O15" s="145"/>
      <c r="P15" s="145"/>
      <c r="Q15" s="145"/>
      <c r="R15" s="99"/>
      <c r="S15" s="157"/>
      <c r="T15" s="145"/>
      <c r="U15" s="145"/>
      <c r="V15" s="102"/>
    </row>
    <row r="16" spans="1:22" ht="39.75" customHeight="1">
      <c r="A16" s="99"/>
      <c r="B16" s="99"/>
      <c r="C16" s="148">
        <v>10</v>
      </c>
      <c r="D16" s="158" t="s">
        <v>144</v>
      </c>
      <c r="E16" s="145"/>
      <c r="F16" s="147"/>
      <c r="G16" s="147"/>
      <c r="H16" s="147"/>
      <c r="I16" s="147"/>
      <c r="J16" s="139"/>
      <c r="K16" s="147"/>
      <c r="L16" s="142"/>
      <c r="M16" s="145"/>
      <c r="N16" s="145"/>
      <c r="O16" s="145"/>
      <c r="P16" s="145"/>
      <c r="Q16" s="145"/>
      <c r="R16" s="99"/>
      <c r="S16" s="157"/>
      <c r="T16" s="145"/>
      <c r="U16" s="145"/>
      <c r="V16" s="102"/>
    </row>
    <row r="17" spans="1:22" ht="128.25" customHeight="1">
      <c r="A17" s="99"/>
      <c r="B17" s="99"/>
      <c r="C17" s="148"/>
      <c r="D17" s="99" t="s">
        <v>189</v>
      </c>
      <c r="E17" s="148">
        <v>120000</v>
      </c>
      <c r="F17" s="147">
        <v>10000</v>
      </c>
      <c r="G17" s="147"/>
      <c r="H17" s="147"/>
      <c r="I17" s="147"/>
      <c r="J17" s="139">
        <f aca="true" t="shared" si="1" ref="J17:J22">F17+G17+H17+I17</f>
        <v>10000</v>
      </c>
      <c r="K17" s="147"/>
      <c r="L17" s="142"/>
      <c r="M17" s="143">
        <f aca="true" t="shared" si="2" ref="M17:M22">E17-J17-L17</f>
        <v>110000</v>
      </c>
      <c r="N17" s="145">
        <v>40000</v>
      </c>
      <c r="O17" s="145">
        <f aca="true" t="shared" si="3" ref="O17:O22">N17*20%</f>
        <v>8000</v>
      </c>
      <c r="P17" s="145">
        <f aca="true" t="shared" si="4" ref="P17:P22">N17*30%</f>
        <v>12000</v>
      </c>
      <c r="Q17" s="145">
        <f aca="true" t="shared" si="5" ref="Q17:Q22">N17*30%</f>
        <v>12000</v>
      </c>
      <c r="R17" s="145">
        <f aca="true" t="shared" si="6" ref="R17:R22">N17*20%</f>
        <v>8000</v>
      </c>
      <c r="S17" s="157">
        <v>40000</v>
      </c>
      <c r="T17" s="145">
        <v>30000</v>
      </c>
      <c r="U17" s="143">
        <f aca="true" t="shared" si="7" ref="U17:U22">M17-N17-S17-T17</f>
        <v>0</v>
      </c>
      <c r="V17" s="93" t="s">
        <v>434</v>
      </c>
    </row>
    <row r="18" spans="1:22" ht="79.5" customHeight="1">
      <c r="A18" s="99"/>
      <c r="B18" s="99"/>
      <c r="C18" s="148"/>
      <c r="D18" s="104" t="s">
        <v>183</v>
      </c>
      <c r="E18" s="148">
        <v>115000</v>
      </c>
      <c r="F18" s="147"/>
      <c r="G18" s="147"/>
      <c r="H18" s="147"/>
      <c r="I18" s="147"/>
      <c r="J18" s="139">
        <f t="shared" si="1"/>
        <v>0</v>
      </c>
      <c r="K18" s="147"/>
      <c r="L18" s="142"/>
      <c r="M18" s="143">
        <f t="shared" si="2"/>
        <v>115000</v>
      </c>
      <c r="N18" s="145">
        <v>75000</v>
      </c>
      <c r="O18" s="145">
        <f t="shared" si="3"/>
        <v>15000</v>
      </c>
      <c r="P18" s="145">
        <f t="shared" si="4"/>
        <v>22500</v>
      </c>
      <c r="Q18" s="145">
        <f t="shared" si="5"/>
        <v>22500</v>
      </c>
      <c r="R18" s="145">
        <f t="shared" si="6"/>
        <v>15000</v>
      </c>
      <c r="S18" s="157">
        <v>40000</v>
      </c>
      <c r="T18" s="145"/>
      <c r="U18" s="143">
        <f t="shared" si="7"/>
        <v>0</v>
      </c>
      <c r="V18" s="93" t="s">
        <v>543</v>
      </c>
    </row>
    <row r="19" spans="1:22" ht="129" customHeight="1">
      <c r="A19" s="99"/>
      <c r="B19" s="99"/>
      <c r="C19" s="98"/>
      <c r="D19" s="104" t="s">
        <v>177</v>
      </c>
      <c r="E19" s="148">
        <v>180000</v>
      </c>
      <c r="F19" s="147"/>
      <c r="G19" s="147"/>
      <c r="H19" s="147"/>
      <c r="I19" s="147"/>
      <c r="J19" s="139">
        <f t="shared" si="1"/>
        <v>0</v>
      </c>
      <c r="K19" s="147"/>
      <c r="L19" s="142"/>
      <c r="M19" s="143">
        <f t="shared" si="2"/>
        <v>180000</v>
      </c>
      <c r="N19" s="145">
        <v>60000</v>
      </c>
      <c r="O19" s="145">
        <f t="shared" si="3"/>
        <v>12000</v>
      </c>
      <c r="P19" s="145">
        <f t="shared" si="4"/>
        <v>18000</v>
      </c>
      <c r="Q19" s="145">
        <f t="shared" si="5"/>
        <v>18000</v>
      </c>
      <c r="R19" s="145">
        <f t="shared" si="6"/>
        <v>12000</v>
      </c>
      <c r="S19" s="157">
        <v>60000</v>
      </c>
      <c r="T19" s="145">
        <v>60000</v>
      </c>
      <c r="U19" s="143">
        <f t="shared" si="7"/>
        <v>0</v>
      </c>
      <c r="V19" s="93" t="s">
        <v>544</v>
      </c>
    </row>
    <row r="20" spans="1:22" ht="75" customHeight="1">
      <c r="A20" s="99"/>
      <c r="B20" s="99"/>
      <c r="C20" s="148"/>
      <c r="D20" s="104" t="s">
        <v>186</v>
      </c>
      <c r="E20" s="148">
        <v>68000</v>
      </c>
      <c r="F20" s="147"/>
      <c r="G20" s="147"/>
      <c r="H20" s="147"/>
      <c r="I20" s="147"/>
      <c r="J20" s="139">
        <f t="shared" si="1"/>
        <v>0</v>
      </c>
      <c r="K20" s="147"/>
      <c r="L20" s="142"/>
      <c r="M20" s="143">
        <f t="shared" si="2"/>
        <v>68000</v>
      </c>
      <c r="N20" s="145">
        <v>68000</v>
      </c>
      <c r="O20" s="145">
        <f t="shared" si="3"/>
        <v>13600</v>
      </c>
      <c r="P20" s="145">
        <f t="shared" si="4"/>
        <v>20400</v>
      </c>
      <c r="Q20" s="145">
        <f t="shared" si="5"/>
        <v>20400</v>
      </c>
      <c r="R20" s="145">
        <f t="shared" si="6"/>
        <v>13600</v>
      </c>
      <c r="S20" s="157"/>
      <c r="T20" s="145"/>
      <c r="U20" s="143">
        <f t="shared" si="7"/>
        <v>0</v>
      </c>
      <c r="V20" s="93" t="s">
        <v>541</v>
      </c>
    </row>
    <row r="21" spans="1:22" ht="118.5" customHeight="1">
      <c r="A21" s="99"/>
      <c r="B21" s="99"/>
      <c r="C21" s="148"/>
      <c r="D21" s="104" t="s">
        <v>166</v>
      </c>
      <c r="E21" s="148">
        <v>136000</v>
      </c>
      <c r="F21" s="147">
        <v>15000</v>
      </c>
      <c r="G21" s="147"/>
      <c r="H21" s="147"/>
      <c r="I21" s="147"/>
      <c r="J21" s="139">
        <f t="shared" si="1"/>
        <v>15000</v>
      </c>
      <c r="K21" s="147"/>
      <c r="L21" s="142"/>
      <c r="M21" s="143">
        <f t="shared" si="2"/>
        <v>121000</v>
      </c>
      <c r="N21" s="145">
        <v>60000</v>
      </c>
      <c r="O21" s="145">
        <f t="shared" si="3"/>
        <v>12000</v>
      </c>
      <c r="P21" s="145">
        <f t="shared" si="4"/>
        <v>18000</v>
      </c>
      <c r="Q21" s="145">
        <f t="shared" si="5"/>
        <v>18000</v>
      </c>
      <c r="R21" s="145">
        <f t="shared" si="6"/>
        <v>12000</v>
      </c>
      <c r="S21" s="157">
        <v>61000</v>
      </c>
      <c r="T21" s="145"/>
      <c r="U21" s="143">
        <f t="shared" si="7"/>
        <v>0</v>
      </c>
      <c r="V21" s="103" t="s">
        <v>545</v>
      </c>
    </row>
    <row r="22" spans="1:22" ht="87.75" customHeight="1">
      <c r="A22" s="99"/>
      <c r="B22" s="99"/>
      <c r="C22" s="148"/>
      <c r="D22" s="104" t="s">
        <v>167</v>
      </c>
      <c r="E22" s="148">
        <v>210000</v>
      </c>
      <c r="F22" s="147"/>
      <c r="G22" s="147"/>
      <c r="H22" s="147"/>
      <c r="I22" s="147"/>
      <c r="J22" s="139">
        <f t="shared" si="1"/>
        <v>0</v>
      </c>
      <c r="K22" s="147"/>
      <c r="L22" s="142"/>
      <c r="M22" s="143">
        <f t="shared" si="2"/>
        <v>210000</v>
      </c>
      <c r="N22" s="145">
        <v>60000</v>
      </c>
      <c r="O22" s="145">
        <f t="shared" si="3"/>
        <v>12000</v>
      </c>
      <c r="P22" s="145">
        <f t="shared" si="4"/>
        <v>18000</v>
      </c>
      <c r="Q22" s="145">
        <f t="shared" si="5"/>
        <v>18000</v>
      </c>
      <c r="R22" s="145">
        <f t="shared" si="6"/>
        <v>12000</v>
      </c>
      <c r="S22" s="157">
        <v>50000</v>
      </c>
      <c r="T22" s="145">
        <v>100000</v>
      </c>
      <c r="U22" s="143">
        <f t="shared" si="7"/>
        <v>0</v>
      </c>
      <c r="V22" s="103" t="s">
        <v>546</v>
      </c>
    </row>
    <row r="23" spans="1:22" ht="103.5" customHeight="1">
      <c r="A23" s="99"/>
      <c r="B23" s="99"/>
      <c r="C23" s="148"/>
      <c r="D23" s="104" t="s">
        <v>168</v>
      </c>
      <c r="E23" s="148">
        <v>182000</v>
      </c>
      <c r="F23" s="147">
        <v>25000</v>
      </c>
      <c r="G23" s="147"/>
      <c r="H23" s="147"/>
      <c r="I23" s="147"/>
      <c r="J23" s="139">
        <f aca="true" t="shared" si="8" ref="J23:J83">F23+G23+H23+I23</f>
        <v>25000</v>
      </c>
      <c r="K23" s="147"/>
      <c r="L23" s="142"/>
      <c r="M23" s="143">
        <f aca="true" t="shared" si="9" ref="M23:M82">E23-J23-L23</f>
        <v>157000</v>
      </c>
      <c r="N23" s="145">
        <v>50000</v>
      </c>
      <c r="O23" s="145">
        <f aca="true" t="shared" si="10" ref="O23:O82">N23*20%</f>
        <v>10000</v>
      </c>
      <c r="P23" s="145">
        <f aca="true" t="shared" si="11" ref="P23:P82">N23*30%</f>
        <v>15000</v>
      </c>
      <c r="Q23" s="145">
        <f aca="true" t="shared" si="12" ref="Q23:Q82">N23*30%</f>
        <v>15000</v>
      </c>
      <c r="R23" s="145">
        <f aca="true" t="shared" si="13" ref="R23:R82">N23*20%</f>
        <v>10000</v>
      </c>
      <c r="S23" s="157">
        <v>50000</v>
      </c>
      <c r="T23" s="145">
        <v>57000</v>
      </c>
      <c r="U23" s="143">
        <f aca="true" t="shared" si="14" ref="U23:U82">M23-N23-S23-T23</f>
        <v>0</v>
      </c>
      <c r="V23" s="103" t="s">
        <v>547</v>
      </c>
    </row>
    <row r="24" spans="1:22" ht="76.5" customHeight="1">
      <c r="A24" s="99"/>
      <c r="B24" s="99"/>
      <c r="C24" s="148"/>
      <c r="D24" s="104" t="s">
        <v>197</v>
      </c>
      <c r="E24" s="148">
        <v>135000</v>
      </c>
      <c r="F24" s="147"/>
      <c r="G24" s="147"/>
      <c r="H24" s="147"/>
      <c r="I24" s="147"/>
      <c r="J24" s="139">
        <f>F24+G24+H24+I24</f>
        <v>0</v>
      </c>
      <c r="K24" s="147"/>
      <c r="L24" s="142"/>
      <c r="M24" s="143">
        <f>E24-J24-L24</f>
        <v>135000</v>
      </c>
      <c r="N24" s="145">
        <v>30000</v>
      </c>
      <c r="O24" s="145">
        <f>N24*20%</f>
        <v>6000</v>
      </c>
      <c r="P24" s="145">
        <f>N24*30%</f>
        <v>9000</v>
      </c>
      <c r="Q24" s="145">
        <f>N24*30%</f>
        <v>9000</v>
      </c>
      <c r="R24" s="145">
        <f>N24*20%</f>
        <v>6000</v>
      </c>
      <c r="S24" s="157">
        <v>50000</v>
      </c>
      <c r="T24" s="145">
        <v>55000</v>
      </c>
      <c r="U24" s="143">
        <f>M24-N24-S24-T24</f>
        <v>0</v>
      </c>
      <c r="V24" s="105" t="s">
        <v>548</v>
      </c>
    </row>
    <row r="25" spans="1:22" ht="111" customHeight="1">
      <c r="A25" s="99"/>
      <c r="B25" s="99"/>
      <c r="C25" s="148"/>
      <c r="D25" s="99" t="s">
        <v>165</v>
      </c>
      <c r="E25" s="148">
        <v>155000</v>
      </c>
      <c r="F25" s="147">
        <v>20000</v>
      </c>
      <c r="G25" s="147"/>
      <c r="H25" s="147"/>
      <c r="I25" s="147"/>
      <c r="J25" s="139">
        <f t="shared" si="8"/>
        <v>20000</v>
      </c>
      <c r="K25" s="147"/>
      <c r="L25" s="142"/>
      <c r="M25" s="143">
        <f t="shared" si="9"/>
        <v>135000</v>
      </c>
      <c r="N25" s="145">
        <v>135000</v>
      </c>
      <c r="O25" s="145">
        <f t="shared" si="10"/>
        <v>27000</v>
      </c>
      <c r="P25" s="145">
        <f t="shared" si="11"/>
        <v>40500</v>
      </c>
      <c r="Q25" s="145">
        <f t="shared" si="12"/>
        <v>40500</v>
      </c>
      <c r="R25" s="145">
        <f t="shared" si="13"/>
        <v>27000</v>
      </c>
      <c r="S25" s="157"/>
      <c r="T25" s="145"/>
      <c r="U25" s="143">
        <f t="shared" si="14"/>
        <v>0</v>
      </c>
      <c r="V25" s="104" t="s">
        <v>549</v>
      </c>
    </row>
    <row r="26" spans="1:22" ht="103.5" customHeight="1">
      <c r="A26" s="99"/>
      <c r="B26" s="99"/>
      <c r="C26" s="148"/>
      <c r="D26" s="104" t="s">
        <v>192</v>
      </c>
      <c r="E26" s="148">
        <v>170000</v>
      </c>
      <c r="F26" s="147"/>
      <c r="G26" s="147"/>
      <c r="H26" s="147"/>
      <c r="I26" s="147"/>
      <c r="J26" s="139">
        <f t="shared" si="8"/>
        <v>0</v>
      </c>
      <c r="K26" s="147"/>
      <c r="L26" s="142"/>
      <c r="M26" s="143">
        <f t="shared" si="9"/>
        <v>170000</v>
      </c>
      <c r="N26" s="145">
        <v>80000</v>
      </c>
      <c r="O26" s="145">
        <f t="shared" si="10"/>
        <v>16000</v>
      </c>
      <c r="P26" s="145">
        <f t="shared" si="11"/>
        <v>24000</v>
      </c>
      <c r="Q26" s="145">
        <f t="shared" si="12"/>
        <v>24000</v>
      </c>
      <c r="R26" s="145">
        <f t="shared" si="13"/>
        <v>16000</v>
      </c>
      <c r="S26" s="157">
        <v>50000</v>
      </c>
      <c r="T26" s="145">
        <v>40000</v>
      </c>
      <c r="U26" s="143">
        <f t="shared" si="14"/>
        <v>0</v>
      </c>
      <c r="V26" s="93" t="s">
        <v>550</v>
      </c>
    </row>
    <row r="27" spans="1:22" ht="47.25" customHeight="1">
      <c r="A27" s="99"/>
      <c r="B27" s="99"/>
      <c r="D27" s="104" t="s">
        <v>538</v>
      </c>
      <c r="E27" s="145">
        <v>5000</v>
      </c>
      <c r="F27" s="147"/>
      <c r="G27" s="147"/>
      <c r="H27" s="147"/>
      <c r="I27" s="147"/>
      <c r="J27" s="139">
        <f>F27+G27+H27+I27</f>
        <v>0</v>
      </c>
      <c r="K27" s="147"/>
      <c r="L27" s="142"/>
      <c r="M27" s="143">
        <f>E27-J27-L27</f>
        <v>5000</v>
      </c>
      <c r="N27" s="145">
        <v>5000</v>
      </c>
      <c r="O27" s="145">
        <f>N27*20%</f>
        <v>1000</v>
      </c>
      <c r="P27" s="145">
        <f>N27*30%</f>
        <v>1500</v>
      </c>
      <c r="Q27" s="145">
        <f>N27*30%</f>
        <v>1500</v>
      </c>
      <c r="R27" s="145">
        <f>N27*20%</f>
        <v>1000</v>
      </c>
      <c r="S27" s="157"/>
      <c r="T27" s="145"/>
      <c r="U27" s="143">
        <f>M27-N27-S27-T27</f>
        <v>0</v>
      </c>
      <c r="V27" s="93" t="s">
        <v>539</v>
      </c>
    </row>
    <row r="28" spans="1:22" ht="76.5" customHeight="1">
      <c r="A28" s="98"/>
      <c r="B28" s="98"/>
      <c r="C28" s="148"/>
      <c r="D28" s="99" t="s">
        <v>156</v>
      </c>
      <c r="E28" s="143">
        <v>181361</v>
      </c>
      <c r="F28" s="159">
        <v>11600</v>
      </c>
      <c r="G28" s="159">
        <v>109761</v>
      </c>
      <c r="H28" s="160"/>
      <c r="I28" s="160"/>
      <c r="J28" s="139">
        <f t="shared" si="8"/>
        <v>121361</v>
      </c>
      <c r="K28" s="141"/>
      <c r="L28" s="141"/>
      <c r="M28" s="143">
        <f t="shared" si="9"/>
        <v>60000</v>
      </c>
      <c r="N28" s="98"/>
      <c r="O28" s="145">
        <f t="shared" si="10"/>
        <v>0</v>
      </c>
      <c r="P28" s="145">
        <f t="shared" si="11"/>
        <v>0</v>
      </c>
      <c r="Q28" s="145">
        <f t="shared" si="12"/>
        <v>0</v>
      </c>
      <c r="R28" s="145">
        <f t="shared" si="13"/>
        <v>0</v>
      </c>
      <c r="S28" s="98">
        <v>60000</v>
      </c>
      <c r="T28" s="98"/>
      <c r="U28" s="143">
        <f t="shared" si="14"/>
        <v>0</v>
      </c>
      <c r="V28" s="104" t="s">
        <v>431</v>
      </c>
    </row>
    <row r="29" spans="1:22" ht="99" customHeight="1">
      <c r="A29" s="99"/>
      <c r="B29" s="99"/>
      <c r="C29" s="148"/>
      <c r="D29" s="99" t="s">
        <v>164</v>
      </c>
      <c r="E29" s="148">
        <v>105000</v>
      </c>
      <c r="F29" s="147">
        <v>25000</v>
      </c>
      <c r="G29" s="147"/>
      <c r="H29" s="147"/>
      <c r="I29" s="147"/>
      <c r="J29" s="139">
        <f t="shared" si="8"/>
        <v>25000</v>
      </c>
      <c r="K29" s="147"/>
      <c r="L29" s="142"/>
      <c r="M29" s="143">
        <f t="shared" si="9"/>
        <v>80000</v>
      </c>
      <c r="N29" s="145"/>
      <c r="O29" s="145">
        <f t="shared" si="10"/>
        <v>0</v>
      </c>
      <c r="P29" s="145">
        <f t="shared" si="11"/>
        <v>0</v>
      </c>
      <c r="Q29" s="145">
        <f t="shared" si="12"/>
        <v>0</v>
      </c>
      <c r="R29" s="145">
        <f t="shared" si="13"/>
        <v>0</v>
      </c>
      <c r="S29" s="157">
        <v>80000</v>
      </c>
      <c r="T29" s="145"/>
      <c r="U29" s="143">
        <f t="shared" si="14"/>
        <v>0</v>
      </c>
      <c r="V29" s="103" t="s">
        <v>291</v>
      </c>
    </row>
    <row r="30" spans="1:22" ht="102.75" customHeight="1">
      <c r="A30" s="99"/>
      <c r="B30" s="99"/>
      <c r="C30" s="148"/>
      <c r="D30" s="104" t="s">
        <v>169</v>
      </c>
      <c r="E30" s="148">
        <v>109000</v>
      </c>
      <c r="F30" s="147">
        <v>29000</v>
      </c>
      <c r="G30" s="147"/>
      <c r="H30" s="147"/>
      <c r="I30" s="147"/>
      <c r="J30" s="139">
        <f t="shared" si="8"/>
        <v>29000</v>
      </c>
      <c r="K30" s="147"/>
      <c r="L30" s="142"/>
      <c r="M30" s="143">
        <f t="shared" si="9"/>
        <v>80000</v>
      </c>
      <c r="N30" s="145"/>
      <c r="O30" s="145">
        <f t="shared" si="10"/>
        <v>0</v>
      </c>
      <c r="P30" s="145">
        <f t="shared" si="11"/>
        <v>0</v>
      </c>
      <c r="Q30" s="145">
        <f t="shared" si="12"/>
        <v>0</v>
      </c>
      <c r="R30" s="145">
        <f t="shared" si="13"/>
        <v>0</v>
      </c>
      <c r="S30" s="157">
        <v>40000</v>
      </c>
      <c r="T30" s="145">
        <v>40000</v>
      </c>
      <c r="U30" s="143">
        <f t="shared" si="14"/>
        <v>0</v>
      </c>
      <c r="V30" s="103" t="s">
        <v>210</v>
      </c>
    </row>
    <row r="31" spans="1:22" ht="68.25" customHeight="1">
      <c r="A31" s="99"/>
      <c r="B31" s="99"/>
      <c r="C31" s="148"/>
      <c r="D31" s="99" t="s">
        <v>170</v>
      </c>
      <c r="E31" s="148">
        <v>30900</v>
      </c>
      <c r="F31" s="147"/>
      <c r="G31" s="147"/>
      <c r="H31" s="147"/>
      <c r="I31" s="147"/>
      <c r="J31" s="139">
        <f t="shared" si="8"/>
        <v>0</v>
      </c>
      <c r="K31" s="147"/>
      <c r="L31" s="142"/>
      <c r="M31" s="143">
        <f t="shared" si="9"/>
        <v>30900</v>
      </c>
      <c r="N31" s="145"/>
      <c r="O31" s="145">
        <f t="shared" si="10"/>
        <v>0</v>
      </c>
      <c r="P31" s="145">
        <f t="shared" si="11"/>
        <v>0</v>
      </c>
      <c r="Q31" s="145">
        <f t="shared" si="12"/>
        <v>0</v>
      </c>
      <c r="R31" s="145">
        <f t="shared" si="13"/>
        <v>0</v>
      </c>
      <c r="S31" s="157">
        <v>30900</v>
      </c>
      <c r="T31" s="145"/>
      <c r="U31" s="143">
        <f t="shared" si="14"/>
        <v>0</v>
      </c>
      <c r="V31" s="93" t="s">
        <v>551</v>
      </c>
    </row>
    <row r="32" spans="1:22" ht="51.75" customHeight="1">
      <c r="A32" s="99"/>
      <c r="B32" s="99"/>
      <c r="C32" s="148"/>
      <c r="D32" s="104" t="s">
        <v>171</v>
      </c>
      <c r="E32" s="148">
        <v>244000</v>
      </c>
      <c r="F32" s="147"/>
      <c r="G32" s="147"/>
      <c r="H32" s="147"/>
      <c r="I32" s="147"/>
      <c r="J32" s="139">
        <f t="shared" si="8"/>
        <v>0</v>
      </c>
      <c r="K32" s="147"/>
      <c r="L32" s="142"/>
      <c r="M32" s="143">
        <f t="shared" si="9"/>
        <v>244000</v>
      </c>
      <c r="N32" s="145"/>
      <c r="O32" s="145">
        <f t="shared" si="10"/>
        <v>0</v>
      </c>
      <c r="P32" s="145">
        <f t="shared" si="11"/>
        <v>0</v>
      </c>
      <c r="Q32" s="145">
        <f t="shared" si="12"/>
        <v>0</v>
      </c>
      <c r="R32" s="145">
        <f t="shared" si="13"/>
        <v>0</v>
      </c>
      <c r="S32" s="157">
        <v>100000</v>
      </c>
      <c r="T32" s="145">
        <v>144000</v>
      </c>
      <c r="U32" s="143">
        <f t="shared" si="14"/>
        <v>0</v>
      </c>
      <c r="V32" s="93" t="s">
        <v>211</v>
      </c>
    </row>
    <row r="33" spans="1:22" ht="51.75" customHeight="1">
      <c r="A33" s="99"/>
      <c r="B33" s="99"/>
      <c r="C33" s="148"/>
      <c r="D33" s="104" t="s">
        <v>172</v>
      </c>
      <c r="E33" s="148">
        <v>19400</v>
      </c>
      <c r="F33" s="147"/>
      <c r="G33" s="147"/>
      <c r="H33" s="147"/>
      <c r="I33" s="147"/>
      <c r="J33" s="139">
        <f t="shared" si="8"/>
        <v>0</v>
      </c>
      <c r="K33" s="147"/>
      <c r="L33" s="142"/>
      <c r="M33" s="143">
        <f t="shared" si="9"/>
        <v>19400</v>
      </c>
      <c r="N33" s="145"/>
      <c r="O33" s="145">
        <f t="shared" si="10"/>
        <v>0</v>
      </c>
      <c r="P33" s="145">
        <f t="shared" si="11"/>
        <v>0</v>
      </c>
      <c r="Q33" s="145">
        <f t="shared" si="12"/>
        <v>0</v>
      </c>
      <c r="R33" s="145">
        <f t="shared" si="13"/>
        <v>0</v>
      </c>
      <c r="S33" s="157">
        <v>19400</v>
      </c>
      <c r="T33" s="145"/>
      <c r="U33" s="143">
        <f t="shared" si="14"/>
        <v>0</v>
      </c>
      <c r="V33" s="93" t="s">
        <v>212</v>
      </c>
    </row>
    <row r="34" spans="1:22" ht="34.5" customHeight="1">
      <c r="A34" s="99"/>
      <c r="B34" s="99"/>
      <c r="C34" s="148"/>
      <c r="D34" s="104" t="s">
        <v>173</v>
      </c>
      <c r="E34" s="148">
        <v>76000</v>
      </c>
      <c r="F34" s="147"/>
      <c r="G34" s="147"/>
      <c r="H34" s="147"/>
      <c r="I34" s="147"/>
      <c r="J34" s="139">
        <f t="shared" si="8"/>
        <v>0</v>
      </c>
      <c r="K34" s="147"/>
      <c r="L34" s="142"/>
      <c r="M34" s="143">
        <f t="shared" si="9"/>
        <v>76000</v>
      </c>
      <c r="N34" s="145">
        <v>40000</v>
      </c>
      <c r="O34" s="145">
        <f t="shared" si="10"/>
        <v>8000</v>
      </c>
      <c r="P34" s="145">
        <f t="shared" si="11"/>
        <v>12000</v>
      </c>
      <c r="Q34" s="145">
        <f t="shared" si="12"/>
        <v>12000</v>
      </c>
      <c r="R34" s="145">
        <f t="shared" si="13"/>
        <v>8000</v>
      </c>
      <c r="S34" s="157">
        <v>36000</v>
      </c>
      <c r="T34" s="145"/>
      <c r="U34" s="143">
        <f t="shared" si="14"/>
        <v>0</v>
      </c>
      <c r="V34" s="93" t="s">
        <v>341</v>
      </c>
    </row>
    <row r="35" spans="1:22" ht="50.25" customHeight="1">
      <c r="A35" s="99"/>
      <c r="B35" s="99"/>
      <c r="C35" s="148"/>
      <c r="D35" s="104" t="s">
        <v>174</v>
      </c>
      <c r="E35" s="148">
        <v>60000</v>
      </c>
      <c r="F35" s="147"/>
      <c r="G35" s="147"/>
      <c r="H35" s="147"/>
      <c r="I35" s="147"/>
      <c r="J35" s="139">
        <f t="shared" si="8"/>
        <v>0</v>
      </c>
      <c r="K35" s="147"/>
      <c r="L35" s="142"/>
      <c r="M35" s="143">
        <f t="shared" si="9"/>
        <v>60000</v>
      </c>
      <c r="N35" s="145"/>
      <c r="O35" s="145">
        <f t="shared" si="10"/>
        <v>0</v>
      </c>
      <c r="P35" s="145">
        <f t="shared" si="11"/>
        <v>0</v>
      </c>
      <c r="Q35" s="145">
        <f t="shared" si="12"/>
        <v>0</v>
      </c>
      <c r="R35" s="145">
        <f t="shared" si="13"/>
        <v>0</v>
      </c>
      <c r="S35" s="157">
        <v>30000</v>
      </c>
      <c r="T35" s="145">
        <v>30000</v>
      </c>
      <c r="U35" s="143">
        <f t="shared" si="14"/>
        <v>0</v>
      </c>
      <c r="V35" s="93" t="s">
        <v>213</v>
      </c>
    </row>
    <row r="36" spans="1:22" ht="49.5" customHeight="1">
      <c r="A36" s="99"/>
      <c r="B36" s="99"/>
      <c r="C36" s="148"/>
      <c r="D36" s="99" t="s">
        <v>175</v>
      </c>
      <c r="E36" s="148">
        <v>120000</v>
      </c>
      <c r="F36" s="147"/>
      <c r="G36" s="147"/>
      <c r="H36" s="147"/>
      <c r="I36" s="147"/>
      <c r="J36" s="139">
        <f t="shared" si="8"/>
        <v>0</v>
      </c>
      <c r="K36" s="147"/>
      <c r="L36" s="142"/>
      <c r="M36" s="143">
        <f t="shared" si="9"/>
        <v>120000</v>
      </c>
      <c r="N36" s="145">
        <v>40000</v>
      </c>
      <c r="O36" s="145">
        <f t="shared" si="10"/>
        <v>8000</v>
      </c>
      <c r="P36" s="145">
        <f t="shared" si="11"/>
        <v>12000</v>
      </c>
      <c r="Q36" s="145">
        <f t="shared" si="12"/>
        <v>12000</v>
      </c>
      <c r="R36" s="145">
        <f t="shared" si="13"/>
        <v>8000</v>
      </c>
      <c r="S36" s="157">
        <v>40000</v>
      </c>
      <c r="T36" s="145">
        <v>40000</v>
      </c>
      <c r="U36" s="143">
        <f t="shared" si="14"/>
        <v>0</v>
      </c>
      <c r="V36" s="93" t="s">
        <v>214</v>
      </c>
    </row>
    <row r="37" spans="1:22" ht="54.75" customHeight="1">
      <c r="A37" s="99"/>
      <c r="B37" s="99"/>
      <c r="C37" s="148"/>
      <c r="D37" s="104" t="s">
        <v>176</v>
      </c>
      <c r="E37" s="148">
        <v>35000</v>
      </c>
      <c r="F37" s="147"/>
      <c r="G37" s="147"/>
      <c r="H37" s="147"/>
      <c r="I37" s="147"/>
      <c r="J37" s="139">
        <f t="shared" si="8"/>
        <v>0</v>
      </c>
      <c r="K37" s="147"/>
      <c r="L37" s="142"/>
      <c r="M37" s="143">
        <f t="shared" si="9"/>
        <v>35000</v>
      </c>
      <c r="N37" s="145"/>
      <c r="O37" s="145">
        <f t="shared" si="10"/>
        <v>0</v>
      </c>
      <c r="P37" s="145">
        <f t="shared" si="11"/>
        <v>0</v>
      </c>
      <c r="Q37" s="145">
        <f t="shared" si="12"/>
        <v>0</v>
      </c>
      <c r="R37" s="145">
        <f t="shared" si="13"/>
        <v>0</v>
      </c>
      <c r="S37" s="157">
        <v>35000</v>
      </c>
      <c r="T37" s="145"/>
      <c r="U37" s="143">
        <f t="shared" si="14"/>
        <v>0</v>
      </c>
      <c r="V37" s="93" t="s">
        <v>219</v>
      </c>
    </row>
    <row r="38" spans="1:22" ht="78" customHeight="1">
      <c r="A38" s="99"/>
      <c r="B38" s="99"/>
      <c r="C38" s="148"/>
      <c r="D38" s="104" t="s">
        <v>178</v>
      </c>
      <c r="E38" s="148">
        <v>180000</v>
      </c>
      <c r="F38" s="147">
        <v>24000</v>
      </c>
      <c r="G38" s="147"/>
      <c r="H38" s="147"/>
      <c r="I38" s="147"/>
      <c r="J38" s="139">
        <f t="shared" si="8"/>
        <v>24000</v>
      </c>
      <c r="K38" s="147"/>
      <c r="L38" s="142"/>
      <c r="M38" s="143">
        <f t="shared" si="9"/>
        <v>156000</v>
      </c>
      <c r="N38" s="145">
        <v>60000</v>
      </c>
      <c r="O38" s="145">
        <f t="shared" si="10"/>
        <v>12000</v>
      </c>
      <c r="P38" s="145">
        <f t="shared" si="11"/>
        <v>18000</v>
      </c>
      <c r="Q38" s="145">
        <f t="shared" si="12"/>
        <v>18000</v>
      </c>
      <c r="R38" s="145">
        <f t="shared" si="13"/>
        <v>12000</v>
      </c>
      <c r="S38" s="157">
        <v>50000</v>
      </c>
      <c r="T38" s="145">
        <v>46000</v>
      </c>
      <c r="U38" s="143">
        <f t="shared" si="14"/>
        <v>0</v>
      </c>
      <c r="V38" s="93" t="s">
        <v>342</v>
      </c>
    </row>
    <row r="39" spans="1:22" ht="80.25" customHeight="1">
      <c r="A39" s="99"/>
      <c r="B39" s="99"/>
      <c r="C39" s="148"/>
      <c r="D39" s="104" t="s">
        <v>300</v>
      </c>
      <c r="E39" s="148">
        <v>38000</v>
      </c>
      <c r="F39" s="147"/>
      <c r="G39" s="147"/>
      <c r="H39" s="147"/>
      <c r="I39" s="147"/>
      <c r="J39" s="139">
        <f t="shared" si="8"/>
        <v>0</v>
      </c>
      <c r="K39" s="147"/>
      <c r="L39" s="142"/>
      <c r="M39" s="143">
        <f t="shared" si="9"/>
        <v>38000</v>
      </c>
      <c r="N39" s="145">
        <v>38000</v>
      </c>
      <c r="O39" s="145">
        <f t="shared" si="10"/>
        <v>7600</v>
      </c>
      <c r="P39" s="145">
        <f t="shared" si="11"/>
        <v>11400</v>
      </c>
      <c r="Q39" s="145">
        <f t="shared" si="12"/>
        <v>11400</v>
      </c>
      <c r="R39" s="145">
        <f t="shared" si="13"/>
        <v>7600</v>
      </c>
      <c r="S39" s="157"/>
      <c r="T39" s="145"/>
      <c r="U39" s="143">
        <f t="shared" si="14"/>
        <v>0</v>
      </c>
      <c r="V39" s="93" t="s">
        <v>301</v>
      </c>
    </row>
    <row r="40" spans="1:22" ht="56.25" customHeight="1">
      <c r="A40" s="99"/>
      <c r="B40" s="99"/>
      <c r="C40" s="148"/>
      <c r="D40" s="104" t="s">
        <v>292</v>
      </c>
      <c r="E40" s="148">
        <v>85000</v>
      </c>
      <c r="F40" s="147"/>
      <c r="G40" s="147"/>
      <c r="H40" s="147"/>
      <c r="I40" s="147"/>
      <c r="J40" s="139">
        <f t="shared" si="8"/>
        <v>0</v>
      </c>
      <c r="K40" s="147"/>
      <c r="L40" s="142"/>
      <c r="M40" s="143">
        <f t="shared" si="9"/>
        <v>85000</v>
      </c>
      <c r="N40" s="145">
        <v>40000</v>
      </c>
      <c r="O40" s="145">
        <f t="shared" si="10"/>
        <v>8000</v>
      </c>
      <c r="P40" s="145">
        <f t="shared" si="11"/>
        <v>12000</v>
      </c>
      <c r="Q40" s="145">
        <f t="shared" si="12"/>
        <v>12000</v>
      </c>
      <c r="R40" s="145">
        <f t="shared" si="13"/>
        <v>8000</v>
      </c>
      <c r="S40" s="157">
        <v>45000</v>
      </c>
      <c r="T40" s="145"/>
      <c r="U40" s="143">
        <f t="shared" si="14"/>
        <v>0</v>
      </c>
      <c r="V40" s="93" t="s">
        <v>343</v>
      </c>
    </row>
    <row r="41" spans="1:22" ht="79.5" customHeight="1">
      <c r="A41" s="99"/>
      <c r="B41" s="99"/>
      <c r="C41" s="148"/>
      <c r="D41" s="104" t="s">
        <v>179</v>
      </c>
      <c r="E41" s="148">
        <v>117000</v>
      </c>
      <c r="F41" s="147">
        <v>30000</v>
      </c>
      <c r="G41" s="147"/>
      <c r="H41" s="147"/>
      <c r="I41" s="147"/>
      <c r="J41" s="139">
        <f t="shared" si="8"/>
        <v>30000</v>
      </c>
      <c r="K41" s="147"/>
      <c r="L41" s="142"/>
      <c r="M41" s="143">
        <f t="shared" si="9"/>
        <v>87000</v>
      </c>
      <c r="N41" s="145"/>
      <c r="O41" s="145">
        <f t="shared" si="10"/>
        <v>0</v>
      </c>
      <c r="P41" s="145">
        <f t="shared" si="11"/>
        <v>0</v>
      </c>
      <c r="Q41" s="145">
        <f t="shared" si="12"/>
        <v>0</v>
      </c>
      <c r="R41" s="145">
        <f t="shared" si="13"/>
        <v>0</v>
      </c>
      <c r="S41" s="157">
        <v>87000</v>
      </c>
      <c r="T41" s="145"/>
      <c r="U41" s="143">
        <f t="shared" si="14"/>
        <v>0</v>
      </c>
      <c r="V41" s="93" t="s">
        <v>542</v>
      </c>
    </row>
    <row r="42" spans="1:22" ht="80.25" customHeight="1">
      <c r="A42" s="99"/>
      <c r="B42" s="99"/>
      <c r="C42" s="148"/>
      <c r="D42" s="104" t="s">
        <v>180</v>
      </c>
      <c r="E42" s="148">
        <v>125000</v>
      </c>
      <c r="F42" s="147"/>
      <c r="G42" s="147"/>
      <c r="H42" s="147"/>
      <c r="I42" s="147"/>
      <c r="J42" s="139">
        <f t="shared" si="8"/>
        <v>0</v>
      </c>
      <c r="K42" s="147"/>
      <c r="L42" s="142"/>
      <c r="M42" s="143">
        <f t="shared" si="9"/>
        <v>125000</v>
      </c>
      <c r="N42" s="145"/>
      <c r="O42" s="145">
        <f t="shared" si="10"/>
        <v>0</v>
      </c>
      <c r="P42" s="145">
        <f t="shared" si="11"/>
        <v>0</v>
      </c>
      <c r="Q42" s="145">
        <f t="shared" si="12"/>
        <v>0</v>
      </c>
      <c r="R42" s="145">
        <f t="shared" si="13"/>
        <v>0</v>
      </c>
      <c r="S42" s="157">
        <v>60000</v>
      </c>
      <c r="T42" s="145">
        <v>65000</v>
      </c>
      <c r="U42" s="143">
        <f t="shared" si="14"/>
        <v>0</v>
      </c>
      <c r="V42" s="93" t="s">
        <v>215</v>
      </c>
    </row>
    <row r="43" spans="1:22" ht="85.5" customHeight="1">
      <c r="A43" s="99"/>
      <c r="B43" s="99"/>
      <c r="C43" s="148"/>
      <c r="D43" s="104" t="s">
        <v>181</v>
      </c>
      <c r="E43" s="148">
        <v>107000</v>
      </c>
      <c r="F43" s="147">
        <v>25000</v>
      </c>
      <c r="G43" s="147"/>
      <c r="H43" s="147"/>
      <c r="I43" s="147"/>
      <c r="J43" s="139">
        <f t="shared" si="8"/>
        <v>25000</v>
      </c>
      <c r="K43" s="147"/>
      <c r="L43" s="142"/>
      <c r="M43" s="143">
        <f t="shared" si="9"/>
        <v>82000</v>
      </c>
      <c r="N43" s="145">
        <v>57000</v>
      </c>
      <c r="O43" s="145">
        <f t="shared" si="10"/>
        <v>11400</v>
      </c>
      <c r="P43" s="145">
        <f t="shared" si="11"/>
        <v>17100</v>
      </c>
      <c r="Q43" s="145">
        <f t="shared" si="12"/>
        <v>17100</v>
      </c>
      <c r="R43" s="145">
        <f t="shared" si="13"/>
        <v>11400</v>
      </c>
      <c r="S43" s="157">
        <v>25000</v>
      </c>
      <c r="T43" s="145"/>
      <c r="U43" s="143">
        <f t="shared" si="14"/>
        <v>0</v>
      </c>
      <c r="V43" s="103" t="s">
        <v>220</v>
      </c>
    </row>
    <row r="44" spans="1:22" ht="80.25" customHeight="1">
      <c r="A44" s="99"/>
      <c r="B44" s="99"/>
      <c r="C44" s="148"/>
      <c r="D44" s="104" t="s">
        <v>182</v>
      </c>
      <c r="E44" s="148">
        <v>90000</v>
      </c>
      <c r="F44" s="147"/>
      <c r="G44" s="147"/>
      <c r="H44" s="147"/>
      <c r="I44" s="147"/>
      <c r="J44" s="139">
        <f t="shared" si="8"/>
        <v>0</v>
      </c>
      <c r="K44" s="147"/>
      <c r="L44" s="142"/>
      <c r="M44" s="143">
        <f t="shared" si="9"/>
        <v>90000</v>
      </c>
      <c r="N44" s="145"/>
      <c r="O44" s="145">
        <f t="shared" si="10"/>
        <v>0</v>
      </c>
      <c r="P44" s="145">
        <f t="shared" si="11"/>
        <v>0</v>
      </c>
      <c r="Q44" s="145">
        <f t="shared" si="12"/>
        <v>0</v>
      </c>
      <c r="R44" s="145">
        <f t="shared" si="13"/>
        <v>0</v>
      </c>
      <c r="S44" s="157">
        <v>40000</v>
      </c>
      <c r="T44" s="145">
        <v>50000</v>
      </c>
      <c r="U44" s="143">
        <f t="shared" si="14"/>
        <v>0</v>
      </c>
      <c r="V44" s="93" t="s">
        <v>216</v>
      </c>
    </row>
    <row r="45" spans="1:22" ht="69" customHeight="1">
      <c r="A45" s="99"/>
      <c r="B45" s="99"/>
      <c r="C45" s="148"/>
      <c r="D45" s="104" t="s">
        <v>184</v>
      </c>
      <c r="E45" s="148">
        <v>76000</v>
      </c>
      <c r="F45" s="147">
        <v>31000</v>
      </c>
      <c r="G45" s="147"/>
      <c r="H45" s="147"/>
      <c r="I45" s="147"/>
      <c r="J45" s="139">
        <f t="shared" si="8"/>
        <v>31000</v>
      </c>
      <c r="K45" s="147"/>
      <c r="L45" s="142"/>
      <c r="M45" s="143">
        <f t="shared" si="9"/>
        <v>45000</v>
      </c>
      <c r="N45" s="145"/>
      <c r="O45" s="145">
        <f t="shared" si="10"/>
        <v>0</v>
      </c>
      <c r="P45" s="145">
        <f t="shared" si="11"/>
        <v>0</v>
      </c>
      <c r="Q45" s="145">
        <f t="shared" si="12"/>
        <v>0</v>
      </c>
      <c r="R45" s="145">
        <f t="shared" si="13"/>
        <v>0</v>
      </c>
      <c r="S45" s="157"/>
      <c r="T45" s="145">
        <v>45000</v>
      </c>
      <c r="U45" s="143">
        <f t="shared" si="14"/>
        <v>0</v>
      </c>
      <c r="V45" s="93" t="s">
        <v>221</v>
      </c>
    </row>
    <row r="46" spans="1:22" ht="128.25" customHeight="1">
      <c r="A46" s="99"/>
      <c r="B46" s="99"/>
      <c r="C46" s="148"/>
      <c r="D46" s="104" t="s">
        <v>185</v>
      </c>
      <c r="E46" s="148">
        <v>225000</v>
      </c>
      <c r="F46" s="147">
        <v>25000</v>
      </c>
      <c r="G46" s="147"/>
      <c r="H46" s="147"/>
      <c r="I46" s="147"/>
      <c r="J46" s="139">
        <f t="shared" si="8"/>
        <v>25000</v>
      </c>
      <c r="K46" s="147"/>
      <c r="L46" s="142"/>
      <c r="M46" s="143">
        <f t="shared" si="9"/>
        <v>200000</v>
      </c>
      <c r="N46" s="145">
        <v>40000</v>
      </c>
      <c r="O46" s="145">
        <f t="shared" si="10"/>
        <v>8000</v>
      </c>
      <c r="P46" s="145">
        <f t="shared" si="11"/>
        <v>12000</v>
      </c>
      <c r="Q46" s="145">
        <f t="shared" si="12"/>
        <v>12000</v>
      </c>
      <c r="R46" s="145">
        <f t="shared" si="13"/>
        <v>8000</v>
      </c>
      <c r="S46" s="157">
        <v>60000</v>
      </c>
      <c r="T46" s="145">
        <v>100000</v>
      </c>
      <c r="U46" s="143">
        <f t="shared" si="14"/>
        <v>0</v>
      </c>
      <c r="V46" s="93" t="s">
        <v>552</v>
      </c>
    </row>
    <row r="47" spans="1:22" ht="105.75" customHeight="1">
      <c r="A47" s="99"/>
      <c r="B47" s="99"/>
      <c r="C47" s="148"/>
      <c r="D47" s="99" t="s">
        <v>187</v>
      </c>
      <c r="E47" s="148">
        <v>117000</v>
      </c>
      <c r="F47" s="147"/>
      <c r="G47" s="147"/>
      <c r="H47" s="147"/>
      <c r="I47" s="147"/>
      <c r="J47" s="139">
        <f t="shared" si="8"/>
        <v>0</v>
      </c>
      <c r="K47" s="147"/>
      <c r="L47" s="142"/>
      <c r="M47" s="143">
        <f t="shared" si="9"/>
        <v>117000</v>
      </c>
      <c r="N47" s="145"/>
      <c r="O47" s="145">
        <f t="shared" si="10"/>
        <v>0</v>
      </c>
      <c r="P47" s="145">
        <f t="shared" si="11"/>
        <v>0</v>
      </c>
      <c r="Q47" s="145">
        <f t="shared" si="12"/>
        <v>0</v>
      </c>
      <c r="R47" s="145">
        <f t="shared" si="13"/>
        <v>0</v>
      </c>
      <c r="S47" s="157">
        <v>67000</v>
      </c>
      <c r="T47" s="145">
        <v>50000</v>
      </c>
      <c r="U47" s="143">
        <f t="shared" si="14"/>
        <v>0</v>
      </c>
      <c r="V47" s="93" t="s">
        <v>222</v>
      </c>
    </row>
    <row r="48" spans="1:22" ht="91.5" customHeight="1">
      <c r="A48" s="99"/>
      <c r="B48" s="99"/>
      <c r="C48" s="148"/>
      <c r="D48" s="99" t="s">
        <v>188</v>
      </c>
      <c r="E48" s="145">
        <v>56600</v>
      </c>
      <c r="F48" s="147"/>
      <c r="G48" s="147"/>
      <c r="H48" s="147"/>
      <c r="I48" s="147"/>
      <c r="J48" s="139">
        <f t="shared" si="8"/>
        <v>0</v>
      </c>
      <c r="K48" s="147"/>
      <c r="L48" s="142"/>
      <c r="M48" s="143">
        <f t="shared" si="9"/>
        <v>56600</v>
      </c>
      <c r="N48" s="145"/>
      <c r="O48" s="145">
        <f t="shared" si="10"/>
        <v>0</v>
      </c>
      <c r="P48" s="145">
        <f t="shared" si="11"/>
        <v>0</v>
      </c>
      <c r="Q48" s="145">
        <f t="shared" si="12"/>
        <v>0</v>
      </c>
      <c r="R48" s="145">
        <f t="shared" si="13"/>
        <v>0</v>
      </c>
      <c r="S48" s="157">
        <v>56600</v>
      </c>
      <c r="T48" s="145"/>
      <c r="U48" s="143">
        <f t="shared" si="14"/>
        <v>0</v>
      </c>
      <c r="V48" s="93" t="s">
        <v>217</v>
      </c>
    </row>
    <row r="49" spans="1:22" ht="80.25" customHeight="1">
      <c r="A49" s="99"/>
      <c r="B49" s="99"/>
      <c r="C49" s="148"/>
      <c r="D49" s="99" t="s">
        <v>190</v>
      </c>
      <c r="E49" s="148">
        <v>52000</v>
      </c>
      <c r="F49" s="147">
        <v>15000</v>
      </c>
      <c r="G49" s="147"/>
      <c r="H49" s="147"/>
      <c r="I49" s="147"/>
      <c r="J49" s="139">
        <f t="shared" si="8"/>
        <v>15000</v>
      </c>
      <c r="K49" s="147"/>
      <c r="L49" s="142"/>
      <c r="M49" s="143">
        <f t="shared" si="9"/>
        <v>37000</v>
      </c>
      <c r="N49" s="145"/>
      <c r="O49" s="145">
        <f t="shared" si="10"/>
        <v>0</v>
      </c>
      <c r="P49" s="145">
        <f t="shared" si="11"/>
        <v>0</v>
      </c>
      <c r="Q49" s="145">
        <f t="shared" si="12"/>
        <v>0</v>
      </c>
      <c r="R49" s="145">
        <f t="shared" si="13"/>
        <v>0</v>
      </c>
      <c r="S49" s="157">
        <v>37000</v>
      </c>
      <c r="T49" s="145"/>
      <c r="U49" s="143">
        <f t="shared" si="14"/>
        <v>0</v>
      </c>
      <c r="V49" s="93" t="s">
        <v>223</v>
      </c>
    </row>
    <row r="50" spans="1:22" ht="68.25" customHeight="1">
      <c r="A50" s="99"/>
      <c r="B50" s="99"/>
      <c r="C50" s="148"/>
      <c r="D50" s="104" t="s">
        <v>191</v>
      </c>
      <c r="E50" s="148">
        <v>190000</v>
      </c>
      <c r="F50" s="147"/>
      <c r="G50" s="147"/>
      <c r="H50" s="147"/>
      <c r="I50" s="147"/>
      <c r="J50" s="139">
        <f t="shared" si="8"/>
        <v>0</v>
      </c>
      <c r="K50" s="147"/>
      <c r="L50" s="142"/>
      <c r="M50" s="143">
        <f t="shared" si="9"/>
        <v>190000</v>
      </c>
      <c r="N50" s="145">
        <v>40000</v>
      </c>
      <c r="O50" s="145">
        <f t="shared" si="10"/>
        <v>8000</v>
      </c>
      <c r="P50" s="145">
        <f t="shared" si="11"/>
        <v>12000</v>
      </c>
      <c r="Q50" s="145">
        <f t="shared" si="12"/>
        <v>12000</v>
      </c>
      <c r="R50" s="145">
        <f t="shared" si="13"/>
        <v>8000</v>
      </c>
      <c r="S50" s="157">
        <v>90000</v>
      </c>
      <c r="T50" s="145">
        <v>60000</v>
      </c>
      <c r="U50" s="143">
        <f t="shared" si="14"/>
        <v>0</v>
      </c>
      <c r="V50" s="93" t="s">
        <v>344</v>
      </c>
    </row>
    <row r="51" spans="1:22" ht="69" customHeight="1">
      <c r="A51" s="99"/>
      <c r="B51" s="99"/>
      <c r="C51" s="148"/>
      <c r="D51" s="104" t="s">
        <v>193</v>
      </c>
      <c r="E51" s="148">
        <v>185000</v>
      </c>
      <c r="F51" s="147"/>
      <c r="G51" s="147"/>
      <c r="H51" s="147"/>
      <c r="I51" s="147"/>
      <c r="J51" s="139">
        <f t="shared" si="8"/>
        <v>0</v>
      </c>
      <c r="K51" s="147"/>
      <c r="L51" s="142"/>
      <c r="M51" s="143">
        <f t="shared" si="9"/>
        <v>185000</v>
      </c>
      <c r="N51" s="145"/>
      <c r="O51" s="145">
        <f t="shared" si="10"/>
        <v>0</v>
      </c>
      <c r="P51" s="145">
        <f t="shared" si="11"/>
        <v>0</v>
      </c>
      <c r="Q51" s="145">
        <f t="shared" si="12"/>
        <v>0</v>
      </c>
      <c r="R51" s="145">
        <f t="shared" si="13"/>
        <v>0</v>
      </c>
      <c r="S51" s="157"/>
      <c r="T51" s="145"/>
      <c r="U51" s="143">
        <f t="shared" si="14"/>
        <v>185000</v>
      </c>
      <c r="V51" s="93" t="s">
        <v>299</v>
      </c>
    </row>
    <row r="52" spans="1:22" ht="39.75" customHeight="1">
      <c r="A52" s="99"/>
      <c r="B52" s="99"/>
      <c r="C52" s="148"/>
      <c r="D52" s="104" t="s">
        <v>194</v>
      </c>
      <c r="E52" s="148">
        <v>150000</v>
      </c>
      <c r="F52" s="147"/>
      <c r="G52" s="147">
        <v>9700</v>
      </c>
      <c r="H52" s="147"/>
      <c r="I52" s="147"/>
      <c r="J52" s="139">
        <f t="shared" si="8"/>
        <v>9700</v>
      </c>
      <c r="K52" s="147"/>
      <c r="L52" s="142"/>
      <c r="M52" s="143">
        <f t="shared" si="9"/>
        <v>140300</v>
      </c>
      <c r="N52" s="145">
        <v>80000</v>
      </c>
      <c r="O52" s="145">
        <f t="shared" si="10"/>
        <v>16000</v>
      </c>
      <c r="P52" s="145">
        <f t="shared" si="11"/>
        <v>24000</v>
      </c>
      <c r="Q52" s="145">
        <f t="shared" si="12"/>
        <v>24000</v>
      </c>
      <c r="R52" s="145">
        <f t="shared" si="13"/>
        <v>16000</v>
      </c>
      <c r="S52" s="157">
        <v>60300</v>
      </c>
      <c r="T52" s="145"/>
      <c r="U52" s="143">
        <f t="shared" si="14"/>
        <v>0</v>
      </c>
      <c r="V52" s="99" t="s">
        <v>553</v>
      </c>
    </row>
    <row r="53" spans="1:22" ht="66.75" customHeight="1">
      <c r="A53" s="99"/>
      <c r="B53" s="99"/>
      <c r="C53" s="148"/>
      <c r="D53" s="104" t="s">
        <v>195</v>
      </c>
      <c r="E53" s="148">
        <v>130000</v>
      </c>
      <c r="F53" s="147">
        <v>20000</v>
      </c>
      <c r="G53" s="147"/>
      <c r="H53" s="147"/>
      <c r="I53" s="147"/>
      <c r="J53" s="139">
        <f t="shared" si="8"/>
        <v>20000</v>
      </c>
      <c r="K53" s="147"/>
      <c r="L53" s="142"/>
      <c r="M53" s="143">
        <f t="shared" si="9"/>
        <v>110000</v>
      </c>
      <c r="N53" s="145">
        <v>110000</v>
      </c>
      <c r="O53" s="145">
        <f t="shared" si="10"/>
        <v>22000</v>
      </c>
      <c r="P53" s="145">
        <f t="shared" si="11"/>
        <v>33000</v>
      </c>
      <c r="Q53" s="145">
        <f t="shared" si="12"/>
        <v>33000</v>
      </c>
      <c r="R53" s="145">
        <f t="shared" si="13"/>
        <v>22000</v>
      </c>
      <c r="S53" s="157"/>
      <c r="T53" s="145"/>
      <c r="U53" s="143">
        <f t="shared" si="14"/>
        <v>0</v>
      </c>
      <c r="V53" s="99" t="s">
        <v>224</v>
      </c>
    </row>
    <row r="54" spans="1:22" ht="66.75" customHeight="1">
      <c r="A54" s="99"/>
      <c r="B54" s="99"/>
      <c r="C54" s="148"/>
      <c r="D54" s="104" t="s">
        <v>196</v>
      </c>
      <c r="E54" s="148">
        <v>60000</v>
      </c>
      <c r="F54" s="147"/>
      <c r="G54" s="147"/>
      <c r="H54" s="147"/>
      <c r="I54" s="147"/>
      <c r="J54" s="139">
        <f t="shared" si="8"/>
        <v>0</v>
      </c>
      <c r="K54" s="147"/>
      <c r="L54" s="142"/>
      <c r="M54" s="143">
        <f t="shared" si="9"/>
        <v>60000</v>
      </c>
      <c r="N54" s="145"/>
      <c r="O54" s="145">
        <f t="shared" si="10"/>
        <v>0</v>
      </c>
      <c r="P54" s="145">
        <f t="shared" si="11"/>
        <v>0</v>
      </c>
      <c r="Q54" s="145">
        <f t="shared" si="12"/>
        <v>0</v>
      </c>
      <c r="R54" s="145">
        <f t="shared" si="13"/>
        <v>0</v>
      </c>
      <c r="S54" s="157">
        <v>60000</v>
      </c>
      <c r="T54" s="145"/>
      <c r="U54" s="143">
        <f t="shared" si="14"/>
        <v>0</v>
      </c>
      <c r="V54" s="99" t="s">
        <v>225</v>
      </c>
    </row>
    <row r="55" spans="1:22" ht="65.25" customHeight="1">
      <c r="A55" s="99"/>
      <c r="B55" s="99"/>
      <c r="C55" s="148"/>
      <c r="D55" s="104" t="s">
        <v>198</v>
      </c>
      <c r="E55" s="148">
        <v>115000</v>
      </c>
      <c r="F55" s="147"/>
      <c r="G55" s="147"/>
      <c r="H55" s="147"/>
      <c r="I55" s="147"/>
      <c r="J55" s="139">
        <f t="shared" si="8"/>
        <v>0</v>
      </c>
      <c r="K55" s="147"/>
      <c r="L55" s="142"/>
      <c r="M55" s="143">
        <f t="shared" si="9"/>
        <v>115000</v>
      </c>
      <c r="N55" s="145">
        <v>50000</v>
      </c>
      <c r="O55" s="145">
        <f t="shared" si="10"/>
        <v>10000</v>
      </c>
      <c r="P55" s="145">
        <f t="shared" si="11"/>
        <v>15000</v>
      </c>
      <c r="Q55" s="145">
        <f t="shared" si="12"/>
        <v>15000</v>
      </c>
      <c r="R55" s="145">
        <f t="shared" si="13"/>
        <v>10000</v>
      </c>
      <c r="S55" s="157">
        <v>65000</v>
      </c>
      <c r="T55" s="145"/>
      <c r="U55" s="143">
        <f t="shared" si="14"/>
        <v>0</v>
      </c>
      <c r="V55" s="105" t="s">
        <v>345</v>
      </c>
    </row>
    <row r="56" spans="1:22" ht="68.25" customHeight="1">
      <c r="A56" s="99"/>
      <c r="B56" s="99"/>
      <c r="C56" s="148"/>
      <c r="D56" s="104" t="s">
        <v>199</v>
      </c>
      <c r="E56" s="148">
        <v>118000</v>
      </c>
      <c r="F56" s="147"/>
      <c r="G56" s="147"/>
      <c r="H56" s="147"/>
      <c r="I56" s="147"/>
      <c r="J56" s="139">
        <f t="shared" si="8"/>
        <v>0</v>
      </c>
      <c r="K56" s="147"/>
      <c r="L56" s="142"/>
      <c r="M56" s="143">
        <f t="shared" si="9"/>
        <v>118000</v>
      </c>
      <c r="N56" s="145"/>
      <c r="O56" s="145">
        <f t="shared" si="10"/>
        <v>0</v>
      </c>
      <c r="P56" s="145">
        <f t="shared" si="11"/>
        <v>0</v>
      </c>
      <c r="Q56" s="145">
        <f t="shared" si="12"/>
        <v>0</v>
      </c>
      <c r="R56" s="145">
        <f t="shared" si="13"/>
        <v>0</v>
      </c>
      <c r="S56" s="157">
        <v>60000</v>
      </c>
      <c r="T56" s="145">
        <v>58000</v>
      </c>
      <c r="U56" s="143">
        <f t="shared" si="14"/>
        <v>0</v>
      </c>
      <c r="V56" s="99" t="s">
        <v>226</v>
      </c>
    </row>
    <row r="57" spans="1:22" ht="80.25" customHeight="1">
      <c r="A57" s="99"/>
      <c r="B57" s="99"/>
      <c r="C57" s="148"/>
      <c r="D57" s="104" t="s">
        <v>227</v>
      </c>
      <c r="E57" s="148">
        <v>90000</v>
      </c>
      <c r="F57" s="147"/>
      <c r="G57" s="147"/>
      <c r="H57" s="147"/>
      <c r="I57" s="147"/>
      <c r="J57" s="139">
        <f t="shared" si="8"/>
        <v>0</v>
      </c>
      <c r="K57" s="147"/>
      <c r="L57" s="142"/>
      <c r="M57" s="143">
        <f t="shared" si="9"/>
        <v>90000</v>
      </c>
      <c r="N57" s="145">
        <v>45000</v>
      </c>
      <c r="O57" s="145">
        <f t="shared" si="10"/>
        <v>9000</v>
      </c>
      <c r="P57" s="145">
        <f t="shared" si="11"/>
        <v>13500</v>
      </c>
      <c r="Q57" s="145">
        <f t="shared" si="12"/>
        <v>13500</v>
      </c>
      <c r="R57" s="145">
        <f t="shared" si="13"/>
        <v>9000</v>
      </c>
      <c r="S57" s="157">
        <v>45000</v>
      </c>
      <c r="T57" s="145"/>
      <c r="U57" s="143">
        <f t="shared" si="14"/>
        <v>0</v>
      </c>
      <c r="V57" s="105" t="s">
        <v>0</v>
      </c>
    </row>
    <row r="58" spans="1:22" ht="63" customHeight="1">
      <c r="A58" s="99"/>
      <c r="B58" s="99"/>
      <c r="C58" s="148"/>
      <c r="D58" s="104" t="s">
        <v>378</v>
      </c>
      <c r="E58" s="148">
        <v>70000</v>
      </c>
      <c r="F58" s="147"/>
      <c r="G58" s="147"/>
      <c r="H58" s="147"/>
      <c r="I58" s="147"/>
      <c r="J58" s="139">
        <f t="shared" si="8"/>
        <v>0</v>
      </c>
      <c r="K58" s="147"/>
      <c r="L58" s="142"/>
      <c r="M58" s="143">
        <f t="shared" si="9"/>
        <v>70000</v>
      </c>
      <c r="N58" s="145">
        <v>50000</v>
      </c>
      <c r="O58" s="145">
        <f t="shared" si="10"/>
        <v>10000</v>
      </c>
      <c r="P58" s="145">
        <f t="shared" si="11"/>
        <v>15000</v>
      </c>
      <c r="Q58" s="145">
        <f t="shared" si="12"/>
        <v>15000</v>
      </c>
      <c r="R58" s="145">
        <f t="shared" si="13"/>
        <v>10000</v>
      </c>
      <c r="S58" s="157">
        <v>20000</v>
      </c>
      <c r="T58" s="145"/>
      <c r="U58" s="143">
        <f t="shared" si="14"/>
        <v>0</v>
      </c>
      <c r="V58" s="93" t="s">
        <v>3</v>
      </c>
    </row>
    <row r="59" spans="1:22" ht="80.25" customHeight="1">
      <c r="A59" s="99"/>
      <c r="B59" s="99"/>
      <c r="C59" s="148"/>
      <c r="D59" s="104" t="s">
        <v>240</v>
      </c>
      <c r="E59" s="148">
        <v>216000</v>
      </c>
      <c r="F59" s="147">
        <v>36000</v>
      </c>
      <c r="G59" s="147">
        <v>26000</v>
      </c>
      <c r="H59" s="147"/>
      <c r="I59" s="147"/>
      <c r="J59" s="139">
        <f t="shared" si="8"/>
        <v>62000</v>
      </c>
      <c r="K59" s="147"/>
      <c r="L59" s="142"/>
      <c r="M59" s="143">
        <f t="shared" si="9"/>
        <v>154000</v>
      </c>
      <c r="N59" s="145">
        <v>60000</v>
      </c>
      <c r="O59" s="145">
        <f t="shared" si="10"/>
        <v>12000</v>
      </c>
      <c r="P59" s="145">
        <f t="shared" si="11"/>
        <v>18000</v>
      </c>
      <c r="Q59" s="145">
        <f t="shared" si="12"/>
        <v>18000</v>
      </c>
      <c r="R59" s="145">
        <f t="shared" si="13"/>
        <v>12000</v>
      </c>
      <c r="S59" s="157">
        <v>60000</v>
      </c>
      <c r="T59" s="145">
        <v>34000</v>
      </c>
      <c r="U59" s="143">
        <f t="shared" si="14"/>
        <v>0</v>
      </c>
      <c r="V59" s="93" t="s">
        <v>554</v>
      </c>
    </row>
    <row r="60" spans="1:22" ht="91.5" customHeight="1">
      <c r="A60" s="99"/>
      <c r="B60" s="99"/>
      <c r="C60" s="148"/>
      <c r="D60" s="104" t="s">
        <v>200</v>
      </c>
      <c r="E60" s="148">
        <v>220000</v>
      </c>
      <c r="F60" s="147"/>
      <c r="G60" s="147"/>
      <c r="H60" s="147"/>
      <c r="I60" s="147"/>
      <c r="J60" s="139">
        <f t="shared" si="8"/>
        <v>0</v>
      </c>
      <c r="K60" s="147"/>
      <c r="L60" s="142"/>
      <c r="M60" s="143">
        <f t="shared" si="9"/>
        <v>220000</v>
      </c>
      <c r="N60" s="145">
        <v>110000</v>
      </c>
      <c r="O60" s="145">
        <f t="shared" si="10"/>
        <v>22000</v>
      </c>
      <c r="P60" s="145">
        <f t="shared" si="11"/>
        <v>33000</v>
      </c>
      <c r="Q60" s="145">
        <f t="shared" si="12"/>
        <v>33000</v>
      </c>
      <c r="R60" s="145">
        <f t="shared" si="13"/>
        <v>22000</v>
      </c>
      <c r="S60" s="157">
        <v>100000</v>
      </c>
      <c r="T60" s="145">
        <v>10000</v>
      </c>
      <c r="U60" s="143">
        <f t="shared" si="14"/>
        <v>0</v>
      </c>
      <c r="V60" s="93" t="s">
        <v>555</v>
      </c>
    </row>
    <row r="61" spans="1:22" ht="94.5" customHeight="1">
      <c r="A61" s="99"/>
      <c r="B61" s="99"/>
      <c r="C61" s="148"/>
      <c r="D61" s="104" t="s">
        <v>201</v>
      </c>
      <c r="E61" s="148">
        <v>60000</v>
      </c>
      <c r="F61" s="147"/>
      <c r="G61" s="147"/>
      <c r="H61" s="147"/>
      <c r="I61" s="147"/>
      <c r="J61" s="139">
        <f t="shared" si="8"/>
        <v>0</v>
      </c>
      <c r="K61" s="147"/>
      <c r="L61" s="142"/>
      <c r="M61" s="143">
        <f t="shared" si="9"/>
        <v>60000</v>
      </c>
      <c r="N61" s="145"/>
      <c r="O61" s="145">
        <f t="shared" si="10"/>
        <v>0</v>
      </c>
      <c r="P61" s="145">
        <f t="shared" si="11"/>
        <v>0</v>
      </c>
      <c r="Q61" s="145">
        <f t="shared" si="12"/>
        <v>0</v>
      </c>
      <c r="R61" s="145">
        <f t="shared" si="13"/>
        <v>0</v>
      </c>
      <c r="S61" s="157">
        <v>60000</v>
      </c>
      <c r="T61" s="145"/>
      <c r="U61" s="143">
        <f t="shared" si="14"/>
        <v>0</v>
      </c>
      <c r="V61" s="99" t="s">
        <v>379</v>
      </c>
    </row>
    <row r="62" spans="1:22" ht="57" customHeight="1">
      <c r="A62" s="99"/>
      <c r="B62" s="99"/>
      <c r="C62" s="148"/>
      <c r="D62" s="104" t="s">
        <v>400</v>
      </c>
      <c r="E62" s="148">
        <v>120000</v>
      </c>
      <c r="F62" s="147"/>
      <c r="G62" s="147"/>
      <c r="H62" s="147"/>
      <c r="I62" s="147"/>
      <c r="J62" s="139">
        <f t="shared" si="8"/>
        <v>0</v>
      </c>
      <c r="K62" s="147"/>
      <c r="L62" s="142"/>
      <c r="M62" s="143">
        <f t="shared" si="9"/>
        <v>120000</v>
      </c>
      <c r="N62" s="145"/>
      <c r="O62" s="145">
        <f t="shared" si="10"/>
        <v>0</v>
      </c>
      <c r="P62" s="145">
        <f t="shared" si="11"/>
        <v>0</v>
      </c>
      <c r="Q62" s="145">
        <f t="shared" si="12"/>
        <v>0</v>
      </c>
      <c r="R62" s="145">
        <f t="shared" si="13"/>
        <v>0</v>
      </c>
      <c r="S62" s="157">
        <v>120000</v>
      </c>
      <c r="T62" s="145"/>
      <c r="U62" s="143">
        <f t="shared" si="14"/>
        <v>0</v>
      </c>
      <c r="V62" s="99" t="s">
        <v>414</v>
      </c>
    </row>
    <row r="63" spans="1:22" ht="49.5" customHeight="1">
      <c r="A63" s="99"/>
      <c r="B63" s="99"/>
      <c r="C63" s="148"/>
      <c r="D63" s="104" t="s">
        <v>202</v>
      </c>
      <c r="E63" s="148">
        <v>75000</v>
      </c>
      <c r="F63" s="147"/>
      <c r="G63" s="147"/>
      <c r="H63" s="147"/>
      <c r="I63" s="147"/>
      <c r="J63" s="139">
        <f t="shared" si="8"/>
        <v>0</v>
      </c>
      <c r="K63" s="147"/>
      <c r="L63" s="142"/>
      <c r="M63" s="143">
        <f t="shared" si="9"/>
        <v>75000</v>
      </c>
      <c r="N63" s="145"/>
      <c r="O63" s="145">
        <f t="shared" si="10"/>
        <v>0</v>
      </c>
      <c r="P63" s="145">
        <f t="shared" si="11"/>
        <v>0</v>
      </c>
      <c r="Q63" s="145">
        <f t="shared" si="12"/>
        <v>0</v>
      </c>
      <c r="R63" s="145">
        <f t="shared" si="13"/>
        <v>0</v>
      </c>
      <c r="S63" s="157">
        <v>75000</v>
      </c>
      <c r="T63" s="145"/>
      <c r="U63" s="143">
        <f t="shared" si="14"/>
        <v>0</v>
      </c>
      <c r="V63" s="99" t="s">
        <v>228</v>
      </c>
    </row>
    <row r="64" spans="1:22" ht="63.75" customHeight="1">
      <c r="A64" s="99"/>
      <c r="B64" s="99"/>
      <c r="C64" s="148"/>
      <c r="D64" s="104" t="s">
        <v>203</v>
      </c>
      <c r="E64" s="148">
        <v>80000</v>
      </c>
      <c r="F64" s="147"/>
      <c r="G64" s="147"/>
      <c r="H64" s="147"/>
      <c r="I64" s="147"/>
      <c r="J64" s="139">
        <f t="shared" si="8"/>
        <v>0</v>
      </c>
      <c r="K64" s="147"/>
      <c r="L64" s="142"/>
      <c r="M64" s="143">
        <f t="shared" si="9"/>
        <v>80000</v>
      </c>
      <c r="N64" s="145"/>
      <c r="O64" s="145">
        <f t="shared" si="10"/>
        <v>0</v>
      </c>
      <c r="P64" s="145">
        <f t="shared" si="11"/>
        <v>0</v>
      </c>
      <c r="Q64" s="145">
        <f t="shared" si="12"/>
        <v>0</v>
      </c>
      <c r="R64" s="145">
        <f t="shared" si="13"/>
        <v>0</v>
      </c>
      <c r="S64" s="157">
        <v>80000</v>
      </c>
      <c r="T64" s="145"/>
      <c r="U64" s="143">
        <f t="shared" si="14"/>
        <v>0</v>
      </c>
      <c r="V64" s="99" t="s">
        <v>229</v>
      </c>
    </row>
    <row r="65" spans="1:22" ht="44.25" customHeight="1">
      <c r="A65" s="99"/>
      <c r="B65" s="99"/>
      <c r="C65" s="148"/>
      <c r="D65" s="104" t="s">
        <v>204</v>
      </c>
      <c r="E65" s="148">
        <v>90000</v>
      </c>
      <c r="F65" s="147"/>
      <c r="G65" s="147"/>
      <c r="H65" s="147"/>
      <c r="I65" s="147"/>
      <c r="J65" s="139">
        <f t="shared" si="8"/>
        <v>0</v>
      </c>
      <c r="K65" s="147"/>
      <c r="L65" s="142"/>
      <c r="M65" s="143">
        <f t="shared" si="9"/>
        <v>90000</v>
      </c>
      <c r="N65" s="145"/>
      <c r="O65" s="145">
        <f t="shared" si="10"/>
        <v>0</v>
      </c>
      <c r="P65" s="145">
        <f t="shared" si="11"/>
        <v>0</v>
      </c>
      <c r="Q65" s="145">
        <f t="shared" si="12"/>
        <v>0</v>
      </c>
      <c r="R65" s="145">
        <f t="shared" si="13"/>
        <v>0</v>
      </c>
      <c r="S65" s="157">
        <v>30000</v>
      </c>
      <c r="T65" s="145">
        <v>60000</v>
      </c>
      <c r="U65" s="143">
        <f t="shared" si="14"/>
        <v>0</v>
      </c>
      <c r="V65" s="99" t="s">
        <v>218</v>
      </c>
    </row>
    <row r="66" spans="1:22" ht="48" customHeight="1">
      <c r="A66" s="99"/>
      <c r="B66" s="99"/>
      <c r="C66" s="148"/>
      <c r="D66" s="104" t="s">
        <v>398</v>
      </c>
      <c r="E66" s="148">
        <v>150000</v>
      </c>
      <c r="F66" s="147"/>
      <c r="G66" s="147"/>
      <c r="H66" s="147"/>
      <c r="I66" s="147"/>
      <c r="J66" s="139">
        <f t="shared" si="8"/>
        <v>0</v>
      </c>
      <c r="K66" s="147"/>
      <c r="L66" s="142"/>
      <c r="M66" s="143">
        <f t="shared" si="9"/>
        <v>150000</v>
      </c>
      <c r="N66" s="145">
        <v>15000</v>
      </c>
      <c r="O66" s="145">
        <f t="shared" si="10"/>
        <v>3000</v>
      </c>
      <c r="P66" s="145">
        <f t="shared" si="11"/>
        <v>4500</v>
      </c>
      <c r="Q66" s="145">
        <f t="shared" si="12"/>
        <v>4500</v>
      </c>
      <c r="R66" s="145">
        <f t="shared" si="13"/>
        <v>3000</v>
      </c>
      <c r="S66" s="157">
        <v>20000</v>
      </c>
      <c r="T66" s="145"/>
      <c r="U66" s="143">
        <f t="shared" si="14"/>
        <v>115000</v>
      </c>
      <c r="V66" s="93" t="s">
        <v>415</v>
      </c>
    </row>
    <row r="67" spans="1:22" ht="48" customHeight="1">
      <c r="A67" s="99"/>
      <c r="B67" s="99"/>
      <c r="C67" s="148"/>
      <c r="D67" s="104" t="s">
        <v>205</v>
      </c>
      <c r="E67" s="148"/>
      <c r="F67" s="147"/>
      <c r="G67" s="147"/>
      <c r="H67" s="147"/>
      <c r="I67" s="147"/>
      <c r="J67" s="139">
        <f t="shared" si="8"/>
        <v>0</v>
      </c>
      <c r="K67" s="147"/>
      <c r="L67" s="142"/>
      <c r="M67" s="143">
        <f t="shared" si="9"/>
        <v>0</v>
      </c>
      <c r="N67" s="145"/>
      <c r="O67" s="145">
        <f t="shared" si="10"/>
        <v>0</v>
      </c>
      <c r="P67" s="145">
        <f t="shared" si="11"/>
        <v>0</v>
      </c>
      <c r="Q67" s="145">
        <f t="shared" si="12"/>
        <v>0</v>
      </c>
      <c r="R67" s="145">
        <f t="shared" si="13"/>
        <v>0</v>
      </c>
      <c r="S67" s="157"/>
      <c r="T67" s="145"/>
      <c r="U67" s="143">
        <f t="shared" si="14"/>
        <v>0</v>
      </c>
      <c r="V67" s="99" t="s">
        <v>230</v>
      </c>
    </row>
    <row r="68" spans="1:22" ht="39.75" customHeight="1">
      <c r="A68" s="99"/>
      <c r="B68" s="99"/>
      <c r="C68" s="148"/>
      <c r="D68" s="104" t="s">
        <v>425</v>
      </c>
      <c r="E68" s="148">
        <v>210000</v>
      </c>
      <c r="F68" s="147"/>
      <c r="G68" s="147"/>
      <c r="H68" s="147"/>
      <c r="I68" s="147">
        <v>30000</v>
      </c>
      <c r="J68" s="139">
        <f t="shared" si="8"/>
        <v>30000</v>
      </c>
      <c r="K68" s="147"/>
      <c r="L68" s="142"/>
      <c r="M68" s="143">
        <f t="shared" si="9"/>
        <v>180000</v>
      </c>
      <c r="N68" s="145">
        <v>70000</v>
      </c>
      <c r="O68" s="145">
        <f t="shared" si="10"/>
        <v>14000</v>
      </c>
      <c r="P68" s="145">
        <f t="shared" si="11"/>
        <v>21000</v>
      </c>
      <c r="Q68" s="145">
        <f t="shared" si="12"/>
        <v>21000</v>
      </c>
      <c r="R68" s="145">
        <f t="shared" si="13"/>
        <v>14000</v>
      </c>
      <c r="S68" s="157">
        <v>60000</v>
      </c>
      <c r="T68" s="145">
        <v>50000</v>
      </c>
      <c r="U68" s="143">
        <f t="shared" si="14"/>
        <v>0</v>
      </c>
      <c r="V68" s="93" t="s">
        <v>556</v>
      </c>
    </row>
    <row r="69" spans="1:22" ht="74.25" customHeight="1">
      <c r="A69" s="99"/>
      <c r="B69" s="99"/>
      <c r="C69" s="148"/>
      <c r="D69" s="104" t="s">
        <v>206</v>
      </c>
      <c r="E69" s="148">
        <v>116500</v>
      </c>
      <c r="F69" s="147"/>
      <c r="G69" s="147">
        <v>6500</v>
      </c>
      <c r="H69" s="160"/>
      <c r="I69" s="160"/>
      <c r="J69" s="139">
        <f t="shared" si="8"/>
        <v>6500</v>
      </c>
      <c r="K69" s="147"/>
      <c r="L69" s="142"/>
      <c r="M69" s="143">
        <f t="shared" si="9"/>
        <v>110000</v>
      </c>
      <c r="N69" s="145">
        <v>60000</v>
      </c>
      <c r="O69" s="145">
        <f t="shared" si="10"/>
        <v>12000</v>
      </c>
      <c r="P69" s="145">
        <f t="shared" si="11"/>
        <v>18000</v>
      </c>
      <c r="Q69" s="145">
        <f t="shared" si="12"/>
        <v>18000</v>
      </c>
      <c r="R69" s="145">
        <f t="shared" si="13"/>
        <v>12000</v>
      </c>
      <c r="S69" s="157">
        <v>50000</v>
      </c>
      <c r="T69" s="145"/>
      <c r="U69" s="143">
        <f t="shared" si="14"/>
        <v>0</v>
      </c>
      <c r="V69" s="105" t="s">
        <v>231</v>
      </c>
    </row>
    <row r="70" spans="1:22" ht="81.75" customHeight="1">
      <c r="A70" s="99"/>
      <c r="B70" s="99"/>
      <c r="C70" s="148"/>
      <c r="D70" s="104" t="s">
        <v>207</v>
      </c>
      <c r="E70" s="148">
        <v>170000</v>
      </c>
      <c r="F70" s="147"/>
      <c r="G70" s="147"/>
      <c r="H70" s="147"/>
      <c r="I70" s="147"/>
      <c r="J70" s="139">
        <f t="shared" si="8"/>
        <v>0</v>
      </c>
      <c r="K70" s="147"/>
      <c r="L70" s="142"/>
      <c r="M70" s="143">
        <f t="shared" si="9"/>
        <v>170000</v>
      </c>
      <c r="N70" s="145">
        <v>70000</v>
      </c>
      <c r="O70" s="145">
        <f t="shared" si="10"/>
        <v>14000</v>
      </c>
      <c r="P70" s="145">
        <f t="shared" si="11"/>
        <v>21000</v>
      </c>
      <c r="Q70" s="145">
        <f t="shared" si="12"/>
        <v>21000</v>
      </c>
      <c r="R70" s="145">
        <f t="shared" si="13"/>
        <v>14000</v>
      </c>
      <c r="S70" s="157">
        <v>50000</v>
      </c>
      <c r="T70" s="145">
        <v>50000</v>
      </c>
      <c r="U70" s="143">
        <f t="shared" si="14"/>
        <v>0</v>
      </c>
      <c r="V70" s="105" t="s">
        <v>377</v>
      </c>
    </row>
    <row r="71" spans="1:22" ht="80.25" customHeight="1">
      <c r="A71" s="99"/>
      <c r="B71" s="99"/>
      <c r="C71" s="148"/>
      <c r="D71" s="104" t="s">
        <v>208</v>
      </c>
      <c r="E71" s="148">
        <v>100000</v>
      </c>
      <c r="F71" s="147"/>
      <c r="G71" s="147"/>
      <c r="H71" s="147"/>
      <c r="I71" s="147"/>
      <c r="J71" s="139">
        <f t="shared" si="8"/>
        <v>0</v>
      </c>
      <c r="K71" s="147"/>
      <c r="L71" s="142"/>
      <c r="M71" s="143">
        <f t="shared" si="9"/>
        <v>100000</v>
      </c>
      <c r="N71" s="145">
        <v>50000</v>
      </c>
      <c r="O71" s="145">
        <f t="shared" si="10"/>
        <v>10000</v>
      </c>
      <c r="P71" s="145">
        <f t="shared" si="11"/>
        <v>15000</v>
      </c>
      <c r="Q71" s="145">
        <f t="shared" si="12"/>
        <v>15000</v>
      </c>
      <c r="R71" s="145">
        <f t="shared" si="13"/>
        <v>10000</v>
      </c>
      <c r="S71" s="157">
        <v>50000</v>
      </c>
      <c r="T71" s="145"/>
      <c r="U71" s="143">
        <f t="shared" si="14"/>
        <v>0</v>
      </c>
      <c r="V71" s="105" t="s">
        <v>232</v>
      </c>
    </row>
    <row r="72" spans="1:22" ht="41.25" customHeight="1">
      <c r="A72" s="99"/>
      <c r="B72" s="99"/>
      <c r="C72" s="148"/>
      <c r="D72" s="104" t="s">
        <v>209</v>
      </c>
      <c r="E72" s="148">
        <v>175000</v>
      </c>
      <c r="F72" s="147"/>
      <c r="G72" s="147"/>
      <c r="H72" s="147"/>
      <c r="I72" s="147"/>
      <c r="J72" s="139">
        <f t="shared" si="8"/>
        <v>0</v>
      </c>
      <c r="K72" s="147"/>
      <c r="L72" s="142"/>
      <c r="M72" s="143">
        <f t="shared" si="9"/>
        <v>175000</v>
      </c>
      <c r="N72" s="145"/>
      <c r="O72" s="145">
        <f t="shared" si="10"/>
        <v>0</v>
      </c>
      <c r="P72" s="145">
        <f t="shared" si="11"/>
        <v>0</v>
      </c>
      <c r="Q72" s="145">
        <f t="shared" si="12"/>
        <v>0</v>
      </c>
      <c r="R72" s="145">
        <f t="shared" si="13"/>
        <v>0</v>
      </c>
      <c r="S72" s="157"/>
      <c r="T72" s="145">
        <v>20000</v>
      </c>
      <c r="U72" s="143">
        <f t="shared" si="14"/>
        <v>155000</v>
      </c>
      <c r="V72" s="93" t="s">
        <v>233</v>
      </c>
    </row>
    <row r="73" spans="1:22" ht="33" customHeight="1">
      <c r="A73" s="99"/>
      <c r="B73" s="99"/>
      <c r="C73" s="148"/>
      <c r="D73" s="104" t="s">
        <v>302</v>
      </c>
      <c r="E73" s="148">
        <v>90000</v>
      </c>
      <c r="F73" s="147">
        <v>24000</v>
      </c>
      <c r="G73" s="147">
        <v>6000</v>
      </c>
      <c r="H73" s="160"/>
      <c r="I73" s="160"/>
      <c r="J73" s="139">
        <f t="shared" si="8"/>
        <v>30000</v>
      </c>
      <c r="K73" s="147"/>
      <c r="L73" s="142"/>
      <c r="M73" s="143">
        <f t="shared" si="9"/>
        <v>60000</v>
      </c>
      <c r="N73" s="145">
        <v>60000</v>
      </c>
      <c r="O73" s="145">
        <f t="shared" si="10"/>
        <v>12000</v>
      </c>
      <c r="P73" s="145">
        <f t="shared" si="11"/>
        <v>18000</v>
      </c>
      <c r="Q73" s="145">
        <f t="shared" si="12"/>
        <v>18000</v>
      </c>
      <c r="R73" s="145">
        <f t="shared" si="13"/>
        <v>12000</v>
      </c>
      <c r="S73" s="157"/>
      <c r="T73" s="145"/>
      <c r="U73" s="143">
        <f t="shared" si="14"/>
        <v>0</v>
      </c>
      <c r="V73" s="93"/>
    </row>
    <row r="74" spans="1:22" ht="47.25" customHeight="1">
      <c r="A74" s="99"/>
      <c r="B74" s="99"/>
      <c r="D74" s="104" t="s">
        <v>369</v>
      </c>
      <c r="E74" s="148">
        <v>80000</v>
      </c>
      <c r="F74" s="147"/>
      <c r="G74" s="147"/>
      <c r="H74" s="147"/>
      <c r="I74" s="147"/>
      <c r="J74" s="139">
        <f t="shared" si="8"/>
        <v>0</v>
      </c>
      <c r="K74" s="147"/>
      <c r="L74" s="142"/>
      <c r="M74" s="143">
        <f t="shared" si="9"/>
        <v>80000</v>
      </c>
      <c r="N74" s="145">
        <v>80000</v>
      </c>
      <c r="O74" s="145">
        <f t="shared" si="10"/>
        <v>16000</v>
      </c>
      <c r="P74" s="145">
        <f t="shared" si="11"/>
        <v>24000</v>
      </c>
      <c r="Q74" s="145">
        <f t="shared" si="12"/>
        <v>24000</v>
      </c>
      <c r="R74" s="145">
        <f t="shared" si="13"/>
        <v>16000</v>
      </c>
      <c r="S74" s="157"/>
      <c r="T74" s="145"/>
      <c r="U74" s="143">
        <f t="shared" si="14"/>
        <v>0</v>
      </c>
      <c r="V74" s="93" t="s">
        <v>370</v>
      </c>
    </row>
    <row r="75" spans="1:22" ht="34.5" customHeight="1">
      <c r="A75" s="99"/>
      <c r="B75" s="99"/>
      <c r="D75" s="104" t="s">
        <v>382</v>
      </c>
      <c r="E75" s="148">
        <v>110000</v>
      </c>
      <c r="F75" s="147"/>
      <c r="G75" s="147"/>
      <c r="H75" s="147"/>
      <c r="I75" s="147"/>
      <c r="J75" s="139">
        <f t="shared" si="8"/>
        <v>0</v>
      </c>
      <c r="K75" s="147"/>
      <c r="L75" s="142"/>
      <c r="M75" s="143">
        <f t="shared" si="9"/>
        <v>110000</v>
      </c>
      <c r="N75" s="145"/>
      <c r="O75" s="145">
        <f t="shared" si="10"/>
        <v>0</v>
      </c>
      <c r="P75" s="145">
        <f t="shared" si="11"/>
        <v>0</v>
      </c>
      <c r="Q75" s="145">
        <f t="shared" si="12"/>
        <v>0</v>
      </c>
      <c r="R75" s="145">
        <f t="shared" si="13"/>
        <v>0</v>
      </c>
      <c r="S75" s="157"/>
      <c r="T75" s="145">
        <v>110000</v>
      </c>
      <c r="U75" s="143">
        <f t="shared" si="14"/>
        <v>0</v>
      </c>
      <c r="V75" s="93" t="s">
        <v>383</v>
      </c>
    </row>
    <row r="76" spans="1:22" ht="32.25" customHeight="1">
      <c r="A76" s="99"/>
      <c r="B76" s="99"/>
      <c r="D76" s="104" t="s">
        <v>384</v>
      </c>
      <c r="E76" s="148">
        <v>110000</v>
      </c>
      <c r="F76" s="147"/>
      <c r="G76" s="147"/>
      <c r="H76" s="147"/>
      <c r="I76" s="147"/>
      <c r="J76" s="139">
        <f t="shared" si="8"/>
        <v>0</v>
      </c>
      <c r="K76" s="147"/>
      <c r="L76" s="142"/>
      <c r="M76" s="143">
        <f t="shared" si="9"/>
        <v>110000</v>
      </c>
      <c r="N76" s="145"/>
      <c r="O76" s="145">
        <f t="shared" si="10"/>
        <v>0</v>
      </c>
      <c r="P76" s="145">
        <f t="shared" si="11"/>
        <v>0</v>
      </c>
      <c r="Q76" s="145">
        <f t="shared" si="12"/>
        <v>0</v>
      </c>
      <c r="R76" s="145">
        <f t="shared" si="13"/>
        <v>0</v>
      </c>
      <c r="S76" s="157"/>
      <c r="T76" s="145">
        <v>110000</v>
      </c>
      <c r="U76" s="143">
        <f t="shared" si="14"/>
        <v>0</v>
      </c>
      <c r="V76" s="93" t="s">
        <v>383</v>
      </c>
    </row>
    <row r="77" spans="1:22" ht="35.25" customHeight="1">
      <c r="A77" s="99"/>
      <c r="B77" s="99"/>
      <c r="D77" s="104" t="s">
        <v>385</v>
      </c>
      <c r="E77" s="148">
        <v>110000</v>
      </c>
      <c r="F77" s="147"/>
      <c r="G77" s="147"/>
      <c r="H77" s="147"/>
      <c r="I77" s="147"/>
      <c r="J77" s="139">
        <f t="shared" si="8"/>
        <v>0</v>
      </c>
      <c r="K77" s="147"/>
      <c r="L77" s="142"/>
      <c r="M77" s="143">
        <f t="shared" si="9"/>
        <v>110000</v>
      </c>
      <c r="N77" s="145"/>
      <c r="O77" s="145">
        <f t="shared" si="10"/>
        <v>0</v>
      </c>
      <c r="P77" s="145">
        <f t="shared" si="11"/>
        <v>0</v>
      </c>
      <c r="Q77" s="145">
        <f t="shared" si="12"/>
        <v>0</v>
      </c>
      <c r="R77" s="145">
        <f t="shared" si="13"/>
        <v>0</v>
      </c>
      <c r="S77" s="157"/>
      <c r="T77" s="145">
        <v>110000</v>
      </c>
      <c r="U77" s="143">
        <f t="shared" si="14"/>
        <v>0</v>
      </c>
      <c r="V77" s="93" t="s">
        <v>383</v>
      </c>
    </row>
    <row r="78" spans="1:22" ht="36" customHeight="1">
      <c r="A78" s="99"/>
      <c r="B78" s="99"/>
      <c r="D78" s="104" t="s">
        <v>386</v>
      </c>
      <c r="E78" s="148">
        <v>70000</v>
      </c>
      <c r="F78" s="147"/>
      <c r="G78" s="147"/>
      <c r="H78" s="147"/>
      <c r="I78" s="147"/>
      <c r="J78" s="139">
        <f t="shared" si="8"/>
        <v>0</v>
      </c>
      <c r="K78" s="147"/>
      <c r="L78" s="142"/>
      <c r="M78" s="143">
        <f t="shared" si="9"/>
        <v>70000</v>
      </c>
      <c r="N78" s="145">
        <v>70000</v>
      </c>
      <c r="O78" s="145">
        <f t="shared" si="10"/>
        <v>14000</v>
      </c>
      <c r="P78" s="145">
        <f t="shared" si="11"/>
        <v>21000</v>
      </c>
      <c r="Q78" s="145">
        <f t="shared" si="12"/>
        <v>21000</v>
      </c>
      <c r="R78" s="145">
        <f t="shared" si="13"/>
        <v>14000</v>
      </c>
      <c r="S78" s="157"/>
      <c r="T78" s="145"/>
      <c r="U78" s="143">
        <f t="shared" si="14"/>
        <v>0</v>
      </c>
      <c r="V78" s="93" t="s">
        <v>387</v>
      </c>
    </row>
    <row r="79" spans="1:22" ht="32.25" customHeight="1">
      <c r="A79" s="99"/>
      <c r="B79" s="99"/>
      <c r="D79" s="104" t="s">
        <v>388</v>
      </c>
      <c r="E79" s="148">
        <v>110000</v>
      </c>
      <c r="F79" s="147"/>
      <c r="G79" s="147"/>
      <c r="H79" s="147"/>
      <c r="I79" s="147"/>
      <c r="J79" s="139">
        <f t="shared" si="8"/>
        <v>0</v>
      </c>
      <c r="K79" s="147"/>
      <c r="L79" s="142"/>
      <c r="M79" s="143">
        <f t="shared" si="9"/>
        <v>110000</v>
      </c>
      <c r="N79" s="145"/>
      <c r="O79" s="145">
        <f t="shared" si="10"/>
        <v>0</v>
      </c>
      <c r="P79" s="145">
        <f t="shared" si="11"/>
        <v>0</v>
      </c>
      <c r="Q79" s="145">
        <f t="shared" si="12"/>
        <v>0</v>
      </c>
      <c r="R79" s="145">
        <f t="shared" si="13"/>
        <v>0</v>
      </c>
      <c r="S79" s="157"/>
      <c r="T79" s="145">
        <v>110000</v>
      </c>
      <c r="U79" s="143">
        <f t="shared" si="14"/>
        <v>0</v>
      </c>
      <c r="V79" s="93" t="s">
        <v>383</v>
      </c>
    </row>
    <row r="80" spans="1:22" ht="29.25" customHeight="1">
      <c r="A80" s="99"/>
      <c r="B80" s="99"/>
      <c r="D80" s="104" t="s">
        <v>389</v>
      </c>
      <c r="E80" s="148">
        <v>110000</v>
      </c>
      <c r="F80" s="147"/>
      <c r="G80" s="147"/>
      <c r="H80" s="147"/>
      <c r="I80" s="147"/>
      <c r="J80" s="139">
        <f t="shared" si="8"/>
        <v>0</v>
      </c>
      <c r="K80" s="147"/>
      <c r="L80" s="142"/>
      <c r="M80" s="143">
        <f t="shared" si="9"/>
        <v>110000</v>
      </c>
      <c r="N80" s="145"/>
      <c r="O80" s="145">
        <f t="shared" si="10"/>
        <v>0</v>
      </c>
      <c r="P80" s="145">
        <f t="shared" si="11"/>
        <v>0</v>
      </c>
      <c r="Q80" s="145">
        <f t="shared" si="12"/>
        <v>0</v>
      </c>
      <c r="R80" s="145">
        <f t="shared" si="13"/>
        <v>0</v>
      </c>
      <c r="S80" s="157"/>
      <c r="T80" s="145">
        <v>110000</v>
      </c>
      <c r="U80" s="143">
        <f t="shared" si="14"/>
        <v>0</v>
      </c>
      <c r="V80" s="93" t="s">
        <v>383</v>
      </c>
    </row>
    <row r="81" spans="1:22" ht="35.25" customHeight="1">
      <c r="A81" s="99"/>
      <c r="B81" s="99"/>
      <c r="D81" s="104" t="s">
        <v>390</v>
      </c>
      <c r="E81" s="148">
        <v>80000</v>
      </c>
      <c r="F81" s="147"/>
      <c r="G81" s="147"/>
      <c r="H81" s="147"/>
      <c r="I81" s="147"/>
      <c r="J81" s="139">
        <f t="shared" si="8"/>
        <v>0</v>
      </c>
      <c r="K81" s="147"/>
      <c r="L81" s="142"/>
      <c r="M81" s="143">
        <f t="shared" si="9"/>
        <v>80000</v>
      </c>
      <c r="N81" s="145">
        <v>80000</v>
      </c>
      <c r="O81" s="145">
        <f t="shared" si="10"/>
        <v>16000</v>
      </c>
      <c r="P81" s="145">
        <f t="shared" si="11"/>
        <v>24000</v>
      </c>
      <c r="Q81" s="145">
        <f t="shared" si="12"/>
        <v>24000</v>
      </c>
      <c r="R81" s="145">
        <f t="shared" si="13"/>
        <v>16000</v>
      </c>
      <c r="S81" s="157"/>
      <c r="T81" s="145"/>
      <c r="U81" s="143">
        <f t="shared" si="14"/>
        <v>0</v>
      </c>
      <c r="V81" s="93" t="s">
        <v>387</v>
      </c>
    </row>
    <row r="82" spans="1:22" ht="54" customHeight="1">
      <c r="A82" s="99"/>
      <c r="B82" s="99"/>
      <c r="D82" s="104" t="s">
        <v>391</v>
      </c>
      <c r="E82" s="148">
        <v>70000</v>
      </c>
      <c r="F82" s="147"/>
      <c r="G82" s="147"/>
      <c r="H82" s="147"/>
      <c r="I82" s="147"/>
      <c r="J82" s="139">
        <f t="shared" si="8"/>
        <v>0</v>
      </c>
      <c r="K82" s="147"/>
      <c r="L82" s="142"/>
      <c r="M82" s="143">
        <f t="shared" si="9"/>
        <v>70000</v>
      </c>
      <c r="N82" s="145">
        <v>70000</v>
      </c>
      <c r="O82" s="145">
        <f t="shared" si="10"/>
        <v>14000</v>
      </c>
      <c r="P82" s="145">
        <f t="shared" si="11"/>
        <v>21000</v>
      </c>
      <c r="Q82" s="145">
        <f t="shared" si="12"/>
        <v>21000</v>
      </c>
      <c r="R82" s="145">
        <f t="shared" si="13"/>
        <v>14000</v>
      </c>
      <c r="S82" s="157"/>
      <c r="T82" s="145"/>
      <c r="U82" s="143">
        <f t="shared" si="14"/>
        <v>0</v>
      </c>
      <c r="V82" s="93" t="s">
        <v>387</v>
      </c>
    </row>
    <row r="83" spans="1:22" ht="39" customHeight="1">
      <c r="A83" s="99"/>
      <c r="B83" s="99"/>
      <c r="D83" s="104" t="s">
        <v>392</v>
      </c>
      <c r="E83" s="148">
        <v>80000</v>
      </c>
      <c r="F83" s="147"/>
      <c r="G83" s="147"/>
      <c r="H83" s="147"/>
      <c r="I83" s="147"/>
      <c r="J83" s="139">
        <f t="shared" si="8"/>
        <v>0</v>
      </c>
      <c r="K83" s="147"/>
      <c r="L83" s="142"/>
      <c r="M83" s="143">
        <f>E83-J83-L83</f>
        <v>80000</v>
      </c>
      <c r="N83" s="145"/>
      <c r="O83" s="145">
        <f>N83*20%</f>
        <v>0</v>
      </c>
      <c r="P83" s="145">
        <f>N83*30%</f>
        <v>0</v>
      </c>
      <c r="Q83" s="145">
        <f>N83*30%</f>
        <v>0</v>
      </c>
      <c r="R83" s="145">
        <f>N83*20%</f>
        <v>0</v>
      </c>
      <c r="S83" s="157">
        <v>80000</v>
      </c>
      <c r="T83" s="145"/>
      <c r="U83" s="143">
        <f>M83-N83-S83-T83</f>
        <v>0</v>
      </c>
      <c r="V83" s="93" t="s">
        <v>393</v>
      </c>
    </row>
    <row r="84" spans="1:22" ht="41.25" customHeight="1">
      <c r="A84" s="99"/>
      <c r="B84" s="99"/>
      <c r="C84" s="148"/>
      <c r="D84" s="161" t="s">
        <v>143</v>
      </c>
      <c r="E84" s="142">
        <f aca="true" t="shared" si="15" ref="E84:U84">SUM(E18:E83)</f>
        <v>7515761</v>
      </c>
      <c r="F84" s="142">
        <f t="shared" si="15"/>
        <v>355600</v>
      </c>
      <c r="G84" s="142">
        <f t="shared" si="15"/>
        <v>157961</v>
      </c>
      <c r="H84" s="142">
        <f t="shared" si="15"/>
        <v>0</v>
      </c>
      <c r="I84" s="142">
        <f t="shared" si="15"/>
        <v>30000</v>
      </c>
      <c r="J84" s="142">
        <f t="shared" si="15"/>
        <v>543561</v>
      </c>
      <c r="K84" s="142">
        <f t="shared" si="15"/>
        <v>0</v>
      </c>
      <c r="L84" s="142">
        <f t="shared" si="15"/>
        <v>0</v>
      </c>
      <c r="M84" s="142">
        <f t="shared" si="15"/>
        <v>6972200</v>
      </c>
      <c r="N84" s="142">
        <f t="shared" si="15"/>
        <v>2108000</v>
      </c>
      <c r="O84" s="142">
        <f t="shared" si="15"/>
        <v>421600</v>
      </c>
      <c r="P84" s="142">
        <f t="shared" si="15"/>
        <v>632400</v>
      </c>
      <c r="Q84" s="142">
        <f t="shared" si="15"/>
        <v>632400</v>
      </c>
      <c r="R84" s="142">
        <f t="shared" si="15"/>
        <v>421600</v>
      </c>
      <c r="S84" s="142">
        <f t="shared" si="15"/>
        <v>2595200</v>
      </c>
      <c r="T84" s="142">
        <f t="shared" si="15"/>
        <v>1814000</v>
      </c>
      <c r="U84" s="142">
        <f t="shared" si="15"/>
        <v>455000</v>
      </c>
      <c r="V84" s="102"/>
    </row>
    <row r="85" spans="1:25" ht="27" customHeight="1">
      <c r="A85" s="99"/>
      <c r="B85" s="99"/>
      <c r="C85" s="148"/>
      <c r="D85" s="158" t="s">
        <v>146</v>
      </c>
      <c r="E85" s="145"/>
      <c r="F85" s="142"/>
      <c r="G85" s="142"/>
      <c r="H85" s="142"/>
      <c r="I85" s="142"/>
      <c r="J85" s="139"/>
      <c r="K85" s="147"/>
      <c r="L85" s="147"/>
      <c r="M85" s="145"/>
      <c r="N85" s="145"/>
      <c r="O85" s="145"/>
      <c r="P85" s="145"/>
      <c r="Q85" s="145"/>
      <c r="R85" s="148"/>
      <c r="S85" s="157"/>
      <c r="T85" s="145"/>
      <c r="U85" s="145"/>
      <c r="V85" s="102"/>
      <c r="Y85" s="96">
        <f>J84-K84-M84</f>
        <v>-6428639</v>
      </c>
    </row>
    <row r="86" spans="1:22" ht="21.75" customHeight="1">
      <c r="A86" s="99"/>
      <c r="B86" s="99"/>
      <c r="C86" s="148"/>
      <c r="D86" s="158" t="s">
        <v>417</v>
      </c>
      <c r="E86" s="145"/>
      <c r="F86" s="142"/>
      <c r="G86" s="142"/>
      <c r="H86" s="142"/>
      <c r="I86" s="142"/>
      <c r="J86" s="139"/>
      <c r="K86" s="147"/>
      <c r="L86" s="147"/>
      <c r="M86" s="145"/>
      <c r="N86" s="145"/>
      <c r="O86" s="145"/>
      <c r="P86" s="145"/>
      <c r="Q86" s="145"/>
      <c r="R86" s="148"/>
      <c r="S86" s="157"/>
      <c r="T86" s="145"/>
      <c r="U86" s="145"/>
      <c r="V86" s="102"/>
    </row>
    <row r="87" spans="1:22" ht="40.5" customHeight="1">
      <c r="A87" s="99"/>
      <c r="B87" s="99"/>
      <c r="C87" s="148"/>
      <c r="D87" s="99" t="s">
        <v>363</v>
      </c>
      <c r="E87" s="148">
        <v>70000</v>
      </c>
      <c r="F87" s="147"/>
      <c r="G87" s="147"/>
      <c r="H87" s="147"/>
      <c r="I87" s="147"/>
      <c r="J87" s="139">
        <f aca="true" t="shared" si="16" ref="J87:J93">F87+G87+H87+I87</f>
        <v>0</v>
      </c>
      <c r="K87" s="147"/>
      <c r="L87" s="142"/>
      <c r="M87" s="143">
        <f aca="true" t="shared" si="17" ref="M87:M93">E87-J87-L87</f>
        <v>70000</v>
      </c>
      <c r="N87" s="145"/>
      <c r="O87" s="145">
        <f aca="true" t="shared" si="18" ref="O87:O93">N87*20%</f>
        <v>0</v>
      </c>
      <c r="P87" s="145">
        <f>N87*30%</f>
        <v>0</v>
      </c>
      <c r="Q87" s="145">
        <f>N87*30%</f>
        <v>0</v>
      </c>
      <c r="R87" s="145">
        <f>N87*20%</f>
        <v>0</v>
      </c>
      <c r="S87" s="157">
        <v>70000</v>
      </c>
      <c r="T87" s="148"/>
      <c r="U87" s="143">
        <f aca="true" t="shared" si="19" ref="U87:U93">M87-N87-S87-T87</f>
        <v>0</v>
      </c>
      <c r="V87" s="99" t="s">
        <v>364</v>
      </c>
    </row>
    <row r="88" spans="1:22" ht="57.75" customHeight="1">
      <c r="A88" s="99"/>
      <c r="B88" s="99"/>
      <c r="C88" s="148"/>
      <c r="D88" s="149" t="s">
        <v>281</v>
      </c>
      <c r="E88" s="145">
        <v>60000</v>
      </c>
      <c r="F88" s="142"/>
      <c r="G88" s="142"/>
      <c r="H88" s="142"/>
      <c r="I88" s="142"/>
      <c r="J88" s="139">
        <f t="shared" si="16"/>
        <v>0</v>
      </c>
      <c r="K88" s="142"/>
      <c r="L88" s="142"/>
      <c r="M88" s="143">
        <f t="shared" si="17"/>
        <v>60000</v>
      </c>
      <c r="N88" s="145"/>
      <c r="O88" s="145">
        <f t="shared" si="18"/>
        <v>0</v>
      </c>
      <c r="P88" s="145">
        <f>N88*30%</f>
        <v>0</v>
      </c>
      <c r="Q88" s="145">
        <f>N88*30%</f>
        <v>0</v>
      </c>
      <c r="R88" s="145">
        <f>N88*20%</f>
        <v>0</v>
      </c>
      <c r="S88" s="145">
        <v>60000</v>
      </c>
      <c r="T88" s="145"/>
      <c r="U88" s="143">
        <f t="shared" si="19"/>
        <v>0</v>
      </c>
      <c r="V88" s="93" t="s">
        <v>282</v>
      </c>
    </row>
    <row r="89" spans="1:22" ht="55.5" customHeight="1">
      <c r="A89" s="99"/>
      <c r="B89" s="99"/>
      <c r="C89" s="148"/>
      <c r="D89" s="104" t="s">
        <v>361</v>
      </c>
      <c r="E89" s="148">
        <v>500000</v>
      </c>
      <c r="F89" s="147"/>
      <c r="G89" s="147"/>
      <c r="H89" s="147"/>
      <c r="I89" s="147"/>
      <c r="J89" s="139">
        <f t="shared" si="16"/>
        <v>0</v>
      </c>
      <c r="K89" s="147"/>
      <c r="L89" s="142"/>
      <c r="M89" s="143">
        <f t="shared" si="17"/>
        <v>500000</v>
      </c>
      <c r="N89" s="145">
        <v>100000</v>
      </c>
      <c r="O89" s="145">
        <f t="shared" si="18"/>
        <v>20000</v>
      </c>
      <c r="P89" s="145">
        <f>N89*30%</f>
        <v>30000</v>
      </c>
      <c r="Q89" s="145">
        <f>N89*30%</f>
        <v>30000</v>
      </c>
      <c r="R89" s="145">
        <f>N89*20%</f>
        <v>20000</v>
      </c>
      <c r="S89" s="157">
        <v>300000</v>
      </c>
      <c r="T89" s="145">
        <v>100000</v>
      </c>
      <c r="U89" s="143">
        <f t="shared" si="19"/>
        <v>0</v>
      </c>
      <c r="V89" s="93" t="s">
        <v>362</v>
      </c>
    </row>
    <row r="90" spans="1:22" ht="42" customHeight="1">
      <c r="A90" s="99"/>
      <c r="B90" s="99"/>
      <c r="C90" s="148"/>
      <c r="D90" s="149" t="s">
        <v>279</v>
      </c>
      <c r="E90" s="145">
        <v>50000</v>
      </c>
      <c r="F90" s="142"/>
      <c r="G90" s="142"/>
      <c r="H90" s="142"/>
      <c r="I90" s="142"/>
      <c r="J90" s="139">
        <f t="shared" si="16"/>
        <v>0</v>
      </c>
      <c r="K90" s="142"/>
      <c r="L90" s="142"/>
      <c r="M90" s="143">
        <f t="shared" si="17"/>
        <v>50000</v>
      </c>
      <c r="N90" s="145"/>
      <c r="O90" s="145">
        <f t="shared" si="18"/>
        <v>0</v>
      </c>
      <c r="P90" s="145">
        <f>N90*30%</f>
        <v>0</v>
      </c>
      <c r="Q90" s="145">
        <f>N90*30%</f>
        <v>0</v>
      </c>
      <c r="R90" s="145">
        <f>N90*20%</f>
        <v>0</v>
      </c>
      <c r="S90" s="145">
        <v>50000</v>
      </c>
      <c r="T90" s="145"/>
      <c r="U90" s="143">
        <f t="shared" si="19"/>
        <v>0</v>
      </c>
      <c r="V90" s="93" t="s">
        <v>280</v>
      </c>
    </row>
    <row r="91" spans="1:22" ht="48.75" customHeight="1">
      <c r="A91" s="99"/>
      <c r="B91" s="99"/>
      <c r="C91" s="148"/>
      <c r="D91" s="161" t="s">
        <v>143</v>
      </c>
      <c r="E91" s="145">
        <f>SUM(E87:E90)</f>
        <v>680000</v>
      </c>
      <c r="F91" s="145">
        <f aca="true" t="shared" si="20" ref="F91:U91">SUM(F87:F90)</f>
        <v>0</v>
      </c>
      <c r="G91" s="145">
        <f t="shared" si="20"/>
        <v>0</v>
      </c>
      <c r="H91" s="145">
        <f t="shared" si="20"/>
        <v>0</v>
      </c>
      <c r="I91" s="145">
        <f t="shared" si="20"/>
        <v>0</v>
      </c>
      <c r="J91" s="145">
        <f t="shared" si="20"/>
        <v>0</v>
      </c>
      <c r="K91" s="145">
        <f t="shared" si="20"/>
        <v>0</v>
      </c>
      <c r="L91" s="145">
        <f t="shared" si="20"/>
        <v>0</v>
      </c>
      <c r="M91" s="145">
        <f t="shared" si="20"/>
        <v>680000</v>
      </c>
      <c r="N91" s="145">
        <f t="shared" si="20"/>
        <v>100000</v>
      </c>
      <c r="O91" s="145">
        <f t="shared" si="20"/>
        <v>20000</v>
      </c>
      <c r="P91" s="145">
        <f t="shared" si="20"/>
        <v>30000</v>
      </c>
      <c r="Q91" s="145">
        <f t="shared" si="20"/>
        <v>30000</v>
      </c>
      <c r="R91" s="145">
        <f t="shared" si="20"/>
        <v>20000</v>
      </c>
      <c r="S91" s="145">
        <f t="shared" si="20"/>
        <v>480000</v>
      </c>
      <c r="T91" s="145">
        <f t="shared" si="20"/>
        <v>100000</v>
      </c>
      <c r="U91" s="145">
        <f t="shared" si="20"/>
        <v>0</v>
      </c>
      <c r="V91" s="102"/>
    </row>
    <row r="92" spans="1:22" ht="42" customHeight="1">
      <c r="A92" s="156"/>
      <c r="B92" s="156"/>
      <c r="C92" s="140"/>
      <c r="D92" s="99" t="s">
        <v>353</v>
      </c>
      <c r="E92" s="148">
        <v>35000</v>
      </c>
      <c r="F92" s="142"/>
      <c r="G92" s="142"/>
      <c r="H92" s="142"/>
      <c r="I92" s="142"/>
      <c r="J92" s="139">
        <f t="shared" si="16"/>
        <v>0</v>
      </c>
      <c r="K92" s="142"/>
      <c r="L92" s="142"/>
      <c r="M92" s="143">
        <f t="shared" si="17"/>
        <v>35000</v>
      </c>
      <c r="N92" s="145"/>
      <c r="O92" s="145">
        <f t="shared" si="18"/>
        <v>0</v>
      </c>
      <c r="P92" s="145">
        <f>N92*30%</f>
        <v>0</v>
      </c>
      <c r="Q92" s="145">
        <f>N92*30%</f>
        <v>0</v>
      </c>
      <c r="R92" s="145">
        <f>N92*20%</f>
        <v>0</v>
      </c>
      <c r="S92" s="145">
        <v>35000</v>
      </c>
      <c r="T92" s="145"/>
      <c r="U92" s="143">
        <f t="shared" si="19"/>
        <v>0</v>
      </c>
      <c r="V92" s="104" t="s">
        <v>354</v>
      </c>
    </row>
    <row r="93" spans="1:22" ht="78.75" customHeight="1">
      <c r="A93" s="156"/>
      <c r="B93" s="156"/>
      <c r="C93" s="140"/>
      <c r="D93" s="99" t="s">
        <v>135</v>
      </c>
      <c r="E93" s="148">
        <v>276500</v>
      </c>
      <c r="F93" s="142"/>
      <c r="G93" s="142"/>
      <c r="H93" s="142"/>
      <c r="I93" s="142"/>
      <c r="J93" s="139">
        <f t="shared" si="16"/>
        <v>0</v>
      </c>
      <c r="K93" s="142"/>
      <c r="L93" s="142"/>
      <c r="M93" s="143">
        <f t="shared" si="17"/>
        <v>276500</v>
      </c>
      <c r="N93" s="145">
        <v>80000</v>
      </c>
      <c r="O93" s="145">
        <f t="shared" si="18"/>
        <v>16000</v>
      </c>
      <c r="P93" s="145">
        <f>N93*30%</f>
        <v>24000</v>
      </c>
      <c r="Q93" s="145">
        <f>N93*30%</f>
        <v>24000</v>
      </c>
      <c r="R93" s="145">
        <f>N93*20%</f>
        <v>16000</v>
      </c>
      <c r="S93" s="145">
        <v>100000</v>
      </c>
      <c r="T93" s="145">
        <v>96500</v>
      </c>
      <c r="U93" s="143">
        <f t="shared" si="19"/>
        <v>0</v>
      </c>
      <c r="V93" s="99" t="s">
        <v>136</v>
      </c>
    </row>
    <row r="94" spans="1:22" ht="64.5" customHeight="1">
      <c r="A94" s="99"/>
      <c r="B94" s="99"/>
      <c r="C94" s="148"/>
      <c r="D94" s="161" t="s">
        <v>143</v>
      </c>
      <c r="E94" s="145">
        <f>SUM(E92:E93)</f>
        <v>311500</v>
      </c>
      <c r="F94" s="142">
        <f aca="true" t="shared" si="21" ref="F94:U94">SUM(F92:F93)</f>
        <v>0</v>
      </c>
      <c r="G94" s="142">
        <f t="shared" si="21"/>
        <v>0</v>
      </c>
      <c r="H94" s="142">
        <f t="shared" si="21"/>
        <v>0</v>
      </c>
      <c r="I94" s="142">
        <f t="shared" si="21"/>
        <v>0</v>
      </c>
      <c r="J94" s="142">
        <f t="shared" si="21"/>
        <v>0</v>
      </c>
      <c r="K94" s="142">
        <f t="shared" si="21"/>
        <v>0</v>
      </c>
      <c r="L94" s="142">
        <f t="shared" si="21"/>
        <v>0</v>
      </c>
      <c r="M94" s="142">
        <f t="shared" si="21"/>
        <v>311500</v>
      </c>
      <c r="N94" s="142">
        <f t="shared" si="21"/>
        <v>80000</v>
      </c>
      <c r="O94" s="142">
        <f t="shared" si="21"/>
        <v>16000</v>
      </c>
      <c r="P94" s="142">
        <f t="shared" si="21"/>
        <v>24000</v>
      </c>
      <c r="Q94" s="142">
        <f t="shared" si="21"/>
        <v>24000</v>
      </c>
      <c r="R94" s="142">
        <f t="shared" si="21"/>
        <v>16000</v>
      </c>
      <c r="S94" s="142">
        <f t="shared" si="21"/>
        <v>135000</v>
      </c>
      <c r="T94" s="142">
        <f t="shared" si="21"/>
        <v>96500</v>
      </c>
      <c r="U94" s="142">
        <f t="shared" si="21"/>
        <v>0</v>
      </c>
      <c r="V94" s="102"/>
    </row>
    <row r="95" spans="1:22" ht="21.75" customHeight="1">
      <c r="A95" s="99"/>
      <c r="B95" s="99"/>
      <c r="C95" s="148"/>
      <c r="D95" s="158" t="s">
        <v>147</v>
      </c>
      <c r="E95" s="148"/>
      <c r="F95" s="147"/>
      <c r="G95" s="147"/>
      <c r="H95" s="147"/>
      <c r="I95" s="147"/>
      <c r="J95" s="139"/>
      <c r="K95" s="147"/>
      <c r="L95" s="142"/>
      <c r="M95" s="145"/>
      <c r="N95" s="145"/>
      <c r="O95" s="145"/>
      <c r="P95" s="145"/>
      <c r="Q95" s="145"/>
      <c r="R95" s="148"/>
      <c r="S95" s="157"/>
      <c r="T95" s="145"/>
      <c r="U95" s="145"/>
      <c r="V95" s="102"/>
    </row>
    <row r="96" spans="1:22" ht="51.75" customHeight="1">
      <c r="A96" s="99"/>
      <c r="B96" s="99"/>
      <c r="C96" s="148"/>
      <c r="D96" s="104" t="s">
        <v>458</v>
      </c>
      <c r="E96" s="101" t="s">
        <v>466</v>
      </c>
      <c r="F96" s="147"/>
      <c r="G96" s="147"/>
      <c r="H96" s="147"/>
      <c r="I96" s="147"/>
      <c r="J96" s="139">
        <f aca="true" t="shared" si="22" ref="J96:J109">F96+G96+H96+I96</f>
        <v>0</v>
      </c>
      <c r="K96" s="147"/>
      <c r="L96" s="142"/>
      <c r="M96" s="143">
        <f aca="true" t="shared" si="23" ref="M96:M109">E96-J96-L96</f>
        <v>260000</v>
      </c>
      <c r="N96" s="145"/>
      <c r="O96" s="145">
        <f aca="true" t="shared" si="24" ref="O96:O130">N96*20%</f>
        <v>0</v>
      </c>
      <c r="P96" s="145">
        <f>N96*30%</f>
        <v>0</v>
      </c>
      <c r="Q96" s="145">
        <f>N96*30%</f>
        <v>0</v>
      </c>
      <c r="R96" s="145">
        <f>N96*20%</f>
        <v>0</v>
      </c>
      <c r="S96" s="157">
        <v>100000</v>
      </c>
      <c r="T96" s="145">
        <v>80000</v>
      </c>
      <c r="U96" s="143">
        <f aca="true" t="shared" si="25" ref="U96:U159">M96-N96-S96-T96</f>
        <v>80000</v>
      </c>
      <c r="V96" s="104" t="s">
        <v>465</v>
      </c>
    </row>
    <row r="97" spans="1:22" ht="61.5" customHeight="1">
      <c r="A97" s="99"/>
      <c r="B97" s="99"/>
      <c r="C97" s="148"/>
      <c r="D97" s="104" t="s">
        <v>459</v>
      </c>
      <c r="E97" s="148">
        <v>210000</v>
      </c>
      <c r="F97" s="147"/>
      <c r="G97" s="147"/>
      <c r="H97" s="147"/>
      <c r="I97" s="147"/>
      <c r="J97" s="139">
        <f t="shared" si="22"/>
        <v>0</v>
      </c>
      <c r="K97" s="147"/>
      <c r="L97" s="142"/>
      <c r="M97" s="143">
        <f t="shared" si="23"/>
        <v>210000</v>
      </c>
      <c r="N97" s="145"/>
      <c r="O97" s="145">
        <f t="shared" si="24"/>
        <v>0</v>
      </c>
      <c r="P97" s="145">
        <f aca="true" t="shared" si="26" ref="P97:P109">N97*30%</f>
        <v>0</v>
      </c>
      <c r="Q97" s="145">
        <f aca="true" t="shared" si="27" ref="Q97:Q109">N97*30%</f>
        <v>0</v>
      </c>
      <c r="R97" s="145">
        <f aca="true" t="shared" si="28" ref="R97:R109">N97*20%</f>
        <v>0</v>
      </c>
      <c r="S97" s="157">
        <v>100000</v>
      </c>
      <c r="T97" s="145">
        <v>70000</v>
      </c>
      <c r="U97" s="143">
        <f t="shared" si="25"/>
        <v>40000</v>
      </c>
      <c r="V97" s="104" t="s">
        <v>432</v>
      </c>
    </row>
    <row r="98" spans="1:22" ht="59.25" customHeight="1">
      <c r="A98" s="99"/>
      <c r="B98" s="99"/>
      <c r="C98" s="148"/>
      <c r="D98" s="104" t="s">
        <v>464</v>
      </c>
      <c r="E98" s="148">
        <v>150000</v>
      </c>
      <c r="F98" s="147"/>
      <c r="G98" s="147"/>
      <c r="H98" s="147"/>
      <c r="I98" s="147"/>
      <c r="J98" s="139">
        <f t="shared" si="22"/>
        <v>0</v>
      </c>
      <c r="K98" s="147"/>
      <c r="L98" s="142"/>
      <c r="M98" s="143">
        <f t="shared" si="23"/>
        <v>150000</v>
      </c>
      <c r="N98" s="145"/>
      <c r="O98" s="145">
        <f t="shared" si="24"/>
        <v>0</v>
      </c>
      <c r="P98" s="145">
        <f t="shared" si="26"/>
        <v>0</v>
      </c>
      <c r="Q98" s="145">
        <f t="shared" si="27"/>
        <v>0</v>
      </c>
      <c r="R98" s="145">
        <f t="shared" si="28"/>
        <v>0</v>
      </c>
      <c r="S98" s="157">
        <v>80000</v>
      </c>
      <c r="T98" s="145">
        <v>70000</v>
      </c>
      <c r="U98" s="143">
        <f t="shared" si="25"/>
        <v>0</v>
      </c>
      <c r="V98" s="104" t="s">
        <v>493</v>
      </c>
    </row>
    <row r="99" spans="1:22" ht="59.25" customHeight="1">
      <c r="A99" s="99"/>
      <c r="B99" s="99"/>
      <c r="C99" s="148"/>
      <c r="D99" s="104" t="s">
        <v>462</v>
      </c>
      <c r="E99" s="157">
        <v>645</v>
      </c>
      <c r="F99" s="147"/>
      <c r="G99" s="147"/>
      <c r="H99" s="147"/>
      <c r="I99" s="147"/>
      <c r="J99" s="139">
        <f t="shared" si="22"/>
        <v>0</v>
      </c>
      <c r="K99" s="147"/>
      <c r="L99" s="142"/>
      <c r="M99" s="143">
        <f t="shared" si="23"/>
        <v>645</v>
      </c>
      <c r="N99" s="145"/>
      <c r="O99" s="145">
        <f t="shared" si="24"/>
        <v>0</v>
      </c>
      <c r="P99" s="145">
        <f t="shared" si="26"/>
        <v>0</v>
      </c>
      <c r="Q99" s="145">
        <f t="shared" si="27"/>
        <v>0</v>
      </c>
      <c r="R99" s="145">
        <f t="shared" si="28"/>
        <v>0</v>
      </c>
      <c r="S99" s="157">
        <v>645</v>
      </c>
      <c r="T99" s="145"/>
      <c r="U99" s="143">
        <f t="shared" si="25"/>
        <v>0</v>
      </c>
      <c r="V99" s="104" t="s">
        <v>460</v>
      </c>
    </row>
    <row r="100" spans="1:22" ht="59.25" customHeight="1">
      <c r="A100" s="99"/>
      <c r="B100" s="99"/>
      <c r="C100" s="148"/>
      <c r="D100" s="104" t="s">
        <v>461</v>
      </c>
      <c r="E100" s="157">
        <v>487.5</v>
      </c>
      <c r="F100" s="147"/>
      <c r="G100" s="147"/>
      <c r="H100" s="147"/>
      <c r="I100" s="147"/>
      <c r="J100" s="139">
        <f t="shared" si="22"/>
        <v>0</v>
      </c>
      <c r="K100" s="147"/>
      <c r="L100" s="142"/>
      <c r="M100" s="143">
        <f t="shared" si="23"/>
        <v>487.5</v>
      </c>
      <c r="N100" s="145"/>
      <c r="O100" s="145">
        <f t="shared" si="24"/>
        <v>0</v>
      </c>
      <c r="P100" s="145">
        <f t="shared" si="26"/>
        <v>0</v>
      </c>
      <c r="Q100" s="145">
        <f t="shared" si="27"/>
        <v>0</v>
      </c>
      <c r="R100" s="145">
        <f t="shared" si="28"/>
        <v>0</v>
      </c>
      <c r="S100" s="157">
        <v>487.5</v>
      </c>
      <c r="T100" s="145"/>
      <c r="U100" s="143">
        <f t="shared" si="25"/>
        <v>0</v>
      </c>
      <c r="V100" s="104" t="s">
        <v>463</v>
      </c>
    </row>
    <row r="101" spans="1:22" ht="89.25" customHeight="1">
      <c r="A101" s="99"/>
      <c r="B101" s="99"/>
      <c r="C101" s="148"/>
      <c r="D101" s="104" t="s">
        <v>4</v>
      </c>
      <c r="E101" s="148">
        <v>100000</v>
      </c>
      <c r="F101" s="147"/>
      <c r="G101" s="147"/>
      <c r="H101" s="147"/>
      <c r="I101" s="147"/>
      <c r="J101" s="139">
        <f t="shared" si="22"/>
        <v>0</v>
      </c>
      <c r="K101" s="147"/>
      <c r="L101" s="142"/>
      <c r="M101" s="143">
        <f t="shared" si="23"/>
        <v>100000</v>
      </c>
      <c r="N101" s="145"/>
      <c r="O101" s="145">
        <f t="shared" si="24"/>
        <v>0</v>
      </c>
      <c r="P101" s="145">
        <f t="shared" si="26"/>
        <v>0</v>
      </c>
      <c r="Q101" s="145">
        <f t="shared" si="27"/>
        <v>0</v>
      </c>
      <c r="R101" s="145">
        <f t="shared" si="28"/>
        <v>0</v>
      </c>
      <c r="S101" s="157">
        <v>50000</v>
      </c>
      <c r="T101" s="145">
        <v>50000</v>
      </c>
      <c r="U101" s="143">
        <f t="shared" si="25"/>
        <v>0</v>
      </c>
      <c r="V101" s="104" t="s">
        <v>11</v>
      </c>
    </row>
    <row r="102" spans="1:22" ht="77.25" customHeight="1">
      <c r="A102" s="99"/>
      <c r="B102" s="99"/>
      <c r="C102" s="148"/>
      <c r="D102" s="104" t="s">
        <v>5</v>
      </c>
      <c r="E102" s="148">
        <v>100000</v>
      </c>
      <c r="F102" s="147"/>
      <c r="G102" s="147"/>
      <c r="H102" s="147"/>
      <c r="I102" s="147"/>
      <c r="J102" s="139">
        <f t="shared" si="22"/>
        <v>0</v>
      </c>
      <c r="K102" s="147"/>
      <c r="L102" s="142"/>
      <c r="M102" s="143">
        <f t="shared" si="23"/>
        <v>100000</v>
      </c>
      <c r="N102" s="145"/>
      <c r="O102" s="145">
        <f t="shared" si="24"/>
        <v>0</v>
      </c>
      <c r="P102" s="145">
        <f t="shared" si="26"/>
        <v>0</v>
      </c>
      <c r="Q102" s="145">
        <f t="shared" si="27"/>
        <v>0</v>
      </c>
      <c r="R102" s="145">
        <f t="shared" si="28"/>
        <v>0</v>
      </c>
      <c r="S102" s="157">
        <v>50000</v>
      </c>
      <c r="T102" s="145">
        <v>50000</v>
      </c>
      <c r="U102" s="143">
        <f t="shared" si="25"/>
        <v>0</v>
      </c>
      <c r="V102" s="104" t="s">
        <v>12</v>
      </c>
    </row>
    <row r="103" spans="1:22" ht="75" customHeight="1">
      <c r="A103" s="99"/>
      <c r="B103" s="99"/>
      <c r="C103" s="148"/>
      <c r="D103" s="104" t="s">
        <v>6</v>
      </c>
      <c r="E103" s="148">
        <v>20000</v>
      </c>
      <c r="F103" s="147"/>
      <c r="G103" s="147"/>
      <c r="H103" s="147"/>
      <c r="I103" s="147"/>
      <c r="J103" s="139">
        <f t="shared" si="22"/>
        <v>0</v>
      </c>
      <c r="K103" s="147"/>
      <c r="L103" s="142"/>
      <c r="M103" s="143">
        <f t="shared" si="23"/>
        <v>20000</v>
      </c>
      <c r="N103" s="145"/>
      <c r="O103" s="145">
        <f t="shared" si="24"/>
        <v>0</v>
      </c>
      <c r="P103" s="145">
        <f t="shared" si="26"/>
        <v>0</v>
      </c>
      <c r="Q103" s="145">
        <f t="shared" si="27"/>
        <v>0</v>
      </c>
      <c r="R103" s="145">
        <f t="shared" si="28"/>
        <v>0</v>
      </c>
      <c r="S103" s="157"/>
      <c r="T103" s="145">
        <v>20000</v>
      </c>
      <c r="U103" s="143">
        <f t="shared" si="25"/>
        <v>0</v>
      </c>
      <c r="V103" s="104" t="s">
        <v>13</v>
      </c>
    </row>
    <row r="104" spans="1:22" ht="76.5" customHeight="1">
      <c r="A104" s="99"/>
      <c r="B104" s="99"/>
      <c r="C104" s="148"/>
      <c r="D104" s="104" t="s">
        <v>7</v>
      </c>
      <c r="E104" s="148">
        <v>58000</v>
      </c>
      <c r="F104" s="147"/>
      <c r="G104" s="147"/>
      <c r="H104" s="147"/>
      <c r="I104" s="147"/>
      <c r="J104" s="139">
        <f t="shared" si="22"/>
        <v>0</v>
      </c>
      <c r="K104" s="147"/>
      <c r="L104" s="142"/>
      <c r="M104" s="143">
        <f t="shared" si="23"/>
        <v>58000</v>
      </c>
      <c r="N104" s="145"/>
      <c r="O104" s="145">
        <f t="shared" si="24"/>
        <v>0</v>
      </c>
      <c r="P104" s="145">
        <f t="shared" si="26"/>
        <v>0</v>
      </c>
      <c r="Q104" s="145">
        <f t="shared" si="27"/>
        <v>0</v>
      </c>
      <c r="R104" s="145">
        <f t="shared" si="28"/>
        <v>0</v>
      </c>
      <c r="S104" s="157"/>
      <c r="T104" s="145">
        <v>58000</v>
      </c>
      <c r="U104" s="143">
        <f t="shared" si="25"/>
        <v>0</v>
      </c>
      <c r="V104" s="104" t="s">
        <v>14</v>
      </c>
    </row>
    <row r="105" spans="1:22" ht="72" customHeight="1">
      <c r="A105" s="99"/>
      <c r="B105" s="99"/>
      <c r="C105" s="148"/>
      <c r="D105" s="104" t="s">
        <v>8</v>
      </c>
      <c r="E105" s="148">
        <v>80000</v>
      </c>
      <c r="F105" s="147"/>
      <c r="G105" s="147"/>
      <c r="H105" s="147"/>
      <c r="I105" s="147"/>
      <c r="J105" s="139">
        <f t="shared" si="22"/>
        <v>0</v>
      </c>
      <c r="K105" s="147"/>
      <c r="L105" s="142"/>
      <c r="M105" s="143">
        <f t="shared" si="23"/>
        <v>80000</v>
      </c>
      <c r="N105" s="145"/>
      <c r="O105" s="145">
        <f t="shared" si="24"/>
        <v>0</v>
      </c>
      <c r="P105" s="145">
        <f t="shared" si="26"/>
        <v>0</v>
      </c>
      <c r="Q105" s="145">
        <f t="shared" si="27"/>
        <v>0</v>
      </c>
      <c r="R105" s="145">
        <f t="shared" si="28"/>
        <v>0</v>
      </c>
      <c r="S105" s="157"/>
      <c r="T105" s="145">
        <v>80000</v>
      </c>
      <c r="U105" s="143">
        <f t="shared" si="25"/>
        <v>0</v>
      </c>
      <c r="V105" s="104" t="s">
        <v>15</v>
      </c>
    </row>
    <row r="106" spans="1:22" ht="75.75" customHeight="1">
      <c r="A106" s="99"/>
      <c r="B106" s="99"/>
      <c r="C106" s="148"/>
      <c r="D106" s="104" t="s">
        <v>9</v>
      </c>
      <c r="E106" s="148">
        <v>30000</v>
      </c>
      <c r="F106" s="147"/>
      <c r="G106" s="147"/>
      <c r="H106" s="147"/>
      <c r="I106" s="147"/>
      <c r="J106" s="139">
        <f t="shared" si="22"/>
        <v>0</v>
      </c>
      <c r="K106" s="147"/>
      <c r="L106" s="142"/>
      <c r="M106" s="143">
        <f t="shared" si="23"/>
        <v>30000</v>
      </c>
      <c r="N106" s="145"/>
      <c r="O106" s="145">
        <f t="shared" si="24"/>
        <v>0</v>
      </c>
      <c r="P106" s="145">
        <f t="shared" si="26"/>
        <v>0</v>
      </c>
      <c r="Q106" s="145">
        <f t="shared" si="27"/>
        <v>0</v>
      </c>
      <c r="R106" s="145">
        <f t="shared" si="28"/>
        <v>0</v>
      </c>
      <c r="S106" s="157"/>
      <c r="T106" s="145">
        <v>30000</v>
      </c>
      <c r="U106" s="143">
        <f t="shared" si="25"/>
        <v>0</v>
      </c>
      <c r="V106" s="104" t="s">
        <v>16</v>
      </c>
    </row>
    <row r="107" spans="1:22" ht="67.5" customHeight="1">
      <c r="A107" s="99"/>
      <c r="B107" s="99"/>
      <c r="C107" s="148"/>
      <c r="D107" s="104" t="s">
        <v>427</v>
      </c>
      <c r="E107" s="148">
        <v>100000</v>
      </c>
      <c r="F107" s="147"/>
      <c r="G107" s="147"/>
      <c r="H107" s="147"/>
      <c r="I107" s="147"/>
      <c r="J107" s="139">
        <f t="shared" si="22"/>
        <v>0</v>
      </c>
      <c r="K107" s="147"/>
      <c r="L107" s="142"/>
      <c r="M107" s="143">
        <f t="shared" si="23"/>
        <v>100000</v>
      </c>
      <c r="N107" s="145">
        <v>100000</v>
      </c>
      <c r="O107" s="145">
        <f t="shared" si="24"/>
        <v>20000</v>
      </c>
      <c r="P107" s="145">
        <f t="shared" si="26"/>
        <v>30000</v>
      </c>
      <c r="Q107" s="145">
        <f t="shared" si="27"/>
        <v>30000</v>
      </c>
      <c r="R107" s="145">
        <f t="shared" si="28"/>
        <v>20000</v>
      </c>
      <c r="S107" s="157"/>
      <c r="T107" s="145"/>
      <c r="U107" s="143">
        <f t="shared" si="25"/>
        <v>0</v>
      </c>
      <c r="V107" s="104" t="s">
        <v>428</v>
      </c>
    </row>
    <row r="108" spans="1:22" ht="78" customHeight="1">
      <c r="A108" s="99"/>
      <c r="B108" s="99"/>
      <c r="C108" s="148"/>
      <c r="D108" s="104" t="s">
        <v>10</v>
      </c>
      <c r="E108" s="148">
        <v>350000</v>
      </c>
      <c r="F108" s="147"/>
      <c r="G108" s="147"/>
      <c r="H108" s="147"/>
      <c r="I108" s="147"/>
      <c r="J108" s="139">
        <f t="shared" si="22"/>
        <v>0</v>
      </c>
      <c r="K108" s="147"/>
      <c r="L108" s="142"/>
      <c r="M108" s="143">
        <f t="shared" si="23"/>
        <v>350000</v>
      </c>
      <c r="N108" s="145"/>
      <c r="O108" s="145">
        <f t="shared" si="24"/>
        <v>0</v>
      </c>
      <c r="P108" s="145">
        <f t="shared" si="26"/>
        <v>0</v>
      </c>
      <c r="Q108" s="145">
        <f t="shared" si="27"/>
        <v>0</v>
      </c>
      <c r="R108" s="145">
        <f t="shared" si="28"/>
        <v>0</v>
      </c>
      <c r="S108" s="157"/>
      <c r="T108" s="145">
        <v>350000</v>
      </c>
      <c r="U108" s="143">
        <f t="shared" si="25"/>
        <v>0</v>
      </c>
      <c r="V108" s="103" t="s">
        <v>17</v>
      </c>
    </row>
    <row r="109" spans="1:22" ht="54.75" customHeight="1">
      <c r="A109" s="99"/>
      <c r="B109" s="99"/>
      <c r="C109" s="148"/>
      <c r="D109" s="146" t="s">
        <v>234</v>
      </c>
      <c r="E109" s="162">
        <v>231000</v>
      </c>
      <c r="F109" s="147"/>
      <c r="G109" s="147"/>
      <c r="H109" s="147"/>
      <c r="I109" s="147"/>
      <c r="J109" s="139">
        <f t="shared" si="22"/>
        <v>0</v>
      </c>
      <c r="K109" s="147"/>
      <c r="L109" s="142"/>
      <c r="M109" s="143">
        <f t="shared" si="23"/>
        <v>231000</v>
      </c>
      <c r="N109" s="145">
        <v>50000</v>
      </c>
      <c r="O109" s="145">
        <f t="shared" si="24"/>
        <v>10000</v>
      </c>
      <c r="P109" s="145">
        <f t="shared" si="26"/>
        <v>15000</v>
      </c>
      <c r="Q109" s="145">
        <f t="shared" si="27"/>
        <v>15000</v>
      </c>
      <c r="R109" s="145">
        <f t="shared" si="28"/>
        <v>10000</v>
      </c>
      <c r="S109" s="157">
        <v>131000</v>
      </c>
      <c r="T109" s="145">
        <v>50000</v>
      </c>
      <c r="U109" s="143">
        <f t="shared" si="25"/>
        <v>0</v>
      </c>
      <c r="V109" s="103" t="s">
        <v>235</v>
      </c>
    </row>
    <row r="110" spans="1:22" ht="39.75" customHeight="1">
      <c r="A110" s="99"/>
      <c r="B110" s="99"/>
      <c r="C110" s="148"/>
      <c r="D110" s="161" t="s">
        <v>143</v>
      </c>
      <c r="E110" s="162">
        <f>SUM(E96:E109)</f>
        <v>1430132.5</v>
      </c>
      <c r="F110" s="162">
        <f aca="true" t="shared" si="29" ref="F110:U110">SUM(F96:F109)</f>
        <v>0</v>
      </c>
      <c r="G110" s="162">
        <f t="shared" si="29"/>
        <v>0</v>
      </c>
      <c r="H110" s="162">
        <f t="shared" si="29"/>
        <v>0</v>
      </c>
      <c r="I110" s="162">
        <f t="shared" si="29"/>
        <v>0</v>
      </c>
      <c r="J110" s="162">
        <f t="shared" si="29"/>
        <v>0</v>
      </c>
      <c r="K110" s="162">
        <f t="shared" si="29"/>
        <v>0</v>
      </c>
      <c r="L110" s="162">
        <f t="shared" si="29"/>
        <v>0</v>
      </c>
      <c r="M110" s="162">
        <f t="shared" si="29"/>
        <v>1690132.5</v>
      </c>
      <c r="N110" s="162">
        <f t="shared" si="29"/>
        <v>150000</v>
      </c>
      <c r="O110" s="162">
        <f t="shared" si="29"/>
        <v>30000</v>
      </c>
      <c r="P110" s="162">
        <f t="shared" si="29"/>
        <v>45000</v>
      </c>
      <c r="Q110" s="162">
        <f t="shared" si="29"/>
        <v>45000</v>
      </c>
      <c r="R110" s="162">
        <f t="shared" si="29"/>
        <v>30000</v>
      </c>
      <c r="S110" s="162">
        <f t="shared" si="29"/>
        <v>512132.5</v>
      </c>
      <c r="T110" s="162">
        <f t="shared" si="29"/>
        <v>908000</v>
      </c>
      <c r="U110" s="162">
        <f t="shared" si="29"/>
        <v>120000</v>
      </c>
      <c r="V110" s="103"/>
    </row>
    <row r="111" spans="1:22" ht="39.75" customHeight="1">
      <c r="A111" s="99"/>
      <c r="B111" s="99"/>
      <c r="C111" s="148"/>
      <c r="D111" s="158" t="s">
        <v>151</v>
      </c>
      <c r="E111" s="142">
        <v>350000</v>
      </c>
      <c r="F111" s="147"/>
      <c r="G111" s="147"/>
      <c r="H111" s="147"/>
      <c r="I111" s="147"/>
      <c r="J111" s="139">
        <f>F111+G111+H111+I111</f>
        <v>0</v>
      </c>
      <c r="K111" s="147"/>
      <c r="L111" s="142"/>
      <c r="M111" s="143">
        <v>350000</v>
      </c>
      <c r="N111" s="145">
        <v>50000</v>
      </c>
      <c r="O111" s="145">
        <f t="shared" si="24"/>
        <v>10000</v>
      </c>
      <c r="P111" s="145">
        <f>N111*30%</f>
        <v>15000</v>
      </c>
      <c r="Q111" s="145">
        <f>N111*30%</f>
        <v>15000</v>
      </c>
      <c r="R111" s="145">
        <f>N111*20%</f>
        <v>10000</v>
      </c>
      <c r="S111" s="145">
        <v>50000</v>
      </c>
      <c r="T111" s="145">
        <v>50000</v>
      </c>
      <c r="U111" s="143">
        <f t="shared" si="25"/>
        <v>200000</v>
      </c>
      <c r="V111" s="102"/>
    </row>
    <row r="112" spans="1:22" ht="56.25" customHeight="1">
      <c r="A112" s="156"/>
      <c r="B112" s="156"/>
      <c r="C112" s="140"/>
      <c r="D112" s="100" t="s">
        <v>91</v>
      </c>
      <c r="E112" s="148"/>
      <c r="F112" s="156"/>
      <c r="G112" s="156"/>
      <c r="H112" s="156"/>
      <c r="I112" s="156"/>
      <c r="J112" s="139"/>
      <c r="K112" s="147"/>
      <c r="L112" s="142"/>
      <c r="M112" s="143"/>
      <c r="N112" s="148"/>
      <c r="O112" s="145"/>
      <c r="P112" s="145"/>
      <c r="Q112" s="145"/>
      <c r="R112" s="145"/>
      <c r="S112" s="142"/>
      <c r="T112" s="142"/>
      <c r="U112" s="143"/>
      <c r="V112" s="102"/>
    </row>
    <row r="113" spans="1:22" ht="49.5" customHeight="1">
      <c r="A113" s="156"/>
      <c r="B113" s="156"/>
      <c r="C113" s="140"/>
      <c r="D113" s="158" t="s">
        <v>152</v>
      </c>
      <c r="E113" s="142"/>
      <c r="F113" s="142"/>
      <c r="G113" s="142"/>
      <c r="H113" s="142"/>
      <c r="I113" s="142"/>
      <c r="J113" s="139"/>
      <c r="K113" s="147"/>
      <c r="L113" s="142"/>
      <c r="M113" s="143"/>
      <c r="N113" s="142"/>
      <c r="O113" s="145"/>
      <c r="P113" s="145"/>
      <c r="Q113" s="145"/>
      <c r="R113" s="145"/>
      <c r="S113" s="142"/>
      <c r="T113" s="142"/>
      <c r="U113" s="143"/>
      <c r="V113" s="102"/>
    </row>
    <row r="114" spans="1:22" ht="47.25" customHeight="1">
      <c r="A114" s="156"/>
      <c r="B114" s="156"/>
      <c r="C114" s="140"/>
      <c r="D114" s="104" t="s">
        <v>94</v>
      </c>
      <c r="E114" s="148">
        <v>100000</v>
      </c>
      <c r="F114" s="142"/>
      <c r="G114" s="142"/>
      <c r="H114" s="142"/>
      <c r="I114" s="142"/>
      <c r="J114" s="139">
        <f>F114+G114+H114+I114</f>
        <v>0</v>
      </c>
      <c r="K114" s="147"/>
      <c r="L114" s="142"/>
      <c r="M114" s="143">
        <f>E114-J114-L114</f>
        <v>100000</v>
      </c>
      <c r="N114" s="148">
        <v>100000</v>
      </c>
      <c r="O114" s="145">
        <f t="shared" si="24"/>
        <v>20000</v>
      </c>
      <c r="P114" s="145">
        <f>N114*30%</f>
        <v>30000</v>
      </c>
      <c r="Q114" s="145">
        <f>N114*30%</f>
        <v>30000</v>
      </c>
      <c r="R114" s="145">
        <f>N114*20%</f>
        <v>20000</v>
      </c>
      <c r="S114" s="142"/>
      <c r="T114" s="142"/>
      <c r="U114" s="143">
        <f t="shared" si="25"/>
        <v>0</v>
      </c>
      <c r="V114" s="102"/>
    </row>
    <row r="115" spans="1:22" ht="117.75" customHeight="1">
      <c r="A115" s="156"/>
      <c r="B115" s="156"/>
      <c r="C115" s="140"/>
      <c r="D115" s="104" t="s">
        <v>92</v>
      </c>
      <c r="E115" s="148">
        <v>20000</v>
      </c>
      <c r="F115" s="142"/>
      <c r="G115" s="142"/>
      <c r="H115" s="142"/>
      <c r="I115" s="142"/>
      <c r="J115" s="139">
        <f aca="true" t="shared" si="30" ref="J115:J178">F115+G115+H115+I115</f>
        <v>0</v>
      </c>
      <c r="K115" s="147"/>
      <c r="L115" s="142"/>
      <c r="M115" s="143">
        <f aca="true" t="shared" si="31" ref="M115:M178">E115-J115-L115</f>
        <v>20000</v>
      </c>
      <c r="N115" s="142"/>
      <c r="O115" s="145">
        <f t="shared" si="24"/>
        <v>0</v>
      </c>
      <c r="P115" s="145">
        <f aca="true" t="shared" si="32" ref="P115:P129">N115*30%</f>
        <v>0</v>
      </c>
      <c r="Q115" s="145">
        <f aca="true" t="shared" si="33" ref="Q115:Q129">N115*30%</f>
        <v>0</v>
      </c>
      <c r="R115" s="145">
        <f aca="true" t="shared" si="34" ref="R115:R129">N115*20%</f>
        <v>0</v>
      </c>
      <c r="S115" s="148">
        <v>20000</v>
      </c>
      <c r="T115" s="142"/>
      <c r="U115" s="143">
        <f t="shared" si="25"/>
        <v>0</v>
      </c>
      <c r="V115" s="102"/>
    </row>
    <row r="116" spans="1:22" ht="84" customHeight="1">
      <c r="A116" s="156"/>
      <c r="B116" s="156"/>
      <c r="C116" s="140"/>
      <c r="D116" s="104" t="s">
        <v>93</v>
      </c>
      <c r="E116" s="148">
        <v>20000</v>
      </c>
      <c r="F116" s="142"/>
      <c r="G116" s="142"/>
      <c r="H116" s="142"/>
      <c r="I116" s="142"/>
      <c r="J116" s="139">
        <f t="shared" si="30"/>
        <v>0</v>
      </c>
      <c r="K116" s="147"/>
      <c r="L116" s="142"/>
      <c r="M116" s="143">
        <f t="shared" si="31"/>
        <v>20000</v>
      </c>
      <c r="N116" s="142"/>
      <c r="O116" s="145">
        <f t="shared" si="24"/>
        <v>0</v>
      </c>
      <c r="P116" s="145">
        <f t="shared" si="32"/>
        <v>0</v>
      </c>
      <c r="Q116" s="145">
        <f t="shared" si="33"/>
        <v>0</v>
      </c>
      <c r="R116" s="145">
        <f t="shared" si="34"/>
        <v>0</v>
      </c>
      <c r="S116" s="148">
        <v>20000</v>
      </c>
      <c r="T116" s="142"/>
      <c r="U116" s="143">
        <f t="shared" si="25"/>
        <v>0</v>
      </c>
      <c r="V116" s="102"/>
    </row>
    <row r="117" spans="1:22" ht="90.75" customHeight="1">
      <c r="A117" s="156"/>
      <c r="B117" s="156"/>
      <c r="C117" s="140"/>
      <c r="D117" s="104" t="s">
        <v>95</v>
      </c>
      <c r="E117" s="148">
        <v>20000</v>
      </c>
      <c r="F117" s="142"/>
      <c r="G117" s="142"/>
      <c r="H117" s="142"/>
      <c r="I117" s="142"/>
      <c r="J117" s="139">
        <f t="shared" si="30"/>
        <v>0</v>
      </c>
      <c r="K117" s="147"/>
      <c r="L117" s="142"/>
      <c r="M117" s="143">
        <f t="shared" si="31"/>
        <v>20000</v>
      </c>
      <c r="N117" s="142"/>
      <c r="O117" s="145">
        <f t="shared" si="24"/>
        <v>0</v>
      </c>
      <c r="P117" s="145">
        <f t="shared" si="32"/>
        <v>0</v>
      </c>
      <c r="Q117" s="145">
        <f t="shared" si="33"/>
        <v>0</v>
      </c>
      <c r="R117" s="145">
        <f t="shared" si="34"/>
        <v>0</v>
      </c>
      <c r="S117" s="142"/>
      <c r="T117" s="148">
        <v>20000</v>
      </c>
      <c r="U117" s="143">
        <f t="shared" si="25"/>
        <v>0</v>
      </c>
      <c r="V117" s="102"/>
    </row>
    <row r="118" spans="1:22" ht="81" customHeight="1">
      <c r="A118" s="156"/>
      <c r="B118" s="156"/>
      <c r="C118" s="140"/>
      <c r="D118" s="104" t="s">
        <v>96</v>
      </c>
      <c r="E118" s="148">
        <v>40000</v>
      </c>
      <c r="F118" s="142"/>
      <c r="G118" s="142"/>
      <c r="H118" s="142"/>
      <c r="I118" s="142"/>
      <c r="J118" s="139">
        <f t="shared" si="30"/>
        <v>0</v>
      </c>
      <c r="K118" s="147"/>
      <c r="L118" s="142"/>
      <c r="M118" s="143">
        <f t="shared" si="31"/>
        <v>40000</v>
      </c>
      <c r="N118" s="142"/>
      <c r="O118" s="145">
        <f t="shared" si="24"/>
        <v>0</v>
      </c>
      <c r="P118" s="145">
        <f t="shared" si="32"/>
        <v>0</v>
      </c>
      <c r="Q118" s="145">
        <f t="shared" si="33"/>
        <v>0</v>
      </c>
      <c r="R118" s="145">
        <f t="shared" si="34"/>
        <v>0</v>
      </c>
      <c r="S118" s="142"/>
      <c r="T118" s="148">
        <v>40000</v>
      </c>
      <c r="U118" s="143">
        <f t="shared" si="25"/>
        <v>0</v>
      </c>
      <c r="V118" s="102"/>
    </row>
    <row r="119" spans="1:22" ht="99" customHeight="1">
      <c r="A119" s="156"/>
      <c r="B119" s="156"/>
      <c r="C119" s="140"/>
      <c r="D119" s="104" t="s">
        <v>97</v>
      </c>
      <c r="E119" s="148">
        <v>40000</v>
      </c>
      <c r="F119" s="142"/>
      <c r="G119" s="142"/>
      <c r="H119" s="142"/>
      <c r="I119" s="142"/>
      <c r="J119" s="139">
        <f t="shared" si="30"/>
        <v>0</v>
      </c>
      <c r="K119" s="147"/>
      <c r="L119" s="142"/>
      <c r="M119" s="143">
        <f t="shared" si="31"/>
        <v>40000</v>
      </c>
      <c r="N119" s="142"/>
      <c r="O119" s="145">
        <f t="shared" si="24"/>
        <v>0</v>
      </c>
      <c r="P119" s="145">
        <f t="shared" si="32"/>
        <v>0</v>
      </c>
      <c r="Q119" s="145">
        <f t="shared" si="33"/>
        <v>0</v>
      </c>
      <c r="R119" s="145">
        <f t="shared" si="34"/>
        <v>0</v>
      </c>
      <c r="S119" s="142"/>
      <c r="T119" s="148">
        <v>40000</v>
      </c>
      <c r="U119" s="143">
        <f t="shared" si="25"/>
        <v>0</v>
      </c>
      <c r="V119" s="102"/>
    </row>
    <row r="120" spans="1:22" ht="80.25" customHeight="1">
      <c r="A120" s="156"/>
      <c r="B120" s="156"/>
      <c r="C120" s="140"/>
      <c r="D120" s="104" t="s">
        <v>98</v>
      </c>
      <c r="E120" s="148">
        <v>25000</v>
      </c>
      <c r="F120" s="142"/>
      <c r="G120" s="142"/>
      <c r="H120" s="142"/>
      <c r="I120" s="142"/>
      <c r="J120" s="139">
        <f t="shared" si="30"/>
        <v>0</v>
      </c>
      <c r="K120" s="147"/>
      <c r="L120" s="142"/>
      <c r="M120" s="143">
        <f t="shared" si="31"/>
        <v>25000</v>
      </c>
      <c r="N120" s="142"/>
      <c r="O120" s="145">
        <f t="shared" si="24"/>
        <v>0</v>
      </c>
      <c r="P120" s="145">
        <f t="shared" si="32"/>
        <v>0</v>
      </c>
      <c r="Q120" s="145">
        <f t="shared" si="33"/>
        <v>0</v>
      </c>
      <c r="R120" s="145">
        <f t="shared" si="34"/>
        <v>0</v>
      </c>
      <c r="S120" s="142">
        <v>25000</v>
      </c>
      <c r="T120" s="142"/>
      <c r="U120" s="143">
        <f t="shared" si="25"/>
        <v>0</v>
      </c>
      <c r="V120" s="102"/>
    </row>
    <row r="121" spans="1:22" ht="80.25" customHeight="1">
      <c r="A121" s="156"/>
      <c r="B121" s="156"/>
      <c r="C121" s="140"/>
      <c r="D121" s="104" t="s">
        <v>99</v>
      </c>
      <c r="E121" s="148">
        <v>25000</v>
      </c>
      <c r="F121" s="142"/>
      <c r="G121" s="142"/>
      <c r="H121" s="142"/>
      <c r="I121" s="142"/>
      <c r="J121" s="139">
        <f t="shared" si="30"/>
        <v>0</v>
      </c>
      <c r="K121" s="147"/>
      <c r="L121" s="142"/>
      <c r="M121" s="143">
        <f t="shared" si="31"/>
        <v>25000</v>
      </c>
      <c r="N121" s="142"/>
      <c r="O121" s="145">
        <f t="shared" si="24"/>
        <v>0</v>
      </c>
      <c r="P121" s="145">
        <f t="shared" si="32"/>
        <v>0</v>
      </c>
      <c r="Q121" s="145">
        <f t="shared" si="33"/>
        <v>0</v>
      </c>
      <c r="R121" s="145">
        <f t="shared" si="34"/>
        <v>0</v>
      </c>
      <c r="S121" s="142">
        <v>25000</v>
      </c>
      <c r="T121" s="142"/>
      <c r="U121" s="143">
        <f t="shared" si="25"/>
        <v>0</v>
      </c>
      <c r="V121" s="102"/>
    </row>
    <row r="122" spans="1:22" ht="75" customHeight="1">
      <c r="A122" s="156"/>
      <c r="B122" s="156"/>
      <c r="C122" s="140"/>
      <c r="D122" s="104" t="s">
        <v>100</v>
      </c>
      <c r="E122" s="148">
        <v>30000</v>
      </c>
      <c r="F122" s="142"/>
      <c r="G122" s="142"/>
      <c r="H122" s="142"/>
      <c r="I122" s="142"/>
      <c r="J122" s="139">
        <f t="shared" si="30"/>
        <v>0</v>
      </c>
      <c r="K122" s="147"/>
      <c r="L122" s="142"/>
      <c r="M122" s="143">
        <f t="shared" si="31"/>
        <v>30000</v>
      </c>
      <c r="N122" s="142"/>
      <c r="O122" s="145">
        <f t="shared" si="24"/>
        <v>0</v>
      </c>
      <c r="P122" s="145">
        <f t="shared" si="32"/>
        <v>0</v>
      </c>
      <c r="Q122" s="145">
        <f t="shared" si="33"/>
        <v>0</v>
      </c>
      <c r="R122" s="145">
        <f t="shared" si="34"/>
        <v>0</v>
      </c>
      <c r="S122" s="142"/>
      <c r="T122" s="148">
        <v>30000</v>
      </c>
      <c r="U122" s="143">
        <f t="shared" si="25"/>
        <v>0</v>
      </c>
      <c r="V122" s="102"/>
    </row>
    <row r="123" spans="1:22" ht="76.5" customHeight="1">
      <c r="A123" s="156"/>
      <c r="B123" s="156"/>
      <c r="C123" s="140"/>
      <c r="D123" s="104" t="s">
        <v>101</v>
      </c>
      <c r="E123" s="148">
        <v>40000</v>
      </c>
      <c r="F123" s="142"/>
      <c r="G123" s="142"/>
      <c r="H123" s="142"/>
      <c r="I123" s="142"/>
      <c r="J123" s="139">
        <f t="shared" si="30"/>
        <v>0</v>
      </c>
      <c r="K123" s="147"/>
      <c r="L123" s="142"/>
      <c r="M123" s="143">
        <f t="shared" si="31"/>
        <v>40000</v>
      </c>
      <c r="N123" s="142"/>
      <c r="O123" s="145">
        <f t="shared" si="24"/>
        <v>0</v>
      </c>
      <c r="P123" s="145">
        <f t="shared" si="32"/>
        <v>0</v>
      </c>
      <c r="Q123" s="145">
        <f t="shared" si="33"/>
        <v>0</v>
      </c>
      <c r="R123" s="145">
        <f t="shared" si="34"/>
        <v>0</v>
      </c>
      <c r="S123" s="142"/>
      <c r="T123" s="148">
        <v>40000</v>
      </c>
      <c r="U123" s="143">
        <f t="shared" si="25"/>
        <v>0</v>
      </c>
      <c r="V123" s="102"/>
    </row>
    <row r="124" spans="1:22" ht="76.5" customHeight="1">
      <c r="A124" s="156"/>
      <c r="B124" s="156"/>
      <c r="C124" s="140"/>
      <c r="D124" s="104" t="s">
        <v>102</v>
      </c>
      <c r="E124" s="148">
        <v>10000</v>
      </c>
      <c r="F124" s="142"/>
      <c r="G124" s="142"/>
      <c r="H124" s="142"/>
      <c r="I124" s="142"/>
      <c r="J124" s="139">
        <f t="shared" si="30"/>
        <v>0</v>
      </c>
      <c r="K124" s="147"/>
      <c r="L124" s="142"/>
      <c r="M124" s="143">
        <f t="shared" si="31"/>
        <v>10000</v>
      </c>
      <c r="N124" s="142"/>
      <c r="O124" s="145">
        <f t="shared" si="24"/>
        <v>0</v>
      </c>
      <c r="P124" s="145">
        <f t="shared" si="32"/>
        <v>0</v>
      </c>
      <c r="Q124" s="145">
        <f t="shared" si="33"/>
        <v>0</v>
      </c>
      <c r="R124" s="145">
        <f t="shared" si="34"/>
        <v>0</v>
      </c>
      <c r="S124" s="142"/>
      <c r="T124" s="148">
        <v>10000</v>
      </c>
      <c r="U124" s="143">
        <f t="shared" si="25"/>
        <v>0</v>
      </c>
      <c r="V124" s="102"/>
    </row>
    <row r="125" spans="1:22" ht="64.5" customHeight="1">
      <c r="A125" s="156"/>
      <c r="B125" s="156"/>
      <c r="C125" s="140"/>
      <c r="D125" s="104" t="s">
        <v>103</v>
      </c>
      <c r="E125" s="148">
        <v>50000</v>
      </c>
      <c r="F125" s="142"/>
      <c r="G125" s="142"/>
      <c r="H125" s="142"/>
      <c r="I125" s="142"/>
      <c r="J125" s="139">
        <f t="shared" si="30"/>
        <v>0</v>
      </c>
      <c r="K125" s="147"/>
      <c r="L125" s="142"/>
      <c r="M125" s="143">
        <f t="shared" si="31"/>
        <v>50000</v>
      </c>
      <c r="N125" s="142"/>
      <c r="O125" s="145">
        <f t="shared" si="24"/>
        <v>0</v>
      </c>
      <c r="P125" s="145">
        <f t="shared" si="32"/>
        <v>0</v>
      </c>
      <c r="Q125" s="145">
        <f t="shared" si="33"/>
        <v>0</v>
      </c>
      <c r="R125" s="145">
        <f t="shared" si="34"/>
        <v>0</v>
      </c>
      <c r="S125" s="142"/>
      <c r="T125" s="148">
        <v>50000</v>
      </c>
      <c r="U125" s="143">
        <f t="shared" si="25"/>
        <v>0</v>
      </c>
      <c r="V125" s="102"/>
    </row>
    <row r="126" spans="1:22" ht="75.75" customHeight="1">
      <c r="A126" s="156"/>
      <c r="B126" s="156"/>
      <c r="C126" s="140"/>
      <c r="D126" s="104" t="s">
        <v>104</v>
      </c>
      <c r="E126" s="148">
        <v>40000</v>
      </c>
      <c r="F126" s="142"/>
      <c r="G126" s="142"/>
      <c r="H126" s="142"/>
      <c r="I126" s="142"/>
      <c r="J126" s="139">
        <f t="shared" si="30"/>
        <v>0</v>
      </c>
      <c r="K126" s="147"/>
      <c r="L126" s="142"/>
      <c r="M126" s="143">
        <f t="shared" si="31"/>
        <v>40000</v>
      </c>
      <c r="N126" s="142"/>
      <c r="O126" s="145">
        <f t="shared" si="24"/>
        <v>0</v>
      </c>
      <c r="P126" s="145">
        <f t="shared" si="32"/>
        <v>0</v>
      </c>
      <c r="Q126" s="145">
        <f t="shared" si="33"/>
        <v>0</v>
      </c>
      <c r="R126" s="145">
        <f t="shared" si="34"/>
        <v>0</v>
      </c>
      <c r="S126" s="142"/>
      <c r="T126" s="148">
        <v>40000</v>
      </c>
      <c r="U126" s="143">
        <f t="shared" si="25"/>
        <v>0</v>
      </c>
      <c r="V126" s="102"/>
    </row>
    <row r="127" spans="1:22" ht="93.75" customHeight="1">
      <c r="A127" s="156"/>
      <c r="B127" s="156"/>
      <c r="C127" s="140"/>
      <c r="D127" s="104" t="s">
        <v>105</v>
      </c>
      <c r="E127" s="148">
        <v>30000</v>
      </c>
      <c r="F127" s="142"/>
      <c r="G127" s="142"/>
      <c r="H127" s="142"/>
      <c r="I127" s="142"/>
      <c r="J127" s="139">
        <f t="shared" si="30"/>
        <v>0</v>
      </c>
      <c r="K127" s="147"/>
      <c r="L127" s="142"/>
      <c r="M127" s="143">
        <f t="shared" si="31"/>
        <v>30000</v>
      </c>
      <c r="N127" s="142"/>
      <c r="O127" s="145">
        <f t="shared" si="24"/>
        <v>0</v>
      </c>
      <c r="P127" s="145">
        <f t="shared" si="32"/>
        <v>0</v>
      </c>
      <c r="Q127" s="145">
        <f t="shared" si="33"/>
        <v>0</v>
      </c>
      <c r="R127" s="145">
        <f t="shared" si="34"/>
        <v>0</v>
      </c>
      <c r="S127" s="148">
        <v>30000</v>
      </c>
      <c r="T127" s="142"/>
      <c r="U127" s="143">
        <f t="shared" si="25"/>
        <v>0</v>
      </c>
      <c r="V127" s="102"/>
    </row>
    <row r="128" spans="1:22" ht="91.5" customHeight="1">
      <c r="A128" s="156"/>
      <c r="B128" s="156"/>
      <c r="C128" s="140"/>
      <c r="D128" s="104" t="s">
        <v>106</v>
      </c>
      <c r="E128" s="148">
        <v>20000</v>
      </c>
      <c r="F128" s="142"/>
      <c r="G128" s="142"/>
      <c r="H128" s="142"/>
      <c r="I128" s="142"/>
      <c r="J128" s="139">
        <f t="shared" si="30"/>
        <v>0</v>
      </c>
      <c r="K128" s="147"/>
      <c r="L128" s="142"/>
      <c r="M128" s="143">
        <f t="shared" si="31"/>
        <v>20000</v>
      </c>
      <c r="N128" s="145"/>
      <c r="O128" s="145">
        <f t="shared" si="24"/>
        <v>0</v>
      </c>
      <c r="P128" s="145">
        <f t="shared" si="32"/>
        <v>0</v>
      </c>
      <c r="Q128" s="145">
        <f t="shared" si="33"/>
        <v>0</v>
      </c>
      <c r="R128" s="145">
        <f t="shared" si="34"/>
        <v>0</v>
      </c>
      <c r="S128" s="148">
        <v>20000</v>
      </c>
      <c r="T128" s="145"/>
      <c r="U128" s="143">
        <f t="shared" si="25"/>
        <v>0</v>
      </c>
      <c r="V128" s="102"/>
    </row>
    <row r="129" spans="1:22" ht="99.75" customHeight="1">
      <c r="A129" s="156"/>
      <c r="B129" s="156"/>
      <c r="C129" s="140"/>
      <c r="D129" s="104" t="s">
        <v>107</v>
      </c>
      <c r="E129" s="148">
        <v>30000</v>
      </c>
      <c r="F129" s="142"/>
      <c r="G129" s="142"/>
      <c r="H129" s="142"/>
      <c r="I129" s="142"/>
      <c r="J129" s="139">
        <f t="shared" si="30"/>
        <v>0</v>
      </c>
      <c r="K129" s="147"/>
      <c r="L129" s="142"/>
      <c r="M129" s="143">
        <f t="shared" si="31"/>
        <v>30000</v>
      </c>
      <c r="N129" s="145"/>
      <c r="O129" s="145">
        <f t="shared" si="24"/>
        <v>0</v>
      </c>
      <c r="P129" s="145">
        <f t="shared" si="32"/>
        <v>0</v>
      </c>
      <c r="Q129" s="145">
        <f t="shared" si="33"/>
        <v>0</v>
      </c>
      <c r="R129" s="145">
        <f t="shared" si="34"/>
        <v>0</v>
      </c>
      <c r="S129" s="148">
        <v>30000</v>
      </c>
      <c r="T129" s="145"/>
      <c r="U129" s="143">
        <f t="shared" si="25"/>
        <v>0</v>
      </c>
      <c r="V129" s="102"/>
    </row>
    <row r="130" spans="1:22" ht="70.5" customHeight="1">
      <c r="A130" s="156"/>
      <c r="B130" s="156"/>
      <c r="C130" s="140"/>
      <c r="D130" s="99" t="s">
        <v>120</v>
      </c>
      <c r="E130" s="148">
        <v>60000</v>
      </c>
      <c r="F130" s="142"/>
      <c r="G130" s="142"/>
      <c r="H130" s="142"/>
      <c r="I130" s="142"/>
      <c r="J130" s="139">
        <f t="shared" si="30"/>
        <v>0</v>
      </c>
      <c r="K130" s="147"/>
      <c r="L130" s="142"/>
      <c r="M130" s="143">
        <f t="shared" si="31"/>
        <v>60000</v>
      </c>
      <c r="N130" s="145">
        <v>60000</v>
      </c>
      <c r="O130" s="145">
        <f t="shared" si="24"/>
        <v>12000</v>
      </c>
      <c r="P130" s="145">
        <f>N130*30%</f>
        <v>18000</v>
      </c>
      <c r="Q130" s="145">
        <f>N130*30%</f>
        <v>18000</v>
      </c>
      <c r="R130" s="145">
        <f>N130*20%</f>
        <v>12000</v>
      </c>
      <c r="S130" s="145"/>
      <c r="T130" s="145"/>
      <c r="U130" s="143">
        <f t="shared" si="25"/>
        <v>0</v>
      </c>
      <c r="V130" s="104" t="s">
        <v>130</v>
      </c>
    </row>
    <row r="131" spans="1:22" ht="45" customHeight="1">
      <c r="A131" s="156"/>
      <c r="B131" s="156"/>
      <c r="C131" s="140"/>
      <c r="D131" s="161" t="s">
        <v>143</v>
      </c>
      <c r="E131" s="142">
        <f>SUM(E114:E130)</f>
        <v>600000</v>
      </c>
      <c r="F131" s="142">
        <f aca="true" t="shared" si="35" ref="F131:U131">SUM(F114:F130)</f>
        <v>0</v>
      </c>
      <c r="G131" s="142">
        <f t="shared" si="35"/>
        <v>0</v>
      </c>
      <c r="H131" s="142">
        <f t="shared" si="35"/>
        <v>0</v>
      </c>
      <c r="I131" s="142">
        <f t="shared" si="35"/>
        <v>0</v>
      </c>
      <c r="J131" s="142">
        <f t="shared" si="35"/>
        <v>0</v>
      </c>
      <c r="K131" s="142">
        <f t="shared" si="35"/>
        <v>0</v>
      </c>
      <c r="L131" s="142">
        <f t="shared" si="35"/>
        <v>0</v>
      </c>
      <c r="M131" s="142">
        <f t="shared" si="35"/>
        <v>600000</v>
      </c>
      <c r="N131" s="142">
        <f t="shared" si="35"/>
        <v>160000</v>
      </c>
      <c r="O131" s="142">
        <f t="shared" si="35"/>
        <v>32000</v>
      </c>
      <c r="P131" s="142">
        <f t="shared" si="35"/>
        <v>48000</v>
      </c>
      <c r="Q131" s="142">
        <f t="shared" si="35"/>
        <v>48000</v>
      </c>
      <c r="R131" s="142">
        <f t="shared" si="35"/>
        <v>32000</v>
      </c>
      <c r="S131" s="142">
        <f t="shared" si="35"/>
        <v>170000</v>
      </c>
      <c r="T131" s="142">
        <f t="shared" si="35"/>
        <v>270000</v>
      </c>
      <c r="U131" s="142">
        <f t="shared" si="35"/>
        <v>0</v>
      </c>
      <c r="V131" s="102"/>
    </row>
    <row r="132" spans="1:25" ht="32.25" customHeight="1">
      <c r="A132" s="99"/>
      <c r="B132" s="99"/>
      <c r="C132" s="148"/>
      <c r="D132" s="161" t="s">
        <v>137</v>
      </c>
      <c r="E132" s="145"/>
      <c r="F132" s="142"/>
      <c r="G132" s="142"/>
      <c r="H132" s="142"/>
      <c r="I132" s="142"/>
      <c r="J132" s="139"/>
      <c r="K132" s="147"/>
      <c r="L132" s="142"/>
      <c r="M132" s="143"/>
      <c r="N132" s="145"/>
      <c r="O132" s="145"/>
      <c r="P132" s="145"/>
      <c r="Q132" s="145">
        <f>M132*30%</f>
        <v>0</v>
      </c>
      <c r="R132" s="145"/>
      <c r="S132" s="145"/>
      <c r="T132" s="145"/>
      <c r="U132" s="143">
        <f t="shared" si="25"/>
        <v>0</v>
      </c>
      <c r="V132" s="102"/>
      <c r="Y132" s="96">
        <f>J131-S131-T131</f>
        <v>-440000</v>
      </c>
    </row>
    <row r="133" spans="1:22" ht="58.5" customHeight="1">
      <c r="A133" s="99"/>
      <c r="B133" s="99"/>
      <c r="C133" s="148"/>
      <c r="D133" s="99" t="s">
        <v>138</v>
      </c>
      <c r="E133" s="148">
        <v>500000</v>
      </c>
      <c r="F133" s="142"/>
      <c r="G133" s="142"/>
      <c r="H133" s="142"/>
      <c r="I133" s="142"/>
      <c r="J133" s="139">
        <f t="shared" si="30"/>
        <v>0</v>
      </c>
      <c r="K133" s="147"/>
      <c r="L133" s="142"/>
      <c r="M133" s="143">
        <f t="shared" si="31"/>
        <v>500000</v>
      </c>
      <c r="N133" s="145">
        <v>150000</v>
      </c>
      <c r="O133" s="145">
        <f aca="true" t="shared" si="36" ref="O133:O153">N133*20%</f>
        <v>30000</v>
      </c>
      <c r="P133" s="145">
        <f>N133*30%</f>
        <v>45000</v>
      </c>
      <c r="Q133" s="145">
        <f>N133*30%</f>
        <v>45000</v>
      </c>
      <c r="R133" s="145">
        <f>N133*20%</f>
        <v>30000</v>
      </c>
      <c r="S133" s="145">
        <v>150000</v>
      </c>
      <c r="T133" s="145">
        <v>200000</v>
      </c>
      <c r="U133" s="143">
        <f t="shared" si="25"/>
        <v>0</v>
      </c>
      <c r="V133" s="106" t="s">
        <v>396</v>
      </c>
    </row>
    <row r="134" spans="1:22" ht="53.25" customHeight="1">
      <c r="A134" s="156"/>
      <c r="B134" s="156"/>
      <c r="C134" s="140"/>
      <c r="D134" s="161" t="s">
        <v>143</v>
      </c>
      <c r="E134" s="142">
        <f>SUM(E133:E133)</f>
        <v>500000</v>
      </c>
      <c r="F134" s="142">
        <f>SUM(F133:F133)</f>
        <v>0</v>
      </c>
      <c r="G134" s="142">
        <f>SUM(G133:G133)</f>
        <v>0</v>
      </c>
      <c r="H134" s="142">
        <f>SUM(H133:H133)</f>
        <v>0</v>
      </c>
      <c r="I134" s="142">
        <f>SUM(I133:I133)</f>
        <v>0</v>
      </c>
      <c r="J134" s="142">
        <f aca="true" t="shared" si="37" ref="J134:U134">SUM(J133:J133)</f>
        <v>0</v>
      </c>
      <c r="K134" s="142">
        <f t="shared" si="37"/>
        <v>0</v>
      </c>
      <c r="L134" s="142">
        <f t="shared" si="37"/>
        <v>0</v>
      </c>
      <c r="M134" s="142">
        <f t="shared" si="37"/>
        <v>500000</v>
      </c>
      <c r="N134" s="142">
        <f t="shared" si="37"/>
        <v>150000</v>
      </c>
      <c r="O134" s="142">
        <f t="shared" si="37"/>
        <v>30000</v>
      </c>
      <c r="P134" s="142">
        <f t="shared" si="37"/>
        <v>45000</v>
      </c>
      <c r="Q134" s="142">
        <f t="shared" si="37"/>
        <v>45000</v>
      </c>
      <c r="R134" s="142">
        <f t="shared" si="37"/>
        <v>30000</v>
      </c>
      <c r="S134" s="142">
        <f t="shared" si="37"/>
        <v>150000</v>
      </c>
      <c r="T134" s="142">
        <f t="shared" si="37"/>
        <v>200000</v>
      </c>
      <c r="U134" s="142">
        <f t="shared" si="37"/>
        <v>0</v>
      </c>
      <c r="V134" s="142"/>
    </row>
    <row r="135" spans="1:22" s="107" customFormat="1" ht="44.25" customHeight="1">
      <c r="A135" s="99"/>
      <c r="B135" s="99"/>
      <c r="C135" s="148"/>
      <c r="D135" s="158" t="s">
        <v>148</v>
      </c>
      <c r="E135" s="148"/>
      <c r="F135" s="147"/>
      <c r="G135" s="147"/>
      <c r="H135" s="147"/>
      <c r="I135" s="147"/>
      <c r="J135" s="139"/>
      <c r="K135" s="147"/>
      <c r="L135" s="142"/>
      <c r="M135" s="143"/>
      <c r="N135" s="145"/>
      <c r="O135" s="145"/>
      <c r="P135" s="145"/>
      <c r="Q135" s="145"/>
      <c r="R135" s="145"/>
      <c r="S135" s="157"/>
      <c r="T135" s="145"/>
      <c r="U135" s="143">
        <f t="shared" si="25"/>
        <v>0</v>
      </c>
      <c r="V135" s="102"/>
    </row>
    <row r="136" spans="1:22" ht="66" customHeight="1">
      <c r="A136" s="99"/>
      <c r="B136" s="99"/>
      <c r="C136" s="148"/>
      <c r="D136" s="99" t="s">
        <v>505</v>
      </c>
      <c r="E136" s="148">
        <v>40000</v>
      </c>
      <c r="F136" s="147"/>
      <c r="G136" s="147"/>
      <c r="H136" s="147"/>
      <c r="I136" s="147"/>
      <c r="J136" s="139">
        <f t="shared" si="30"/>
        <v>0</v>
      </c>
      <c r="K136" s="147"/>
      <c r="L136" s="142"/>
      <c r="M136" s="143">
        <f t="shared" si="31"/>
        <v>40000</v>
      </c>
      <c r="N136" s="143">
        <v>15000</v>
      </c>
      <c r="O136" s="145">
        <f t="shared" si="36"/>
        <v>3000</v>
      </c>
      <c r="P136" s="145">
        <f>N136*30%</f>
        <v>4500</v>
      </c>
      <c r="Q136" s="145">
        <f>N136*30%</f>
        <v>4500</v>
      </c>
      <c r="R136" s="145">
        <f>N136*20%</f>
        <v>3000</v>
      </c>
      <c r="S136" s="157"/>
      <c r="T136" s="145"/>
      <c r="U136" s="143">
        <f t="shared" si="25"/>
        <v>25000</v>
      </c>
      <c r="V136" s="99" t="s">
        <v>416</v>
      </c>
    </row>
    <row r="137" spans="1:22" ht="53.25" customHeight="1">
      <c r="A137" s="99"/>
      <c r="B137" s="99"/>
      <c r="C137" s="148"/>
      <c r="D137" s="99" t="s">
        <v>108</v>
      </c>
      <c r="E137" s="148">
        <v>40000</v>
      </c>
      <c r="F137" s="147"/>
      <c r="G137" s="147"/>
      <c r="H137" s="147"/>
      <c r="I137" s="147"/>
      <c r="J137" s="139">
        <f t="shared" si="30"/>
        <v>0</v>
      </c>
      <c r="K137" s="147"/>
      <c r="L137" s="142"/>
      <c r="M137" s="143">
        <f t="shared" si="31"/>
        <v>40000</v>
      </c>
      <c r="N137" s="145"/>
      <c r="O137" s="145">
        <f t="shared" si="36"/>
        <v>0</v>
      </c>
      <c r="P137" s="145">
        <f aca="true" t="shared" si="38" ref="P137:P153">N137*30%</f>
        <v>0</v>
      </c>
      <c r="Q137" s="145">
        <f aca="true" t="shared" si="39" ref="Q137:Q153">N137*30%</f>
        <v>0</v>
      </c>
      <c r="R137" s="145">
        <f aca="true" t="shared" si="40" ref="R137:R153">N137*20%</f>
        <v>0</v>
      </c>
      <c r="S137" s="157"/>
      <c r="T137" s="148">
        <v>40000</v>
      </c>
      <c r="U137" s="143">
        <f t="shared" si="25"/>
        <v>0</v>
      </c>
      <c r="V137" s="99" t="s">
        <v>113</v>
      </c>
    </row>
    <row r="138" spans="1:22" ht="42" customHeight="1">
      <c r="A138" s="99"/>
      <c r="B138" s="99"/>
      <c r="C138" s="148"/>
      <c r="D138" s="99" t="s">
        <v>109</v>
      </c>
      <c r="E138" s="148">
        <v>40000</v>
      </c>
      <c r="F138" s="147"/>
      <c r="G138" s="147"/>
      <c r="H138" s="147"/>
      <c r="I138" s="147"/>
      <c r="J138" s="139">
        <f t="shared" si="30"/>
        <v>0</v>
      </c>
      <c r="K138" s="147"/>
      <c r="L138" s="142"/>
      <c r="M138" s="143">
        <f t="shared" si="31"/>
        <v>40000</v>
      </c>
      <c r="N138" s="148">
        <v>40000</v>
      </c>
      <c r="O138" s="145">
        <f t="shared" si="36"/>
        <v>8000</v>
      </c>
      <c r="P138" s="145">
        <f t="shared" si="38"/>
        <v>12000</v>
      </c>
      <c r="Q138" s="145">
        <f t="shared" si="39"/>
        <v>12000</v>
      </c>
      <c r="R138" s="145">
        <f t="shared" si="40"/>
        <v>8000</v>
      </c>
      <c r="S138" s="157"/>
      <c r="T138" s="145"/>
      <c r="U138" s="143">
        <f t="shared" si="25"/>
        <v>0</v>
      </c>
      <c r="V138" s="93" t="s">
        <v>236</v>
      </c>
    </row>
    <row r="139" spans="1:22" ht="44.25" customHeight="1">
      <c r="A139" s="99"/>
      <c r="B139" s="99"/>
      <c r="C139" s="148"/>
      <c r="D139" s="99" t="s">
        <v>110</v>
      </c>
      <c r="E139" s="148">
        <v>40000</v>
      </c>
      <c r="F139" s="147"/>
      <c r="G139" s="147"/>
      <c r="H139" s="147"/>
      <c r="I139" s="147"/>
      <c r="J139" s="139">
        <f t="shared" si="30"/>
        <v>0</v>
      </c>
      <c r="K139" s="147"/>
      <c r="L139" s="142"/>
      <c r="M139" s="143">
        <f t="shared" si="31"/>
        <v>40000</v>
      </c>
      <c r="N139" s="145"/>
      <c r="O139" s="145">
        <f t="shared" si="36"/>
        <v>0</v>
      </c>
      <c r="P139" s="145">
        <f t="shared" si="38"/>
        <v>0</v>
      </c>
      <c r="Q139" s="145">
        <f t="shared" si="39"/>
        <v>0</v>
      </c>
      <c r="R139" s="145">
        <f t="shared" si="40"/>
        <v>0</v>
      </c>
      <c r="S139" s="157"/>
      <c r="T139" s="148">
        <v>40000</v>
      </c>
      <c r="U139" s="143">
        <f t="shared" si="25"/>
        <v>0</v>
      </c>
      <c r="V139" s="99" t="s">
        <v>114</v>
      </c>
    </row>
    <row r="140" spans="1:22" ht="44.25" customHeight="1">
      <c r="A140" s="99"/>
      <c r="B140" s="99"/>
      <c r="C140" s="148"/>
      <c r="D140" s="99" t="s">
        <v>355</v>
      </c>
      <c r="E140" s="148">
        <v>40000</v>
      </c>
      <c r="F140" s="147"/>
      <c r="G140" s="147"/>
      <c r="H140" s="147"/>
      <c r="I140" s="147"/>
      <c r="J140" s="139">
        <f t="shared" si="30"/>
        <v>0</v>
      </c>
      <c r="K140" s="147"/>
      <c r="L140" s="142"/>
      <c r="M140" s="143">
        <f t="shared" si="31"/>
        <v>40000</v>
      </c>
      <c r="N140" s="145">
        <v>40000</v>
      </c>
      <c r="O140" s="145">
        <f t="shared" si="36"/>
        <v>8000</v>
      </c>
      <c r="P140" s="145">
        <f t="shared" si="38"/>
        <v>12000</v>
      </c>
      <c r="Q140" s="145">
        <f t="shared" si="39"/>
        <v>12000</v>
      </c>
      <c r="R140" s="145">
        <f t="shared" si="40"/>
        <v>8000</v>
      </c>
      <c r="S140" s="157"/>
      <c r="T140" s="148"/>
      <c r="U140" s="143">
        <f t="shared" si="25"/>
        <v>0</v>
      </c>
      <c r="V140" s="99" t="s">
        <v>113</v>
      </c>
    </row>
    <row r="141" spans="1:22" ht="60" customHeight="1">
      <c r="A141" s="99"/>
      <c r="B141" s="99"/>
      <c r="C141" s="148"/>
      <c r="D141" s="99" t="s">
        <v>346</v>
      </c>
      <c r="E141" s="148">
        <v>100000</v>
      </c>
      <c r="F141" s="147"/>
      <c r="G141" s="147"/>
      <c r="H141" s="147"/>
      <c r="I141" s="147"/>
      <c r="J141" s="139">
        <f t="shared" si="30"/>
        <v>0</v>
      </c>
      <c r="K141" s="147"/>
      <c r="L141" s="142"/>
      <c r="M141" s="143">
        <f t="shared" si="31"/>
        <v>100000</v>
      </c>
      <c r="N141" s="145">
        <v>100000</v>
      </c>
      <c r="O141" s="145">
        <f t="shared" si="36"/>
        <v>20000</v>
      </c>
      <c r="P141" s="145">
        <f t="shared" si="38"/>
        <v>30000</v>
      </c>
      <c r="Q141" s="145">
        <f t="shared" si="39"/>
        <v>30000</v>
      </c>
      <c r="R141" s="145">
        <f t="shared" si="40"/>
        <v>20000</v>
      </c>
      <c r="S141" s="157"/>
      <c r="T141" s="148"/>
      <c r="U141" s="143">
        <f t="shared" si="25"/>
        <v>0</v>
      </c>
      <c r="V141" s="99" t="s">
        <v>347</v>
      </c>
    </row>
    <row r="142" spans="1:22" ht="36.75" customHeight="1">
      <c r="A142" s="99"/>
      <c r="B142" s="99"/>
      <c r="C142" s="148"/>
      <c r="D142" s="99" t="s">
        <v>348</v>
      </c>
      <c r="E142" s="148">
        <v>40000</v>
      </c>
      <c r="F142" s="147"/>
      <c r="G142" s="147"/>
      <c r="H142" s="147"/>
      <c r="I142" s="147"/>
      <c r="J142" s="139">
        <f t="shared" si="30"/>
        <v>0</v>
      </c>
      <c r="K142" s="147"/>
      <c r="L142" s="142"/>
      <c r="M142" s="143">
        <f t="shared" si="31"/>
        <v>40000</v>
      </c>
      <c r="N142" s="145"/>
      <c r="O142" s="145">
        <f t="shared" si="36"/>
        <v>0</v>
      </c>
      <c r="P142" s="145">
        <f t="shared" si="38"/>
        <v>0</v>
      </c>
      <c r="Q142" s="145">
        <f t="shared" si="39"/>
        <v>0</v>
      </c>
      <c r="R142" s="145">
        <f t="shared" si="40"/>
        <v>0</v>
      </c>
      <c r="S142" s="157">
        <v>40000</v>
      </c>
      <c r="T142" s="148"/>
      <c r="U142" s="143">
        <f t="shared" si="25"/>
        <v>0</v>
      </c>
      <c r="V142" s="99" t="s">
        <v>113</v>
      </c>
    </row>
    <row r="143" spans="1:22" ht="39.75" customHeight="1">
      <c r="A143" s="99"/>
      <c r="B143" s="99"/>
      <c r="C143" s="148"/>
      <c r="D143" s="99" t="s">
        <v>365</v>
      </c>
      <c r="E143" s="148">
        <v>40000</v>
      </c>
      <c r="F143" s="147"/>
      <c r="G143" s="147"/>
      <c r="H143" s="147"/>
      <c r="I143" s="147"/>
      <c r="J143" s="139">
        <f t="shared" si="30"/>
        <v>0</v>
      </c>
      <c r="K143" s="147"/>
      <c r="L143" s="142"/>
      <c r="M143" s="143">
        <f t="shared" si="31"/>
        <v>40000</v>
      </c>
      <c r="N143" s="145"/>
      <c r="O143" s="145">
        <f t="shared" si="36"/>
        <v>0</v>
      </c>
      <c r="P143" s="145">
        <f t="shared" si="38"/>
        <v>0</v>
      </c>
      <c r="Q143" s="145">
        <f t="shared" si="39"/>
        <v>0</v>
      </c>
      <c r="R143" s="145">
        <f t="shared" si="40"/>
        <v>0</v>
      </c>
      <c r="S143" s="157">
        <v>40000</v>
      </c>
      <c r="T143" s="148"/>
      <c r="U143" s="143">
        <f t="shared" si="25"/>
        <v>0</v>
      </c>
      <c r="V143" s="99" t="s">
        <v>113</v>
      </c>
    </row>
    <row r="144" spans="1:22" ht="63.75" customHeight="1">
      <c r="A144" s="99"/>
      <c r="B144" s="99"/>
      <c r="C144" s="148"/>
      <c r="D144" s="99" t="s">
        <v>351</v>
      </c>
      <c r="E144" s="148">
        <v>40000</v>
      </c>
      <c r="F144" s="147"/>
      <c r="G144" s="147"/>
      <c r="H144" s="147"/>
      <c r="I144" s="147"/>
      <c r="J144" s="139">
        <f t="shared" si="30"/>
        <v>0</v>
      </c>
      <c r="K144" s="147"/>
      <c r="L144" s="142"/>
      <c r="M144" s="143">
        <f t="shared" si="31"/>
        <v>40000</v>
      </c>
      <c r="N144" s="145">
        <v>40000</v>
      </c>
      <c r="O144" s="145">
        <f t="shared" si="36"/>
        <v>8000</v>
      </c>
      <c r="P144" s="145">
        <f t="shared" si="38"/>
        <v>12000</v>
      </c>
      <c r="Q144" s="145">
        <f t="shared" si="39"/>
        <v>12000</v>
      </c>
      <c r="R144" s="145">
        <f t="shared" si="40"/>
        <v>8000</v>
      </c>
      <c r="S144" s="157"/>
      <c r="T144" s="148"/>
      <c r="U144" s="143">
        <f t="shared" si="25"/>
        <v>0</v>
      </c>
      <c r="V144" s="99" t="s">
        <v>352</v>
      </c>
    </row>
    <row r="145" spans="1:22" ht="60" customHeight="1">
      <c r="A145" s="99"/>
      <c r="B145" s="99"/>
      <c r="C145" s="148"/>
      <c r="D145" s="99" t="s">
        <v>356</v>
      </c>
      <c r="E145" s="148">
        <v>50000</v>
      </c>
      <c r="F145" s="147"/>
      <c r="G145" s="147"/>
      <c r="H145" s="147"/>
      <c r="I145" s="147"/>
      <c r="J145" s="139">
        <f t="shared" si="30"/>
        <v>0</v>
      </c>
      <c r="K145" s="147"/>
      <c r="L145" s="142"/>
      <c r="M145" s="143">
        <f t="shared" si="31"/>
        <v>50000</v>
      </c>
      <c r="N145" s="145">
        <v>50000</v>
      </c>
      <c r="O145" s="145">
        <f t="shared" si="36"/>
        <v>10000</v>
      </c>
      <c r="P145" s="145">
        <f t="shared" si="38"/>
        <v>15000</v>
      </c>
      <c r="Q145" s="145">
        <f t="shared" si="39"/>
        <v>15000</v>
      </c>
      <c r="R145" s="145">
        <f t="shared" si="40"/>
        <v>10000</v>
      </c>
      <c r="S145" s="157"/>
      <c r="T145" s="148"/>
      <c r="U145" s="143">
        <f t="shared" si="25"/>
        <v>0</v>
      </c>
      <c r="V145" s="99" t="s">
        <v>357</v>
      </c>
    </row>
    <row r="146" spans="1:22" ht="46.5" customHeight="1">
      <c r="A146" s="99"/>
      <c r="B146" s="99"/>
      <c r="C146" s="148"/>
      <c r="D146" s="99" t="s">
        <v>358</v>
      </c>
      <c r="E146" s="148">
        <v>30000</v>
      </c>
      <c r="F146" s="147"/>
      <c r="G146" s="147"/>
      <c r="H146" s="147"/>
      <c r="I146" s="147"/>
      <c r="J146" s="139">
        <f t="shared" si="30"/>
        <v>0</v>
      </c>
      <c r="K146" s="147"/>
      <c r="L146" s="142"/>
      <c r="M146" s="143">
        <f t="shared" si="31"/>
        <v>30000</v>
      </c>
      <c r="N146" s="145">
        <v>30000</v>
      </c>
      <c r="O146" s="145">
        <f t="shared" si="36"/>
        <v>6000</v>
      </c>
      <c r="P146" s="145">
        <f t="shared" si="38"/>
        <v>9000</v>
      </c>
      <c r="Q146" s="145">
        <f t="shared" si="39"/>
        <v>9000</v>
      </c>
      <c r="R146" s="145">
        <f t="shared" si="40"/>
        <v>6000</v>
      </c>
      <c r="S146" s="157"/>
      <c r="T146" s="148"/>
      <c r="U146" s="143">
        <f t="shared" si="25"/>
        <v>0</v>
      </c>
      <c r="V146" s="99" t="s">
        <v>557</v>
      </c>
    </row>
    <row r="147" spans="1:22" ht="50.25" customHeight="1">
      <c r="A147" s="99"/>
      <c r="B147" s="99"/>
      <c r="C147" s="148"/>
      <c r="D147" s="149" t="s">
        <v>380</v>
      </c>
      <c r="E147" s="145">
        <v>80000</v>
      </c>
      <c r="F147" s="142"/>
      <c r="G147" s="142"/>
      <c r="H147" s="142"/>
      <c r="I147" s="142"/>
      <c r="J147" s="139">
        <f t="shared" si="30"/>
        <v>0</v>
      </c>
      <c r="K147" s="147"/>
      <c r="L147" s="142"/>
      <c r="M147" s="143">
        <f t="shared" si="31"/>
        <v>80000</v>
      </c>
      <c r="N147" s="145"/>
      <c r="O147" s="145">
        <f t="shared" si="36"/>
        <v>0</v>
      </c>
      <c r="P147" s="145">
        <f t="shared" si="38"/>
        <v>0</v>
      </c>
      <c r="Q147" s="145">
        <f t="shared" si="39"/>
        <v>0</v>
      </c>
      <c r="R147" s="145">
        <f t="shared" si="40"/>
        <v>0</v>
      </c>
      <c r="S147" s="145">
        <v>80000</v>
      </c>
      <c r="T147" s="145"/>
      <c r="U147" s="143">
        <f t="shared" si="25"/>
        <v>0</v>
      </c>
      <c r="V147" s="93" t="s">
        <v>381</v>
      </c>
    </row>
    <row r="148" spans="1:22" ht="35.25" customHeight="1">
      <c r="A148" s="99"/>
      <c r="B148" s="99"/>
      <c r="C148" s="148"/>
      <c r="D148" s="99" t="s">
        <v>366</v>
      </c>
      <c r="E148" s="148">
        <v>70000</v>
      </c>
      <c r="F148" s="147"/>
      <c r="G148" s="147"/>
      <c r="H148" s="147"/>
      <c r="I148" s="147"/>
      <c r="J148" s="139">
        <f t="shared" si="30"/>
        <v>0</v>
      </c>
      <c r="K148" s="147"/>
      <c r="L148" s="142"/>
      <c r="M148" s="143">
        <f t="shared" si="31"/>
        <v>70000</v>
      </c>
      <c r="N148" s="145">
        <v>70000</v>
      </c>
      <c r="O148" s="145">
        <f t="shared" si="36"/>
        <v>14000</v>
      </c>
      <c r="P148" s="145">
        <f t="shared" si="38"/>
        <v>21000</v>
      </c>
      <c r="Q148" s="145">
        <f t="shared" si="39"/>
        <v>21000</v>
      </c>
      <c r="R148" s="145">
        <f t="shared" si="40"/>
        <v>14000</v>
      </c>
      <c r="S148" s="157"/>
      <c r="T148" s="148"/>
      <c r="U148" s="143">
        <f t="shared" si="25"/>
        <v>0</v>
      </c>
      <c r="V148" s="99" t="s">
        <v>367</v>
      </c>
    </row>
    <row r="149" spans="1:22" ht="46.5" customHeight="1">
      <c r="A149" s="99"/>
      <c r="B149" s="99"/>
      <c r="C149" s="148"/>
      <c r="D149" s="99" t="s">
        <v>368</v>
      </c>
      <c r="E149" s="148">
        <v>50000</v>
      </c>
      <c r="F149" s="147"/>
      <c r="G149" s="147"/>
      <c r="H149" s="147"/>
      <c r="I149" s="147"/>
      <c r="J149" s="139">
        <f t="shared" si="30"/>
        <v>0</v>
      </c>
      <c r="K149" s="147"/>
      <c r="L149" s="142"/>
      <c r="M149" s="143">
        <f t="shared" si="31"/>
        <v>50000</v>
      </c>
      <c r="N149" s="145">
        <v>50000</v>
      </c>
      <c r="O149" s="145">
        <f t="shared" si="36"/>
        <v>10000</v>
      </c>
      <c r="P149" s="145">
        <f t="shared" si="38"/>
        <v>15000</v>
      </c>
      <c r="Q149" s="145">
        <f t="shared" si="39"/>
        <v>15000</v>
      </c>
      <c r="R149" s="145">
        <f t="shared" si="40"/>
        <v>10000</v>
      </c>
      <c r="S149" s="157"/>
      <c r="T149" s="148"/>
      <c r="U149" s="143">
        <f t="shared" si="25"/>
        <v>0</v>
      </c>
      <c r="V149" s="99" t="s">
        <v>357</v>
      </c>
    </row>
    <row r="150" spans="1:22" ht="39.75" customHeight="1">
      <c r="A150" s="99"/>
      <c r="B150" s="99"/>
      <c r="C150" s="148"/>
      <c r="D150" s="99" t="s">
        <v>371</v>
      </c>
      <c r="E150" s="148">
        <v>50000</v>
      </c>
      <c r="F150" s="147"/>
      <c r="G150" s="147"/>
      <c r="H150" s="147"/>
      <c r="I150" s="147"/>
      <c r="J150" s="139">
        <f t="shared" si="30"/>
        <v>0</v>
      </c>
      <c r="K150" s="147"/>
      <c r="L150" s="142"/>
      <c r="M150" s="143">
        <f t="shared" si="31"/>
        <v>50000</v>
      </c>
      <c r="N150" s="145">
        <v>50000</v>
      </c>
      <c r="O150" s="145">
        <f t="shared" si="36"/>
        <v>10000</v>
      </c>
      <c r="P150" s="145">
        <f t="shared" si="38"/>
        <v>15000</v>
      </c>
      <c r="Q150" s="145">
        <f t="shared" si="39"/>
        <v>15000</v>
      </c>
      <c r="R150" s="145">
        <f t="shared" si="40"/>
        <v>10000</v>
      </c>
      <c r="S150" s="157"/>
      <c r="T150" s="148"/>
      <c r="U150" s="143">
        <f t="shared" si="25"/>
        <v>0</v>
      </c>
      <c r="V150" s="99" t="s">
        <v>357</v>
      </c>
    </row>
    <row r="151" spans="1:22" ht="38.25" customHeight="1">
      <c r="A151" s="99"/>
      <c r="B151" s="99"/>
      <c r="C151" s="148"/>
      <c r="D151" s="99" t="s">
        <v>373</v>
      </c>
      <c r="E151" s="148">
        <v>40000</v>
      </c>
      <c r="F151" s="147"/>
      <c r="G151" s="147"/>
      <c r="H151" s="147"/>
      <c r="I151" s="147"/>
      <c r="J151" s="139">
        <f t="shared" si="30"/>
        <v>0</v>
      </c>
      <c r="K151" s="147"/>
      <c r="L151" s="142"/>
      <c r="M151" s="143">
        <f t="shared" si="31"/>
        <v>40000</v>
      </c>
      <c r="N151" s="145"/>
      <c r="O151" s="145">
        <f t="shared" si="36"/>
        <v>0</v>
      </c>
      <c r="P151" s="145">
        <f t="shared" si="38"/>
        <v>0</v>
      </c>
      <c r="Q151" s="145">
        <f t="shared" si="39"/>
        <v>0</v>
      </c>
      <c r="R151" s="145">
        <f t="shared" si="40"/>
        <v>0</v>
      </c>
      <c r="S151" s="157">
        <v>40000</v>
      </c>
      <c r="T151" s="148"/>
      <c r="U151" s="143">
        <f t="shared" si="25"/>
        <v>0</v>
      </c>
      <c r="V151" s="99" t="s">
        <v>372</v>
      </c>
    </row>
    <row r="152" spans="1:22" ht="62.25" customHeight="1">
      <c r="A152" s="99"/>
      <c r="B152" s="99"/>
      <c r="C152" s="148"/>
      <c r="D152" s="99" t="s">
        <v>375</v>
      </c>
      <c r="E152" s="148">
        <v>40000</v>
      </c>
      <c r="F152" s="147"/>
      <c r="G152" s="147"/>
      <c r="H152" s="147"/>
      <c r="I152" s="147"/>
      <c r="J152" s="139">
        <f t="shared" si="30"/>
        <v>0</v>
      </c>
      <c r="K152" s="147"/>
      <c r="L152" s="142"/>
      <c r="M152" s="143">
        <f t="shared" si="31"/>
        <v>40000</v>
      </c>
      <c r="N152" s="145"/>
      <c r="O152" s="145">
        <f t="shared" si="36"/>
        <v>0</v>
      </c>
      <c r="P152" s="145">
        <f t="shared" si="38"/>
        <v>0</v>
      </c>
      <c r="Q152" s="145">
        <f t="shared" si="39"/>
        <v>0</v>
      </c>
      <c r="R152" s="145">
        <f t="shared" si="40"/>
        <v>0</v>
      </c>
      <c r="S152" s="157">
        <v>40000</v>
      </c>
      <c r="T152" s="148"/>
      <c r="U152" s="143">
        <f t="shared" si="25"/>
        <v>0</v>
      </c>
      <c r="V152" s="99" t="s">
        <v>376</v>
      </c>
    </row>
    <row r="153" spans="1:22" ht="53.25" customHeight="1">
      <c r="A153" s="99"/>
      <c r="B153" s="99"/>
      <c r="C153" s="148"/>
      <c r="D153" s="99" t="s">
        <v>111</v>
      </c>
      <c r="E153" s="145">
        <v>230000</v>
      </c>
      <c r="F153" s="142"/>
      <c r="G153" s="142"/>
      <c r="H153" s="142"/>
      <c r="I153" s="142"/>
      <c r="J153" s="139">
        <f t="shared" si="30"/>
        <v>0</v>
      </c>
      <c r="K153" s="147"/>
      <c r="L153" s="142"/>
      <c r="M153" s="143">
        <f t="shared" si="31"/>
        <v>230000</v>
      </c>
      <c r="N153" s="145">
        <v>50000</v>
      </c>
      <c r="O153" s="145">
        <f t="shared" si="36"/>
        <v>10000</v>
      </c>
      <c r="P153" s="145">
        <f t="shared" si="38"/>
        <v>15000</v>
      </c>
      <c r="Q153" s="145">
        <f t="shared" si="39"/>
        <v>15000</v>
      </c>
      <c r="R153" s="145">
        <f t="shared" si="40"/>
        <v>10000</v>
      </c>
      <c r="S153" s="145">
        <v>100000</v>
      </c>
      <c r="T153" s="145">
        <v>80000</v>
      </c>
      <c r="U153" s="143">
        <f t="shared" si="25"/>
        <v>0</v>
      </c>
      <c r="V153" s="108" t="s">
        <v>112</v>
      </c>
    </row>
    <row r="154" spans="1:22" ht="58.5" customHeight="1">
      <c r="A154" s="156"/>
      <c r="B154" s="156"/>
      <c r="C154" s="140"/>
      <c r="D154" s="161" t="s">
        <v>143</v>
      </c>
      <c r="E154" s="142">
        <f>SUM(E136:E153)</f>
        <v>1060000</v>
      </c>
      <c r="F154" s="142">
        <f>SUM(F136:F153)</f>
        <v>0</v>
      </c>
      <c r="G154" s="142">
        <f>SUM(G136:G153)</f>
        <v>0</v>
      </c>
      <c r="H154" s="142">
        <f>SUM(H136:H153)</f>
        <v>0</v>
      </c>
      <c r="I154" s="142">
        <f>SUM(I136:I153)</f>
        <v>0</v>
      </c>
      <c r="J154" s="142">
        <f aca="true" t="shared" si="41" ref="J154:U154">SUM(J136:J153)</f>
        <v>0</v>
      </c>
      <c r="K154" s="142">
        <f t="shared" si="41"/>
        <v>0</v>
      </c>
      <c r="L154" s="142">
        <f t="shared" si="41"/>
        <v>0</v>
      </c>
      <c r="M154" s="142">
        <f t="shared" si="41"/>
        <v>1060000</v>
      </c>
      <c r="N154" s="142">
        <f t="shared" si="41"/>
        <v>535000</v>
      </c>
      <c r="O154" s="142">
        <f t="shared" si="41"/>
        <v>107000</v>
      </c>
      <c r="P154" s="142">
        <f t="shared" si="41"/>
        <v>160500</v>
      </c>
      <c r="Q154" s="142">
        <f t="shared" si="41"/>
        <v>160500</v>
      </c>
      <c r="R154" s="142">
        <f t="shared" si="41"/>
        <v>107000</v>
      </c>
      <c r="S154" s="142">
        <f t="shared" si="41"/>
        <v>340000</v>
      </c>
      <c r="T154" s="142">
        <f t="shared" si="41"/>
        <v>160000</v>
      </c>
      <c r="U154" s="142">
        <f t="shared" si="41"/>
        <v>25000</v>
      </c>
      <c r="V154" s="102"/>
    </row>
    <row r="155" spans="1:25" ht="33" customHeight="1">
      <c r="A155" s="99"/>
      <c r="B155" s="99"/>
      <c r="C155" s="148"/>
      <c r="D155" s="158" t="s">
        <v>149</v>
      </c>
      <c r="E155" s="148"/>
      <c r="F155" s="147"/>
      <c r="G155" s="147"/>
      <c r="H155" s="147"/>
      <c r="I155" s="147"/>
      <c r="J155" s="139"/>
      <c r="K155" s="147"/>
      <c r="L155" s="142"/>
      <c r="M155" s="143"/>
      <c r="N155" s="145"/>
      <c r="O155" s="145"/>
      <c r="P155" s="145"/>
      <c r="Q155" s="145"/>
      <c r="R155" s="99"/>
      <c r="S155" s="157"/>
      <c r="T155" s="145"/>
      <c r="U155" s="143"/>
      <c r="V155" s="102"/>
      <c r="Y155" s="96">
        <f>J154-S154-T154</f>
        <v>-500000</v>
      </c>
    </row>
    <row r="156" spans="1:22" ht="81" customHeight="1">
      <c r="A156" s="99"/>
      <c r="B156" s="99"/>
      <c r="C156" s="148"/>
      <c r="D156" s="104" t="s">
        <v>116</v>
      </c>
      <c r="E156" s="148">
        <v>160000</v>
      </c>
      <c r="F156" s="142"/>
      <c r="G156" s="142"/>
      <c r="H156" s="142"/>
      <c r="I156" s="142"/>
      <c r="J156" s="139">
        <f t="shared" si="30"/>
        <v>0</v>
      </c>
      <c r="K156" s="147"/>
      <c r="L156" s="142"/>
      <c r="M156" s="143">
        <f t="shared" si="31"/>
        <v>160000</v>
      </c>
      <c r="N156" s="145">
        <v>40000</v>
      </c>
      <c r="O156" s="145">
        <f aca="true" t="shared" si="42" ref="O156:O208">N156*20%</f>
        <v>8000</v>
      </c>
      <c r="P156" s="145">
        <f>N156*30%</f>
        <v>12000</v>
      </c>
      <c r="Q156" s="145">
        <f>N156*30%</f>
        <v>12000</v>
      </c>
      <c r="R156" s="145">
        <f>N156*20%</f>
        <v>8000</v>
      </c>
      <c r="S156" s="145">
        <v>80000</v>
      </c>
      <c r="T156" s="145">
        <v>40000</v>
      </c>
      <c r="U156" s="143">
        <f t="shared" si="25"/>
        <v>0</v>
      </c>
      <c r="V156" s="99" t="s">
        <v>435</v>
      </c>
    </row>
    <row r="157" spans="1:22" ht="78.75" customHeight="1">
      <c r="A157" s="99"/>
      <c r="B157" s="99"/>
      <c r="C157" s="148"/>
      <c r="D157" s="99" t="s">
        <v>117</v>
      </c>
      <c r="E157" s="148">
        <v>155000</v>
      </c>
      <c r="F157" s="142"/>
      <c r="G157" s="142"/>
      <c r="H157" s="142"/>
      <c r="I157" s="142"/>
      <c r="J157" s="139">
        <f t="shared" si="30"/>
        <v>0</v>
      </c>
      <c r="K157" s="147"/>
      <c r="L157" s="142"/>
      <c r="M157" s="143">
        <f t="shared" si="31"/>
        <v>155000</v>
      </c>
      <c r="N157" s="145">
        <v>45000</v>
      </c>
      <c r="O157" s="145">
        <f t="shared" si="42"/>
        <v>9000</v>
      </c>
      <c r="P157" s="145">
        <f aca="true" t="shared" si="43" ref="P157:P197">N157*30%</f>
        <v>13500</v>
      </c>
      <c r="Q157" s="145">
        <f aca="true" t="shared" si="44" ref="Q157:Q197">N157*30%</f>
        <v>13500</v>
      </c>
      <c r="R157" s="145">
        <f aca="true" t="shared" si="45" ref="R157:R197">N157*20%</f>
        <v>9000</v>
      </c>
      <c r="S157" s="145">
        <v>50000</v>
      </c>
      <c r="T157" s="145">
        <v>60000</v>
      </c>
      <c r="U157" s="143">
        <f t="shared" si="25"/>
        <v>0</v>
      </c>
      <c r="V157" s="93" t="s">
        <v>128</v>
      </c>
    </row>
    <row r="158" spans="1:22" ht="84" customHeight="1">
      <c r="A158" s="99"/>
      <c r="B158" s="99"/>
      <c r="C158" s="148"/>
      <c r="D158" s="99" t="s">
        <v>118</v>
      </c>
      <c r="E158" s="148">
        <v>230000</v>
      </c>
      <c r="F158" s="142"/>
      <c r="G158" s="142"/>
      <c r="H158" s="142"/>
      <c r="I158" s="142"/>
      <c r="J158" s="139">
        <f t="shared" si="30"/>
        <v>0</v>
      </c>
      <c r="K158" s="147"/>
      <c r="L158" s="142"/>
      <c r="M158" s="143">
        <f t="shared" si="31"/>
        <v>230000</v>
      </c>
      <c r="N158" s="145">
        <v>60000</v>
      </c>
      <c r="O158" s="145">
        <f t="shared" si="42"/>
        <v>12000</v>
      </c>
      <c r="P158" s="145">
        <f t="shared" si="43"/>
        <v>18000</v>
      </c>
      <c r="Q158" s="145">
        <f t="shared" si="44"/>
        <v>18000</v>
      </c>
      <c r="R158" s="145">
        <f t="shared" si="45"/>
        <v>12000</v>
      </c>
      <c r="S158" s="145">
        <v>70000</v>
      </c>
      <c r="T158" s="145">
        <v>100000</v>
      </c>
      <c r="U158" s="143">
        <f t="shared" si="25"/>
        <v>0</v>
      </c>
      <c r="V158" s="99" t="s">
        <v>558</v>
      </c>
    </row>
    <row r="159" spans="1:22" ht="48.75" customHeight="1">
      <c r="A159" s="99"/>
      <c r="B159" s="99"/>
      <c r="C159" s="148"/>
      <c r="D159" s="99" t="s">
        <v>127</v>
      </c>
      <c r="E159" s="145">
        <v>100000</v>
      </c>
      <c r="F159" s="142"/>
      <c r="G159" s="142"/>
      <c r="H159" s="142"/>
      <c r="I159" s="142"/>
      <c r="J159" s="139">
        <f t="shared" si="30"/>
        <v>0</v>
      </c>
      <c r="K159" s="147"/>
      <c r="L159" s="142"/>
      <c r="M159" s="143">
        <f t="shared" si="31"/>
        <v>100000</v>
      </c>
      <c r="N159" s="145">
        <v>50000</v>
      </c>
      <c r="O159" s="145">
        <f t="shared" si="42"/>
        <v>10000</v>
      </c>
      <c r="P159" s="145">
        <f t="shared" si="43"/>
        <v>15000</v>
      </c>
      <c r="Q159" s="145">
        <f t="shared" si="44"/>
        <v>15000</v>
      </c>
      <c r="R159" s="145">
        <f t="shared" si="45"/>
        <v>10000</v>
      </c>
      <c r="S159" s="145">
        <v>50000</v>
      </c>
      <c r="T159" s="145"/>
      <c r="U159" s="143">
        <f t="shared" si="25"/>
        <v>0</v>
      </c>
      <c r="V159" s="93" t="s">
        <v>129</v>
      </c>
    </row>
    <row r="160" spans="1:22" ht="72" customHeight="1">
      <c r="A160" s="99"/>
      <c r="B160" s="99"/>
      <c r="C160" s="148"/>
      <c r="D160" s="149" t="s">
        <v>258</v>
      </c>
      <c r="E160" s="145">
        <v>190000</v>
      </c>
      <c r="F160" s="142"/>
      <c r="G160" s="142"/>
      <c r="H160" s="142"/>
      <c r="I160" s="142"/>
      <c r="J160" s="139">
        <f t="shared" si="30"/>
        <v>0</v>
      </c>
      <c r="K160" s="147"/>
      <c r="L160" s="142"/>
      <c r="M160" s="143">
        <f t="shared" si="31"/>
        <v>190000</v>
      </c>
      <c r="N160" s="145">
        <v>100000</v>
      </c>
      <c r="O160" s="145">
        <f t="shared" si="42"/>
        <v>20000</v>
      </c>
      <c r="P160" s="145">
        <f t="shared" si="43"/>
        <v>30000</v>
      </c>
      <c r="Q160" s="145">
        <f t="shared" si="44"/>
        <v>30000</v>
      </c>
      <c r="R160" s="145">
        <f t="shared" si="45"/>
        <v>20000</v>
      </c>
      <c r="S160" s="145">
        <v>50000</v>
      </c>
      <c r="T160" s="145">
        <v>40000</v>
      </c>
      <c r="U160" s="143">
        <f aca="true" t="shared" si="46" ref="U160:U218">M160-N160-S160-T160</f>
        <v>0</v>
      </c>
      <c r="V160" s="93" t="s">
        <v>259</v>
      </c>
    </row>
    <row r="161" spans="1:22" ht="70.5" customHeight="1">
      <c r="A161" s="99"/>
      <c r="B161" s="99"/>
      <c r="C161" s="148"/>
      <c r="D161" s="104" t="s">
        <v>115</v>
      </c>
      <c r="E161" s="148">
        <v>30000</v>
      </c>
      <c r="F161" s="142"/>
      <c r="G161" s="142"/>
      <c r="H161" s="142"/>
      <c r="I161" s="142"/>
      <c r="J161" s="139">
        <f t="shared" si="30"/>
        <v>0</v>
      </c>
      <c r="K161" s="147"/>
      <c r="L161" s="142"/>
      <c r="M161" s="143">
        <f t="shared" si="31"/>
        <v>30000</v>
      </c>
      <c r="N161" s="145">
        <v>30000</v>
      </c>
      <c r="O161" s="145">
        <f t="shared" si="42"/>
        <v>6000</v>
      </c>
      <c r="P161" s="145">
        <f t="shared" si="43"/>
        <v>9000</v>
      </c>
      <c r="Q161" s="145">
        <f t="shared" si="44"/>
        <v>9000</v>
      </c>
      <c r="R161" s="145">
        <f t="shared" si="45"/>
        <v>6000</v>
      </c>
      <c r="S161" s="145"/>
      <c r="T161" s="145"/>
      <c r="U161" s="143">
        <f t="shared" si="46"/>
        <v>0</v>
      </c>
      <c r="V161" s="93" t="s">
        <v>237</v>
      </c>
    </row>
    <row r="162" spans="1:22" ht="88.5" customHeight="1">
      <c r="A162" s="99"/>
      <c r="B162" s="99"/>
      <c r="C162" s="148"/>
      <c r="D162" s="149" t="s">
        <v>243</v>
      </c>
      <c r="E162" s="145">
        <v>170000</v>
      </c>
      <c r="F162" s="142"/>
      <c r="G162" s="142"/>
      <c r="H162" s="142"/>
      <c r="I162" s="142"/>
      <c r="J162" s="139">
        <f t="shared" si="30"/>
        <v>0</v>
      </c>
      <c r="K162" s="147"/>
      <c r="L162" s="142"/>
      <c r="M162" s="143">
        <f t="shared" si="31"/>
        <v>170000</v>
      </c>
      <c r="N162" s="145">
        <v>50000</v>
      </c>
      <c r="O162" s="145">
        <f t="shared" si="42"/>
        <v>10000</v>
      </c>
      <c r="P162" s="145">
        <f t="shared" si="43"/>
        <v>15000</v>
      </c>
      <c r="Q162" s="145">
        <f t="shared" si="44"/>
        <v>15000</v>
      </c>
      <c r="R162" s="145">
        <f t="shared" si="45"/>
        <v>10000</v>
      </c>
      <c r="S162" s="145">
        <v>60000</v>
      </c>
      <c r="T162" s="145">
        <v>60000</v>
      </c>
      <c r="U162" s="143">
        <f t="shared" si="46"/>
        <v>0</v>
      </c>
      <c r="V162" s="93" t="s">
        <v>244</v>
      </c>
    </row>
    <row r="163" spans="1:22" ht="48.75" customHeight="1">
      <c r="A163" s="99"/>
      <c r="B163" s="99"/>
      <c r="C163" s="148"/>
      <c r="D163" s="99" t="s">
        <v>119</v>
      </c>
      <c r="E163" s="148">
        <v>137000</v>
      </c>
      <c r="F163" s="142"/>
      <c r="G163" s="142"/>
      <c r="H163" s="142"/>
      <c r="I163" s="142"/>
      <c r="J163" s="139">
        <f t="shared" si="30"/>
        <v>0</v>
      </c>
      <c r="K163" s="147"/>
      <c r="L163" s="142"/>
      <c r="M163" s="143">
        <f t="shared" si="31"/>
        <v>137000</v>
      </c>
      <c r="N163" s="145"/>
      <c r="O163" s="145">
        <f t="shared" si="42"/>
        <v>0</v>
      </c>
      <c r="P163" s="145">
        <f t="shared" si="43"/>
        <v>0</v>
      </c>
      <c r="Q163" s="145">
        <f t="shared" si="44"/>
        <v>0</v>
      </c>
      <c r="R163" s="145">
        <f t="shared" si="45"/>
        <v>0</v>
      </c>
      <c r="S163" s="145">
        <v>50000</v>
      </c>
      <c r="T163" s="145">
        <v>50000</v>
      </c>
      <c r="U163" s="143">
        <f t="shared" si="46"/>
        <v>37000</v>
      </c>
      <c r="V163" s="104" t="s">
        <v>131</v>
      </c>
    </row>
    <row r="164" spans="1:22" ht="48.75" customHeight="1">
      <c r="A164" s="99"/>
      <c r="B164" s="99"/>
      <c r="C164" s="148"/>
      <c r="D164" s="99" t="s">
        <v>121</v>
      </c>
      <c r="E164" s="148">
        <v>30000</v>
      </c>
      <c r="F164" s="142"/>
      <c r="G164" s="142"/>
      <c r="H164" s="142"/>
      <c r="I164" s="142"/>
      <c r="J164" s="139">
        <f t="shared" si="30"/>
        <v>0</v>
      </c>
      <c r="K164" s="147"/>
      <c r="L164" s="142"/>
      <c r="M164" s="143">
        <f t="shared" si="31"/>
        <v>30000</v>
      </c>
      <c r="N164" s="145"/>
      <c r="O164" s="145">
        <f t="shared" si="42"/>
        <v>0</v>
      </c>
      <c r="P164" s="145">
        <f t="shared" si="43"/>
        <v>0</v>
      </c>
      <c r="Q164" s="145">
        <f t="shared" si="44"/>
        <v>0</v>
      </c>
      <c r="R164" s="145">
        <f t="shared" si="45"/>
        <v>0</v>
      </c>
      <c r="S164" s="145">
        <v>30000</v>
      </c>
      <c r="T164" s="145"/>
      <c r="U164" s="143">
        <f t="shared" si="46"/>
        <v>0</v>
      </c>
      <c r="V164" s="93" t="s">
        <v>238</v>
      </c>
    </row>
    <row r="165" spans="1:22" ht="67.5" customHeight="1">
      <c r="A165" s="99"/>
      <c r="B165" s="99"/>
      <c r="C165" s="148"/>
      <c r="D165" s="99" t="s">
        <v>122</v>
      </c>
      <c r="E165" s="148">
        <v>138000</v>
      </c>
      <c r="F165" s="142"/>
      <c r="G165" s="142"/>
      <c r="H165" s="142"/>
      <c r="I165" s="142"/>
      <c r="J165" s="139">
        <f t="shared" si="30"/>
        <v>0</v>
      </c>
      <c r="K165" s="147"/>
      <c r="L165" s="142"/>
      <c r="M165" s="143">
        <f t="shared" si="31"/>
        <v>138000</v>
      </c>
      <c r="N165" s="145">
        <v>50000</v>
      </c>
      <c r="O165" s="145">
        <f t="shared" si="42"/>
        <v>10000</v>
      </c>
      <c r="P165" s="145">
        <f t="shared" si="43"/>
        <v>15000</v>
      </c>
      <c r="Q165" s="145">
        <f t="shared" si="44"/>
        <v>15000</v>
      </c>
      <c r="R165" s="145">
        <f t="shared" si="45"/>
        <v>10000</v>
      </c>
      <c r="S165" s="145">
        <v>50000</v>
      </c>
      <c r="T165" s="145">
        <v>38000</v>
      </c>
      <c r="U165" s="143">
        <f t="shared" si="46"/>
        <v>0</v>
      </c>
      <c r="V165" s="99" t="s">
        <v>129</v>
      </c>
    </row>
    <row r="166" spans="1:22" ht="48.75" customHeight="1">
      <c r="A166" s="99"/>
      <c r="B166" s="99"/>
      <c r="C166" s="148"/>
      <c r="D166" s="99" t="s">
        <v>123</v>
      </c>
      <c r="E166" s="148">
        <v>280000</v>
      </c>
      <c r="F166" s="142"/>
      <c r="G166" s="142"/>
      <c r="H166" s="142"/>
      <c r="I166" s="142"/>
      <c r="J166" s="139">
        <f t="shared" si="30"/>
        <v>0</v>
      </c>
      <c r="K166" s="147"/>
      <c r="L166" s="142"/>
      <c r="M166" s="143">
        <f t="shared" si="31"/>
        <v>280000</v>
      </c>
      <c r="N166" s="145">
        <v>100000</v>
      </c>
      <c r="O166" s="145">
        <f t="shared" si="42"/>
        <v>20000</v>
      </c>
      <c r="P166" s="145">
        <f t="shared" si="43"/>
        <v>30000</v>
      </c>
      <c r="Q166" s="145">
        <f t="shared" si="44"/>
        <v>30000</v>
      </c>
      <c r="R166" s="145">
        <f t="shared" si="45"/>
        <v>20000</v>
      </c>
      <c r="S166" s="145">
        <v>110000</v>
      </c>
      <c r="T166" s="145">
        <v>70000</v>
      </c>
      <c r="U166" s="143">
        <f t="shared" si="46"/>
        <v>0</v>
      </c>
      <c r="V166" s="99" t="s">
        <v>129</v>
      </c>
    </row>
    <row r="167" spans="1:22" ht="48.75" customHeight="1">
      <c r="A167" s="99"/>
      <c r="B167" s="99"/>
      <c r="C167" s="148"/>
      <c r="D167" s="99" t="s">
        <v>124</v>
      </c>
      <c r="E167" s="148">
        <v>185000</v>
      </c>
      <c r="F167" s="142"/>
      <c r="G167" s="142"/>
      <c r="H167" s="142"/>
      <c r="I167" s="142"/>
      <c r="J167" s="139">
        <f t="shared" si="30"/>
        <v>0</v>
      </c>
      <c r="K167" s="147"/>
      <c r="L167" s="142"/>
      <c r="M167" s="143">
        <f t="shared" si="31"/>
        <v>185000</v>
      </c>
      <c r="N167" s="145"/>
      <c r="O167" s="145">
        <f t="shared" si="42"/>
        <v>0</v>
      </c>
      <c r="P167" s="145">
        <f t="shared" si="43"/>
        <v>0</v>
      </c>
      <c r="Q167" s="145">
        <f t="shared" si="44"/>
        <v>0</v>
      </c>
      <c r="R167" s="145">
        <f t="shared" si="45"/>
        <v>0</v>
      </c>
      <c r="S167" s="145">
        <v>60000</v>
      </c>
      <c r="T167" s="145">
        <v>60000</v>
      </c>
      <c r="U167" s="143">
        <f t="shared" si="46"/>
        <v>65000</v>
      </c>
      <c r="V167" s="99" t="s">
        <v>129</v>
      </c>
    </row>
    <row r="168" spans="1:22" ht="48.75" customHeight="1">
      <c r="A168" s="99"/>
      <c r="B168" s="99"/>
      <c r="C168" s="148"/>
      <c r="D168" s="99" t="s">
        <v>125</v>
      </c>
      <c r="E168" s="148">
        <v>200000</v>
      </c>
      <c r="F168" s="142"/>
      <c r="G168" s="142"/>
      <c r="H168" s="142"/>
      <c r="I168" s="142"/>
      <c r="J168" s="139">
        <f t="shared" si="30"/>
        <v>0</v>
      </c>
      <c r="K168" s="147"/>
      <c r="L168" s="142"/>
      <c r="M168" s="143">
        <f t="shared" si="31"/>
        <v>200000</v>
      </c>
      <c r="N168" s="145"/>
      <c r="O168" s="145">
        <f t="shared" si="42"/>
        <v>0</v>
      </c>
      <c r="P168" s="145">
        <f t="shared" si="43"/>
        <v>0</v>
      </c>
      <c r="Q168" s="145">
        <f t="shared" si="44"/>
        <v>0</v>
      </c>
      <c r="R168" s="145">
        <f t="shared" si="45"/>
        <v>0</v>
      </c>
      <c r="S168" s="145">
        <v>70000</v>
      </c>
      <c r="T168" s="145">
        <v>60000</v>
      </c>
      <c r="U168" s="143">
        <f t="shared" si="46"/>
        <v>70000</v>
      </c>
      <c r="V168" s="99" t="s">
        <v>132</v>
      </c>
    </row>
    <row r="169" spans="1:22" ht="90.75" customHeight="1">
      <c r="A169" s="99"/>
      <c r="B169" s="99"/>
      <c r="C169" s="148"/>
      <c r="D169" s="99" t="s">
        <v>126</v>
      </c>
      <c r="E169" s="145">
        <v>120000</v>
      </c>
      <c r="F169" s="142"/>
      <c r="G169" s="142"/>
      <c r="H169" s="142"/>
      <c r="I169" s="142"/>
      <c r="J169" s="139">
        <f t="shared" si="30"/>
        <v>0</v>
      </c>
      <c r="K169" s="147"/>
      <c r="L169" s="142"/>
      <c r="M169" s="143">
        <f t="shared" si="31"/>
        <v>120000</v>
      </c>
      <c r="N169" s="145">
        <v>50000</v>
      </c>
      <c r="O169" s="145">
        <f t="shared" si="42"/>
        <v>10000</v>
      </c>
      <c r="P169" s="145">
        <f t="shared" si="43"/>
        <v>15000</v>
      </c>
      <c r="Q169" s="145">
        <f t="shared" si="44"/>
        <v>15000</v>
      </c>
      <c r="R169" s="145">
        <f t="shared" si="45"/>
        <v>10000</v>
      </c>
      <c r="S169" s="145">
        <v>70000</v>
      </c>
      <c r="T169" s="145"/>
      <c r="U169" s="143">
        <f t="shared" si="46"/>
        <v>0</v>
      </c>
      <c r="V169" s="99" t="s">
        <v>349</v>
      </c>
    </row>
    <row r="170" spans="1:22" ht="94.5" customHeight="1">
      <c r="A170" s="99"/>
      <c r="B170" s="99"/>
      <c r="C170" s="148"/>
      <c r="D170" s="149" t="s">
        <v>241</v>
      </c>
      <c r="E170" s="145">
        <v>205000</v>
      </c>
      <c r="F170" s="142"/>
      <c r="G170" s="142"/>
      <c r="H170" s="142"/>
      <c r="I170" s="142"/>
      <c r="J170" s="139">
        <f t="shared" si="30"/>
        <v>0</v>
      </c>
      <c r="K170" s="147"/>
      <c r="L170" s="142"/>
      <c r="M170" s="143">
        <f t="shared" si="31"/>
        <v>205000</v>
      </c>
      <c r="N170" s="145">
        <v>50000</v>
      </c>
      <c r="O170" s="145">
        <f t="shared" si="42"/>
        <v>10000</v>
      </c>
      <c r="P170" s="145">
        <f t="shared" si="43"/>
        <v>15000</v>
      </c>
      <c r="Q170" s="145">
        <f t="shared" si="44"/>
        <v>15000</v>
      </c>
      <c r="R170" s="145">
        <f t="shared" si="45"/>
        <v>10000</v>
      </c>
      <c r="S170" s="145">
        <v>80000</v>
      </c>
      <c r="T170" s="145">
        <v>75000</v>
      </c>
      <c r="U170" s="143">
        <f t="shared" si="46"/>
        <v>0</v>
      </c>
      <c r="V170" s="93" t="s">
        <v>242</v>
      </c>
    </row>
    <row r="171" spans="1:22" ht="65.25" customHeight="1">
      <c r="A171" s="99"/>
      <c r="B171" s="99"/>
      <c r="C171" s="148"/>
      <c r="D171" s="149" t="s">
        <v>350</v>
      </c>
      <c r="E171" s="145">
        <v>100000</v>
      </c>
      <c r="F171" s="142"/>
      <c r="G171" s="142"/>
      <c r="H171" s="142"/>
      <c r="I171" s="142"/>
      <c r="J171" s="139">
        <f t="shared" si="30"/>
        <v>0</v>
      </c>
      <c r="K171" s="147"/>
      <c r="L171" s="142"/>
      <c r="M171" s="143">
        <f t="shared" si="31"/>
        <v>100000</v>
      </c>
      <c r="N171" s="145"/>
      <c r="O171" s="145">
        <f t="shared" si="42"/>
        <v>0</v>
      </c>
      <c r="P171" s="145">
        <f t="shared" si="43"/>
        <v>0</v>
      </c>
      <c r="Q171" s="145">
        <f t="shared" si="44"/>
        <v>0</v>
      </c>
      <c r="R171" s="145">
        <f t="shared" si="45"/>
        <v>0</v>
      </c>
      <c r="S171" s="145">
        <v>50000</v>
      </c>
      <c r="T171" s="145">
        <v>50000</v>
      </c>
      <c r="U171" s="143">
        <f t="shared" si="46"/>
        <v>0</v>
      </c>
      <c r="V171" s="93"/>
    </row>
    <row r="172" spans="1:22" ht="52.5" customHeight="1">
      <c r="A172" s="99"/>
      <c r="B172" s="99"/>
      <c r="C172" s="148"/>
      <c r="D172" s="149" t="s">
        <v>245</v>
      </c>
      <c r="E172" s="145">
        <v>155000</v>
      </c>
      <c r="F172" s="142"/>
      <c r="G172" s="142"/>
      <c r="H172" s="142"/>
      <c r="I172" s="142"/>
      <c r="J172" s="139">
        <f t="shared" si="30"/>
        <v>0</v>
      </c>
      <c r="K172" s="147"/>
      <c r="L172" s="142"/>
      <c r="M172" s="143">
        <f t="shared" si="31"/>
        <v>155000</v>
      </c>
      <c r="N172" s="145"/>
      <c r="O172" s="145">
        <f t="shared" si="42"/>
        <v>0</v>
      </c>
      <c r="P172" s="145">
        <f t="shared" si="43"/>
        <v>0</v>
      </c>
      <c r="Q172" s="145">
        <f t="shared" si="44"/>
        <v>0</v>
      </c>
      <c r="R172" s="145">
        <f t="shared" si="45"/>
        <v>0</v>
      </c>
      <c r="S172" s="145">
        <v>50000</v>
      </c>
      <c r="T172" s="145">
        <v>105000</v>
      </c>
      <c r="U172" s="143">
        <f t="shared" si="46"/>
        <v>0</v>
      </c>
      <c r="V172" s="93" t="s">
        <v>559</v>
      </c>
    </row>
    <row r="173" spans="1:22" ht="41.25" customHeight="1">
      <c r="A173" s="99"/>
      <c r="B173" s="99"/>
      <c r="C173" s="148"/>
      <c r="D173" s="149" t="s">
        <v>246</v>
      </c>
      <c r="E173" s="145">
        <v>152000</v>
      </c>
      <c r="F173" s="142"/>
      <c r="G173" s="142"/>
      <c r="H173" s="142"/>
      <c r="I173" s="142"/>
      <c r="J173" s="139">
        <f t="shared" si="30"/>
        <v>0</v>
      </c>
      <c r="K173" s="147"/>
      <c r="L173" s="142"/>
      <c r="M173" s="143">
        <f t="shared" si="31"/>
        <v>152000</v>
      </c>
      <c r="N173" s="145"/>
      <c r="O173" s="145">
        <f t="shared" si="42"/>
        <v>0</v>
      </c>
      <c r="P173" s="145">
        <f t="shared" si="43"/>
        <v>0</v>
      </c>
      <c r="Q173" s="145">
        <f t="shared" si="44"/>
        <v>0</v>
      </c>
      <c r="R173" s="145">
        <f t="shared" si="45"/>
        <v>0</v>
      </c>
      <c r="S173" s="145">
        <v>90000</v>
      </c>
      <c r="T173" s="145">
        <v>62000</v>
      </c>
      <c r="U173" s="143">
        <f t="shared" si="46"/>
        <v>0</v>
      </c>
      <c r="V173" s="93" t="s">
        <v>129</v>
      </c>
    </row>
    <row r="174" spans="1:22" ht="48.75" customHeight="1">
      <c r="A174" s="99"/>
      <c r="B174" s="99"/>
      <c r="C174" s="148"/>
      <c r="D174" s="149" t="s">
        <v>247</v>
      </c>
      <c r="E174" s="145">
        <v>110000</v>
      </c>
      <c r="F174" s="142"/>
      <c r="G174" s="142"/>
      <c r="H174" s="142"/>
      <c r="I174" s="142"/>
      <c r="J174" s="139">
        <f t="shared" si="30"/>
        <v>0</v>
      </c>
      <c r="K174" s="147"/>
      <c r="L174" s="142"/>
      <c r="M174" s="143">
        <f t="shared" si="31"/>
        <v>110000</v>
      </c>
      <c r="N174" s="145"/>
      <c r="O174" s="145">
        <f t="shared" si="42"/>
        <v>0</v>
      </c>
      <c r="P174" s="145">
        <f t="shared" si="43"/>
        <v>0</v>
      </c>
      <c r="Q174" s="145">
        <f t="shared" si="44"/>
        <v>0</v>
      </c>
      <c r="R174" s="145">
        <f t="shared" si="45"/>
        <v>0</v>
      </c>
      <c r="S174" s="145">
        <v>60000</v>
      </c>
      <c r="T174" s="145">
        <v>50000</v>
      </c>
      <c r="U174" s="143">
        <f t="shared" si="46"/>
        <v>0</v>
      </c>
      <c r="V174" s="93" t="s">
        <v>248</v>
      </c>
    </row>
    <row r="175" spans="1:22" ht="62.25" customHeight="1">
      <c r="A175" s="99"/>
      <c r="B175" s="99"/>
      <c r="C175" s="148"/>
      <c r="D175" s="149" t="s">
        <v>249</v>
      </c>
      <c r="E175" s="145">
        <v>160000</v>
      </c>
      <c r="F175" s="142"/>
      <c r="G175" s="142"/>
      <c r="H175" s="142"/>
      <c r="I175" s="142"/>
      <c r="J175" s="139">
        <f t="shared" si="30"/>
        <v>0</v>
      </c>
      <c r="K175" s="147"/>
      <c r="L175" s="142"/>
      <c r="M175" s="143">
        <f t="shared" si="31"/>
        <v>160000</v>
      </c>
      <c r="N175" s="145"/>
      <c r="O175" s="145">
        <f t="shared" si="42"/>
        <v>0</v>
      </c>
      <c r="P175" s="145">
        <f t="shared" si="43"/>
        <v>0</v>
      </c>
      <c r="Q175" s="145">
        <f t="shared" si="44"/>
        <v>0</v>
      </c>
      <c r="R175" s="145">
        <f t="shared" si="45"/>
        <v>0</v>
      </c>
      <c r="S175" s="145">
        <v>80000</v>
      </c>
      <c r="T175" s="145">
        <v>80000</v>
      </c>
      <c r="U175" s="143">
        <f t="shared" si="46"/>
        <v>0</v>
      </c>
      <c r="V175" s="93" t="s">
        <v>250</v>
      </c>
    </row>
    <row r="176" spans="1:22" ht="42" customHeight="1">
      <c r="A176" s="99"/>
      <c r="B176" s="99"/>
      <c r="C176" s="148"/>
      <c r="D176" s="149" t="s">
        <v>374</v>
      </c>
      <c r="E176" s="145">
        <v>100000</v>
      </c>
      <c r="F176" s="142"/>
      <c r="G176" s="142"/>
      <c r="H176" s="142"/>
      <c r="I176" s="142"/>
      <c r="J176" s="139">
        <f t="shared" si="30"/>
        <v>0</v>
      </c>
      <c r="K176" s="147"/>
      <c r="L176" s="142"/>
      <c r="M176" s="143">
        <f t="shared" si="31"/>
        <v>100000</v>
      </c>
      <c r="N176" s="145"/>
      <c r="O176" s="145">
        <f t="shared" si="42"/>
        <v>0</v>
      </c>
      <c r="P176" s="145">
        <f t="shared" si="43"/>
        <v>0</v>
      </c>
      <c r="Q176" s="145">
        <f t="shared" si="44"/>
        <v>0</v>
      </c>
      <c r="R176" s="145">
        <f t="shared" si="45"/>
        <v>0</v>
      </c>
      <c r="S176" s="145">
        <v>50000</v>
      </c>
      <c r="T176" s="145">
        <v>50000</v>
      </c>
      <c r="U176" s="143">
        <f t="shared" si="46"/>
        <v>0</v>
      </c>
      <c r="V176" s="93" t="s">
        <v>129</v>
      </c>
    </row>
    <row r="177" spans="1:22" ht="48.75" customHeight="1">
      <c r="A177" s="99"/>
      <c r="B177" s="99"/>
      <c r="C177" s="148"/>
      <c r="D177" s="149" t="s">
        <v>251</v>
      </c>
      <c r="E177" s="145">
        <v>150000</v>
      </c>
      <c r="F177" s="142"/>
      <c r="G177" s="142"/>
      <c r="H177" s="142"/>
      <c r="I177" s="142"/>
      <c r="J177" s="139">
        <f t="shared" si="30"/>
        <v>0</v>
      </c>
      <c r="K177" s="147"/>
      <c r="L177" s="142"/>
      <c r="M177" s="143">
        <f t="shared" si="31"/>
        <v>150000</v>
      </c>
      <c r="N177" s="145"/>
      <c r="O177" s="145">
        <f t="shared" si="42"/>
        <v>0</v>
      </c>
      <c r="P177" s="145">
        <f t="shared" si="43"/>
        <v>0</v>
      </c>
      <c r="Q177" s="145">
        <f t="shared" si="44"/>
        <v>0</v>
      </c>
      <c r="R177" s="145">
        <f t="shared" si="45"/>
        <v>0</v>
      </c>
      <c r="S177" s="145">
        <v>80000</v>
      </c>
      <c r="T177" s="145">
        <v>70000</v>
      </c>
      <c r="U177" s="143">
        <f t="shared" si="46"/>
        <v>0</v>
      </c>
      <c r="V177" s="93" t="s">
        <v>250</v>
      </c>
    </row>
    <row r="178" spans="1:22" ht="60" customHeight="1">
      <c r="A178" s="99"/>
      <c r="B178" s="99"/>
      <c r="C178" s="148"/>
      <c r="D178" s="149" t="s">
        <v>252</v>
      </c>
      <c r="E178" s="145">
        <v>160000</v>
      </c>
      <c r="F178" s="142"/>
      <c r="G178" s="142"/>
      <c r="H178" s="142"/>
      <c r="I178" s="142"/>
      <c r="J178" s="139">
        <f t="shared" si="30"/>
        <v>0</v>
      </c>
      <c r="K178" s="147"/>
      <c r="L178" s="142"/>
      <c r="M178" s="143">
        <f t="shared" si="31"/>
        <v>160000</v>
      </c>
      <c r="N178" s="145"/>
      <c r="O178" s="145">
        <f t="shared" si="42"/>
        <v>0</v>
      </c>
      <c r="P178" s="145">
        <f t="shared" si="43"/>
        <v>0</v>
      </c>
      <c r="Q178" s="145">
        <f t="shared" si="44"/>
        <v>0</v>
      </c>
      <c r="R178" s="145">
        <f t="shared" si="45"/>
        <v>0</v>
      </c>
      <c r="S178" s="145">
        <v>80000</v>
      </c>
      <c r="T178" s="145">
        <v>80000</v>
      </c>
      <c r="U178" s="143">
        <f t="shared" si="46"/>
        <v>0</v>
      </c>
      <c r="V178" s="93" t="s">
        <v>129</v>
      </c>
    </row>
    <row r="179" spans="1:22" ht="48.75" customHeight="1">
      <c r="A179" s="99"/>
      <c r="B179" s="99"/>
      <c r="C179" s="148"/>
      <c r="D179" s="149" t="s">
        <v>253</v>
      </c>
      <c r="E179" s="145">
        <v>50000</v>
      </c>
      <c r="F179" s="142"/>
      <c r="G179" s="142"/>
      <c r="H179" s="142"/>
      <c r="I179" s="142"/>
      <c r="J179" s="139">
        <f aca="true" t="shared" si="47" ref="J179:J218">F179+G179+H179+I179</f>
        <v>0</v>
      </c>
      <c r="K179" s="147"/>
      <c r="L179" s="142"/>
      <c r="M179" s="143">
        <f aca="true" t="shared" si="48" ref="M179:M218">E179-J179-L179</f>
        <v>50000</v>
      </c>
      <c r="N179" s="145"/>
      <c r="O179" s="145">
        <f t="shared" si="42"/>
        <v>0</v>
      </c>
      <c r="P179" s="145">
        <f t="shared" si="43"/>
        <v>0</v>
      </c>
      <c r="Q179" s="145">
        <f t="shared" si="44"/>
        <v>0</v>
      </c>
      <c r="R179" s="145">
        <f t="shared" si="45"/>
        <v>0</v>
      </c>
      <c r="S179" s="145"/>
      <c r="T179" s="145">
        <v>50000</v>
      </c>
      <c r="U179" s="143">
        <f t="shared" si="46"/>
        <v>0</v>
      </c>
      <c r="V179" s="93" t="s">
        <v>254</v>
      </c>
    </row>
    <row r="180" spans="1:22" ht="48.75" customHeight="1">
      <c r="A180" s="99"/>
      <c r="B180" s="99"/>
      <c r="C180" s="148"/>
      <c r="D180" s="149" t="s">
        <v>418</v>
      </c>
      <c r="E180" s="145">
        <v>90000</v>
      </c>
      <c r="F180" s="142"/>
      <c r="G180" s="142"/>
      <c r="H180" s="142"/>
      <c r="I180" s="142"/>
      <c r="J180" s="139">
        <f t="shared" si="47"/>
        <v>0</v>
      </c>
      <c r="K180" s="147"/>
      <c r="L180" s="142"/>
      <c r="M180" s="143">
        <f t="shared" si="48"/>
        <v>90000</v>
      </c>
      <c r="N180" s="145"/>
      <c r="O180" s="145">
        <f t="shared" si="42"/>
        <v>0</v>
      </c>
      <c r="P180" s="145">
        <f t="shared" si="43"/>
        <v>0</v>
      </c>
      <c r="Q180" s="145">
        <f t="shared" si="44"/>
        <v>0</v>
      </c>
      <c r="R180" s="145">
        <f t="shared" si="45"/>
        <v>0</v>
      </c>
      <c r="S180" s="145">
        <v>90000</v>
      </c>
      <c r="T180" s="145"/>
      <c r="U180" s="143">
        <f t="shared" si="46"/>
        <v>0</v>
      </c>
      <c r="V180" s="93" t="s">
        <v>255</v>
      </c>
    </row>
    <row r="181" spans="1:22" ht="59.25" customHeight="1">
      <c r="A181" s="99"/>
      <c r="B181" s="99"/>
      <c r="C181" s="148"/>
      <c r="D181" s="149" t="s">
        <v>256</v>
      </c>
      <c r="E181" s="145">
        <v>68000</v>
      </c>
      <c r="F181" s="142"/>
      <c r="G181" s="142"/>
      <c r="H181" s="142"/>
      <c r="I181" s="142"/>
      <c r="J181" s="139">
        <f t="shared" si="47"/>
        <v>0</v>
      </c>
      <c r="K181" s="147"/>
      <c r="L181" s="142"/>
      <c r="M181" s="143">
        <f t="shared" si="48"/>
        <v>68000</v>
      </c>
      <c r="N181" s="145"/>
      <c r="O181" s="145">
        <f t="shared" si="42"/>
        <v>0</v>
      </c>
      <c r="P181" s="145">
        <f t="shared" si="43"/>
        <v>0</v>
      </c>
      <c r="Q181" s="145">
        <f t="shared" si="44"/>
        <v>0</v>
      </c>
      <c r="R181" s="145">
        <f t="shared" si="45"/>
        <v>0</v>
      </c>
      <c r="S181" s="145"/>
      <c r="T181" s="145">
        <v>68000</v>
      </c>
      <c r="U181" s="143">
        <f t="shared" si="46"/>
        <v>0</v>
      </c>
      <c r="V181" s="93" t="s">
        <v>257</v>
      </c>
    </row>
    <row r="182" spans="1:22" ht="48.75" customHeight="1">
      <c r="A182" s="99"/>
      <c r="B182" s="99"/>
      <c r="C182" s="148"/>
      <c r="D182" s="149" t="s">
        <v>359</v>
      </c>
      <c r="E182" s="145">
        <v>50000</v>
      </c>
      <c r="F182" s="142"/>
      <c r="G182" s="142"/>
      <c r="H182" s="142"/>
      <c r="I182" s="142"/>
      <c r="J182" s="139">
        <f t="shared" si="47"/>
        <v>0</v>
      </c>
      <c r="K182" s="147"/>
      <c r="L182" s="142"/>
      <c r="M182" s="143">
        <f t="shared" si="48"/>
        <v>50000</v>
      </c>
      <c r="N182" s="145"/>
      <c r="O182" s="145">
        <f t="shared" si="42"/>
        <v>0</v>
      </c>
      <c r="P182" s="145">
        <f t="shared" si="43"/>
        <v>0</v>
      </c>
      <c r="Q182" s="145">
        <f t="shared" si="44"/>
        <v>0</v>
      </c>
      <c r="R182" s="145">
        <f t="shared" si="45"/>
        <v>0</v>
      </c>
      <c r="S182" s="145">
        <v>50000</v>
      </c>
      <c r="T182" s="145"/>
      <c r="U182" s="143">
        <f t="shared" si="46"/>
        <v>0</v>
      </c>
      <c r="V182" s="93" t="s">
        <v>360</v>
      </c>
    </row>
    <row r="183" spans="1:22" ht="48.75" customHeight="1">
      <c r="A183" s="99"/>
      <c r="B183" s="99"/>
      <c r="C183" s="148"/>
      <c r="D183" s="149" t="s">
        <v>260</v>
      </c>
      <c r="E183" s="145"/>
      <c r="F183" s="142"/>
      <c r="G183" s="142"/>
      <c r="H183" s="142"/>
      <c r="I183" s="142"/>
      <c r="J183" s="139">
        <f t="shared" si="47"/>
        <v>0</v>
      </c>
      <c r="K183" s="147"/>
      <c r="L183" s="142"/>
      <c r="M183" s="143">
        <f t="shared" si="48"/>
        <v>0</v>
      </c>
      <c r="N183" s="145"/>
      <c r="O183" s="145">
        <f t="shared" si="42"/>
        <v>0</v>
      </c>
      <c r="P183" s="145">
        <f t="shared" si="43"/>
        <v>0</v>
      </c>
      <c r="Q183" s="145">
        <f t="shared" si="44"/>
        <v>0</v>
      </c>
      <c r="R183" s="145">
        <f t="shared" si="45"/>
        <v>0</v>
      </c>
      <c r="S183" s="145"/>
      <c r="T183" s="145"/>
      <c r="U183" s="143">
        <f t="shared" si="46"/>
        <v>0</v>
      </c>
      <c r="V183" s="93" t="s">
        <v>261</v>
      </c>
    </row>
    <row r="184" spans="1:22" ht="78" customHeight="1">
      <c r="A184" s="99"/>
      <c r="B184" s="99"/>
      <c r="C184" s="148"/>
      <c r="D184" s="149" t="s">
        <v>399</v>
      </c>
      <c r="E184" s="145">
        <v>80000</v>
      </c>
      <c r="F184" s="142"/>
      <c r="G184" s="142"/>
      <c r="H184" s="142"/>
      <c r="I184" s="142"/>
      <c r="J184" s="139">
        <f t="shared" si="47"/>
        <v>0</v>
      </c>
      <c r="K184" s="147"/>
      <c r="L184" s="142"/>
      <c r="M184" s="143">
        <f t="shared" si="48"/>
        <v>80000</v>
      </c>
      <c r="N184" s="145"/>
      <c r="O184" s="145">
        <f t="shared" si="42"/>
        <v>0</v>
      </c>
      <c r="P184" s="145">
        <f t="shared" si="43"/>
        <v>0</v>
      </c>
      <c r="Q184" s="145">
        <f t="shared" si="44"/>
        <v>0</v>
      </c>
      <c r="R184" s="145">
        <f t="shared" si="45"/>
        <v>0</v>
      </c>
      <c r="S184" s="145">
        <v>80000</v>
      </c>
      <c r="T184" s="145"/>
      <c r="U184" s="143">
        <f t="shared" si="46"/>
        <v>0</v>
      </c>
      <c r="V184" s="93" t="s">
        <v>262</v>
      </c>
    </row>
    <row r="185" spans="1:22" ht="68.25" customHeight="1">
      <c r="A185" s="99"/>
      <c r="B185" s="99"/>
      <c r="C185" s="148"/>
      <c r="D185" s="149" t="s">
        <v>263</v>
      </c>
      <c r="E185" s="145">
        <v>99600</v>
      </c>
      <c r="F185" s="142"/>
      <c r="G185" s="142"/>
      <c r="H185" s="142"/>
      <c r="I185" s="142"/>
      <c r="J185" s="139">
        <f t="shared" si="47"/>
        <v>0</v>
      </c>
      <c r="K185" s="147"/>
      <c r="L185" s="142"/>
      <c r="M185" s="143">
        <f t="shared" si="48"/>
        <v>99600</v>
      </c>
      <c r="N185" s="145">
        <v>99600</v>
      </c>
      <c r="O185" s="145">
        <f t="shared" si="42"/>
        <v>19920</v>
      </c>
      <c r="P185" s="145">
        <f t="shared" si="43"/>
        <v>29880</v>
      </c>
      <c r="Q185" s="145">
        <f t="shared" si="44"/>
        <v>29880</v>
      </c>
      <c r="R185" s="145">
        <f t="shared" si="45"/>
        <v>19920</v>
      </c>
      <c r="S185" s="145"/>
      <c r="T185" s="145"/>
      <c r="U185" s="143">
        <f t="shared" si="46"/>
        <v>0</v>
      </c>
      <c r="V185" s="93" t="s">
        <v>560</v>
      </c>
    </row>
    <row r="186" spans="1:22" ht="64.5" customHeight="1">
      <c r="A186" s="99"/>
      <c r="B186" s="99"/>
      <c r="C186" s="148"/>
      <c r="D186" s="149" t="s">
        <v>264</v>
      </c>
      <c r="E186" s="145">
        <v>175000</v>
      </c>
      <c r="F186" s="142"/>
      <c r="G186" s="142"/>
      <c r="H186" s="142"/>
      <c r="I186" s="142"/>
      <c r="J186" s="139">
        <f t="shared" si="47"/>
        <v>0</v>
      </c>
      <c r="K186" s="147"/>
      <c r="L186" s="142"/>
      <c r="M186" s="143">
        <f t="shared" si="48"/>
        <v>175000</v>
      </c>
      <c r="N186" s="145"/>
      <c r="O186" s="145">
        <f t="shared" si="42"/>
        <v>0</v>
      </c>
      <c r="P186" s="145">
        <f t="shared" si="43"/>
        <v>0</v>
      </c>
      <c r="Q186" s="145">
        <f t="shared" si="44"/>
        <v>0</v>
      </c>
      <c r="R186" s="145">
        <f t="shared" si="45"/>
        <v>0</v>
      </c>
      <c r="S186" s="145">
        <v>100000</v>
      </c>
      <c r="T186" s="145">
        <v>75000</v>
      </c>
      <c r="U186" s="143">
        <f t="shared" si="46"/>
        <v>0</v>
      </c>
      <c r="V186" s="93" t="s">
        <v>250</v>
      </c>
    </row>
    <row r="187" spans="1:22" ht="37.5" customHeight="1">
      <c r="A187" s="99"/>
      <c r="B187" s="99"/>
      <c r="C187" s="148"/>
      <c r="D187" s="149" t="s">
        <v>265</v>
      </c>
      <c r="E187" s="145">
        <v>36000</v>
      </c>
      <c r="F187" s="142"/>
      <c r="G187" s="142"/>
      <c r="H187" s="142"/>
      <c r="I187" s="142"/>
      <c r="J187" s="139">
        <f t="shared" si="47"/>
        <v>0</v>
      </c>
      <c r="K187" s="147"/>
      <c r="L187" s="142"/>
      <c r="M187" s="143">
        <f t="shared" si="48"/>
        <v>36000</v>
      </c>
      <c r="N187" s="145"/>
      <c r="O187" s="145">
        <f t="shared" si="42"/>
        <v>0</v>
      </c>
      <c r="P187" s="145">
        <f t="shared" si="43"/>
        <v>0</v>
      </c>
      <c r="Q187" s="145">
        <f t="shared" si="44"/>
        <v>0</v>
      </c>
      <c r="R187" s="145">
        <f t="shared" si="45"/>
        <v>0</v>
      </c>
      <c r="S187" s="145"/>
      <c r="T187" s="145">
        <v>36000</v>
      </c>
      <c r="U187" s="143">
        <f t="shared" si="46"/>
        <v>0</v>
      </c>
      <c r="V187" s="93" t="s">
        <v>266</v>
      </c>
    </row>
    <row r="188" spans="1:22" ht="48.75" customHeight="1">
      <c r="A188" s="99"/>
      <c r="B188" s="99"/>
      <c r="C188" s="148"/>
      <c r="D188" s="149" t="s">
        <v>267</v>
      </c>
      <c r="E188" s="145">
        <v>40000</v>
      </c>
      <c r="F188" s="142"/>
      <c r="G188" s="142"/>
      <c r="H188" s="142"/>
      <c r="I188" s="142"/>
      <c r="J188" s="139">
        <f t="shared" si="47"/>
        <v>0</v>
      </c>
      <c r="K188" s="147"/>
      <c r="L188" s="142"/>
      <c r="M188" s="143">
        <f t="shared" si="48"/>
        <v>40000</v>
      </c>
      <c r="N188" s="145"/>
      <c r="O188" s="145">
        <f t="shared" si="42"/>
        <v>0</v>
      </c>
      <c r="P188" s="145">
        <f t="shared" si="43"/>
        <v>0</v>
      </c>
      <c r="Q188" s="145">
        <f t="shared" si="44"/>
        <v>0</v>
      </c>
      <c r="R188" s="145">
        <f t="shared" si="45"/>
        <v>0</v>
      </c>
      <c r="S188" s="163">
        <v>40000</v>
      </c>
      <c r="T188" s="145"/>
      <c r="U188" s="143">
        <f t="shared" si="46"/>
        <v>0</v>
      </c>
      <c r="V188" s="93" t="s">
        <v>268</v>
      </c>
    </row>
    <row r="189" spans="1:22" ht="40.5" customHeight="1">
      <c r="A189" s="99"/>
      <c r="B189" s="99"/>
      <c r="C189" s="148"/>
      <c r="D189" s="149" t="s">
        <v>269</v>
      </c>
      <c r="E189" s="145">
        <v>40000</v>
      </c>
      <c r="F189" s="142"/>
      <c r="G189" s="142"/>
      <c r="H189" s="142"/>
      <c r="I189" s="142"/>
      <c r="J189" s="139">
        <f t="shared" si="47"/>
        <v>0</v>
      </c>
      <c r="K189" s="147"/>
      <c r="L189" s="142"/>
      <c r="M189" s="143">
        <f t="shared" si="48"/>
        <v>40000</v>
      </c>
      <c r="N189" s="145"/>
      <c r="O189" s="145">
        <f t="shared" si="42"/>
        <v>0</v>
      </c>
      <c r="P189" s="145">
        <f t="shared" si="43"/>
        <v>0</v>
      </c>
      <c r="Q189" s="145">
        <f t="shared" si="44"/>
        <v>0</v>
      </c>
      <c r="R189" s="145">
        <f t="shared" si="45"/>
        <v>0</v>
      </c>
      <c r="S189" s="163">
        <v>40000</v>
      </c>
      <c r="T189" s="145"/>
      <c r="U189" s="143">
        <f t="shared" si="46"/>
        <v>0</v>
      </c>
      <c r="V189" s="93" t="s">
        <v>268</v>
      </c>
    </row>
    <row r="190" spans="1:22" ht="39.75" customHeight="1">
      <c r="A190" s="99"/>
      <c r="B190" s="99"/>
      <c r="C190" s="148"/>
      <c r="D190" s="149" t="s">
        <v>270</v>
      </c>
      <c r="E190" s="145">
        <v>40000</v>
      </c>
      <c r="F190" s="142"/>
      <c r="G190" s="142"/>
      <c r="H190" s="142"/>
      <c r="I190" s="142"/>
      <c r="J190" s="139">
        <f t="shared" si="47"/>
        <v>0</v>
      </c>
      <c r="K190" s="147"/>
      <c r="L190" s="142"/>
      <c r="M190" s="143">
        <f t="shared" si="48"/>
        <v>40000</v>
      </c>
      <c r="N190" s="145"/>
      <c r="O190" s="145">
        <f t="shared" si="42"/>
        <v>0</v>
      </c>
      <c r="P190" s="145">
        <f t="shared" si="43"/>
        <v>0</v>
      </c>
      <c r="Q190" s="145">
        <f t="shared" si="44"/>
        <v>0</v>
      </c>
      <c r="R190" s="145">
        <f t="shared" si="45"/>
        <v>0</v>
      </c>
      <c r="S190" s="163">
        <v>40000</v>
      </c>
      <c r="T190" s="145"/>
      <c r="U190" s="143">
        <f t="shared" si="46"/>
        <v>0</v>
      </c>
      <c r="V190" s="93" t="s">
        <v>268</v>
      </c>
    </row>
    <row r="191" spans="1:22" ht="40.5" customHeight="1">
      <c r="A191" s="99"/>
      <c r="B191" s="99"/>
      <c r="C191" s="148"/>
      <c r="D191" s="149" t="s">
        <v>271</v>
      </c>
      <c r="E191" s="145">
        <v>190000</v>
      </c>
      <c r="F191" s="142"/>
      <c r="G191" s="142"/>
      <c r="H191" s="142"/>
      <c r="I191" s="142"/>
      <c r="J191" s="139">
        <f t="shared" si="47"/>
        <v>0</v>
      </c>
      <c r="K191" s="147"/>
      <c r="L191" s="142"/>
      <c r="M191" s="143">
        <f t="shared" si="48"/>
        <v>190000</v>
      </c>
      <c r="N191" s="145"/>
      <c r="O191" s="145">
        <f t="shared" si="42"/>
        <v>0</v>
      </c>
      <c r="P191" s="145">
        <f t="shared" si="43"/>
        <v>0</v>
      </c>
      <c r="Q191" s="145">
        <f t="shared" si="44"/>
        <v>0</v>
      </c>
      <c r="R191" s="145">
        <f t="shared" si="45"/>
        <v>0</v>
      </c>
      <c r="S191" s="145">
        <v>100000</v>
      </c>
      <c r="T191" s="145">
        <v>90000</v>
      </c>
      <c r="U191" s="143">
        <f t="shared" si="46"/>
        <v>0</v>
      </c>
      <c r="V191" s="93" t="s">
        <v>250</v>
      </c>
    </row>
    <row r="192" spans="1:22" ht="28.5" customHeight="1">
      <c r="A192" s="99"/>
      <c r="B192" s="99"/>
      <c r="C192" s="148"/>
      <c r="D192" s="149" t="s">
        <v>272</v>
      </c>
      <c r="E192" s="145">
        <v>138000</v>
      </c>
      <c r="F192" s="142"/>
      <c r="G192" s="142"/>
      <c r="H192" s="142"/>
      <c r="I192" s="142"/>
      <c r="J192" s="139">
        <f t="shared" si="47"/>
        <v>0</v>
      </c>
      <c r="K192" s="147"/>
      <c r="L192" s="142"/>
      <c r="M192" s="143">
        <f t="shared" si="48"/>
        <v>138000</v>
      </c>
      <c r="N192" s="145"/>
      <c r="O192" s="145">
        <f t="shared" si="42"/>
        <v>0</v>
      </c>
      <c r="P192" s="145">
        <f t="shared" si="43"/>
        <v>0</v>
      </c>
      <c r="Q192" s="145">
        <f t="shared" si="44"/>
        <v>0</v>
      </c>
      <c r="R192" s="145">
        <f t="shared" si="45"/>
        <v>0</v>
      </c>
      <c r="S192" s="145">
        <v>70000</v>
      </c>
      <c r="T192" s="145">
        <v>68000</v>
      </c>
      <c r="U192" s="143">
        <f t="shared" si="46"/>
        <v>0</v>
      </c>
      <c r="V192" s="93" t="s">
        <v>250</v>
      </c>
    </row>
    <row r="193" spans="1:22" ht="26.25" customHeight="1">
      <c r="A193" s="99"/>
      <c r="B193" s="99"/>
      <c r="C193" s="148"/>
      <c r="D193" s="149" t="s">
        <v>273</v>
      </c>
      <c r="E193" s="145">
        <v>120000</v>
      </c>
      <c r="F193" s="142"/>
      <c r="G193" s="142"/>
      <c r="H193" s="142"/>
      <c r="I193" s="142"/>
      <c r="J193" s="139">
        <f t="shared" si="47"/>
        <v>0</v>
      </c>
      <c r="K193" s="147"/>
      <c r="L193" s="142"/>
      <c r="M193" s="143">
        <f t="shared" si="48"/>
        <v>120000</v>
      </c>
      <c r="N193" s="145"/>
      <c r="O193" s="145">
        <f t="shared" si="42"/>
        <v>0</v>
      </c>
      <c r="P193" s="145">
        <f t="shared" si="43"/>
        <v>0</v>
      </c>
      <c r="Q193" s="145">
        <f t="shared" si="44"/>
        <v>0</v>
      </c>
      <c r="R193" s="145">
        <f t="shared" si="45"/>
        <v>0</v>
      </c>
      <c r="S193" s="145">
        <v>60000</v>
      </c>
      <c r="T193" s="145">
        <v>60000</v>
      </c>
      <c r="U193" s="143">
        <f t="shared" si="46"/>
        <v>0</v>
      </c>
      <c r="V193" s="93" t="s">
        <v>250</v>
      </c>
    </row>
    <row r="194" spans="1:22" ht="30" customHeight="1">
      <c r="A194" s="99"/>
      <c r="B194" s="99"/>
      <c r="C194" s="148"/>
      <c r="D194" s="149" t="s">
        <v>274</v>
      </c>
      <c r="E194" s="145">
        <v>165000</v>
      </c>
      <c r="F194" s="142"/>
      <c r="G194" s="142"/>
      <c r="H194" s="142"/>
      <c r="I194" s="142"/>
      <c r="J194" s="139">
        <f t="shared" si="47"/>
        <v>0</v>
      </c>
      <c r="K194" s="147"/>
      <c r="L194" s="142"/>
      <c r="M194" s="143">
        <f t="shared" si="48"/>
        <v>165000</v>
      </c>
      <c r="N194" s="145"/>
      <c r="O194" s="145">
        <f t="shared" si="42"/>
        <v>0</v>
      </c>
      <c r="P194" s="145">
        <f t="shared" si="43"/>
        <v>0</v>
      </c>
      <c r="Q194" s="145">
        <f t="shared" si="44"/>
        <v>0</v>
      </c>
      <c r="R194" s="145">
        <f t="shared" si="45"/>
        <v>0</v>
      </c>
      <c r="S194" s="145">
        <v>90000</v>
      </c>
      <c r="T194" s="145">
        <v>75000</v>
      </c>
      <c r="U194" s="143">
        <f t="shared" si="46"/>
        <v>0</v>
      </c>
      <c r="V194" s="93" t="s">
        <v>275</v>
      </c>
    </row>
    <row r="195" spans="1:22" ht="58.5" customHeight="1">
      <c r="A195" s="99"/>
      <c r="B195" s="99"/>
      <c r="C195" s="148"/>
      <c r="D195" s="149" t="s">
        <v>276</v>
      </c>
      <c r="E195" s="145">
        <v>175000</v>
      </c>
      <c r="F195" s="142"/>
      <c r="G195" s="142"/>
      <c r="H195" s="142"/>
      <c r="I195" s="142"/>
      <c r="J195" s="139">
        <f t="shared" si="47"/>
        <v>0</v>
      </c>
      <c r="K195" s="147"/>
      <c r="L195" s="142"/>
      <c r="M195" s="143">
        <f t="shared" si="48"/>
        <v>175000</v>
      </c>
      <c r="N195" s="145"/>
      <c r="O195" s="145">
        <f t="shared" si="42"/>
        <v>0</v>
      </c>
      <c r="P195" s="145">
        <f t="shared" si="43"/>
        <v>0</v>
      </c>
      <c r="Q195" s="145">
        <f t="shared" si="44"/>
        <v>0</v>
      </c>
      <c r="R195" s="145">
        <f t="shared" si="45"/>
        <v>0</v>
      </c>
      <c r="S195" s="145">
        <v>100000</v>
      </c>
      <c r="T195" s="145">
        <v>75000</v>
      </c>
      <c r="U195" s="143">
        <f t="shared" si="46"/>
        <v>0</v>
      </c>
      <c r="V195" s="93" t="s">
        <v>250</v>
      </c>
    </row>
    <row r="196" spans="1:22" ht="28.5" customHeight="1">
      <c r="A196" s="99"/>
      <c r="B196" s="99"/>
      <c r="C196" s="148"/>
      <c r="D196" s="149" t="s">
        <v>277</v>
      </c>
      <c r="E196" s="145">
        <v>145000</v>
      </c>
      <c r="F196" s="142"/>
      <c r="G196" s="142"/>
      <c r="H196" s="142"/>
      <c r="I196" s="142"/>
      <c r="J196" s="139">
        <f t="shared" si="47"/>
        <v>0</v>
      </c>
      <c r="K196" s="147"/>
      <c r="L196" s="142"/>
      <c r="M196" s="143">
        <f t="shared" si="48"/>
        <v>145000</v>
      </c>
      <c r="N196" s="145"/>
      <c r="O196" s="145">
        <f t="shared" si="42"/>
        <v>0</v>
      </c>
      <c r="P196" s="145">
        <f t="shared" si="43"/>
        <v>0</v>
      </c>
      <c r="Q196" s="145">
        <f t="shared" si="44"/>
        <v>0</v>
      </c>
      <c r="R196" s="145">
        <f t="shared" si="45"/>
        <v>0</v>
      </c>
      <c r="S196" s="145">
        <v>75000</v>
      </c>
      <c r="T196" s="145">
        <v>70000</v>
      </c>
      <c r="U196" s="143">
        <f t="shared" si="46"/>
        <v>0</v>
      </c>
      <c r="V196" s="93" t="s">
        <v>250</v>
      </c>
    </row>
    <row r="197" spans="1:22" ht="28.5" customHeight="1">
      <c r="A197" s="99"/>
      <c r="B197" s="99"/>
      <c r="C197" s="148"/>
      <c r="D197" s="149" t="s">
        <v>278</v>
      </c>
      <c r="E197" s="145">
        <v>135000</v>
      </c>
      <c r="F197" s="142"/>
      <c r="G197" s="142"/>
      <c r="H197" s="142"/>
      <c r="I197" s="142"/>
      <c r="J197" s="139">
        <f t="shared" si="47"/>
        <v>0</v>
      </c>
      <c r="K197" s="147"/>
      <c r="L197" s="142"/>
      <c r="M197" s="143">
        <f t="shared" si="48"/>
        <v>135000</v>
      </c>
      <c r="N197" s="145"/>
      <c r="O197" s="145">
        <f t="shared" si="42"/>
        <v>0</v>
      </c>
      <c r="P197" s="145">
        <f t="shared" si="43"/>
        <v>0</v>
      </c>
      <c r="Q197" s="145">
        <f t="shared" si="44"/>
        <v>0</v>
      </c>
      <c r="R197" s="145">
        <f t="shared" si="45"/>
        <v>0</v>
      </c>
      <c r="S197" s="145">
        <v>65000</v>
      </c>
      <c r="T197" s="145">
        <v>70000</v>
      </c>
      <c r="U197" s="143">
        <f t="shared" si="46"/>
        <v>0</v>
      </c>
      <c r="V197" s="93" t="s">
        <v>250</v>
      </c>
    </row>
    <row r="198" spans="1:22" ht="27" customHeight="1">
      <c r="A198" s="99"/>
      <c r="B198" s="99"/>
      <c r="C198" s="148"/>
      <c r="D198" s="164" t="s">
        <v>143</v>
      </c>
      <c r="E198" s="145">
        <f>SUM(E156:E197)</f>
        <v>5253600</v>
      </c>
      <c r="F198" s="145">
        <f aca="true" t="shared" si="49" ref="F198:U198">SUM(F156:F197)</f>
        <v>0</v>
      </c>
      <c r="G198" s="145">
        <f t="shared" si="49"/>
        <v>0</v>
      </c>
      <c r="H198" s="145">
        <f t="shared" si="49"/>
        <v>0</v>
      </c>
      <c r="I198" s="145">
        <f t="shared" si="49"/>
        <v>0</v>
      </c>
      <c r="J198" s="145">
        <f t="shared" si="49"/>
        <v>0</v>
      </c>
      <c r="K198" s="145">
        <f t="shared" si="49"/>
        <v>0</v>
      </c>
      <c r="L198" s="145">
        <f t="shared" si="49"/>
        <v>0</v>
      </c>
      <c r="M198" s="145">
        <f t="shared" si="49"/>
        <v>5253600</v>
      </c>
      <c r="N198" s="145">
        <f t="shared" si="49"/>
        <v>724600</v>
      </c>
      <c r="O198" s="145">
        <f t="shared" si="49"/>
        <v>144920</v>
      </c>
      <c r="P198" s="145">
        <f t="shared" si="49"/>
        <v>217380</v>
      </c>
      <c r="Q198" s="145">
        <f t="shared" si="49"/>
        <v>217380</v>
      </c>
      <c r="R198" s="145">
        <f t="shared" si="49"/>
        <v>144920</v>
      </c>
      <c r="S198" s="145">
        <f t="shared" si="49"/>
        <v>2420000</v>
      </c>
      <c r="T198" s="145">
        <f t="shared" si="49"/>
        <v>1937000</v>
      </c>
      <c r="U198" s="145">
        <f t="shared" si="49"/>
        <v>172000</v>
      </c>
      <c r="V198" s="93"/>
    </row>
    <row r="199" spans="1:22" ht="65.25" customHeight="1">
      <c r="A199" s="99"/>
      <c r="B199" s="99"/>
      <c r="C199" s="165"/>
      <c r="D199" s="166" t="s">
        <v>283</v>
      </c>
      <c r="E199" s="93"/>
      <c r="F199" s="142"/>
      <c r="G199" s="142"/>
      <c r="H199" s="142"/>
      <c r="I199" s="142"/>
      <c r="J199" s="139"/>
      <c r="K199" s="147"/>
      <c r="L199" s="142"/>
      <c r="M199" s="143"/>
      <c r="N199" s="145"/>
      <c r="O199" s="145"/>
      <c r="P199" s="145"/>
      <c r="Q199" s="145">
        <f>N199*30%</f>
        <v>0</v>
      </c>
      <c r="R199" s="145">
        <f>N199*20%</f>
        <v>0</v>
      </c>
      <c r="S199" s="145"/>
      <c r="T199" s="145"/>
      <c r="U199" s="143">
        <f t="shared" si="46"/>
        <v>0</v>
      </c>
      <c r="V199" s="93"/>
    </row>
    <row r="200" spans="1:22" ht="39" customHeight="1">
      <c r="A200" s="99"/>
      <c r="B200" s="99"/>
      <c r="C200" s="148"/>
      <c r="D200" s="93" t="s">
        <v>284</v>
      </c>
      <c r="E200" s="145"/>
      <c r="F200" s="142"/>
      <c r="G200" s="142"/>
      <c r="H200" s="142"/>
      <c r="I200" s="142"/>
      <c r="J200" s="139">
        <f t="shared" si="47"/>
        <v>0</v>
      </c>
      <c r="K200" s="147"/>
      <c r="L200" s="142"/>
      <c r="M200" s="143">
        <f t="shared" si="48"/>
        <v>0</v>
      </c>
      <c r="N200" s="145"/>
      <c r="O200" s="145">
        <f t="shared" si="42"/>
        <v>0</v>
      </c>
      <c r="P200" s="145">
        <f aca="true" t="shared" si="50" ref="P200:P205">N200*30%</f>
        <v>0</v>
      </c>
      <c r="Q200" s="145">
        <f aca="true" t="shared" si="51" ref="Q200:Q205">N200*30%</f>
        <v>0</v>
      </c>
      <c r="R200" s="145">
        <f aca="true" t="shared" si="52" ref="R200:R205">N200*20%</f>
        <v>0</v>
      </c>
      <c r="S200" s="145"/>
      <c r="T200" s="145"/>
      <c r="U200" s="143">
        <f t="shared" si="46"/>
        <v>0</v>
      </c>
      <c r="V200" s="245" t="s">
        <v>285</v>
      </c>
    </row>
    <row r="201" spans="1:22" ht="30" customHeight="1">
      <c r="A201" s="99"/>
      <c r="B201" s="99"/>
      <c r="C201" s="148"/>
      <c r="D201" s="93" t="s">
        <v>286</v>
      </c>
      <c r="E201" s="145"/>
      <c r="F201" s="142"/>
      <c r="G201" s="142"/>
      <c r="H201" s="142"/>
      <c r="I201" s="142"/>
      <c r="J201" s="139">
        <f t="shared" si="47"/>
        <v>0</v>
      </c>
      <c r="K201" s="147"/>
      <c r="L201" s="142"/>
      <c r="M201" s="143">
        <f t="shared" si="48"/>
        <v>0</v>
      </c>
      <c r="N201" s="145"/>
      <c r="O201" s="145">
        <f t="shared" si="42"/>
        <v>0</v>
      </c>
      <c r="P201" s="145">
        <f t="shared" si="50"/>
        <v>0</v>
      </c>
      <c r="Q201" s="145">
        <f t="shared" si="51"/>
        <v>0</v>
      </c>
      <c r="R201" s="145">
        <f t="shared" si="52"/>
        <v>0</v>
      </c>
      <c r="S201" s="145"/>
      <c r="T201" s="145"/>
      <c r="U201" s="143">
        <f t="shared" si="46"/>
        <v>0</v>
      </c>
      <c r="V201" s="246"/>
    </row>
    <row r="202" spans="1:22" ht="25.5" customHeight="1">
      <c r="A202" s="99"/>
      <c r="B202" s="99"/>
      <c r="C202" s="148"/>
      <c r="D202" s="93" t="s">
        <v>287</v>
      </c>
      <c r="E202" s="145"/>
      <c r="F202" s="142"/>
      <c r="G202" s="142"/>
      <c r="H202" s="142"/>
      <c r="I202" s="142"/>
      <c r="J202" s="139">
        <f t="shared" si="47"/>
        <v>0</v>
      </c>
      <c r="K202" s="147"/>
      <c r="L202" s="142"/>
      <c r="M202" s="143">
        <f t="shared" si="48"/>
        <v>0</v>
      </c>
      <c r="N202" s="145"/>
      <c r="O202" s="145">
        <f t="shared" si="42"/>
        <v>0</v>
      </c>
      <c r="P202" s="145">
        <f t="shared" si="50"/>
        <v>0</v>
      </c>
      <c r="Q202" s="145">
        <f t="shared" si="51"/>
        <v>0</v>
      </c>
      <c r="R202" s="145">
        <f t="shared" si="52"/>
        <v>0</v>
      </c>
      <c r="S202" s="145"/>
      <c r="T202" s="145"/>
      <c r="U202" s="143">
        <f t="shared" si="46"/>
        <v>0</v>
      </c>
      <c r="V202" s="246"/>
    </row>
    <row r="203" spans="1:22" ht="34.5" customHeight="1">
      <c r="A203" s="99"/>
      <c r="B203" s="99"/>
      <c r="C203" s="148"/>
      <c r="D203" s="93" t="s">
        <v>288</v>
      </c>
      <c r="E203" s="145"/>
      <c r="F203" s="142"/>
      <c r="G203" s="142"/>
      <c r="H203" s="142"/>
      <c r="I203" s="142"/>
      <c r="J203" s="139">
        <f t="shared" si="47"/>
        <v>0</v>
      </c>
      <c r="K203" s="147"/>
      <c r="L203" s="142"/>
      <c r="M203" s="143">
        <f t="shared" si="48"/>
        <v>0</v>
      </c>
      <c r="N203" s="145"/>
      <c r="O203" s="145">
        <f t="shared" si="42"/>
        <v>0</v>
      </c>
      <c r="P203" s="145">
        <f t="shared" si="50"/>
        <v>0</v>
      </c>
      <c r="Q203" s="145">
        <f t="shared" si="51"/>
        <v>0</v>
      </c>
      <c r="R203" s="145">
        <f t="shared" si="52"/>
        <v>0</v>
      </c>
      <c r="S203" s="145"/>
      <c r="T203" s="145"/>
      <c r="U203" s="143">
        <f t="shared" si="46"/>
        <v>0</v>
      </c>
      <c r="V203" s="246"/>
    </row>
    <row r="204" spans="1:22" ht="34.5" customHeight="1">
      <c r="A204" s="99"/>
      <c r="B204" s="99"/>
      <c r="C204" s="148"/>
      <c r="D204" s="93" t="s">
        <v>289</v>
      </c>
      <c r="E204" s="145"/>
      <c r="F204" s="142"/>
      <c r="G204" s="142"/>
      <c r="H204" s="142"/>
      <c r="I204" s="142"/>
      <c r="J204" s="139">
        <f t="shared" si="47"/>
        <v>0</v>
      </c>
      <c r="K204" s="147"/>
      <c r="L204" s="142"/>
      <c r="M204" s="143">
        <f t="shared" si="48"/>
        <v>0</v>
      </c>
      <c r="N204" s="145"/>
      <c r="O204" s="145">
        <f t="shared" si="42"/>
        <v>0</v>
      </c>
      <c r="P204" s="145">
        <f t="shared" si="50"/>
        <v>0</v>
      </c>
      <c r="Q204" s="145">
        <f t="shared" si="51"/>
        <v>0</v>
      </c>
      <c r="R204" s="145">
        <f t="shared" si="52"/>
        <v>0</v>
      </c>
      <c r="S204" s="145"/>
      <c r="T204" s="145"/>
      <c r="U204" s="143">
        <f t="shared" si="46"/>
        <v>0</v>
      </c>
      <c r="V204" s="246"/>
    </row>
    <row r="205" spans="1:22" ht="38.25" customHeight="1">
      <c r="A205" s="99"/>
      <c r="B205" s="99"/>
      <c r="C205" s="148"/>
      <c r="D205" s="93" t="s">
        <v>290</v>
      </c>
      <c r="E205" s="145"/>
      <c r="F205" s="142"/>
      <c r="G205" s="142"/>
      <c r="H205" s="142"/>
      <c r="I205" s="142"/>
      <c r="J205" s="139">
        <f t="shared" si="47"/>
        <v>0</v>
      </c>
      <c r="K205" s="147"/>
      <c r="L205" s="142"/>
      <c r="M205" s="143">
        <f t="shared" si="48"/>
        <v>0</v>
      </c>
      <c r="N205" s="145"/>
      <c r="O205" s="145">
        <f t="shared" si="42"/>
        <v>0</v>
      </c>
      <c r="P205" s="145">
        <f t="shared" si="50"/>
        <v>0</v>
      </c>
      <c r="Q205" s="145">
        <f t="shared" si="51"/>
        <v>0</v>
      </c>
      <c r="R205" s="145">
        <f t="shared" si="52"/>
        <v>0</v>
      </c>
      <c r="S205" s="145"/>
      <c r="T205" s="145"/>
      <c r="U205" s="143">
        <f t="shared" si="46"/>
        <v>0</v>
      </c>
      <c r="V205" s="247"/>
    </row>
    <row r="206" spans="1:22" ht="40.5" customHeight="1">
      <c r="A206" s="156"/>
      <c r="B206" s="156"/>
      <c r="C206" s="140"/>
      <c r="D206" s="164" t="s">
        <v>143</v>
      </c>
      <c r="E206" s="142">
        <f>SUM(E200:E205)</f>
        <v>0</v>
      </c>
      <c r="F206" s="142">
        <f>SUM(F200:F205)</f>
        <v>0</v>
      </c>
      <c r="G206" s="142">
        <f>SUM(G200:G205)</f>
        <v>0</v>
      </c>
      <c r="H206" s="142">
        <f>SUM(H200:H205)</f>
        <v>0</v>
      </c>
      <c r="I206" s="142">
        <f>SUM(I200:I205)</f>
        <v>0</v>
      </c>
      <c r="J206" s="142">
        <f aca="true" t="shared" si="53" ref="J206:U206">SUM(J200:J205)</f>
        <v>0</v>
      </c>
      <c r="K206" s="142">
        <f t="shared" si="53"/>
        <v>0</v>
      </c>
      <c r="L206" s="142">
        <f t="shared" si="53"/>
        <v>0</v>
      </c>
      <c r="M206" s="142">
        <f t="shared" si="53"/>
        <v>0</v>
      </c>
      <c r="N206" s="142">
        <f t="shared" si="53"/>
        <v>0</v>
      </c>
      <c r="O206" s="142">
        <f t="shared" si="53"/>
        <v>0</v>
      </c>
      <c r="P206" s="142">
        <f t="shared" si="53"/>
        <v>0</v>
      </c>
      <c r="Q206" s="142">
        <f t="shared" si="53"/>
        <v>0</v>
      </c>
      <c r="R206" s="142">
        <f t="shared" si="53"/>
        <v>0</v>
      </c>
      <c r="S206" s="142">
        <f t="shared" si="53"/>
        <v>0</v>
      </c>
      <c r="T206" s="142">
        <f t="shared" si="53"/>
        <v>0</v>
      </c>
      <c r="U206" s="142">
        <f t="shared" si="53"/>
        <v>0</v>
      </c>
      <c r="V206" s="102"/>
    </row>
    <row r="207" spans="1:25" ht="55.5" customHeight="1">
      <c r="A207" s="99"/>
      <c r="B207" s="99"/>
      <c r="C207" s="148"/>
      <c r="D207" s="155" t="s">
        <v>153</v>
      </c>
      <c r="E207" s="145"/>
      <c r="F207" s="142"/>
      <c r="G207" s="142"/>
      <c r="H207" s="142"/>
      <c r="I207" s="142"/>
      <c r="J207" s="139"/>
      <c r="K207" s="147"/>
      <c r="L207" s="142"/>
      <c r="M207" s="143"/>
      <c r="N207" s="148"/>
      <c r="O207" s="145"/>
      <c r="P207" s="145"/>
      <c r="Q207" s="145">
        <f>N207*30%</f>
        <v>0</v>
      </c>
      <c r="R207" s="145">
        <f>N207*20%</f>
        <v>0</v>
      </c>
      <c r="S207" s="145"/>
      <c r="T207" s="145"/>
      <c r="U207" s="143">
        <f t="shared" si="46"/>
        <v>0</v>
      </c>
      <c r="V207" s="102"/>
      <c r="Y207" s="96">
        <f>J206-M206-S206-T206</f>
        <v>0</v>
      </c>
    </row>
    <row r="208" spans="1:22" ht="112.5" customHeight="1">
      <c r="A208" s="99"/>
      <c r="B208" s="99"/>
      <c r="C208" s="148"/>
      <c r="D208" s="99" t="s">
        <v>133</v>
      </c>
      <c r="E208" s="145">
        <v>2400</v>
      </c>
      <c r="F208" s="142"/>
      <c r="G208" s="142"/>
      <c r="H208" s="142"/>
      <c r="I208" s="142"/>
      <c r="J208" s="139">
        <f t="shared" si="47"/>
        <v>0</v>
      </c>
      <c r="K208" s="147"/>
      <c r="L208" s="142"/>
      <c r="M208" s="143">
        <f t="shared" si="48"/>
        <v>2400</v>
      </c>
      <c r="N208" s="145">
        <v>2400</v>
      </c>
      <c r="O208" s="145">
        <f t="shared" si="42"/>
        <v>480</v>
      </c>
      <c r="P208" s="145">
        <f>N208*30%</f>
        <v>720</v>
      </c>
      <c r="Q208" s="145">
        <f>N208*30%</f>
        <v>720</v>
      </c>
      <c r="R208" s="145">
        <f>N208*20%</f>
        <v>480</v>
      </c>
      <c r="S208" s="145"/>
      <c r="T208" s="145"/>
      <c r="U208" s="143">
        <f t="shared" si="46"/>
        <v>0</v>
      </c>
      <c r="V208" s="99" t="s">
        <v>134</v>
      </c>
    </row>
    <row r="209" spans="1:22" ht="38.25" customHeight="1">
      <c r="A209" s="99"/>
      <c r="B209" s="156"/>
      <c r="C209" s="140"/>
      <c r="D209" s="161" t="s">
        <v>143</v>
      </c>
      <c r="E209" s="142">
        <f>SUM(E208)</f>
        <v>2400</v>
      </c>
      <c r="F209" s="142">
        <f>SUM(F208)</f>
        <v>0</v>
      </c>
      <c r="G209" s="142">
        <f>SUM(G208)</f>
        <v>0</v>
      </c>
      <c r="H209" s="142">
        <f>SUM(H208)</f>
        <v>0</v>
      </c>
      <c r="I209" s="142">
        <f>SUM(I208)</f>
        <v>0</v>
      </c>
      <c r="J209" s="142">
        <f aca="true" t="shared" si="54" ref="J209:U209">SUM(J208)</f>
        <v>0</v>
      </c>
      <c r="K209" s="142">
        <f t="shared" si="54"/>
        <v>0</v>
      </c>
      <c r="L209" s="142">
        <f t="shared" si="54"/>
        <v>0</v>
      </c>
      <c r="M209" s="142">
        <f t="shared" si="54"/>
        <v>2400</v>
      </c>
      <c r="N209" s="142">
        <f t="shared" si="54"/>
        <v>2400</v>
      </c>
      <c r="O209" s="142">
        <f t="shared" si="54"/>
        <v>480</v>
      </c>
      <c r="P209" s="142">
        <f t="shared" si="54"/>
        <v>720</v>
      </c>
      <c r="Q209" s="142">
        <f t="shared" si="54"/>
        <v>720</v>
      </c>
      <c r="R209" s="142">
        <f t="shared" si="54"/>
        <v>480</v>
      </c>
      <c r="S209" s="142">
        <f t="shared" si="54"/>
        <v>0</v>
      </c>
      <c r="T209" s="142">
        <f t="shared" si="54"/>
        <v>0</v>
      </c>
      <c r="U209" s="142">
        <f t="shared" si="54"/>
        <v>0</v>
      </c>
      <c r="V209" s="142"/>
    </row>
    <row r="210" spans="1:22" ht="59.25" customHeight="1">
      <c r="A210" s="99"/>
      <c r="B210" s="99"/>
      <c r="C210" s="148"/>
      <c r="D210" s="167" t="s">
        <v>424</v>
      </c>
      <c r="E210" s="148"/>
      <c r="F210" s="142"/>
      <c r="G210" s="142"/>
      <c r="H210" s="142"/>
      <c r="I210" s="142"/>
      <c r="J210" s="139"/>
      <c r="K210" s="147"/>
      <c r="L210" s="142"/>
      <c r="M210" s="143"/>
      <c r="N210" s="145"/>
      <c r="O210" s="145"/>
      <c r="P210" s="145"/>
      <c r="Q210" s="145">
        <f>N210*30%</f>
        <v>0</v>
      </c>
      <c r="R210" s="145">
        <f>N210*20%</f>
        <v>0</v>
      </c>
      <c r="S210" s="145"/>
      <c r="T210" s="145"/>
      <c r="U210" s="143">
        <f t="shared" si="46"/>
        <v>0</v>
      </c>
      <c r="V210" s="106"/>
    </row>
    <row r="211" spans="1:22" ht="110.25" customHeight="1">
      <c r="A211" s="99"/>
      <c r="B211" s="99"/>
      <c r="C211" s="148"/>
      <c r="D211" s="168" t="s">
        <v>419</v>
      </c>
      <c r="E211" s="148"/>
      <c r="F211" s="142"/>
      <c r="G211" s="142"/>
      <c r="H211" s="142"/>
      <c r="I211" s="142"/>
      <c r="J211" s="139">
        <f t="shared" si="47"/>
        <v>0</v>
      </c>
      <c r="K211" s="147"/>
      <c r="L211" s="142"/>
      <c r="M211" s="143">
        <f t="shared" si="48"/>
        <v>0</v>
      </c>
      <c r="N211" s="145"/>
      <c r="O211" s="145"/>
      <c r="P211" s="145"/>
      <c r="Q211" s="145"/>
      <c r="R211" s="148"/>
      <c r="S211" s="145"/>
      <c r="T211" s="145"/>
      <c r="U211" s="143">
        <f t="shared" si="46"/>
        <v>0</v>
      </c>
      <c r="V211" s="106"/>
    </row>
    <row r="212" spans="1:22" ht="108.75" customHeight="1">
      <c r="A212" s="99"/>
      <c r="B212" s="99"/>
      <c r="C212" s="148"/>
      <c r="D212" s="104" t="s">
        <v>420</v>
      </c>
      <c r="E212" s="148">
        <v>6500</v>
      </c>
      <c r="F212" s="142"/>
      <c r="G212" s="142"/>
      <c r="H212" s="142"/>
      <c r="I212" s="142"/>
      <c r="J212" s="139">
        <f t="shared" si="47"/>
        <v>0</v>
      </c>
      <c r="K212" s="147"/>
      <c r="L212" s="142"/>
      <c r="M212" s="143">
        <f t="shared" si="48"/>
        <v>6500</v>
      </c>
      <c r="N212" s="145">
        <v>6500</v>
      </c>
      <c r="O212" s="145">
        <f>M212*20%</f>
        <v>1300</v>
      </c>
      <c r="P212" s="145">
        <f>M212*30%</f>
        <v>1950</v>
      </c>
      <c r="Q212" s="145">
        <f>M212*30%</f>
        <v>1950</v>
      </c>
      <c r="R212" s="148">
        <f>M212*20%</f>
        <v>1300</v>
      </c>
      <c r="S212" s="145"/>
      <c r="T212" s="145"/>
      <c r="U212" s="143">
        <f t="shared" si="46"/>
        <v>0</v>
      </c>
      <c r="V212" s="106"/>
    </row>
    <row r="213" spans="1:22" ht="69" customHeight="1">
      <c r="A213" s="99"/>
      <c r="B213" s="99"/>
      <c r="C213" s="148"/>
      <c r="D213" s="104" t="s">
        <v>421</v>
      </c>
      <c r="E213" s="148">
        <v>3500</v>
      </c>
      <c r="F213" s="142"/>
      <c r="G213" s="142"/>
      <c r="H213" s="142"/>
      <c r="I213" s="142"/>
      <c r="J213" s="139">
        <f t="shared" si="47"/>
        <v>0</v>
      </c>
      <c r="K213" s="147"/>
      <c r="L213" s="142"/>
      <c r="M213" s="143">
        <f t="shared" si="48"/>
        <v>3500</v>
      </c>
      <c r="N213" s="145">
        <v>3500</v>
      </c>
      <c r="O213" s="145">
        <f>M213*20%</f>
        <v>700</v>
      </c>
      <c r="P213" s="145">
        <f>M213*30%</f>
        <v>1050</v>
      </c>
      <c r="Q213" s="145">
        <f>M213*30%</f>
        <v>1050</v>
      </c>
      <c r="R213" s="148">
        <f>M213*20%</f>
        <v>700</v>
      </c>
      <c r="S213" s="145"/>
      <c r="T213" s="145"/>
      <c r="U213" s="143">
        <f t="shared" si="46"/>
        <v>0</v>
      </c>
      <c r="V213" s="106"/>
    </row>
    <row r="214" spans="1:22" ht="72.75" customHeight="1">
      <c r="A214" s="99"/>
      <c r="B214" s="99"/>
      <c r="C214" s="148"/>
      <c r="D214" s="104" t="s">
        <v>422</v>
      </c>
      <c r="E214" s="148">
        <v>6700</v>
      </c>
      <c r="F214" s="142"/>
      <c r="G214" s="142"/>
      <c r="H214" s="142"/>
      <c r="I214" s="142"/>
      <c r="J214" s="139">
        <f t="shared" si="47"/>
        <v>0</v>
      </c>
      <c r="K214" s="147"/>
      <c r="L214" s="142"/>
      <c r="M214" s="143">
        <f t="shared" si="48"/>
        <v>6700</v>
      </c>
      <c r="N214" s="145">
        <v>6700</v>
      </c>
      <c r="O214" s="145">
        <f>M214*20%</f>
        <v>1340</v>
      </c>
      <c r="P214" s="145">
        <f>M214*30%</f>
        <v>2010</v>
      </c>
      <c r="Q214" s="145">
        <f>M214*30%</f>
        <v>2010</v>
      </c>
      <c r="R214" s="148">
        <f>M214*20%</f>
        <v>1340</v>
      </c>
      <c r="S214" s="145"/>
      <c r="T214" s="145"/>
      <c r="U214" s="143">
        <f t="shared" si="46"/>
        <v>0</v>
      </c>
      <c r="V214" s="106"/>
    </row>
    <row r="215" spans="1:22" ht="69" customHeight="1">
      <c r="A215" s="99"/>
      <c r="B215" s="99"/>
      <c r="C215" s="148"/>
      <c r="D215" s="104" t="s">
        <v>423</v>
      </c>
      <c r="E215" s="148">
        <v>3000</v>
      </c>
      <c r="F215" s="142"/>
      <c r="G215" s="142"/>
      <c r="H215" s="142"/>
      <c r="I215" s="142"/>
      <c r="J215" s="139">
        <f t="shared" si="47"/>
        <v>0</v>
      </c>
      <c r="K215" s="147"/>
      <c r="L215" s="142"/>
      <c r="M215" s="143">
        <f t="shared" si="48"/>
        <v>3000</v>
      </c>
      <c r="N215" s="145">
        <v>3000</v>
      </c>
      <c r="O215" s="145">
        <f>M215*20%</f>
        <v>600</v>
      </c>
      <c r="P215" s="145">
        <f>M215*30%</f>
        <v>900</v>
      </c>
      <c r="Q215" s="145">
        <f>M215*30%</f>
        <v>900</v>
      </c>
      <c r="R215" s="148">
        <f>M215*20%</f>
        <v>600</v>
      </c>
      <c r="S215" s="145"/>
      <c r="T215" s="145"/>
      <c r="U215" s="143">
        <f t="shared" si="46"/>
        <v>0</v>
      </c>
      <c r="V215" s="106"/>
    </row>
    <row r="216" spans="1:22" ht="86.25" customHeight="1">
      <c r="A216" s="99"/>
      <c r="B216" s="99"/>
      <c r="C216" s="148"/>
      <c r="D216" s="169" t="s">
        <v>143</v>
      </c>
      <c r="E216" s="145">
        <f>SUM(E211:E215)</f>
        <v>19700</v>
      </c>
      <c r="F216" s="145">
        <f>SUM(F211:F215)</f>
        <v>0</v>
      </c>
      <c r="G216" s="145">
        <f>SUM(G211:G215)</f>
        <v>0</v>
      </c>
      <c r="H216" s="145">
        <f>SUM(H211:H215)</f>
        <v>0</v>
      </c>
      <c r="I216" s="145">
        <f>SUM(I211:I215)</f>
        <v>0</v>
      </c>
      <c r="J216" s="145">
        <f aca="true" t="shared" si="55" ref="J216:U216">SUM(J211:J215)</f>
        <v>0</v>
      </c>
      <c r="K216" s="145">
        <f t="shared" si="55"/>
        <v>0</v>
      </c>
      <c r="L216" s="145">
        <f t="shared" si="55"/>
        <v>0</v>
      </c>
      <c r="M216" s="145">
        <f t="shared" si="55"/>
        <v>19700</v>
      </c>
      <c r="N216" s="145">
        <f t="shared" si="55"/>
        <v>19700</v>
      </c>
      <c r="O216" s="145">
        <f t="shared" si="55"/>
        <v>3940</v>
      </c>
      <c r="P216" s="145">
        <f t="shared" si="55"/>
        <v>5910</v>
      </c>
      <c r="Q216" s="145">
        <f t="shared" si="55"/>
        <v>5910</v>
      </c>
      <c r="R216" s="145">
        <f t="shared" si="55"/>
        <v>3940</v>
      </c>
      <c r="S216" s="145">
        <f t="shared" si="55"/>
        <v>0</v>
      </c>
      <c r="T216" s="145">
        <f t="shared" si="55"/>
        <v>0</v>
      </c>
      <c r="U216" s="145">
        <f t="shared" si="55"/>
        <v>0</v>
      </c>
      <c r="V216" s="106"/>
    </row>
    <row r="217" spans="1:22" ht="35.25" customHeight="1">
      <c r="A217" s="99"/>
      <c r="B217" s="99"/>
      <c r="C217" s="148"/>
      <c r="D217" s="161" t="s">
        <v>2</v>
      </c>
      <c r="E217" s="142"/>
      <c r="F217" s="142"/>
      <c r="G217" s="142"/>
      <c r="H217" s="142"/>
      <c r="I217" s="142"/>
      <c r="J217" s="139">
        <f t="shared" si="47"/>
        <v>0</v>
      </c>
      <c r="K217" s="147"/>
      <c r="L217" s="142"/>
      <c r="M217" s="143">
        <f t="shared" si="48"/>
        <v>0</v>
      </c>
      <c r="N217" s="142"/>
      <c r="O217" s="142"/>
      <c r="P217" s="145"/>
      <c r="Q217" s="145"/>
      <c r="R217" s="142"/>
      <c r="S217" s="142"/>
      <c r="T217" s="142"/>
      <c r="U217" s="143">
        <f t="shared" si="46"/>
        <v>0</v>
      </c>
      <c r="V217" s="102"/>
    </row>
    <row r="218" spans="1:22" ht="243" customHeight="1">
      <c r="A218" s="99"/>
      <c r="B218" s="99"/>
      <c r="C218" s="148"/>
      <c r="D218" s="104" t="s">
        <v>1</v>
      </c>
      <c r="E218" s="148">
        <v>300000</v>
      </c>
      <c r="F218" s="142"/>
      <c r="G218" s="142"/>
      <c r="H218" s="142"/>
      <c r="I218" s="142"/>
      <c r="J218" s="139">
        <f t="shared" si="47"/>
        <v>0</v>
      </c>
      <c r="K218" s="147"/>
      <c r="L218" s="142"/>
      <c r="M218" s="143">
        <f t="shared" si="48"/>
        <v>300000</v>
      </c>
      <c r="N218" s="142">
        <v>100000</v>
      </c>
      <c r="O218" s="145">
        <f>M218*20%</f>
        <v>60000</v>
      </c>
      <c r="P218" s="145">
        <f>M218*30%</f>
        <v>90000</v>
      </c>
      <c r="Q218" s="145">
        <f>M218*30%</f>
        <v>90000</v>
      </c>
      <c r="R218" s="148">
        <f>M218*20%</f>
        <v>60000</v>
      </c>
      <c r="S218" s="142">
        <v>100000</v>
      </c>
      <c r="T218" s="142">
        <v>100000</v>
      </c>
      <c r="U218" s="143">
        <f t="shared" si="46"/>
        <v>0</v>
      </c>
      <c r="V218" s="104" t="s">
        <v>457</v>
      </c>
    </row>
    <row r="219" spans="1:22" ht="56.25" customHeight="1">
      <c r="A219" s="99"/>
      <c r="B219" s="99"/>
      <c r="C219" s="148"/>
      <c r="D219" s="161" t="s">
        <v>143</v>
      </c>
      <c r="E219" s="142">
        <f>SUM(E218)</f>
        <v>300000</v>
      </c>
      <c r="F219" s="142">
        <f>SUM(F218)</f>
        <v>0</v>
      </c>
      <c r="G219" s="142">
        <f>SUM(G218)</f>
        <v>0</v>
      </c>
      <c r="H219" s="142">
        <f>SUM(H218)</f>
        <v>0</v>
      </c>
      <c r="I219" s="142">
        <f>SUM(I218)</f>
        <v>0</v>
      </c>
      <c r="J219" s="142">
        <f aca="true" t="shared" si="56" ref="J219:U219">SUM(J218)</f>
        <v>0</v>
      </c>
      <c r="K219" s="142">
        <f t="shared" si="56"/>
        <v>0</v>
      </c>
      <c r="L219" s="142">
        <f t="shared" si="56"/>
        <v>0</v>
      </c>
      <c r="M219" s="142">
        <f t="shared" si="56"/>
        <v>300000</v>
      </c>
      <c r="N219" s="142">
        <f t="shared" si="56"/>
        <v>100000</v>
      </c>
      <c r="O219" s="142">
        <f t="shared" si="56"/>
        <v>60000</v>
      </c>
      <c r="P219" s="142">
        <f t="shared" si="56"/>
        <v>90000</v>
      </c>
      <c r="Q219" s="142">
        <f t="shared" si="56"/>
        <v>90000</v>
      </c>
      <c r="R219" s="142">
        <f t="shared" si="56"/>
        <v>60000</v>
      </c>
      <c r="S219" s="142">
        <f t="shared" si="56"/>
        <v>100000</v>
      </c>
      <c r="T219" s="142">
        <f t="shared" si="56"/>
        <v>100000</v>
      </c>
      <c r="U219" s="142">
        <f t="shared" si="56"/>
        <v>0</v>
      </c>
      <c r="V219" s="102"/>
    </row>
    <row r="220" spans="1:22" ht="54" customHeight="1">
      <c r="A220" s="99"/>
      <c r="B220" s="99"/>
      <c r="C220" s="148"/>
      <c r="D220" s="170" t="s">
        <v>150</v>
      </c>
      <c r="E220" s="145">
        <f aca="true" t="shared" si="57" ref="E220:U220">E14+E84+E91+E94+E110+E111+E131+E134+E154+E198+E216+V209+E219+E206</f>
        <v>21116693.5</v>
      </c>
      <c r="F220" s="145">
        <f t="shared" si="57"/>
        <v>355600</v>
      </c>
      <c r="G220" s="145">
        <f t="shared" si="57"/>
        <v>157961</v>
      </c>
      <c r="H220" s="145">
        <f t="shared" si="57"/>
        <v>0</v>
      </c>
      <c r="I220" s="145">
        <f t="shared" si="57"/>
        <v>30000</v>
      </c>
      <c r="J220" s="145">
        <f t="shared" si="57"/>
        <v>543561</v>
      </c>
      <c r="K220" s="145">
        <f t="shared" si="57"/>
        <v>0</v>
      </c>
      <c r="L220" s="145">
        <f t="shared" si="57"/>
        <v>0</v>
      </c>
      <c r="M220" s="145">
        <f t="shared" si="57"/>
        <v>20833132.5</v>
      </c>
      <c r="N220" s="145">
        <f t="shared" si="57"/>
        <v>6148300</v>
      </c>
      <c r="O220" s="145">
        <f t="shared" si="57"/>
        <v>1262460</v>
      </c>
      <c r="P220" s="145">
        <f t="shared" si="57"/>
        <v>1911690</v>
      </c>
      <c r="Q220" s="145">
        <f t="shared" si="57"/>
        <v>1911690</v>
      </c>
      <c r="R220" s="145">
        <f t="shared" si="57"/>
        <v>1262460</v>
      </c>
      <c r="S220" s="145">
        <f t="shared" si="57"/>
        <v>7252332.5</v>
      </c>
      <c r="T220" s="171">
        <f t="shared" si="57"/>
        <v>5935500</v>
      </c>
      <c r="U220" s="171">
        <f t="shared" si="57"/>
        <v>1497000</v>
      </c>
      <c r="V220" s="102"/>
    </row>
    <row r="221" ht="35.25" customHeight="1"/>
    <row r="222" spans="1:5" ht="13.5">
      <c r="A222" s="244"/>
      <c r="B222" s="244"/>
      <c r="C222" s="244"/>
      <c r="D222" s="244"/>
      <c r="E222" s="244"/>
    </row>
    <row r="223" ht="66" customHeight="1"/>
    <row r="225" spans="3:22" ht="14.25">
      <c r="C225" s="96"/>
      <c r="D225" s="241" t="s">
        <v>155</v>
      </c>
      <c r="E225" s="241"/>
      <c r="F225" s="242"/>
      <c r="G225" s="242"/>
      <c r="H225" s="242"/>
      <c r="I225" s="242"/>
      <c r="J225" s="242"/>
      <c r="K225" s="96"/>
      <c r="L225" s="96"/>
      <c r="M225" s="96"/>
      <c r="N225" s="96"/>
      <c r="O225" s="96"/>
      <c r="P225" s="96"/>
      <c r="Q225" s="96"/>
      <c r="R225" s="96"/>
      <c r="S225" s="96"/>
      <c r="T225" s="96"/>
      <c r="U225" s="96"/>
      <c r="V225" s="96"/>
    </row>
    <row r="226" ht="75" customHeight="1"/>
  </sheetData>
  <sheetProtection/>
  <mergeCells count="23">
    <mergeCell ref="E3:E5"/>
    <mergeCell ref="F3:J4"/>
    <mergeCell ref="B3:B5"/>
    <mergeCell ref="V200:V205"/>
    <mergeCell ref="K3:L3"/>
    <mergeCell ref="K4:K5"/>
    <mergeCell ref="S3:S4"/>
    <mergeCell ref="V3:V5"/>
    <mergeCell ref="N3:N4"/>
    <mergeCell ref="U3:U5"/>
    <mergeCell ref="T3:T4"/>
    <mergeCell ref="L4:L5"/>
    <mergeCell ref="O3:R3"/>
    <mergeCell ref="D1:U2"/>
    <mergeCell ref="A3:A5"/>
    <mergeCell ref="D225:E225"/>
    <mergeCell ref="F225:J225"/>
    <mergeCell ref="C3:C5"/>
    <mergeCell ref="A222:E222"/>
    <mergeCell ref="D3:D5"/>
    <mergeCell ref="M3:M5"/>
    <mergeCell ref="N5:R5"/>
  </mergeCells>
  <printOptions gridLines="1" horizontalCentered="1"/>
  <pageMargins left="0.7" right="0.7" top="0.75" bottom="0.75" header="0.3" footer="0.3"/>
  <pageSetup horizontalDpi="300" verticalDpi="300" orientation="landscape" paperSize="9" scale="35" r:id="rId1"/>
  <headerFooter alignWithMargins="0">
    <oddFooter>&amp;L&amp;8&amp;P&amp;R&amp;8&amp;F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67"/>
  <sheetViews>
    <sheetView zoomScalePageLayoutView="0" workbookViewId="0" topLeftCell="A25">
      <selection activeCell="A22" sqref="A22"/>
    </sheetView>
  </sheetViews>
  <sheetFormatPr defaultColWidth="7.8984375" defaultRowHeight="15"/>
  <cols>
    <col min="1" max="1" width="20.69921875" style="56" customWidth="1"/>
    <col min="2" max="2" width="14.296875" style="56" customWidth="1"/>
    <col min="3" max="3" width="11.19921875" style="56" customWidth="1"/>
    <col min="4" max="4" width="17.296875" style="56" customWidth="1"/>
    <col min="5" max="5" width="14.09765625" style="56" customWidth="1"/>
    <col min="6" max="10" width="7.8984375" style="56" customWidth="1"/>
    <col min="11" max="11" width="11.09765625" style="56" customWidth="1"/>
    <col min="12" max="16384" width="7.8984375" style="56" customWidth="1"/>
  </cols>
  <sheetData>
    <row r="1" spans="1:2" ht="13.5">
      <c r="A1" s="55"/>
      <c r="B1" s="55"/>
    </row>
    <row r="2" spans="1:5" ht="60" customHeight="1">
      <c r="A2" s="263" t="s">
        <v>521</v>
      </c>
      <c r="B2" s="263"/>
      <c r="C2" s="263"/>
      <c r="D2" s="263"/>
      <c r="E2" s="263"/>
    </row>
    <row r="3" spans="1:5" ht="54">
      <c r="A3" s="57" t="s">
        <v>304</v>
      </c>
      <c r="B3" s="58" t="s">
        <v>305</v>
      </c>
      <c r="C3" s="58" t="s">
        <v>511</v>
      </c>
      <c r="D3" s="58" t="s">
        <v>512</v>
      </c>
      <c r="E3" s="58" t="s">
        <v>306</v>
      </c>
    </row>
    <row r="4" spans="1:5" ht="24" customHeight="1">
      <c r="A4" s="59" t="s">
        <v>307</v>
      </c>
      <c r="B4" s="60" t="s">
        <v>308</v>
      </c>
      <c r="C4" s="60">
        <v>1</v>
      </c>
      <c r="D4" s="60">
        <v>2</v>
      </c>
      <c r="E4" s="60">
        <v>3</v>
      </c>
    </row>
    <row r="5" spans="1:5" ht="24" customHeight="1">
      <c r="A5" s="264" t="s">
        <v>309</v>
      </c>
      <c r="B5" s="265"/>
      <c r="C5" s="265"/>
      <c r="D5" s="265"/>
      <c r="E5" s="266"/>
    </row>
    <row r="6" spans="1:5" ht="35.25" customHeight="1">
      <c r="A6" s="80" t="s">
        <v>525</v>
      </c>
      <c r="B6" s="61" t="s">
        <v>310</v>
      </c>
      <c r="C6" s="65"/>
      <c r="D6" s="81">
        <v>40000</v>
      </c>
      <c r="E6" s="63">
        <f aca="true" t="shared" si="0" ref="E6:E14">D6-C6</f>
        <v>40000</v>
      </c>
    </row>
    <row r="7" spans="1:5" ht="35.25" customHeight="1">
      <c r="A7" s="79" t="s">
        <v>522</v>
      </c>
      <c r="B7" s="61" t="s">
        <v>310</v>
      </c>
      <c r="C7" s="65"/>
      <c r="D7" s="81">
        <v>75000</v>
      </c>
      <c r="E7" s="63">
        <f t="shared" si="0"/>
        <v>75000</v>
      </c>
    </row>
    <row r="8" spans="1:5" ht="42.75" customHeight="1">
      <c r="A8" s="136" t="s">
        <v>526</v>
      </c>
      <c r="B8" s="61" t="s">
        <v>310</v>
      </c>
      <c r="C8" s="62"/>
      <c r="D8" s="81">
        <v>60000</v>
      </c>
      <c r="E8" s="63">
        <f t="shared" si="0"/>
        <v>60000</v>
      </c>
    </row>
    <row r="9" spans="1:5" ht="35.25" customHeight="1">
      <c r="A9" s="79" t="s">
        <v>527</v>
      </c>
      <c r="B9" s="61" t="s">
        <v>310</v>
      </c>
      <c r="C9" s="62"/>
      <c r="D9" s="81">
        <v>68000</v>
      </c>
      <c r="E9" s="63">
        <f t="shared" si="0"/>
        <v>68000</v>
      </c>
    </row>
    <row r="10" spans="1:5" ht="35.25" customHeight="1">
      <c r="A10" s="79" t="s">
        <v>523</v>
      </c>
      <c r="B10" s="61" t="s">
        <v>310</v>
      </c>
      <c r="C10" s="65"/>
      <c r="D10" s="81">
        <v>60000</v>
      </c>
      <c r="E10" s="63">
        <f t="shared" si="0"/>
        <v>60000</v>
      </c>
    </row>
    <row r="11" spans="1:5" ht="35.25" customHeight="1">
      <c r="A11" s="79" t="s">
        <v>524</v>
      </c>
      <c r="B11" s="61" t="s">
        <v>310</v>
      </c>
      <c r="C11" s="65"/>
      <c r="D11" s="81">
        <v>60000</v>
      </c>
      <c r="E11" s="63">
        <f t="shared" si="0"/>
        <v>60000</v>
      </c>
    </row>
    <row r="12" spans="1:5" ht="35.25" customHeight="1">
      <c r="A12" s="136" t="s">
        <v>528</v>
      </c>
      <c r="B12" s="61" t="s">
        <v>310</v>
      </c>
      <c r="C12" s="62"/>
      <c r="D12" s="81">
        <v>50000</v>
      </c>
      <c r="E12" s="63">
        <f t="shared" si="0"/>
        <v>50000</v>
      </c>
    </row>
    <row r="13" spans="1:5" ht="35.25" customHeight="1">
      <c r="A13" s="79" t="s">
        <v>529</v>
      </c>
      <c r="B13" s="61" t="s">
        <v>310</v>
      </c>
      <c r="C13" s="65"/>
      <c r="D13" s="81">
        <v>30000</v>
      </c>
      <c r="E13" s="63">
        <f t="shared" si="0"/>
        <v>30000</v>
      </c>
    </row>
    <row r="14" spans="1:5" ht="35.25" customHeight="1">
      <c r="A14" s="79" t="s">
        <v>530</v>
      </c>
      <c r="B14" s="61" t="s">
        <v>310</v>
      </c>
      <c r="C14" s="62"/>
      <c r="D14" s="81">
        <v>80000</v>
      </c>
      <c r="E14" s="63">
        <f t="shared" si="0"/>
        <v>80000</v>
      </c>
    </row>
    <row r="15" spans="1:5" ht="35.25" customHeight="1">
      <c r="A15" s="79" t="s">
        <v>535</v>
      </c>
      <c r="B15" s="61" t="s">
        <v>310</v>
      </c>
      <c r="C15" s="64"/>
      <c r="D15" s="81">
        <v>40000</v>
      </c>
      <c r="E15" s="63">
        <f aca="true" t="shared" si="1" ref="E15:E65">D15-C15</f>
        <v>40000</v>
      </c>
    </row>
    <row r="16" spans="1:5" ht="35.25" customHeight="1">
      <c r="A16" s="79" t="s">
        <v>531</v>
      </c>
      <c r="B16" s="61" t="s">
        <v>310</v>
      </c>
      <c r="C16" s="65"/>
      <c r="D16" s="81">
        <v>60000</v>
      </c>
      <c r="E16" s="63">
        <f t="shared" si="1"/>
        <v>60000</v>
      </c>
    </row>
    <row r="17" spans="1:5" ht="35.25" customHeight="1">
      <c r="A17" s="80" t="s">
        <v>532</v>
      </c>
      <c r="B17" s="61" t="s">
        <v>310</v>
      </c>
      <c r="C17" s="65"/>
      <c r="D17" s="81">
        <v>40000</v>
      </c>
      <c r="E17" s="63">
        <f t="shared" si="1"/>
        <v>40000</v>
      </c>
    </row>
    <row r="18" spans="1:5" ht="35.25" customHeight="1">
      <c r="A18" s="79" t="s">
        <v>534</v>
      </c>
      <c r="B18" s="61" t="s">
        <v>310</v>
      </c>
      <c r="C18" s="65"/>
      <c r="D18" s="81">
        <v>60000</v>
      </c>
      <c r="E18" s="63">
        <f t="shared" si="1"/>
        <v>60000</v>
      </c>
    </row>
    <row r="19" spans="1:5" ht="35.25" customHeight="1">
      <c r="A19" s="79" t="s">
        <v>533</v>
      </c>
      <c r="B19" s="61" t="s">
        <v>310</v>
      </c>
      <c r="C19" s="65"/>
      <c r="D19" s="81">
        <v>40000</v>
      </c>
      <c r="E19" s="63">
        <f t="shared" si="1"/>
        <v>40000</v>
      </c>
    </row>
    <row r="20" spans="1:5" ht="35.25" customHeight="1">
      <c r="A20" s="79" t="s">
        <v>536</v>
      </c>
      <c r="B20" s="61" t="s">
        <v>310</v>
      </c>
      <c r="C20" s="65"/>
      <c r="D20" s="81">
        <v>57000</v>
      </c>
      <c r="E20" s="63">
        <f t="shared" si="1"/>
        <v>57000</v>
      </c>
    </row>
    <row r="21" spans="1:5" ht="35.25" customHeight="1">
      <c r="A21" s="79" t="s">
        <v>537</v>
      </c>
      <c r="B21" s="61" t="s">
        <v>310</v>
      </c>
      <c r="C21" s="65"/>
      <c r="D21" s="81">
        <v>40000</v>
      </c>
      <c r="E21" s="63">
        <f t="shared" si="1"/>
        <v>40000</v>
      </c>
    </row>
    <row r="22" spans="1:5" ht="35.25" customHeight="1">
      <c r="A22" s="79" t="s">
        <v>436</v>
      </c>
      <c r="B22" s="61" t="s">
        <v>310</v>
      </c>
      <c r="C22" s="65"/>
      <c r="D22" s="81">
        <v>50000</v>
      </c>
      <c r="E22" s="63">
        <f t="shared" si="1"/>
        <v>50000</v>
      </c>
    </row>
    <row r="23" spans="1:5" ht="55.5" customHeight="1">
      <c r="A23" s="79" t="s">
        <v>437</v>
      </c>
      <c r="B23" s="61" t="s">
        <v>310</v>
      </c>
      <c r="C23" s="65"/>
      <c r="D23" s="81">
        <v>45000</v>
      </c>
      <c r="E23" s="63">
        <f t="shared" si="1"/>
        <v>45000</v>
      </c>
    </row>
    <row r="24" spans="1:5" ht="53.25" customHeight="1">
      <c r="A24" s="79" t="s">
        <v>438</v>
      </c>
      <c r="B24" s="61" t="s">
        <v>310</v>
      </c>
      <c r="C24" s="65"/>
      <c r="D24" s="81">
        <v>50000</v>
      </c>
      <c r="E24" s="63">
        <f t="shared" si="1"/>
        <v>50000</v>
      </c>
    </row>
    <row r="25" spans="1:5" ht="35.25" customHeight="1">
      <c r="A25" s="79" t="s">
        <v>439</v>
      </c>
      <c r="B25" s="61" t="s">
        <v>310</v>
      </c>
      <c r="C25" s="65"/>
      <c r="D25" s="81">
        <v>40000</v>
      </c>
      <c r="E25" s="63">
        <f t="shared" si="1"/>
        <v>40000</v>
      </c>
    </row>
    <row r="26" spans="1:5" ht="35.25" customHeight="1">
      <c r="A26" s="79" t="s">
        <v>440</v>
      </c>
      <c r="B26" s="61" t="s">
        <v>310</v>
      </c>
      <c r="C26" s="65"/>
      <c r="D26" s="81">
        <v>60000</v>
      </c>
      <c r="E26" s="63">
        <f t="shared" si="1"/>
        <v>60000</v>
      </c>
    </row>
    <row r="27" spans="1:5" ht="35.25" customHeight="1">
      <c r="A27" s="79" t="s">
        <v>441</v>
      </c>
      <c r="B27" s="61" t="s">
        <v>310</v>
      </c>
      <c r="C27" s="65"/>
      <c r="D27" s="81">
        <v>70000</v>
      </c>
      <c r="E27" s="63">
        <f t="shared" si="1"/>
        <v>70000</v>
      </c>
    </row>
    <row r="28" spans="1:5" ht="35.25" customHeight="1">
      <c r="A28" s="79" t="s">
        <v>442</v>
      </c>
      <c r="B28" s="61" t="s">
        <v>310</v>
      </c>
      <c r="C28" s="65"/>
      <c r="D28" s="81">
        <v>50000</v>
      </c>
      <c r="E28" s="63">
        <f t="shared" si="1"/>
        <v>50000</v>
      </c>
    </row>
    <row r="29" spans="1:5" ht="35.25" customHeight="1">
      <c r="A29" s="79" t="s">
        <v>443</v>
      </c>
      <c r="B29" s="61" t="s">
        <v>310</v>
      </c>
      <c r="C29" s="65"/>
      <c r="D29" s="81">
        <v>15000</v>
      </c>
      <c r="E29" s="63">
        <f>D29-C29</f>
        <v>15000</v>
      </c>
    </row>
    <row r="30" spans="1:5" ht="35.25" customHeight="1">
      <c r="A30" s="79" t="s">
        <v>444</v>
      </c>
      <c r="B30" s="61" t="s">
        <v>310</v>
      </c>
      <c r="C30" s="65"/>
      <c r="D30" s="81">
        <v>110000</v>
      </c>
      <c r="E30" s="63">
        <f>D30-C30</f>
        <v>110000</v>
      </c>
    </row>
    <row r="31" spans="1:5" ht="35.25" customHeight="1">
      <c r="A31" s="79" t="s">
        <v>445</v>
      </c>
      <c r="B31" s="61" t="s">
        <v>310</v>
      </c>
      <c r="C31" s="65"/>
      <c r="D31" s="81">
        <v>80000</v>
      </c>
      <c r="E31" s="63">
        <f>D31-C31</f>
        <v>80000</v>
      </c>
    </row>
    <row r="32" spans="1:12" ht="35.25" customHeight="1">
      <c r="A32" s="76" t="s">
        <v>311</v>
      </c>
      <c r="B32" s="76"/>
      <c r="C32" s="77">
        <f>SUM(C10:C31)</f>
        <v>0</v>
      </c>
      <c r="D32" s="77">
        <f>SUM(D10:D31)</f>
        <v>1187000</v>
      </c>
      <c r="E32" s="77">
        <f>SUM(E10:E31)</f>
        <v>1187000</v>
      </c>
      <c r="I32" s="69"/>
      <c r="J32" s="69"/>
      <c r="K32" s="69"/>
      <c r="L32" s="69"/>
    </row>
    <row r="33" spans="1:12" ht="40.5" customHeight="1">
      <c r="A33" s="89" t="s">
        <v>312</v>
      </c>
      <c r="B33" s="70" t="s">
        <v>313</v>
      </c>
      <c r="C33" s="64"/>
      <c r="D33" s="64">
        <v>30000</v>
      </c>
      <c r="E33" s="63">
        <f t="shared" si="1"/>
        <v>30000</v>
      </c>
      <c r="I33" s="69"/>
      <c r="J33" s="1"/>
      <c r="K33" s="2"/>
      <c r="L33" s="69"/>
    </row>
    <row r="34" spans="1:12" ht="40.5" customHeight="1">
      <c r="A34" s="89" t="s">
        <v>314</v>
      </c>
      <c r="B34" s="70" t="s">
        <v>315</v>
      </c>
      <c r="C34" s="64"/>
      <c r="D34" s="64">
        <v>40000</v>
      </c>
      <c r="E34" s="63">
        <f t="shared" si="1"/>
        <v>40000</v>
      </c>
      <c r="I34" s="69"/>
      <c r="J34" s="1"/>
      <c r="K34" s="2"/>
      <c r="L34" s="69"/>
    </row>
    <row r="35" spans="1:12" ht="40.5" customHeight="1">
      <c r="A35" s="89" t="s">
        <v>316</v>
      </c>
      <c r="B35" s="70" t="s">
        <v>315</v>
      </c>
      <c r="C35" s="64"/>
      <c r="D35" s="64">
        <v>60000</v>
      </c>
      <c r="E35" s="63">
        <f t="shared" si="1"/>
        <v>60000</v>
      </c>
      <c r="I35" s="69"/>
      <c r="J35" s="1"/>
      <c r="K35" s="2"/>
      <c r="L35" s="69"/>
    </row>
    <row r="36" spans="1:12" ht="40.5" customHeight="1">
      <c r="A36" s="90" t="s">
        <v>317</v>
      </c>
      <c r="B36" s="70" t="s">
        <v>315</v>
      </c>
      <c r="C36" s="64"/>
      <c r="D36" s="64">
        <v>60000</v>
      </c>
      <c r="E36" s="63">
        <f t="shared" si="1"/>
        <v>60000</v>
      </c>
      <c r="I36" s="69"/>
      <c r="J36" s="1"/>
      <c r="K36" s="2"/>
      <c r="L36" s="69"/>
    </row>
    <row r="37" spans="1:12" ht="40.5" customHeight="1">
      <c r="A37" s="90" t="s">
        <v>318</v>
      </c>
      <c r="B37" s="70" t="s">
        <v>315</v>
      </c>
      <c r="C37" s="64"/>
      <c r="D37" s="64">
        <v>100000</v>
      </c>
      <c r="E37" s="63">
        <f t="shared" si="1"/>
        <v>100000</v>
      </c>
      <c r="I37" s="69"/>
      <c r="J37" s="1"/>
      <c r="K37" s="2"/>
      <c r="L37" s="69"/>
    </row>
    <row r="38" spans="1:12" ht="40.5" customHeight="1">
      <c r="A38" s="90" t="s">
        <v>319</v>
      </c>
      <c r="B38" s="70" t="s">
        <v>315</v>
      </c>
      <c r="C38" s="64"/>
      <c r="D38" s="64">
        <v>50000</v>
      </c>
      <c r="E38" s="63">
        <f t="shared" si="1"/>
        <v>50000</v>
      </c>
      <c r="I38" s="69"/>
      <c r="J38" s="1"/>
      <c r="K38" s="2"/>
      <c r="L38" s="69"/>
    </row>
    <row r="39" spans="1:12" ht="40.5" customHeight="1">
      <c r="A39" s="91" t="s">
        <v>446</v>
      </c>
      <c r="B39" s="70" t="s">
        <v>315</v>
      </c>
      <c r="C39" s="64"/>
      <c r="D39" s="64">
        <v>100000</v>
      </c>
      <c r="E39" s="63">
        <f>D39-C39</f>
        <v>100000</v>
      </c>
      <c r="I39" s="69"/>
      <c r="J39" s="1"/>
      <c r="K39" s="71"/>
      <c r="L39" s="69"/>
    </row>
    <row r="40" spans="1:12" ht="40.5" customHeight="1">
      <c r="A40" s="90" t="s">
        <v>447</v>
      </c>
      <c r="B40" s="70" t="s">
        <v>315</v>
      </c>
      <c r="C40" s="64"/>
      <c r="D40" s="64">
        <v>50000</v>
      </c>
      <c r="E40" s="63">
        <f t="shared" si="1"/>
        <v>50000</v>
      </c>
      <c r="I40" s="69"/>
      <c r="J40" s="1"/>
      <c r="K40" s="2"/>
      <c r="L40" s="69"/>
    </row>
    <row r="41" spans="1:12" ht="40.5" customHeight="1">
      <c r="A41" s="90" t="s">
        <v>448</v>
      </c>
      <c r="B41" s="70" t="s">
        <v>315</v>
      </c>
      <c r="C41" s="64"/>
      <c r="D41" s="64">
        <v>50000</v>
      </c>
      <c r="E41" s="63">
        <f t="shared" si="1"/>
        <v>50000</v>
      </c>
      <c r="I41" s="69"/>
      <c r="J41" s="1"/>
      <c r="K41" s="2"/>
      <c r="L41" s="69"/>
    </row>
    <row r="42" spans="1:12" ht="40.5" customHeight="1">
      <c r="A42" s="90" t="s">
        <v>449</v>
      </c>
      <c r="B42" s="88" t="s">
        <v>315</v>
      </c>
      <c r="C42" s="65"/>
      <c r="D42" s="65">
        <v>50000</v>
      </c>
      <c r="E42" s="63">
        <f t="shared" si="1"/>
        <v>50000</v>
      </c>
      <c r="I42" s="69"/>
      <c r="J42" s="1"/>
      <c r="K42" s="71"/>
      <c r="L42" s="69"/>
    </row>
    <row r="43" spans="1:12" ht="31.5" customHeight="1">
      <c r="A43" s="91" t="s">
        <v>450</v>
      </c>
      <c r="B43" s="88" t="s">
        <v>315</v>
      </c>
      <c r="C43" s="65"/>
      <c r="D43" s="65">
        <v>50000</v>
      </c>
      <c r="E43" s="63">
        <f t="shared" si="1"/>
        <v>50000</v>
      </c>
      <c r="I43" s="69"/>
      <c r="J43" s="1"/>
      <c r="K43" s="71"/>
      <c r="L43" s="69"/>
    </row>
    <row r="44" spans="1:12" ht="31.5" customHeight="1">
      <c r="A44" s="91" t="s">
        <v>451</v>
      </c>
      <c r="B44" s="88" t="s">
        <v>315</v>
      </c>
      <c r="C44" s="65"/>
      <c r="D44" s="65">
        <v>50000</v>
      </c>
      <c r="E44" s="63">
        <f t="shared" si="1"/>
        <v>50000</v>
      </c>
      <c r="I44" s="69"/>
      <c r="J44" s="1"/>
      <c r="K44" s="71"/>
      <c r="L44" s="69"/>
    </row>
    <row r="45" spans="1:12" ht="31.5" customHeight="1">
      <c r="A45" s="91" t="s">
        <v>452</v>
      </c>
      <c r="B45" s="88" t="s">
        <v>315</v>
      </c>
      <c r="C45" s="65"/>
      <c r="D45" s="65">
        <v>99600</v>
      </c>
      <c r="E45" s="63">
        <f>D45-C45</f>
        <v>99600</v>
      </c>
      <c r="I45" s="69"/>
      <c r="J45" s="1"/>
      <c r="K45" s="71"/>
      <c r="L45" s="69"/>
    </row>
    <row r="46" spans="1:12" ht="50.25" customHeight="1">
      <c r="A46" s="91" t="s">
        <v>426</v>
      </c>
      <c r="B46" s="88" t="s">
        <v>339</v>
      </c>
      <c r="C46" s="65"/>
      <c r="D46" s="65">
        <v>40000</v>
      </c>
      <c r="E46" s="63">
        <f t="shared" si="1"/>
        <v>40000</v>
      </c>
      <c r="I46" s="69"/>
      <c r="J46" s="1"/>
      <c r="K46" s="71"/>
      <c r="L46" s="69"/>
    </row>
    <row r="47" spans="1:12" ht="27.75" customHeight="1">
      <c r="A47" s="76" t="s">
        <v>311</v>
      </c>
      <c r="B47" s="92"/>
      <c r="C47" s="77">
        <f>SUM(C33:C42)</f>
        <v>0</v>
      </c>
      <c r="D47" s="77">
        <f>SUM(D33:D46)</f>
        <v>829600</v>
      </c>
      <c r="E47" s="77">
        <f>SUM(E33:E46)</f>
        <v>829600</v>
      </c>
      <c r="I47" s="69"/>
      <c r="J47" s="1"/>
      <c r="K47" s="71"/>
      <c r="L47" s="69"/>
    </row>
    <row r="48" spans="1:12" ht="35.25" customHeight="1">
      <c r="A48" s="72" t="s">
        <v>320</v>
      </c>
      <c r="B48" s="58"/>
      <c r="C48" s="64"/>
      <c r="D48" s="64">
        <v>35000</v>
      </c>
      <c r="E48" s="63">
        <f t="shared" si="1"/>
        <v>35000</v>
      </c>
      <c r="I48" s="69"/>
      <c r="J48" s="69"/>
      <c r="K48" s="69"/>
      <c r="L48" s="69"/>
    </row>
    <row r="49" spans="1:12" ht="47.25" customHeight="1">
      <c r="A49" s="72" t="s">
        <v>321</v>
      </c>
      <c r="B49" s="58"/>
      <c r="C49" s="64"/>
      <c r="D49" s="64">
        <v>500000</v>
      </c>
      <c r="E49" s="63">
        <f t="shared" si="1"/>
        <v>500000</v>
      </c>
      <c r="I49" s="69"/>
      <c r="J49" s="69"/>
      <c r="K49" s="69"/>
      <c r="L49" s="69"/>
    </row>
    <row r="50" spans="1:12" ht="47.25" customHeight="1">
      <c r="A50" s="72" t="s">
        <v>322</v>
      </c>
      <c r="B50" s="58"/>
      <c r="C50" s="64"/>
      <c r="D50" s="64">
        <v>60000</v>
      </c>
      <c r="E50" s="63">
        <f t="shared" si="1"/>
        <v>60000</v>
      </c>
      <c r="I50" s="69"/>
      <c r="J50" s="69"/>
      <c r="K50" s="69"/>
      <c r="L50" s="69"/>
    </row>
    <row r="51" spans="1:12" ht="47.25" customHeight="1">
      <c r="A51" s="72" t="s">
        <v>323</v>
      </c>
      <c r="B51" s="58"/>
      <c r="C51" s="64"/>
      <c r="D51" s="64">
        <v>300000</v>
      </c>
      <c r="E51" s="63">
        <f t="shared" si="1"/>
        <v>300000</v>
      </c>
      <c r="I51" s="69"/>
      <c r="J51" s="69"/>
      <c r="K51" s="69"/>
      <c r="L51" s="69"/>
    </row>
    <row r="52" spans="1:12" ht="60" customHeight="1">
      <c r="A52" s="72" t="s">
        <v>324</v>
      </c>
      <c r="B52" s="58"/>
      <c r="C52" s="64"/>
      <c r="D52" s="64">
        <v>700000</v>
      </c>
      <c r="E52" s="63">
        <f t="shared" si="1"/>
        <v>700000</v>
      </c>
      <c r="I52" s="69"/>
      <c r="J52" s="69"/>
      <c r="K52" s="69"/>
      <c r="L52" s="69"/>
    </row>
    <row r="53" spans="1:5" ht="76.5" customHeight="1">
      <c r="A53" s="72" t="s">
        <v>325</v>
      </c>
      <c r="B53" s="58"/>
      <c r="C53" s="64"/>
      <c r="D53" s="64">
        <v>150000</v>
      </c>
      <c r="E53" s="63">
        <f t="shared" si="1"/>
        <v>150000</v>
      </c>
    </row>
    <row r="54" spans="1:5" ht="45.75" customHeight="1">
      <c r="A54" s="72" t="s">
        <v>326</v>
      </c>
      <c r="B54" s="73"/>
      <c r="C54" s="64"/>
      <c r="D54" s="64">
        <v>130000</v>
      </c>
      <c r="E54" s="63">
        <f t="shared" si="1"/>
        <v>130000</v>
      </c>
    </row>
    <row r="55" spans="1:5" ht="41.25" customHeight="1">
      <c r="A55" s="72" t="s">
        <v>327</v>
      </c>
      <c r="B55" s="73"/>
      <c r="C55" s="64"/>
      <c r="D55" s="64">
        <v>100000</v>
      </c>
      <c r="E55" s="63">
        <f t="shared" si="1"/>
        <v>100000</v>
      </c>
    </row>
    <row r="56" spans="1:5" ht="35.25" customHeight="1">
      <c r="A56" s="66" t="s">
        <v>311</v>
      </c>
      <c r="B56" s="67"/>
      <c r="C56" s="68">
        <f>C48+C49+C50+C51+C52+C53+C54+C55</f>
        <v>0</v>
      </c>
      <c r="D56" s="68">
        <f>D48+D49+D50+D51+D52+D53+D54+D55</f>
        <v>1975000</v>
      </c>
      <c r="E56" s="68">
        <f>E48+E49+E50+E51+E52+E53+E54+E55</f>
        <v>1975000</v>
      </c>
    </row>
    <row r="57" spans="1:5" ht="60.75" customHeight="1">
      <c r="A57" s="58" t="s">
        <v>328</v>
      </c>
      <c r="B57" s="58"/>
      <c r="C57" s="64"/>
      <c r="D57" s="64">
        <v>100000</v>
      </c>
      <c r="E57" s="63">
        <f t="shared" si="1"/>
        <v>100000</v>
      </c>
    </row>
    <row r="58" spans="1:5" ht="35.25" customHeight="1">
      <c r="A58" s="66" t="s">
        <v>329</v>
      </c>
      <c r="B58" s="67"/>
      <c r="C58" s="68">
        <f>C57</f>
        <v>0</v>
      </c>
      <c r="D58" s="68">
        <f>D57</f>
        <v>100000</v>
      </c>
      <c r="E58" s="68">
        <f>E57</f>
        <v>100000</v>
      </c>
    </row>
    <row r="59" spans="1:5" ht="35.25" customHeight="1">
      <c r="A59" s="90" t="s">
        <v>330</v>
      </c>
      <c r="B59" s="58"/>
      <c r="C59" s="64"/>
      <c r="D59" s="64">
        <v>150000</v>
      </c>
      <c r="E59" s="63">
        <f t="shared" si="1"/>
        <v>150000</v>
      </c>
    </row>
    <row r="60" spans="1:5" ht="35.25" customHeight="1">
      <c r="A60" s="90" t="s">
        <v>331</v>
      </c>
      <c r="B60" s="58"/>
      <c r="C60" s="64"/>
      <c r="D60" s="64">
        <v>100000</v>
      </c>
      <c r="E60" s="63">
        <f t="shared" si="1"/>
        <v>100000</v>
      </c>
    </row>
    <row r="61" spans="1:5" ht="35.25" customHeight="1">
      <c r="A61" s="90" t="s">
        <v>332</v>
      </c>
      <c r="B61" s="58"/>
      <c r="C61" s="64"/>
      <c r="D61" s="64">
        <v>120000</v>
      </c>
      <c r="E61" s="63">
        <f t="shared" si="1"/>
        <v>120000</v>
      </c>
    </row>
    <row r="62" spans="1:5" ht="35.25" customHeight="1">
      <c r="A62" s="90" t="s">
        <v>333</v>
      </c>
      <c r="B62" s="73"/>
      <c r="C62" s="64"/>
      <c r="D62" s="64">
        <v>60000</v>
      </c>
      <c r="E62" s="63">
        <f t="shared" si="1"/>
        <v>60000</v>
      </c>
    </row>
    <row r="63" spans="1:5" ht="35.25" customHeight="1">
      <c r="A63" s="90" t="s">
        <v>334</v>
      </c>
      <c r="B63" s="58"/>
      <c r="C63" s="64"/>
      <c r="D63" s="64">
        <v>60000</v>
      </c>
      <c r="E63" s="63">
        <f t="shared" si="1"/>
        <v>60000</v>
      </c>
    </row>
    <row r="64" spans="1:5" ht="48" customHeight="1">
      <c r="A64" s="90" t="s">
        <v>335</v>
      </c>
      <c r="B64" s="58"/>
      <c r="C64" s="64"/>
      <c r="D64" s="65">
        <v>60000</v>
      </c>
      <c r="E64" s="63">
        <f t="shared" si="1"/>
        <v>60000</v>
      </c>
    </row>
    <row r="65" spans="1:5" ht="48.75" customHeight="1">
      <c r="A65" s="90" t="s">
        <v>336</v>
      </c>
      <c r="B65" s="74" t="s">
        <v>337</v>
      </c>
      <c r="C65" s="64"/>
      <c r="D65" s="65">
        <v>100000</v>
      </c>
      <c r="E65" s="63">
        <f t="shared" si="1"/>
        <v>100000</v>
      </c>
    </row>
    <row r="66" spans="1:5" ht="25.5" customHeight="1">
      <c r="A66" s="66" t="s">
        <v>311</v>
      </c>
      <c r="B66" s="67"/>
      <c r="C66" s="68">
        <f>C59+C60+C61+C62+C63+C64+C65</f>
        <v>0</v>
      </c>
      <c r="D66" s="68">
        <f>D59+D60+D61+D62+D63+D64+D65</f>
        <v>650000</v>
      </c>
      <c r="E66" s="68">
        <f>E59+E60+E61+E62+E63+E64+E65</f>
        <v>650000</v>
      </c>
    </row>
    <row r="67" spans="1:5" ht="29.25" customHeight="1">
      <c r="A67" s="75" t="s">
        <v>338</v>
      </c>
      <c r="B67" s="76"/>
      <c r="C67" s="77">
        <f>C66+C58+C56+C47+C32</f>
        <v>0</v>
      </c>
      <c r="D67" s="77">
        <f>D66+D58+D56+D47+D32</f>
        <v>4741600</v>
      </c>
      <c r="E67" s="77">
        <f>E66+E58+E56+E47+E32</f>
        <v>4741600</v>
      </c>
    </row>
  </sheetData>
  <sheetProtection/>
  <mergeCells count="2">
    <mergeCell ref="A2:E2"/>
    <mergeCell ref="A5:E5"/>
  </mergeCells>
  <printOptions/>
  <pageMargins left="0.1968503937007874" right="0" top="0.7480314960629921" bottom="0.7480314960629921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E18"/>
  <sheetViews>
    <sheetView zoomScalePageLayoutView="0" workbookViewId="0" topLeftCell="B1">
      <selection activeCell="B1" sqref="A1:IV16384"/>
    </sheetView>
  </sheetViews>
  <sheetFormatPr defaultColWidth="8.796875" defaultRowHeight="15"/>
  <cols>
    <col min="1" max="1" width="4.3984375" style="50" customWidth="1"/>
    <col min="2" max="2" width="20.3984375" style="50" customWidth="1"/>
    <col min="3" max="3" width="25.8984375" style="50" customWidth="1"/>
    <col min="4" max="4" width="24.796875" style="50" customWidth="1"/>
    <col min="5" max="5" width="29.69921875" style="50" customWidth="1"/>
    <col min="6" max="16384" width="8.8984375" style="50" customWidth="1"/>
  </cols>
  <sheetData>
    <row r="3" spans="1:5" ht="39.75" customHeight="1">
      <c r="A3" s="267" t="s">
        <v>401</v>
      </c>
      <c r="B3" s="268"/>
      <c r="C3" s="268"/>
      <c r="D3" s="268"/>
      <c r="E3" s="269"/>
    </row>
    <row r="4" spans="1:5" ht="17.25">
      <c r="A4" s="270"/>
      <c r="B4" s="271"/>
      <c r="C4" s="271"/>
      <c r="D4" s="271"/>
      <c r="E4" s="272"/>
    </row>
    <row r="5" spans="1:5" ht="17.25">
      <c r="A5" s="83" t="s">
        <v>298</v>
      </c>
      <c r="B5" s="84" t="s">
        <v>402</v>
      </c>
      <c r="C5" s="85" t="s">
        <v>518</v>
      </c>
      <c r="D5" s="85" t="s">
        <v>520</v>
      </c>
      <c r="E5" s="85" t="s">
        <v>519</v>
      </c>
    </row>
    <row r="6" spans="1:5" ht="17.25">
      <c r="A6" s="83">
        <v>1</v>
      </c>
      <c r="B6" s="84" t="s">
        <v>403</v>
      </c>
      <c r="C6" s="132">
        <v>0</v>
      </c>
      <c r="D6" s="83">
        <v>0</v>
      </c>
      <c r="E6" s="83">
        <v>0</v>
      </c>
    </row>
    <row r="7" spans="1:5" ht="17.25">
      <c r="A7" s="83">
        <v>2</v>
      </c>
      <c r="B7" s="84" t="s">
        <v>404</v>
      </c>
      <c r="C7" s="132">
        <v>21</v>
      </c>
      <c r="D7" s="87">
        <v>174</v>
      </c>
      <c r="E7" s="87">
        <v>54</v>
      </c>
    </row>
    <row r="8" spans="1:5" ht="17.25">
      <c r="A8" s="83">
        <v>3</v>
      </c>
      <c r="B8" s="84" t="s">
        <v>405</v>
      </c>
      <c r="C8" s="131">
        <v>21</v>
      </c>
      <c r="D8" s="87">
        <v>174</v>
      </c>
      <c r="E8" s="87">
        <f>SUM(E7)</f>
        <v>54</v>
      </c>
    </row>
    <row r="11" spans="1:5" ht="53.25" customHeight="1">
      <c r="A11" s="82"/>
      <c r="B11" s="267" t="s">
        <v>406</v>
      </c>
      <c r="C11" s="268"/>
      <c r="D11" s="268"/>
      <c r="E11" s="269"/>
    </row>
    <row r="12" spans="1:5" ht="17.25">
      <c r="A12" s="270"/>
      <c r="B12" s="271"/>
      <c r="C12" s="271"/>
      <c r="D12" s="271"/>
      <c r="E12" s="272"/>
    </row>
    <row r="13" spans="1:5" ht="17.25">
      <c r="A13" s="83" t="s">
        <v>298</v>
      </c>
      <c r="B13" s="84" t="s">
        <v>402</v>
      </c>
      <c r="C13" s="86" t="s">
        <v>413</v>
      </c>
      <c r="D13" s="86" t="s">
        <v>510</v>
      </c>
      <c r="E13" s="86" t="s">
        <v>508</v>
      </c>
    </row>
    <row r="14" spans="1:5" ht="17.25">
      <c r="A14" s="83">
        <v>1</v>
      </c>
      <c r="B14" s="84" t="s">
        <v>408</v>
      </c>
      <c r="C14" s="133">
        <v>1.29</v>
      </c>
      <c r="D14" s="133">
        <v>1.59</v>
      </c>
      <c r="E14" s="133">
        <v>1.06</v>
      </c>
    </row>
    <row r="15" spans="1:5" ht="17.25">
      <c r="A15" s="83">
        <v>2</v>
      </c>
      <c r="B15" s="84" t="s">
        <v>409</v>
      </c>
      <c r="C15" s="133">
        <v>0.33</v>
      </c>
      <c r="D15" s="133">
        <v>2.52</v>
      </c>
      <c r="E15" s="133">
        <v>2.1</v>
      </c>
    </row>
    <row r="16" spans="1:5" ht="17.25">
      <c r="A16" s="83">
        <v>3</v>
      </c>
      <c r="B16" s="84" t="s">
        <v>410</v>
      </c>
      <c r="C16" s="133">
        <v>1.1</v>
      </c>
      <c r="D16" s="133">
        <v>1.2</v>
      </c>
      <c r="E16" s="133">
        <v>1.1</v>
      </c>
    </row>
    <row r="17" spans="1:5" ht="17.25">
      <c r="A17" s="83">
        <v>4</v>
      </c>
      <c r="B17" s="84" t="s">
        <v>411</v>
      </c>
      <c r="C17" s="133">
        <v>0</v>
      </c>
      <c r="D17" s="133">
        <v>0</v>
      </c>
      <c r="E17" s="133">
        <v>0</v>
      </c>
    </row>
    <row r="18" spans="1:5" ht="17.25">
      <c r="A18" s="83">
        <v>5</v>
      </c>
      <c r="B18" s="84" t="s">
        <v>412</v>
      </c>
      <c r="C18" s="133">
        <v>0.5</v>
      </c>
      <c r="D18" s="133">
        <v>1.67</v>
      </c>
      <c r="E18" s="133">
        <v>1.39</v>
      </c>
    </row>
  </sheetData>
  <sheetProtection/>
  <mergeCells count="4">
    <mergeCell ref="A3:E3"/>
    <mergeCell ref="A4:E4"/>
    <mergeCell ref="B11:E11"/>
    <mergeCell ref="A12:E12"/>
  </mergeCells>
  <printOptions/>
  <pageMargins left="0.1968503937007874" right="0" top="0.7480314960629921" bottom="0.7480314960629921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E18"/>
  <sheetViews>
    <sheetView zoomScalePageLayoutView="0" workbookViewId="0" topLeftCell="A4">
      <selection activeCell="D22" sqref="D22"/>
    </sheetView>
  </sheetViews>
  <sheetFormatPr defaultColWidth="8.796875" defaultRowHeight="15"/>
  <cols>
    <col min="1" max="1" width="4.3984375" style="50" customWidth="1"/>
    <col min="2" max="2" width="20.3984375" style="50" customWidth="1"/>
    <col min="3" max="3" width="25.8984375" style="50" customWidth="1"/>
    <col min="4" max="4" width="24.796875" style="50" customWidth="1"/>
    <col min="5" max="5" width="29.69921875" style="50" customWidth="1"/>
    <col min="6" max="16384" width="8.8984375" style="50" customWidth="1"/>
  </cols>
  <sheetData>
    <row r="3" spans="1:5" ht="39.75" customHeight="1">
      <c r="A3" s="267" t="s">
        <v>401</v>
      </c>
      <c r="B3" s="268"/>
      <c r="C3" s="268"/>
      <c r="D3" s="268"/>
      <c r="E3" s="269"/>
    </row>
    <row r="4" spans="1:5" ht="17.25">
      <c r="A4" s="270"/>
      <c r="B4" s="271"/>
      <c r="C4" s="271"/>
      <c r="D4" s="271"/>
      <c r="E4" s="272"/>
    </row>
    <row r="5" spans="1:5" ht="17.25">
      <c r="A5" s="83" t="s">
        <v>298</v>
      </c>
      <c r="B5" s="84" t="s">
        <v>402</v>
      </c>
      <c r="C5" s="85" t="s">
        <v>518</v>
      </c>
      <c r="D5" s="85" t="s">
        <v>520</v>
      </c>
      <c r="E5" s="85" t="s">
        <v>519</v>
      </c>
    </row>
    <row r="6" spans="1:5" ht="17.25">
      <c r="A6" s="83">
        <v>1</v>
      </c>
      <c r="B6" s="84" t="s">
        <v>403</v>
      </c>
      <c r="C6" s="82"/>
      <c r="D6" s="82"/>
      <c r="E6" s="82"/>
    </row>
    <row r="7" spans="1:5" ht="17.25">
      <c r="A7" s="83">
        <v>2</v>
      </c>
      <c r="B7" s="84" t="s">
        <v>404</v>
      </c>
      <c r="C7" s="82"/>
      <c r="D7" s="87">
        <v>162</v>
      </c>
      <c r="E7" s="87">
        <v>54</v>
      </c>
    </row>
    <row r="8" spans="1:5" ht="17.25">
      <c r="A8" s="83">
        <v>3</v>
      </c>
      <c r="B8" s="84" t="s">
        <v>405</v>
      </c>
      <c r="C8" s="82"/>
      <c r="D8" s="87">
        <f>SUM(D7)</f>
        <v>162</v>
      </c>
      <c r="E8" s="87">
        <f>SUM(E7)</f>
        <v>54</v>
      </c>
    </row>
    <row r="11" spans="1:5" ht="53.25" customHeight="1">
      <c r="A11" s="82"/>
      <c r="B11" s="267" t="s">
        <v>406</v>
      </c>
      <c r="C11" s="268"/>
      <c r="D11" s="268"/>
      <c r="E11" s="269"/>
    </row>
    <row r="12" spans="1:5" ht="17.25">
      <c r="A12" s="270"/>
      <c r="B12" s="271"/>
      <c r="C12" s="271"/>
      <c r="D12" s="271"/>
      <c r="E12" s="272"/>
    </row>
    <row r="13" spans="1:5" ht="17.25">
      <c r="A13" s="83" t="s">
        <v>298</v>
      </c>
      <c r="B13" s="84" t="s">
        <v>402</v>
      </c>
      <c r="C13" s="86" t="s">
        <v>413</v>
      </c>
      <c r="D13" s="86" t="s">
        <v>510</v>
      </c>
      <c r="E13" s="86" t="s">
        <v>508</v>
      </c>
    </row>
    <row r="14" spans="1:5" ht="17.25">
      <c r="A14" s="83">
        <v>1</v>
      </c>
      <c r="B14" s="84" t="s">
        <v>408</v>
      </c>
      <c r="C14" s="83">
        <v>0</v>
      </c>
      <c r="D14" s="83">
        <v>0</v>
      </c>
      <c r="E14" s="83">
        <v>0</v>
      </c>
    </row>
    <row r="15" spans="1:5" ht="17.25">
      <c r="A15" s="83">
        <v>2</v>
      </c>
      <c r="B15" s="84" t="s">
        <v>409</v>
      </c>
      <c r="C15" s="83">
        <v>0</v>
      </c>
      <c r="D15" s="83">
        <v>0</v>
      </c>
      <c r="E15" s="83">
        <v>0</v>
      </c>
    </row>
    <row r="16" spans="1:5" ht="17.25">
      <c r="A16" s="83">
        <v>3</v>
      </c>
      <c r="B16" s="84" t="s">
        <v>410</v>
      </c>
      <c r="C16" s="83">
        <v>0</v>
      </c>
      <c r="D16" s="83">
        <v>0</v>
      </c>
      <c r="E16" s="83">
        <v>0</v>
      </c>
    </row>
    <row r="17" spans="1:5" ht="17.25">
      <c r="A17" s="83">
        <v>4</v>
      </c>
      <c r="B17" s="84" t="s">
        <v>411</v>
      </c>
      <c r="C17" s="83">
        <v>0</v>
      </c>
      <c r="D17" s="83">
        <v>0</v>
      </c>
      <c r="E17" s="83">
        <v>0</v>
      </c>
    </row>
    <row r="18" spans="1:5" ht="17.25">
      <c r="A18" s="83">
        <v>5</v>
      </c>
      <c r="B18" s="84" t="s">
        <v>412</v>
      </c>
      <c r="C18" s="83">
        <v>0</v>
      </c>
      <c r="D18" s="83">
        <v>0</v>
      </c>
      <c r="E18" s="83">
        <v>0</v>
      </c>
    </row>
  </sheetData>
  <sheetProtection/>
  <mergeCells count="4">
    <mergeCell ref="A3:E3"/>
    <mergeCell ref="A4:E4"/>
    <mergeCell ref="B11:E11"/>
    <mergeCell ref="A12:E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Alina</cp:lastModifiedBy>
  <cp:lastPrinted>2018-06-12T11:21:05Z</cp:lastPrinted>
  <dcterms:created xsi:type="dcterms:W3CDTF">1999-06-15T07:19:13Z</dcterms:created>
  <dcterms:modified xsi:type="dcterms:W3CDTF">2019-05-23T10:36:54Z</dcterms:modified>
  <cp:category/>
  <cp:version/>
  <cp:contentType/>
  <cp:contentStatus/>
</cp:coreProperties>
</file>