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639" activeTab="1"/>
  </bookViews>
  <sheets>
    <sheet name="2017տարեկան" sheetId="11" r:id="rId1"/>
    <sheet name="ap-12" sheetId="12" r:id="rId2"/>
  </sheets>
  <definedNames>
    <definedName name="_xlnm.Print_Titles" localSheetId="0">'2017տարեկան'!$A:$B,'2017տարեկան'!$10:$10</definedName>
  </definedNames>
  <calcPr calcId="125725"/>
</workbook>
</file>

<file path=xl/calcChain.xml><?xml version="1.0" encoding="utf-8"?>
<calcChain xmlns="http://schemas.openxmlformats.org/spreadsheetml/2006/main">
  <c r="K9" i="12"/>
  <c r="L9"/>
  <c r="M9"/>
  <c r="K10"/>
  <c r="L10"/>
  <c r="M10" s="1"/>
  <c r="K11"/>
  <c r="L11"/>
  <c r="M11" s="1"/>
  <c r="K12"/>
  <c r="L12"/>
  <c r="K13"/>
  <c r="L13"/>
  <c r="M13" s="1"/>
  <c r="K14"/>
  <c r="L14"/>
  <c r="K15"/>
  <c r="L15"/>
  <c r="K16"/>
  <c r="L16"/>
  <c r="M16" s="1"/>
  <c r="K17"/>
  <c r="L17"/>
  <c r="M17" s="1"/>
  <c r="K18"/>
  <c r="L18"/>
  <c r="M18" s="1"/>
  <c r="K19"/>
  <c r="L19"/>
  <c r="M19" s="1"/>
  <c r="K20"/>
  <c r="L20"/>
  <c r="M20" s="1"/>
  <c r="K21"/>
  <c r="L21"/>
  <c r="M21" s="1"/>
  <c r="K22"/>
  <c r="L22"/>
  <c r="M22" s="1"/>
  <c r="K23"/>
  <c r="L23"/>
  <c r="M23" s="1"/>
  <c r="K24"/>
  <c r="L24"/>
  <c r="M24" s="1"/>
  <c r="K25"/>
  <c r="L25"/>
  <c r="M25" s="1"/>
  <c r="K26"/>
  <c r="L26"/>
  <c r="M26" s="1"/>
  <c r="K27"/>
  <c r="L27"/>
  <c r="K28"/>
  <c r="L28"/>
  <c r="K29"/>
  <c r="L29"/>
  <c r="K30"/>
  <c r="L30"/>
  <c r="M30" s="1"/>
  <c r="K31"/>
  <c r="L31"/>
  <c r="M31" s="1"/>
  <c r="L8"/>
  <c r="M8" s="1"/>
  <c r="K8"/>
  <c r="O32"/>
  <c r="G32"/>
  <c r="R32"/>
  <c r="Q32"/>
  <c r="P32"/>
  <c r="N32"/>
  <c r="J32"/>
  <c r="I32"/>
  <c r="H32"/>
  <c r="F32"/>
  <c r="L32"/>
  <c r="K32"/>
  <c r="M11" i="11"/>
  <c r="N11"/>
  <c r="O11"/>
  <c r="M12"/>
  <c r="N12"/>
  <c r="O12" s="1"/>
  <c r="M13"/>
  <c r="N13"/>
  <c r="O13" s="1"/>
  <c r="M14"/>
  <c r="N14"/>
  <c r="M15"/>
  <c r="N15"/>
  <c r="O15" s="1"/>
  <c r="M16"/>
  <c r="N16"/>
  <c r="M17"/>
  <c r="N17"/>
  <c r="O17" s="1"/>
  <c r="M18"/>
  <c r="N18"/>
  <c r="O18"/>
  <c r="M19"/>
  <c r="N19"/>
  <c r="O19" s="1"/>
  <c r="M20"/>
  <c r="N20"/>
  <c r="O20"/>
  <c r="M21"/>
  <c r="N21"/>
  <c r="O21" s="1"/>
  <c r="M22"/>
  <c r="N22"/>
  <c r="O22"/>
  <c r="M23"/>
  <c r="N23"/>
  <c r="O23" s="1"/>
  <c r="M24"/>
  <c r="N24"/>
  <c r="O24"/>
  <c r="M25"/>
  <c r="N25"/>
  <c r="O25" s="1"/>
  <c r="M26"/>
  <c r="N26"/>
  <c r="O26"/>
  <c r="M27"/>
  <c r="N27"/>
  <c r="O27" s="1"/>
  <c r="M28"/>
  <c r="N28"/>
  <c r="O28"/>
  <c r="M29"/>
  <c r="N29"/>
  <c r="O29" s="1"/>
  <c r="M30"/>
  <c r="N30"/>
  <c r="O30"/>
  <c r="M31"/>
  <c r="N31"/>
  <c r="O31" s="1"/>
  <c r="M32"/>
  <c r="N32"/>
  <c r="O32"/>
  <c r="M33"/>
  <c r="N33"/>
  <c r="O33" s="1"/>
  <c r="BX10"/>
  <c r="BY10"/>
  <c r="BX11"/>
  <c r="BY11"/>
  <c r="BX12"/>
  <c r="BY12"/>
  <c r="BX13"/>
  <c r="BY13"/>
  <c r="BX14"/>
  <c r="BY14"/>
  <c r="BX15"/>
  <c r="BY15"/>
  <c r="BX16"/>
  <c r="BY16"/>
  <c r="BX17"/>
  <c r="BY17"/>
  <c r="BX18"/>
  <c r="BY18"/>
  <c r="BX19"/>
  <c r="BY19"/>
  <c r="BX20"/>
  <c r="BY20"/>
  <c r="BX21"/>
  <c r="BY21"/>
  <c r="BX22"/>
  <c r="BY22"/>
  <c r="BX23"/>
  <c r="BY23"/>
  <c r="BX24"/>
  <c r="BY24"/>
  <c r="BX25"/>
  <c r="BY25"/>
  <c r="BX26"/>
  <c r="BY26"/>
  <c r="BX27"/>
  <c r="BY27"/>
  <c r="BX29"/>
  <c r="BY29"/>
  <c r="BX30"/>
  <c r="BY30"/>
  <c r="BX31"/>
  <c r="BY31"/>
  <c r="BX32"/>
  <c r="BY32"/>
  <c r="BX33"/>
  <c r="BY33"/>
  <c r="O16" l="1"/>
  <c r="O14"/>
  <c r="M32" i="12"/>
  <c r="M28"/>
  <c r="M27"/>
  <c r="M14"/>
  <c r="M15"/>
  <c r="M12"/>
  <c r="M29"/>
  <c r="BT34" i="11"/>
  <c r="P16"/>
  <c r="C14" i="12" s="1"/>
  <c r="Q16" i="11"/>
  <c r="U16"/>
  <c r="AA16"/>
  <c r="AD16"/>
  <c r="AT16"/>
  <c r="AU16"/>
  <c r="CM16"/>
  <c r="F16" s="1"/>
  <c r="CN16"/>
  <c r="G16" s="1"/>
  <c r="H16" s="1"/>
  <c r="M10"/>
  <c r="BK34"/>
  <c r="AT10"/>
  <c r="AT11"/>
  <c r="AT12"/>
  <c r="AT13"/>
  <c r="AT14"/>
  <c r="AT15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E34"/>
  <c r="AB34"/>
  <c r="V34"/>
  <c r="P10"/>
  <c r="C8" i="12" s="1"/>
  <c r="P11" i="11"/>
  <c r="C9" i="12" s="1"/>
  <c r="P12" i="11"/>
  <c r="C10" i="12" s="1"/>
  <c r="P13" i="11"/>
  <c r="C11" i="12" s="1"/>
  <c r="P14" i="11"/>
  <c r="C12" i="12" s="1"/>
  <c r="P15" i="11"/>
  <c r="C13" i="12" s="1"/>
  <c r="P17" i="11"/>
  <c r="C15" i="12" s="1"/>
  <c r="P18" i="11"/>
  <c r="C16" i="12" s="1"/>
  <c r="P19" i="11"/>
  <c r="C17" i="12" s="1"/>
  <c r="P20" i="11"/>
  <c r="C18" i="12" s="1"/>
  <c r="P21" i="11"/>
  <c r="C19" i="12" s="1"/>
  <c r="P22" i="11"/>
  <c r="C20" i="12" s="1"/>
  <c r="P23" i="11"/>
  <c r="C21" i="12" s="1"/>
  <c r="P24" i="11"/>
  <c r="C22" i="12" s="1"/>
  <c r="P25" i="11"/>
  <c r="C23" i="12" s="1"/>
  <c r="P26" i="11"/>
  <c r="C24" i="12" s="1"/>
  <c r="P27" i="11"/>
  <c r="C25" i="12" s="1"/>
  <c r="P28" i="11"/>
  <c r="C26" i="12" s="1"/>
  <c r="P29" i="11"/>
  <c r="C27" i="12" s="1"/>
  <c r="P30" i="11"/>
  <c r="C28" i="12" s="1"/>
  <c r="P31" i="11"/>
  <c r="C29" i="12" s="1"/>
  <c r="P32" i="11"/>
  <c r="C30" i="12" s="1"/>
  <c r="P33" i="11"/>
  <c r="C31" i="12" s="1"/>
  <c r="E34" i="11"/>
  <c r="CL34"/>
  <c r="CK34"/>
  <c r="CJ34"/>
  <c r="CI34"/>
  <c r="CH34"/>
  <c r="CG34"/>
  <c r="CF34"/>
  <c r="CE34"/>
  <c r="CD34"/>
  <c r="CC34"/>
  <c r="CB34"/>
  <c r="CA34"/>
  <c r="BZ34"/>
  <c r="BW34"/>
  <c r="BV34"/>
  <c r="BU34"/>
  <c r="BS34"/>
  <c r="BR34"/>
  <c r="BQ34"/>
  <c r="BP34"/>
  <c r="BO34"/>
  <c r="BN34"/>
  <c r="BM34"/>
  <c r="BL34"/>
  <c r="BJ34"/>
  <c r="BI34"/>
  <c r="BH34"/>
  <c r="BG34"/>
  <c r="BF34"/>
  <c r="BE34"/>
  <c r="BD34"/>
  <c r="BC34"/>
  <c r="BB34"/>
  <c r="BA34"/>
  <c r="AZ34"/>
  <c r="AY34"/>
  <c r="AX34"/>
  <c r="AW34"/>
  <c r="AS34"/>
  <c r="AR34"/>
  <c r="AQ34"/>
  <c r="AP34"/>
  <c r="AO34"/>
  <c r="AN34"/>
  <c r="AM34"/>
  <c r="AL34"/>
  <c r="AK34"/>
  <c r="AJ34"/>
  <c r="AI34"/>
  <c r="AH34"/>
  <c r="AF34"/>
  <c r="AG34" s="1"/>
  <c r="AC34"/>
  <c r="AD34" s="1"/>
  <c r="Z34"/>
  <c r="Y34"/>
  <c r="W34"/>
  <c r="T34"/>
  <c r="S34"/>
  <c r="K34"/>
  <c r="D34"/>
  <c r="C34"/>
  <c r="CN33"/>
  <c r="G33" s="1"/>
  <c r="H33" s="1"/>
  <c r="CM33"/>
  <c r="F33" s="1"/>
  <c r="AU33"/>
  <c r="AD33"/>
  <c r="AA33"/>
  <c r="X33"/>
  <c r="U33"/>
  <c r="Q33"/>
  <c r="D31" i="12" s="1"/>
  <c r="E31" s="1"/>
  <c r="CN32" i="11"/>
  <c r="G32" s="1"/>
  <c r="H32" s="1"/>
  <c r="CM32"/>
  <c r="F32" s="1"/>
  <c r="AU32"/>
  <c r="AD32"/>
  <c r="AA32"/>
  <c r="X32"/>
  <c r="U32"/>
  <c r="Q32"/>
  <c r="D30" i="12" s="1"/>
  <c r="E30" s="1"/>
  <c r="R32" i="11"/>
  <c r="CN31"/>
  <c r="G31" s="1"/>
  <c r="H31" s="1"/>
  <c r="CM31"/>
  <c r="F31" s="1"/>
  <c r="AU31"/>
  <c r="AD31"/>
  <c r="AA31"/>
  <c r="X31"/>
  <c r="U31"/>
  <c r="Q31"/>
  <c r="D29" i="12" s="1"/>
  <c r="E29" s="1"/>
  <c r="CN30" i="11"/>
  <c r="G30" s="1"/>
  <c r="H30" s="1"/>
  <c r="CM30"/>
  <c r="F30" s="1"/>
  <c r="AU30"/>
  <c r="AA30"/>
  <c r="X30"/>
  <c r="Q30"/>
  <c r="D28" i="12" s="1"/>
  <c r="E28" s="1"/>
  <c r="CN29" i="11"/>
  <c r="G29" s="1"/>
  <c r="H29" s="1"/>
  <c r="CM29"/>
  <c r="F29" s="1"/>
  <c r="AU29"/>
  <c r="AD29"/>
  <c r="AA29"/>
  <c r="X29"/>
  <c r="U29"/>
  <c r="Q29"/>
  <c r="CN28"/>
  <c r="CM28"/>
  <c r="BY28"/>
  <c r="G28" s="1"/>
  <c r="H28" s="1"/>
  <c r="BX28"/>
  <c r="F28" s="1"/>
  <c r="AU28"/>
  <c r="AV28" s="1"/>
  <c r="AD28"/>
  <c r="AA28"/>
  <c r="X28"/>
  <c r="Q28"/>
  <c r="D26" i="12" s="1"/>
  <c r="E26" s="1"/>
  <c r="CN27" i="11"/>
  <c r="G27" s="1"/>
  <c r="CM27"/>
  <c r="F27" s="1"/>
  <c r="AU27"/>
  <c r="AD27"/>
  <c r="AA27"/>
  <c r="X27"/>
  <c r="U27"/>
  <c r="Q27"/>
  <c r="D25" i="12" s="1"/>
  <c r="E25" s="1"/>
  <c r="CN26" i="11"/>
  <c r="G26" s="1"/>
  <c r="CM26"/>
  <c r="F26" s="1"/>
  <c r="AU26"/>
  <c r="AV26" s="1"/>
  <c r="AA26"/>
  <c r="X26"/>
  <c r="Q26"/>
  <c r="D24" i="12" s="1"/>
  <c r="E24" s="1"/>
  <c r="CN25" i="11"/>
  <c r="G25" s="1"/>
  <c r="CM25"/>
  <c r="F25" s="1"/>
  <c r="AU25"/>
  <c r="AD25"/>
  <c r="AA25"/>
  <c r="X25"/>
  <c r="Q25"/>
  <c r="CN24"/>
  <c r="G24" s="1"/>
  <c r="H24" s="1"/>
  <c r="CM24"/>
  <c r="F24" s="1"/>
  <c r="AU24"/>
  <c r="AD24"/>
  <c r="AA24"/>
  <c r="X24"/>
  <c r="U24"/>
  <c r="Q24"/>
  <c r="D22" i="12" s="1"/>
  <c r="E22" s="1"/>
  <c r="CN23" i="11"/>
  <c r="G23" s="1"/>
  <c r="H23" s="1"/>
  <c r="CM23"/>
  <c r="F23" s="1"/>
  <c r="AU23"/>
  <c r="AD23"/>
  <c r="AA23"/>
  <c r="X23"/>
  <c r="Q23"/>
  <c r="D21" i="12" s="1"/>
  <c r="E21" s="1"/>
  <c r="CN22" i="11"/>
  <c r="G22" s="1"/>
  <c r="CM22"/>
  <c r="F22" s="1"/>
  <c r="AU22"/>
  <c r="AV22" s="1"/>
  <c r="AD22"/>
  <c r="AA22"/>
  <c r="X22"/>
  <c r="U22"/>
  <c r="Q22"/>
  <c r="D20" i="12" s="1"/>
  <c r="E20" s="1"/>
  <c r="CN21" i="11"/>
  <c r="G21" s="1"/>
  <c r="CM21"/>
  <c r="F21" s="1"/>
  <c r="AU21"/>
  <c r="AA21"/>
  <c r="X21"/>
  <c r="U21"/>
  <c r="Q21"/>
  <c r="CN20"/>
  <c r="G20" s="1"/>
  <c r="H20" s="1"/>
  <c r="CM20"/>
  <c r="F20" s="1"/>
  <c r="AU20"/>
  <c r="AD20"/>
  <c r="AA20"/>
  <c r="X20"/>
  <c r="U20"/>
  <c r="Q20"/>
  <c r="D18" i="12" s="1"/>
  <c r="E18" s="1"/>
  <c r="CN19" i="11"/>
  <c r="G19" s="1"/>
  <c r="H19" s="1"/>
  <c r="CM19"/>
  <c r="F19" s="1"/>
  <c r="AU19"/>
  <c r="AD19"/>
  <c r="AA19"/>
  <c r="X19"/>
  <c r="Q19"/>
  <c r="D17" i="12" s="1"/>
  <c r="E17" s="1"/>
  <c r="CN18" i="11"/>
  <c r="G18" s="1"/>
  <c r="CM18"/>
  <c r="F18" s="1"/>
  <c r="AU18"/>
  <c r="AV18" s="1"/>
  <c r="AA18"/>
  <c r="X18"/>
  <c r="U18"/>
  <c r="Q18"/>
  <c r="D16" i="12" s="1"/>
  <c r="E16" s="1"/>
  <c r="CN17" i="11"/>
  <c r="G17" s="1"/>
  <c r="H17" s="1"/>
  <c r="CM17"/>
  <c r="F17" s="1"/>
  <c r="AU17"/>
  <c r="AA17"/>
  <c r="X17"/>
  <c r="U17"/>
  <c r="Q17"/>
  <c r="CN15"/>
  <c r="G15" s="1"/>
  <c r="CM15"/>
  <c r="F15" s="1"/>
  <c r="AU15"/>
  <c r="AV15" s="1"/>
  <c r="AG15"/>
  <c r="AD15"/>
  <c r="AA15"/>
  <c r="X15"/>
  <c r="U15"/>
  <c r="Q15"/>
  <c r="D13" i="12" s="1"/>
  <c r="E13" s="1"/>
  <c r="CN14" i="11"/>
  <c r="G14" s="1"/>
  <c r="H14" s="1"/>
  <c r="CM14"/>
  <c r="F14" s="1"/>
  <c r="AU14"/>
  <c r="AD14"/>
  <c r="AA14"/>
  <c r="X14"/>
  <c r="U14"/>
  <c r="Q14"/>
  <c r="CN13"/>
  <c r="G13" s="1"/>
  <c r="H13" s="1"/>
  <c r="CM13"/>
  <c r="F13" s="1"/>
  <c r="AU13"/>
  <c r="AV13" s="1"/>
  <c r="AD13"/>
  <c r="AA13"/>
  <c r="X13"/>
  <c r="U13"/>
  <c r="Q13"/>
  <c r="D11" i="12" s="1"/>
  <c r="E11" s="1"/>
  <c r="CN12" i="11"/>
  <c r="G12" s="1"/>
  <c r="H12" s="1"/>
  <c r="CM12"/>
  <c r="F12" s="1"/>
  <c r="AU12"/>
  <c r="AG12"/>
  <c r="AD12"/>
  <c r="AA12"/>
  <c r="X12"/>
  <c r="U12"/>
  <c r="Q12"/>
  <c r="CN11"/>
  <c r="G11" s="1"/>
  <c r="CM11"/>
  <c r="F11" s="1"/>
  <c r="AU11"/>
  <c r="AV11" s="1"/>
  <c r="AG11"/>
  <c r="AD11"/>
  <c r="AA11"/>
  <c r="X11"/>
  <c r="U11"/>
  <c r="Q11"/>
  <c r="CN10"/>
  <c r="CM10"/>
  <c r="CM34" s="1"/>
  <c r="G10"/>
  <c r="F10"/>
  <c r="AU10"/>
  <c r="AV10" s="1"/>
  <c r="AG10"/>
  <c r="AD10"/>
  <c r="AA10"/>
  <c r="X10"/>
  <c r="U10"/>
  <c r="Q10"/>
  <c r="D8" i="12" s="1"/>
  <c r="N10" i="11"/>
  <c r="R33"/>
  <c r="X34"/>
  <c r="R19"/>
  <c r="AV20"/>
  <c r="R23"/>
  <c r="AV24"/>
  <c r="AV33"/>
  <c r="CN34"/>
  <c r="AV12"/>
  <c r="R13"/>
  <c r="AV14"/>
  <c r="R15"/>
  <c r="AV17"/>
  <c r="R18"/>
  <c r="AV19"/>
  <c r="R20"/>
  <c r="AV21"/>
  <c r="R22"/>
  <c r="AV23"/>
  <c r="R24"/>
  <c r="AV25"/>
  <c r="R26"/>
  <c r="AV27"/>
  <c r="R28"/>
  <c r="AV29"/>
  <c r="R30"/>
  <c r="AV31"/>
  <c r="AV32"/>
  <c r="R10"/>
  <c r="H11" l="1"/>
  <c r="H15"/>
  <c r="H18"/>
  <c r="H21"/>
  <c r="H22"/>
  <c r="H25"/>
  <c r="H26"/>
  <c r="H27"/>
  <c r="R11"/>
  <c r="D9" i="12"/>
  <c r="E9" s="1"/>
  <c r="R14" i="11"/>
  <c r="D12" i="12"/>
  <c r="E12" s="1"/>
  <c r="R21" i="11"/>
  <c r="D19" i="12"/>
  <c r="E19" s="1"/>
  <c r="R25" i="11"/>
  <c r="D23" i="12"/>
  <c r="E23" s="1"/>
  <c r="P34" i="11"/>
  <c r="R12"/>
  <c r="D10" i="12"/>
  <c r="E10" s="1"/>
  <c r="R17" i="11"/>
  <c r="D15" i="12"/>
  <c r="E15" s="1"/>
  <c r="R29" i="11"/>
  <c r="D27" i="12"/>
  <c r="E27" s="1"/>
  <c r="E8"/>
  <c r="C32"/>
  <c r="R16" i="11"/>
  <c r="D14" i="12"/>
  <c r="E14" s="1"/>
  <c r="AU34" i="11"/>
  <c r="D32" i="12"/>
  <c r="E32" s="1"/>
  <c r="R27" i="11"/>
  <c r="R31"/>
  <c r="AT34"/>
  <c r="AV34"/>
  <c r="BX34"/>
  <c r="N34"/>
  <c r="Q34"/>
  <c r="R34" s="1"/>
  <c r="AA34"/>
  <c r="U34"/>
  <c r="H10"/>
  <c r="O10"/>
  <c r="BY34"/>
  <c r="L34"/>
  <c r="M34"/>
  <c r="O34" s="1"/>
  <c r="F34"/>
  <c r="I34"/>
  <c r="G34"/>
  <c r="J34" l="1"/>
  <c r="H34"/>
</calcChain>
</file>

<file path=xl/sharedStrings.xml><?xml version="1.0" encoding="utf-8"?>
<sst xmlns="http://schemas.openxmlformats.org/spreadsheetml/2006/main" count="214" uniqueCount="106">
  <si>
    <t>Հ Ա Շ Վ Ե Տ Վ ՈՒ Թ Յ ՈՒ Ն</t>
  </si>
  <si>
    <t>ՀՀ ՏԱՎՈՒՇԻ ՄԱՐԶԻ ՀԱՄԱՅՆՔՆԵՐԻ ԲՅՈՒՋԵՏԱՅԻՆ ԵԿԱՄՈՒՏՆԵՐԻ ՎԵՐԱԲԵՐՅԱԼ</t>
  </si>
  <si>
    <t>հազար դրամ</t>
  </si>
  <si>
    <t>Անվանումը</t>
  </si>
  <si>
    <t>Ֆոնդային բյուջեի տարեսկզբի մնացորդ</t>
  </si>
  <si>
    <t>Վարչական բյուջեի տարեսկզբի մնացորդ</t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</si>
  <si>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</si>
  <si>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</si>
  <si>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</si>
  <si>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r>
      <t xml:space="preserve">որից` 
Սեփական եկամուտներ
</t>
    </r>
    <r>
      <rPr>
        <sz val="10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</si>
  <si>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ԴԱՀԿ</t>
  </si>
  <si>
    <t xml:space="preserve"> տող 1000
Ընդամենը վարչական մաս</t>
  </si>
  <si>
    <t xml:space="preserve">Ֆ Ո Ն Դ Ա Յ Ի Ն     </t>
  </si>
  <si>
    <t>տող 1000
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</si>
  <si>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</si>
  <si>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</si>
  <si>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</si>
  <si>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 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</si>
  <si>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</si>
  <si>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</si>
  <si>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
Մուտքեր տույժերից, տուգանքներից</t>
  </si>
  <si>
    <t xml:space="preserve"> տող 1370
3.7 Ընթացիկ ոչ պաշտոնական դրամաշնորհներ</t>
  </si>
  <si>
    <t xml:space="preserve"> տող 1390
3.9 Այլ եկամուտներ</t>
  </si>
  <si>
    <t xml:space="preserve"> տող 1310
3.1 Տոկոսներ</t>
  </si>
  <si>
    <t xml:space="preserve">
Ընդամենը գույքահարկ</t>
  </si>
  <si>
    <t xml:space="preserve">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</si>
  <si>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</si>
  <si>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գույքից, այդ թվում`
Գույքահարկ փոխադրամիջոցների համար</t>
    </r>
    <r>
      <rPr>
        <sz val="10"/>
        <rFont val="Arial Armenian"/>
        <family val="2"/>
      </rPr>
      <t/>
    </r>
  </si>
  <si>
    <t xml:space="preserve">տող 1131
Տեղական տուրքեր
</t>
  </si>
  <si>
    <t>տող 1150
Համայնքի բյուջե վճարվող պետական տուրքեր
(տող 1151 )</t>
  </si>
  <si>
    <t>տող1160
 1.5 Այլ հարկային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</si>
  <si>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</si>
  <si>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</si>
  <si>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տող1257
գ) Պետական բյուջեից համայնքի վարչական բյուջեին տրամադրվող նպատակային հատկացումներ (սուբվենցիաներ)</t>
  </si>
  <si>
    <t>տող1258
 այլ դոտացիաներ</t>
  </si>
  <si>
    <t>տող 1330
3.3  ընդամենը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</si>
  <si>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</si>
  <si>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>տող 1334
Այլ գույքի վարձակալությունից մուտքեր</t>
  </si>
  <si>
    <t>1343.Օրենքով սահմանված դեպքերում համայնք. hիմն. կողմից առանց տեղ. տուրքի գանձման մատ. ծառ-երի կամ կատարվող գործող.դիմաց ստացվող (գանձվող) այլ վճարներ</t>
  </si>
  <si>
    <r>
      <rPr>
        <b/>
        <sz val="10"/>
        <rFont val="GHEA Grapalat"/>
        <family val="3"/>
      </rPr>
      <t xml:space="preserve"> տող 1351</t>
    </r>
    <r>
      <rPr>
        <sz val="10"/>
        <rFont val="GHEA Grapalat"/>
        <family val="3"/>
      </rPr>
      <t xml:space="preserve">
Տեղական վճարներ</t>
    </r>
  </si>
  <si>
    <t>այդ թվում աղբահանության վճարներ</t>
  </si>
  <si>
    <t>ծրագիր տարեկան</t>
  </si>
  <si>
    <t xml:space="preserve">փաստ </t>
  </si>
  <si>
    <t>փաստ.</t>
  </si>
  <si>
    <t>կատ. %-ը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</si>
  <si>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</si>
  <si>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</si>
  <si>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</si>
  <si>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</si>
  <si>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</si>
  <si>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</si>
  <si>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</si>
  <si>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</si>
  <si>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</si>
  <si>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</si>
  <si>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</si>
  <si>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</si>
  <si>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</si>
  <si>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</si>
  <si>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</si>
  <si>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</si>
  <si>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</si>
  <si>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</si>
  <si>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</si>
  <si>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Դիլիջան</t>
  </si>
  <si>
    <t>Բերդ</t>
  </si>
  <si>
    <t>Նոյեմբերյան</t>
  </si>
  <si>
    <t>Այրում</t>
  </si>
  <si>
    <t>Կողբ</t>
  </si>
  <si>
    <t>Հ/Հ</t>
  </si>
  <si>
    <t>Վ Ա Ր Չ Ա ԿԱ Ն</t>
  </si>
  <si>
    <t>2017թ. Տարեկան</t>
  </si>
  <si>
    <t xml:space="preserve">տող 1332                                  Համայնքի վարչական տարածքում գտնվող պետական սեփականություն համարվող հողերի վարձավճարներ </t>
  </si>
  <si>
    <t xml:space="preserve">տող 1333                                   Համայնքի վարչական տարածքում գտնվող պետ.և համայնքի սեփ.պատկանող հողամասերի կառուցապ. իրավունքի դիմաց գանձվող վարձավճարներ </t>
  </si>
  <si>
    <t>ք. Իջևան</t>
  </si>
  <si>
    <t>Ն.Ծաղկավան  (Իջևան)</t>
  </si>
  <si>
    <t>ք. Դիլիջան</t>
  </si>
  <si>
    <t>ք. Բերդ</t>
  </si>
  <si>
    <t>ք. Նոյեմբերյան</t>
  </si>
  <si>
    <t>ք. Այրում</t>
  </si>
  <si>
    <t>ԸՆԴԱՄԵՆԸ</t>
  </si>
  <si>
    <t>Տեղեկատվություն գույքահարկի և հողի հարկի ապառքների վերաբերյալ</t>
  </si>
  <si>
    <t>Ընդամենը գույքահարկ 
/բյուջ տող 1111 + 1120/</t>
  </si>
  <si>
    <t>Ընդամենը տույժերի և տուգանքների գումարները</t>
  </si>
  <si>
    <t>2017 թ. Տարեկան</t>
  </si>
  <si>
    <t>2017թ. բյուջեում ներառված գույքահարկի ապառքի գումարը</t>
  </si>
  <si>
    <t>2017թ. բյուջեում ներառված հողի հարկի ապառքի գումարը</t>
  </si>
  <si>
    <t>1100</t>
  </si>
  <si>
    <t>Ընդամենը մարզում</t>
  </si>
  <si>
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</si>
  <si>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Ֆոնդային բյուջեի մնացորդը
30.12.2017թ. դր
</t>
  </si>
  <si>
    <t>2017թ.տարեկան</t>
  </si>
  <si>
    <t>2017 թ. տարեկան</t>
  </si>
  <si>
    <t>Ընդամենը գույքահարկի ապառքը 01.01.17թ. դրությամբ</t>
  </si>
  <si>
    <t>Ընդամենը գույքահարկի ապառքը 30.12.17թ. դրությամբ</t>
  </si>
  <si>
    <t>Գանձված  գույքահարկի ապառքի գումարը  
30.12.17թ. դրությամբ</t>
  </si>
  <si>
    <t>Ընդամենը հողի հարկի ապառքը 01.01.17թ. դրությամբ</t>
  </si>
  <si>
    <t>Ընդամենը հողի հարկի ապառքը 30.12.17թ. դրությամբ</t>
  </si>
  <si>
    <t>Գանձված  հողի հարկի ապառքի գումարը  
30.12.17թ. դրությամբ</t>
  </si>
  <si>
    <r>
      <t xml:space="preserve"> </t>
    </r>
    <r>
      <rPr>
        <b/>
        <sz val="10"/>
        <rFont val="GHEA Grapalat"/>
        <family val="3"/>
      </rPr>
      <t>տող 1220+1240</t>
    </r>
    <r>
      <rPr>
        <sz val="10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</si>
  <si>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</t>
    </r>
    <r>
      <rPr>
        <sz val="10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</si>
  <si>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</si>
  <si>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>տող 1391+1393</t>
    </r>
    <r>
      <rPr>
        <sz val="10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</si>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</sst>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color theme="1"/>
      <name val="GHEA Grapalat"/>
      <family val="3"/>
    </font>
    <font>
      <b/>
      <i/>
      <sz val="10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08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 applyProtection="1"/>
    <xf numFmtId="0" fontId="2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165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165" fontId="2" fillId="0" borderId="16" xfId="0" applyNumberFormat="1" applyFont="1" applyBorder="1" applyAlignment="1" applyProtection="1">
      <alignment horizontal="center" vertical="center"/>
      <protection locked="0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165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9" xfId="0" applyNumberFormat="1" applyFont="1" applyFill="1" applyBorder="1" applyAlignment="1" applyProtection="1">
      <alignment horizontal="center" vertical="center" wrapText="1"/>
    </xf>
    <xf numFmtId="165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Border="1" applyAlignment="1" applyProtection="1">
      <alignment horizontal="center" vertical="center" wrapText="1"/>
    </xf>
    <xf numFmtId="165" fontId="2" fillId="10" borderId="9" xfId="0" applyNumberFormat="1" applyFont="1" applyFill="1" applyBorder="1" applyAlignment="1" applyProtection="1">
      <alignment horizontal="center" vertical="center"/>
      <protection locked="0"/>
    </xf>
    <xf numFmtId="165" fontId="2" fillId="10" borderId="9" xfId="0" applyNumberFormat="1" applyFont="1" applyFill="1" applyBorder="1" applyAlignment="1">
      <alignment horizontal="center" vertical="center" wrapText="1"/>
    </xf>
    <xf numFmtId="165" fontId="2" fillId="11" borderId="9" xfId="0" applyNumberFormat="1" applyFont="1" applyFill="1" applyBorder="1" applyAlignment="1" applyProtection="1">
      <alignment horizontal="center" vertical="center" wrapText="1"/>
    </xf>
    <xf numFmtId="165" fontId="2" fillId="11" borderId="9" xfId="0" applyNumberFormat="1" applyFont="1" applyFill="1" applyBorder="1" applyAlignment="1" applyProtection="1">
      <alignment horizontal="center" vertical="center"/>
      <protection locked="0"/>
    </xf>
    <xf numFmtId="165" fontId="2" fillId="1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165" fontId="2" fillId="3" borderId="9" xfId="0" applyNumberFormat="1" applyFont="1" applyFill="1" applyBorder="1" applyAlignment="1" applyProtection="1">
      <alignment horizontal="center" vertical="center" wrapText="1"/>
    </xf>
    <xf numFmtId="165" fontId="2" fillId="4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7" borderId="9" xfId="0" applyNumberFormat="1" applyFont="1" applyFill="1" applyBorder="1" applyAlignment="1" applyProtection="1">
      <alignment horizontal="center" vertical="center" wrapText="1"/>
    </xf>
    <xf numFmtId="165" fontId="2" fillId="9" borderId="9" xfId="0" applyNumberFormat="1" applyFont="1" applyFill="1" applyBorder="1" applyAlignment="1" applyProtection="1">
      <alignment horizontal="center" vertical="center" wrapText="1"/>
    </xf>
    <xf numFmtId="165" fontId="2" fillId="9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7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9" xfId="0" applyNumberFormat="1" applyFont="1" applyBorder="1" applyAlignment="1">
      <alignment horizontal="center" vertical="center" wrapText="1"/>
    </xf>
    <xf numFmtId="164" fontId="2" fillId="0" borderId="9" xfId="1" applyNumberFormat="1" applyFont="1" applyBorder="1" applyAlignment="1">
      <alignment horizontal="center"/>
    </xf>
    <xf numFmtId="165" fontId="2" fillId="0" borderId="9" xfId="0" applyNumberFormat="1" applyFont="1" applyBorder="1" applyAlignment="1" applyProtection="1">
      <alignment horizontal="center" vertical="center" wrapText="1"/>
    </xf>
    <xf numFmtId="164" fontId="6" fillId="0" borderId="9" xfId="1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5" fontId="2" fillId="11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/>
      <protection locked="0"/>
    </xf>
    <xf numFmtId="165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165" fontId="2" fillId="0" borderId="8" xfId="0" applyNumberFormat="1" applyFont="1" applyBorder="1" applyAlignment="1" applyProtection="1">
      <alignment horizontal="center" vertical="center" wrapText="1"/>
      <protection locked="0"/>
    </xf>
    <xf numFmtId="165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" fontId="2" fillId="8" borderId="3" xfId="0" applyNumberFormat="1" applyFont="1" applyFill="1" applyBorder="1" applyAlignment="1" applyProtection="1">
      <alignment horizontal="center" vertical="center" wrapText="1"/>
    </xf>
    <xf numFmtId="0" fontId="2" fillId="6" borderId="7" xfId="0" applyNumberFormat="1" applyFont="1" applyFill="1" applyBorder="1" applyAlignment="1" applyProtection="1">
      <alignment horizontal="center" vertical="center" wrapText="1"/>
    </xf>
    <xf numFmtId="4" fontId="2" fillId="4" borderId="2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165" fontId="2" fillId="0" borderId="19" xfId="0" applyNumberFormat="1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165" fontId="2" fillId="1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7" borderId="2" xfId="0" applyNumberFormat="1" applyFont="1" applyFill="1" applyBorder="1" applyAlignment="1" applyProtection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/>
    </xf>
    <xf numFmtId="165" fontId="2" fillId="0" borderId="2" xfId="0" applyNumberFormat="1" applyFont="1" applyBorder="1" applyAlignment="1" applyProtection="1">
      <alignment horizontal="center" vertical="center" wrapText="1"/>
    </xf>
    <xf numFmtId="165" fontId="2" fillId="0" borderId="17" xfId="0" applyNumberFormat="1" applyFont="1" applyBorder="1" applyAlignment="1" applyProtection="1">
      <alignment horizontal="center" vertical="center"/>
      <protection locked="0"/>
    </xf>
    <xf numFmtId="165" fontId="2" fillId="0" borderId="15" xfId="0" applyNumberFormat="1" applyFont="1" applyBorder="1" applyAlignment="1" applyProtection="1">
      <alignment horizontal="center" vertical="center" wrapText="1"/>
      <protection locked="0"/>
    </xf>
    <xf numFmtId="165" fontId="2" fillId="7" borderId="15" xfId="0" applyNumberFormat="1" applyFont="1" applyFill="1" applyBorder="1" applyAlignment="1" applyProtection="1">
      <alignment horizontal="center" vertical="center" wrapText="1"/>
    </xf>
    <xf numFmtId="4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textRotation="90" wrapText="1"/>
    </xf>
    <xf numFmtId="0" fontId="2" fillId="0" borderId="10" xfId="0" applyFont="1" applyBorder="1" applyAlignment="1" applyProtection="1">
      <alignment horizontal="center" vertical="center" textRotation="90" wrapText="1"/>
    </xf>
    <xf numFmtId="0" fontId="2" fillId="0" borderId="15" xfId="0" applyFont="1" applyBorder="1" applyAlignment="1" applyProtection="1">
      <alignment horizontal="center" vertical="center" textRotation="90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6" borderId="6" xfId="0" applyNumberFormat="1" applyFont="1" applyFill="1" applyBorder="1" applyAlignment="1" applyProtection="1">
      <alignment horizontal="center" vertical="center" wrapText="1"/>
    </xf>
    <xf numFmtId="0" fontId="3" fillId="6" borderId="7" xfId="0" applyNumberFormat="1" applyFont="1" applyFill="1" applyBorder="1" applyAlignment="1" applyProtection="1">
      <alignment horizontal="center" vertical="center" wrapText="1"/>
    </xf>
    <xf numFmtId="0" fontId="3" fillId="6" borderId="8" xfId="0" applyNumberFormat="1" applyFont="1" applyFill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</xf>
    <xf numFmtId="0" fontId="2" fillId="7" borderId="7" xfId="0" applyFont="1" applyFill="1" applyBorder="1" applyAlignment="1" applyProtection="1">
      <alignment horizontal="center" vertical="center" wrapText="1"/>
    </xf>
    <xf numFmtId="0" fontId="2" fillId="7" borderId="8" xfId="0" applyFont="1" applyFill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center" vertical="center" wrapText="1"/>
    </xf>
    <xf numFmtId="4" fontId="3" fillId="0" borderId="7" xfId="0" applyNumberFormat="1" applyFont="1" applyBorder="1" applyAlignment="1" applyProtection="1">
      <alignment horizontal="center" vertical="center" wrapText="1"/>
    </xf>
    <xf numFmtId="4" fontId="3" fillId="0" borderId="8" xfId="0" applyNumberFormat="1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5" xfId="0" applyNumberFormat="1" applyFont="1" applyBorder="1" applyAlignment="1" applyProtection="1">
      <alignment horizontal="center" vertical="center" wrapText="1"/>
    </xf>
    <xf numFmtId="4" fontId="2" fillId="0" borderId="13" xfId="0" applyNumberFormat="1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4" fontId="3" fillId="3" borderId="3" xfId="0" applyNumberFormat="1" applyFont="1" applyFill="1" applyBorder="1" applyAlignment="1" applyProtection="1">
      <alignment horizontal="center" vertical="center" wrapText="1"/>
    </xf>
    <xf numFmtId="4" fontId="3" fillId="3" borderId="4" xfId="0" applyNumberFormat="1" applyFont="1" applyFill="1" applyBorder="1" applyAlignment="1" applyProtection="1">
      <alignment horizontal="center" vertical="center" wrapText="1"/>
    </xf>
    <xf numFmtId="4" fontId="3" fillId="3" borderId="5" xfId="0" applyNumberFormat="1" applyFont="1" applyFill="1" applyBorder="1" applyAlignment="1" applyProtection="1">
      <alignment horizontal="center" vertical="center" wrapText="1"/>
    </xf>
    <xf numFmtId="4" fontId="3" fillId="3" borderId="11" xfId="0" applyNumberFormat="1" applyFont="1" applyFill="1" applyBorder="1" applyAlignment="1" applyProtection="1">
      <alignment horizontal="center" vertical="center" wrapText="1"/>
    </xf>
    <xf numFmtId="4" fontId="3" fillId="3" borderId="0" xfId="0" applyNumberFormat="1" applyFont="1" applyFill="1" applyBorder="1" applyAlignment="1" applyProtection="1">
      <alignment horizontal="center" vertical="center" wrapText="1"/>
    </xf>
    <xf numFmtId="4" fontId="3" fillId="3" borderId="12" xfId="0" applyNumberFormat="1" applyFont="1" applyFill="1" applyBorder="1" applyAlignment="1" applyProtection="1">
      <alignment horizontal="center" vertical="center" wrapText="1"/>
    </xf>
    <xf numFmtId="4" fontId="3" fillId="3" borderId="13" xfId="0" applyNumberFormat="1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" fontId="3" fillId="3" borderId="14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11" xfId="0" applyNumberFormat="1" applyFont="1" applyFill="1" applyBorder="1" applyAlignment="1" applyProtection="1">
      <alignment horizontal="center" vertical="center" wrapText="1"/>
    </xf>
    <xf numFmtId="0" fontId="3" fillId="3" borderId="12" xfId="0" applyNumberFormat="1" applyFont="1" applyFill="1" applyBorder="1" applyAlignment="1" applyProtection="1">
      <alignment horizontal="center" vertical="center" wrapText="1"/>
    </xf>
    <xf numFmtId="0" fontId="3" fillId="3" borderId="13" xfId="0" applyNumberFormat="1" applyFont="1" applyFill="1" applyBorder="1" applyAlignment="1" applyProtection="1">
      <alignment horizontal="center" vertical="center" wrapText="1"/>
    </xf>
    <xf numFmtId="0" fontId="3" fillId="3" borderId="14" xfId="0" applyNumberFormat="1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0" fontId="3" fillId="4" borderId="11" xfId="0" applyNumberFormat="1" applyFont="1" applyFill="1" applyBorder="1" applyAlignment="1" applyProtection="1">
      <alignment horizontal="center" vertical="center" wrapText="1"/>
    </xf>
    <xf numFmtId="0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13" xfId="0" applyNumberFormat="1" applyFont="1" applyFill="1" applyBorder="1" applyAlignment="1" applyProtection="1">
      <alignment horizontal="center" vertical="center" wrapText="1"/>
    </xf>
    <xf numFmtId="0" fontId="3" fillId="4" borderId="14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0" fontId="2" fillId="6" borderId="6" xfId="0" applyNumberFormat="1" applyFont="1" applyFill="1" applyBorder="1" applyAlignment="1" applyProtection="1">
      <alignment horizontal="center" vertical="center" wrapText="1"/>
    </xf>
    <xf numFmtId="0" fontId="2" fillId="6" borderId="8" xfId="0" applyNumberFormat="1" applyFont="1" applyFill="1" applyBorder="1" applyAlignment="1" applyProtection="1">
      <alignment horizontal="center" vertical="center" wrapText="1"/>
    </xf>
    <xf numFmtId="0" fontId="2" fillId="6" borderId="7" xfId="0" applyNumberFormat="1" applyFont="1" applyFill="1" applyBorder="1" applyAlignment="1" applyProtection="1">
      <alignment horizontal="center" vertical="center" wrapText="1"/>
    </xf>
    <xf numFmtId="4" fontId="2" fillId="6" borderId="2" xfId="0" applyNumberFormat="1" applyFont="1" applyFill="1" applyBorder="1" applyAlignment="1" applyProtection="1">
      <alignment horizontal="center" vertical="center" wrapText="1"/>
    </xf>
    <xf numFmtId="4" fontId="2" fillId="6" borderId="10" xfId="0" applyNumberFormat="1" applyFont="1" applyFill="1" applyBorder="1" applyAlignment="1" applyProtection="1">
      <alignment horizontal="center" vertical="center" wrapText="1"/>
    </xf>
    <xf numFmtId="4" fontId="2" fillId="3" borderId="3" xfId="0" applyNumberFormat="1" applyFont="1" applyFill="1" applyBorder="1" applyAlignment="1" applyProtection="1">
      <alignment horizontal="center" vertical="center" wrapText="1"/>
    </xf>
    <xf numFmtId="4" fontId="2" fillId="3" borderId="5" xfId="0" applyNumberFormat="1" applyFont="1" applyFill="1" applyBorder="1" applyAlignment="1" applyProtection="1">
      <alignment horizontal="center" vertical="center" wrapText="1"/>
    </xf>
    <xf numFmtId="4" fontId="2" fillId="3" borderId="11" xfId="0" applyNumberFormat="1" applyFont="1" applyFill="1" applyBorder="1" applyAlignment="1" applyProtection="1">
      <alignment horizontal="center" vertical="center" wrapText="1"/>
    </xf>
    <xf numFmtId="4" fontId="2" fillId="3" borderId="12" xfId="0" applyNumberFormat="1" applyFont="1" applyFill="1" applyBorder="1" applyAlignment="1" applyProtection="1">
      <alignment horizontal="center" vertical="center" wrapText="1"/>
    </xf>
    <xf numFmtId="4" fontId="2" fillId="3" borderId="13" xfId="0" applyNumberFormat="1" applyFont="1" applyFill="1" applyBorder="1" applyAlignment="1" applyProtection="1">
      <alignment horizontal="center" vertical="center" wrapText="1"/>
    </xf>
    <xf numFmtId="4" fontId="2" fillId="3" borderId="14" xfId="0" applyNumberFormat="1" applyFont="1" applyFill="1" applyBorder="1" applyAlignment="1" applyProtection="1">
      <alignment horizontal="center" vertical="center" wrapText="1"/>
    </xf>
    <xf numFmtId="4" fontId="2" fillId="5" borderId="8" xfId="0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4" fontId="2" fillId="6" borderId="9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2" fontId="8" fillId="0" borderId="0" xfId="0" applyNumberFormat="1" applyFont="1" applyFill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>
      <alignment horizontal="left" vertical="center"/>
    </xf>
    <xf numFmtId="165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9" xfId="0" applyNumberFormat="1" applyFont="1" applyFill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9" xfId="0" applyNumberFormat="1" applyFont="1" applyBorder="1" applyAlignment="1" applyProtection="1">
      <alignment horizontal="center" vertical="center" wrapText="1"/>
      <protection locked="0"/>
    </xf>
    <xf numFmtId="165" fontId="8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left" vertical="center"/>
    </xf>
    <xf numFmtId="164" fontId="8" fillId="0" borderId="9" xfId="0" applyNumberFormat="1" applyFont="1" applyFill="1" applyBorder="1" applyAlignment="1">
      <alignment horizontal="center"/>
    </xf>
    <xf numFmtId="165" fontId="8" fillId="0" borderId="9" xfId="0" applyNumberFormat="1" applyFont="1" applyFill="1" applyBorder="1" applyAlignment="1">
      <alignment horizontal="center"/>
    </xf>
    <xf numFmtId="165" fontId="8" fillId="0" borderId="9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4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 vertical="center" wrapText="1"/>
    </xf>
    <xf numFmtId="164" fontId="8" fillId="0" borderId="9" xfId="0" applyNumberFormat="1" applyFon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5" fontId="8" fillId="0" borderId="0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165" fontId="8" fillId="11" borderId="9" xfId="0" applyNumberFormat="1" applyFont="1" applyFill="1" applyBorder="1" applyAlignment="1" applyProtection="1">
      <alignment horizontal="center" vertical="center"/>
      <protection locked="0"/>
    </xf>
    <xf numFmtId="165" fontId="8" fillId="11" borderId="9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00FF00"/>
      <color rgb="FF43FF6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583"/>
  <sheetViews>
    <sheetView workbookViewId="0">
      <pane xSplit="2" ySplit="9" topLeftCell="C27" activePane="bottomRight" state="frozen"/>
      <selection pane="topRight" activeCell="C1" sqref="C1"/>
      <selection pane="bottomLeft" activeCell="A10" sqref="A10"/>
      <selection pane="bottomRight" activeCell="Q41" sqref="Q41"/>
    </sheetView>
  </sheetViews>
  <sheetFormatPr defaultColWidth="12" defaultRowHeight="14.25" customHeight="1"/>
  <cols>
    <col min="1" max="1" width="5.5703125" style="1" customWidth="1"/>
    <col min="2" max="2" width="12" style="1"/>
    <col min="3" max="7" width="12" style="2"/>
    <col min="8" max="8" width="9.7109375" style="2" customWidth="1"/>
    <col min="9" max="12" width="12" style="2" hidden="1" customWidth="1"/>
    <col min="13" max="19" width="12" style="2"/>
    <col min="20" max="20" width="12" style="3"/>
    <col min="21" max="37" width="12" style="2"/>
    <col min="38" max="38" width="12" style="3"/>
    <col min="39" max="16384" width="12" style="2"/>
  </cols>
  <sheetData>
    <row r="1" spans="1:92" ht="11.25" customHeight="1">
      <c r="A1" s="4"/>
      <c r="C1" s="112" t="s">
        <v>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5"/>
      <c r="U1" s="5"/>
      <c r="V1" s="5"/>
      <c r="W1" s="5"/>
      <c r="X1" s="5"/>
      <c r="Z1" s="5"/>
      <c r="AA1" s="5"/>
      <c r="AC1" s="5"/>
      <c r="AD1" s="5"/>
      <c r="AF1" s="5"/>
      <c r="AG1" s="5"/>
      <c r="AH1" s="5"/>
      <c r="AI1" s="5"/>
      <c r="AJ1" s="6"/>
      <c r="AK1" s="6"/>
      <c r="AM1" s="6"/>
      <c r="AO1" s="6"/>
      <c r="AP1" s="7"/>
      <c r="AQ1" s="7"/>
      <c r="AR1" s="7"/>
      <c r="AS1" s="6"/>
      <c r="AT1" s="6"/>
      <c r="AU1" s="6"/>
      <c r="AV1" s="6"/>
      <c r="AX1" s="6"/>
      <c r="AY1" s="6"/>
      <c r="AZ1" s="6"/>
      <c r="BB1" s="6"/>
      <c r="BD1" s="6"/>
      <c r="BE1" s="6"/>
      <c r="BF1" s="6"/>
      <c r="BH1" s="6"/>
      <c r="BI1" s="6"/>
      <c r="BJ1" s="6"/>
      <c r="BL1" s="6"/>
      <c r="BM1" s="6"/>
      <c r="BN1" s="6"/>
      <c r="BP1" s="6"/>
      <c r="BR1" s="6"/>
      <c r="BS1" s="6"/>
      <c r="BT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K1" s="6"/>
      <c r="CL1" s="6"/>
    </row>
    <row r="2" spans="1:92" ht="12" customHeight="1">
      <c r="A2" s="4"/>
      <c r="B2" s="4"/>
      <c r="C2" s="112" t="s">
        <v>1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5"/>
      <c r="U2" s="5"/>
      <c r="V2" s="5"/>
      <c r="W2" s="56"/>
      <c r="X2" s="56"/>
      <c r="Z2" s="56"/>
      <c r="AA2" s="56"/>
      <c r="AC2" s="5"/>
      <c r="AD2" s="5"/>
      <c r="AF2" s="5"/>
      <c r="AG2" s="5"/>
      <c r="AH2" s="5"/>
      <c r="AI2" s="5"/>
      <c r="AJ2" s="6"/>
      <c r="AK2" s="6"/>
      <c r="AM2" s="6"/>
      <c r="AO2" s="6"/>
      <c r="AP2" s="6"/>
      <c r="AQ2" s="6"/>
      <c r="AR2" s="6"/>
      <c r="AS2" s="6"/>
      <c r="AT2" s="6"/>
      <c r="AU2" s="6"/>
      <c r="AV2" s="6"/>
      <c r="AX2" s="6"/>
      <c r="AY2" s="6"/>
      <c r="AZ2" s="6"/>
      <c r="BB2" s="6"/>
      <c r="BD2" s="6"/>
      <c r="BE2" s="6"/>
      <c r="BF2" s="6"/>
      <c r="BH2" s="6"/>
      <c r="BI2" s="6"/>
      <c r="BJ2" s="6"/>
      <c r="BL2" s="6"/>
      <c r="BM2" s="6"/>
      <c r="BN2" s="6"/>
      <c r="BP2" s="6"/>
      <c r="BR2" s="6"/>
      <c r="BS2" s="6"/>
      <c r="BT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K2" s="6"/>
      <c r="CL2" s="6"/>
    </row>
    <row r="3" spans="1:92" ht="12.75" customHeight="1">
      <c r="A3" s="4"/>
      <c r="B3" s="4"/>
      <c r="C3" s="112" t="s">
        <v>91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5"/>
      <c r="U3" s="5"/>
      <c r="V3" s="5"/>
      <c r="W3" s="56"/>
      <c r="X3" s="56"/>
      <c r="Z3" s="56"/>
      <c r="AA3" s="56"/>
      <c r="AC3" s="5"/>
      <c r="AD3" s="5"/>
      <c r="AF3" s="5"/>
      <c r="AG3" s="5"/>
      <c r="AH3" s="5"/>
      <c r="AI3" s="5"/>
      <c r="AJ3" s="6"/>
      <c r="AK3" s="6"/>
      <c r="AM3" s="6"/>
      <c r="AO3" s="6"/>
      <c r="AP3" s="6"/>
      <c r="AQ3" s="6"/>
      <c r="AR3" s="6"/>
      <c r="AS3" s="6"/>
      <c r="AT3" s="6"/>
      <c r="AU3" s="6"/>
      <c r="AV3" s="6"/>
      <c r="AX3" s="6"/>
      <c r="AY3" s="6"/>
      <c r="AZ3" s="6"/>
      <c r="BB3" s="6"/>
      <c r="BD3" s="6"/>
      <c r="BE3" s="6"/>
      <c r="BF3" s="6"/>
      <c r="BH3" s="6"/>
      <c r="BI3" s="6"/>
      <c r="BJ3" s="6"/>
      <c r="BL3" s="6"/>
      <c r="BM3" s="6"/>
      <c r="BN3" s="6"/>
      <c r="BP3" s="6"/>
      <c r="BR3" s="6"/>
      <c r="BS3" s="6"/>
      <c r="BT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K3" s="6"/>
      <c r="CL3" s="6"/>
    </row>
    <row r="4" spans="1:92" ht="12.75" customHeight="1">
      <c r="B4" s="8"/>
      <c r="Q4" s="9"/>
      <c r="T4" s="113" t="s">
        <v>2</v>
      </c>
      <c r="U4" s="113"/>
      <c r="Z4" s="56"/>
      <c r="AA4" s="56"/>
      <c r="AC4" s="5"/>
      <c r="AD4" s="5"/>
      <c r="AF4" s="5"/>
      <c r="AG4" s="5"/>
      <c r="AH4" s="5"/>
      <c r="AI4" s="5"/>
      <c r="AJ4" s="6"/>
      <c r="AK4" s="6"/>
      <c r="AM4" s="6"/>
      <c r="AO4" s="6"/>
      <c r="AP4" s="6"/>
      <c r="AQ4" s="6"/>
      <c r="AR4" s="6"/>
      <c r="AS4" s="6"/>
      <c r="AT4" s="6"/>
      <c r="AU4" s="6"/>
      <c r="AV4" s="6"/>
      <c r="AX4" s="6"/>
      <c r="AY4" s="6"/>
      <c r="AZ4" s="6"/>
      <c r="BB4" s="6"/>
      <c r="BD4" s="6"/>
      <c r="BE4" s="6"/>
      <c r="BF4" s="6"/>
      <c r="BH4" s="6"/>
      <c r="BI4" s="6"/>
      <c r="BJ4" s="6"/>
      <c r="BL4" s="6"/>
      <c r="BM4" s="6"/>
      <c r="BN4" s="6"/>
      <c r="BP4" s="6"/>
      <c r="BR4" s="6"/>
      <c r="BS4" s="6"/>
      <c r="BT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K4" s="6"/>
      <c r="CL4" s="6"/>
    </row>
    <row r="5" spans="1:92" s="10" customFormat="1" ht="12.75" customHeight="1">
      <c r="A5" s="114" t="s">
        <v>69</v>
      </c>
      <c r="B5" s="116" t="s">
        <v>3</v>
      </c>
      <c r="C5" s="81" t="s">
        <v>4</v>
      </c>
      <c r="D5" s="81" t="s">
        <v>5</v>
      </c>
      <c r="E5" s="81" t="s">
        <v>90</v>
      </c>
      <c r="F5" s="118" t="s">
        <v>6</v>
      </c>
      <c r="G5" s="119"/>
      <c r="H5" s="120"/>
      <c r="I5" s="127" t="s">
        <v>7</v>
      </c>
      <c r="J5" s="128"/>
      <c r="K5" s="133" t="s">
        <v>8</v>
      </c>
      <c r="L5" s="134"/>
      <c r="M5" s="127" t="s">
        <v>9</v>
      </c>
      <c r="N5" s="139"/>
      <c r="O5" s="128"/>
      <c r="P5" s="142" t="s">
        <v>70</v>
      </c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7" t="s">
        <v>10</v>
      </c>
      <c r="BX5" s="149" t="s">
        <v>11</v>
      </c>
      <c r="BY5" s="150"/>
      <c r="BZ5" s="142" t="s">
        <v>12</v>
      </c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55"/>
      <c r="CL5" s="147" t="s">
        <v>10</v>
      </c>
      <c r="CM5" s="156" t="s">
        <v>13</v>
      </c>
      <c r="CN5" s="157"/>
    </row>
    <row r="6" spans="1:92" s="10" customFormat="1" ht="33" customHeight="1">
      <c r="A6" s="115"/>
      <c r="B6" s="117"/>
      <c r="C6" s="82"/>
      <c r="D6" s="82"/>
      <c r="E6" s="82"/>
      <c r="F6" s="121"/>
      <c r="G6" s="122"/>
      <c r="H6" s="123"/>
      <c r="I6" s="129"/>
      <c r="J6" s="130"/>
      <c r="K6" s="135"/>
      <c r="L6" s="136"/>
      <c r="M6" s="129"/>
      <c r="N6" s="140"/>
      <c r="O6" s="130"/>
      <c r="P6" s="93" t="s">
        <v>14</v>
      </c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5"/>
      <c r="AJ6" s="88" t="s">
        <v>15</v>
      </c>
      <c r="AK6" s="96"/>
      <c r="AL6" s="96"/>
      <c r="AM6" s="96"/>
      <c r="AN6" s="96"/>
      <c r="AO6" s="96"/>
      <c r="AP6" s="96"/>
      <c r="AQ6" s="89"/>
      <c r="AR6" s="97" t="s">
        <v>16</v>
      </c>
      <c r="AS6" s="98"/>
      <c r="AT6" s="88" t="s">
        <v>17</v>
      </c>
      <c r="AU6" s="96"/>
      <c r="AV6" s="96"/>
      <c r="AW6" s="96"/>
      <c r="AX6" s="96"/>
      <c r="AY6" s="96"/>
      <c r="AZ6" s="96"/>
      <c r="BA6" s="96"/>
      <c r="BB6" s="96"/>
      <c r="BC6" s="96"/>
      <c r="BD6" s="89"/>
      <c r="BE6" s="77" t="s">
        <v>18</v>
      </c>
      <c r="BF6" s="101"/>
      <c r="BG6" s="101"/>
      <c r="BH6" s="101"/>
      <c r="BI6" s="101"/>
      <c r="BJ6" s="78"/>
      <c r="BK6" s="88" t="s">
        <v>19</v>
      </c>
      <c r="BL6" s="96"/>
      <c r="BM6" s="96"/>
      <c r="BN6" s="96"/>
      <c r="BO6" s="96"/>
      <c r="BP6" s="89"/>
      <c r="BQ6" s="102" t="s">
        <v>20</v>
      </c>
      <c r="BR6" s="103"/>
      <c r="BS6" s="97" t="s">
        <v>21</v>
      </c>
      <c r="BT6" s="98"/>
      <c r="BU6" s="97" t="s">
        <v>22</v>
      </c>
      <c r="BV6" s="106"/>
      <c r="BW6" s="148"/>
      <c r="BX6" s="151"/>
      <c r="BY6" s="152"/>
      <c r="BZ6" s="108" t="s">
        <v>99</v>
      </c>
      <c r="CA6" s="108"/>
      <c r="CB6" s="108" t="s">
        <v>100</v>
      </c>
      <c r="CC6" s="108"/>
      <c r="CD6" s="97" t="s">
        <v>23</v>
      </c>
      <c r="CE6" s="98"/>
      <c r="CF6" s="108" t="s">
        <v>101</v>
      </c>
      <c r="CG6" s="108"/>
      <c r="CH6" s="108" t="s">
        <v>102</v>
      </c>
      <c r="CI6" s="108"/>
      <c r="CJ6" s="162" t="s">
        <v>103</v>
      </c>
      <c r="CK6" s="162"/>
      <c r="CL6" s="148"/>
      <c r="CM6" s="158"/>
      <c r="CN6" s="159"/>
    </row>
    <row r="7" spans="1:92" s="10" customFormat="1" ht="96" customHeight="1">
      <c r="A7" s="115"/>
      <c r="B7" s="117"/>
      <c r="C7" s="82"/>
      <c r="D7" s="82"/>
      <c r="E7" s="82"/>
      <c r="F7" s="124"/>
      <c r="G7" s="125"/>
      <c r="H7" s="126"/>
      <c r="I7" s="131"/>
      <c r="J7" s="132"/>
      <c r="K7" s="137"/>
      <c r="L7" s="138"/>
      <c r="M7" s="131"/>
      <c r="N7" s="141"/>
      <c r="O7" s="132"/>
      <c r="P7" s="109" t="s">
        <v>24</v>
      </c>
      <c r="Q7" s="110"/>
      <c r="R7" s="111"/>
      <c r="S7" s="85" t="s">
        <v>25</v>
      </c>
      <c r="T7" s="86"/>
      <c r="U7" s="87"/>
      <c r="V7" s="85" t="s">
        <v>26</v>
      </c>
      <c r="W7" s="86"/>
      <c r="X7" s="87"/>
      <c r="Y7" s="85" t="s">
        <v>27</v>
      </c>
      <c r="Z7" s="86"/>
      <c r="AA7" s="87"/>
      <c r="AB7" s="85" t="s">
        <v>28</v>
      </c>
      <c r="AC7" s="86"/>
      <c r="AD7" s="87"/>
      <c r="AE7" s="85" t="s">
        <v>29</v>
      </c>
      <c r="AF7" s="86"/>
      <c r="AG7" s="87"/>
      <c r="AH7" s="85" t="s">
        <v>30</v>
      </c>
      <c r="AI7" s="87"/>
      <c r="AJ7" s="144" t="s">
        <v>31</v>
      </c>
      <c r="AK7" s="145"/>
      <c r="AL7" s="144" t="s">
        <v>32</v>
      </c>
      <c r="AM7" s="146"/>
      <c r="AN7" s="88" t="s">
        <v>33</v>
      </c>
      <c r="AO7" s="89"/>
      <c r="AP7" s="88" t="s">
        <v>34</v>
      </c>
      <c r="AQ7" s="89"/>
      <c r="AR7" s="99"/>
      <c r="AS7" s="100"/>
      <c r="AT7" s="90" t="s">
        <v>35</v>
      </c>
      <c r="AU7" s="91"/>
      <c r="AV7" s="92"/>
      <c r="AW7" s="77" t="s">
        <v>36</v>
      </c>
      <c r="AX7" s="78"/>
      <c r="AY7" s="77" t="s">
        <v>72</v>
      </c>
      <c r="AZ7" s="78"/>
      <c r="BA7" s="77" t="s">
        <v>73</v>
      </c>
      <c r="BB7" s="78"/>
      <c r="BC7" s="77" t="s">
        <v>37</v>
      </c>
      <c r="BD7" s="78"/>
      <c r="BE7" s="77" t="s">
        <v>104</v>
      </c>
      <c r="BF7" s="78"/>
      <c r="BG7" s="84" t="s">
        <v>89</v>
      </c>
      <c r="BH7" s="78"/>
      <c r="BI7" s="77" t="s">
        <v>38</v>
      </c>
      <c r="BJ7" s="78"/>
      <c r="BK7" s="77" t="s">
        <v>39</v>
      </c>
      <c r="BL7" s="78"/>
      <c r="BM7" s="77" t="s">
        <v>40</v>
      </c>
      <c r="BN7" s="78"/>
      <c r="BO7" s="77" t="s">
        <v>105</v>
      </c>
      <c r="BP7" s="78"/>
      <c r="BQ7" s="104"/>
      <c r="BR7" s="105"/>
      <c r="BS7" s="99"/>
      <c r="BT7" s="100"/>
      <c r="BU7" s="99"/>
      <c r="BV7" s="107"/>
      <c r="BW7" s="148"/>
      <c r="BX7" s="153"/>
      <c r="BY7" s="154"/>
      <c r="BZ7" s="108"/>
      <c r="CA7" s="108"/>
      <c r="CB7" s="108"/>
      <c r="CC7" s="108"/>
      <c r="CD7" s="99"/>
      <c r="CE7" s="100"/>
      <c r="CF7" s="108"/>
      <c r="CG7" s="108"/>
      <c r="CH7" s="108"/>
      <c r="CI7" s="108"/>
      <c r="CJ7" s="162"/>
      <c r="CK7" s="162"/>
      <c r="CL7" s="148"/>
      <c r="CM7" s="160"/>
      <c r="CN7" s="161"/>
    </row>
    <row r="8" spans="1:92" s="10" customFormat="1" ht="30" customHeight="1">
      <c r="A8" s="115"/>
      <c r="B8" s="117"/>
      <c r="C8" s="82"/>
      <c r="D8" s="82"/>
      <c r="E8" s="83"/>
      <c r="F8" s="25" t="s">
        <v>71</v>
      </c>
      <c r="G8" s="25" t="s">
        <v>43</v>
      </c>
      <c r="H8" s="25" t="s">
        <v>44</v>
      </c>
      <c r="I8" s="57" t="s">
        <v>41</v>
      </c>
      <c r="J8" s="58"/>
      <c r="K8" s="59" t="s">
        <v>41</v>
      </c>
      <c r="L8" s="60" t="s">
        <v>42</v>
      </c>
      <c r="M8" s="25" t="s">
        <v>71</v>
      </c>
      <c r="N8" s="25" t="s">
        <v>43</v>
      </c>
      <c r="O8" s="25" t="s">
        <v>44</v>
      </c>
      <c r="P8" s="25" t="s">
        <v>71</v>
      </c>
      <c r="Q8" s="25" t="s">
        <v>43</v>
      </c>
      <c r="R8" s="25" t="s">
        <v>44</v>
      </c>
      <c r="S8" s="25" t="s">
        <v>71</v>
      </c>
      <c r="T8" s="25" t="s">
        <v>43</v>
      </c>
      <c r="U8" s="25" t="s">
        <v>44</v>
      </c>
      <c r="V8" s="25" t="s">
        <v>71</v>
      </c>
      <c r="W8" s="25" t="s">
        <v>43</v>
      </c>
      <c r="X8" s="25" t="s">
        <v>44</v>
      </c>
      <c r="Y8" s="25" t="s">
        <v>71</v>
      </c>
      <c r="Z8" s="25" t="s">
        <v>43</v>
      </c>
      <c r="AA8" s="25" t="s">
        <v>44</v>
      </c>
      <c r="AB8" s="25" t="s">
        <v>71</v>
      </c>
      <c r="AC8" s="25" t="s">
        <v>43</v>
      </c>
      <c r="AD8" s="25" t="s">
        <v>44</v>
      </c>
      <c r="AE8" s="25" t="s">
        <v>71</v>
      </c>
      <c r="AF8" s="25" t="s">
        <v>43</v>
      </c>
      <c r="AG8" s="25" t="s">
        <v>44</v>
      </c>
      <c r="AH8" s="54" t="s">
        <v>71</v>
      </c>
      <c r="AI8" s="54" t="s">
        <v>43</v>
      </c>
      <c r="AJ8" s="54" t="s">
        <v>71</v>
      </c>
      <c r="AK8" s="54" t="s">
        <v>43</v>
      </c>
      <c r="AL8" s="54" t="s">
        <v>71</v>
      </c>
      <c r="AM8" s="54" t="s">
        <v>43</v>
      </c>
      <c r="AN8" s="54" t="s">
        <v>71</v>
      </c>
      <c r="AO8" s="54" t="s">
        <v>43</v>
      </c>
      <c r="AP8" s="54" t="s">
        <v>71</v>
      </c>
      <c r="AQ8" s="54" t="s">
        <v>43</v>
      </c>
      <c r="AR8" s="54" t="s">
        <v>71</v>
      </c>
      <c r="AS8" s="54" t="s">
        <v>43</v>
      </c>
      <c r="AT8" s="25" t="s">
        <v>71</v>
      </c>
      <c r="AU8" s="25" t="s">
        <v>43</v>
      </c>
      <c r="AV8" s="25" t="s">
        <v>44</v>
      </c>
      <c r="AW8" s="54" t="s">
        <v>71</v>
      </c>
      <c r="AX8" s="54" t="s">
        <v>43</v>
      </c>
      <c r="AY8" s="54" t="s">
        <v>71</v>
      </c>
      <c r="AZ8" s="54" t="s">
        <v>43</v>
      </c>
      <c r="BA8" s="54" t="s">
        <v>71</v>
      </c>
      <c r="BB8" s="54" t="s">
        <v>43</v>
      </c>
      <c r="BC8" s="54" t="s">
        <v>71</v>
      </c>
      <c r="BD8" s="54" t="s">
        <v>43</v>
      </c>
      <c r="BE8" s="54" t="s">
        <v>71</v>
      </c>
      <c r="BF8" s="54" t="s">
        <v>43</v>
      </c>
      <c r="BG8" s="54" t="s">
        <v>71</v>
      </c>
      <c r="BH8" s="54" t="s">
        <v>43</v>
      </c>
      <c r="BI8" s="54" t="s">
        <v>71</v>
      </c>
      <c r="BJ8" s="54" t="s">
        <v>43</v>
      </c>
      <c r="BK8" s="54" t="s">
        <v>71</v>
      </c>
      <c r="BL8" s="54" t="s">
        <v>43</v>
      </c>
      <c r="BM8" s="54" t="s">
        <v>71</v>
      </c>
      <c r="BN8" s="54" t="s">
        <v>43</v>
      </c>
      <c r="BO8" s="54" t="s">
        <v>71</v>
      </c>
      <c r="BP8" s="54" t="s">
        <v>43</v>
      </c>
      <c r="BQ8" s="54" t="s">
        <v>71</v>
      </c>
      <c r="BR8" s="54" t="s">
        <v>43</v>
      </c>
      <c r="BS8" s="54" t="s">
        <v>71</v>
      </c>
      <c r="BT8" s="54" t="s">
        <v>43</v>
      </c>
      <c r="BU8" s="54" t="s">
        <v>71</v>
      </c>
      <c r="BV8" s="54" t="s">
        <v>43</v>
      </c>
      <c r="BW8" s="148"/>
      <c r="BX8" s="54" t="s">
        <v>71</v>
      </c>
      <c r="BY8" s="54" t="s">
        <v>43</v>
      </c>
      <c r="BZ8" s="54" t="s">
        <v>71</v>
      </c>
      <c r="CA8" s="54" t="s">
        <v>43</v>
      </c>
      <c r="CB8" s="54" t="s">
        <v>71</v>
      </c>
      <c r="CC8" s="54" t="s">
        <v>43</v>
      </c>
      <c r="CD8" s="54" t="s">
        <v>71</v>
      </c>
      <c r="CE8" s="54" t="s">
        <v>43</v>
      </c>
      <c r="CF8" s="54" t="s">
        <v>71</v>
      </c>
      <c r="CG8" s="54" t="s">
        <v>43</v>
      </c>
      <c r="CH8" s="54" t="s">
        <v>71</v>
      </c>
      <c r="CI8" s="54" t="s">
        <v>43</v>
      </c>
      <c r="CJ8" s="54" t="s">
        <v>71</v>
      </c>
      <c r="CK8" s="54" t="s">
        <v>43</v>
      </c>
      <c r="CL8" s="148"/>
      <c r="CM8" s="54" t="s">
        <v>71</v>
      </c>
      <c r="CN8" s="54" t="s">
        <v>43</v>
      </c>
    </row>
    <row r="9" spans="1:92" s="10" customFormat="1" ht="13.5">
      <c r="A9" s="61"/>
      <c r="B9" s="62">
        <v>1</v>
      </c>
      <c r="C9" s="62">
        <v>2</v>
      </c>
      <c r="D9" s="62">
        <v>3</v>
      </c>
      <c r="E9" s="62">
        <v>4</v>
      </c>
      <c r="F9" s="62">
        <v>5</v>
      </c>
      <c r="G9" s="62">
        <v>6</v>
      </c>
      <c r="H9" s="62">
        <v>7</v>
      </c>
      <c r="I9" s="62">
        <v>8</v>
      </c>
      <c r="J9" s="62">
        <v>9</v>
      </c>
      <c r="K9" s="62">
        <v>10</v>
      </c>
      <c r="L9" s="62">
        <v>11</v>
      </c>
      <c r="M9" s="62">
        <v>8</v>
      </c>
      <c r="N9" s="62">
        <v>9</v>
      </c>
      <c r="O9" s="62">
        <v>10</v>
      </c>
      <c r="P9" s="62">
        <v>11</v>
      </c>
      <c r="Q9" s="62">
        <v>12</v>
      </c>
      <c r="R9" s="63">
        <v>13</v>
      </c>
      <c r="S9" s="62">
        <v>14</v>
      </c>
      <c r="T9" s="63">
        <v>15</v>
      </c>
      <c r="U9" s="62">
        <v>16</v>
      </c>
      <c r="V9" s="63">
        <v>17</v>
      </c>
      <c r="W9" s="62">
        <v>18</v>
      </c>
      <c r="X9" s="63">
        <v>19</v>
      </c>
      <c r="Y9" s="62">
        <v>20</v>
      </c>
      <c r="Z9" s="63">
        <v>21</v>
      </c>
      <c r="AA9" s="62">
        <v>22</v>
      </c>
      <c r="AB9" s="63">
        <v>23</v>
      </c>
      <c r="AC9" s="62">
        <v>24</v>
      </c>
      <c r="AD9" s="63">
        <v>25</v>
      </c>
      <c r="AE9" s="62">
        <v>26</v>
      </c>
      <c r="AF9" s="63">
        <v>27</v>
      </c>
      <c r="AG9" s="62">
        <v>28</v>
      </c>
      <c r="AH9" s="63">
        <v>29</v>
      </c>
      <c r="AI9" s="62">
        <v>30</v>
      </c>
      <c r="AJ9" s="63">
        <v>31</v>
      </c>
      <c r="AK9" s="62">
        <v>32</v>
      </c>
      <c r="AL9" s="63">
        <v>33</v>
      </c>
      <c r="AM9" s="62">
        <v>34</v>
      </c>
      <c r="AN9" s="63">
        <v>35</v>
      </c>
      <c r="AO9" s="62">
        <v>36</v>
      </c>
      <c r="AP9" s="63">
        <v>37</v>
      </c>
      <c r="AQ9" s="62">
        <v>38</v>
      </c>
      <c r="AR9" s="63">
        <v>39</v>
      </c>
      <c r="AS9" s="62">
        <v>40</v>
      </c>
      <c r="AT9" s="63">
        <v>41</v>
      </c>
      <c r="AU9" s="62">
        <v>42</v>
      </c>
      <c r="AV9" s="63">
        <v>43</v>
      </c>
      <c r="AW9" s="62">
        <v>44</v>
      </c>
      <c r="AX9" s="63">
        <v>45</v>
      </c>
      <c r="AY9" s="62">
        <v>46</v>
      </c>
      <c r="AZ9" s="63">
        <v>47</v>
      </c>
      <c r="BA9" s="62">
        <v>48</v>
      </c>
      <c r="BB9" s="63">
        <v>49</v>
      </c>
      <c r="BC9" s="62">
        <v>50</v>
      </c>
      <c r="BD9" s="63">
        <v>51</v>
      </c>
      <c r="BE9" s="62">
        <v>52</v>
      </c>
      <c r="BF9" s="63">
        <v>53</v>
      </c>
      <c r="BG9" s="62">
        <v>54</v>
      </c>
      <c r="BH9" s="63">
        <v>55</v>
      </c>
      <c r="BI9" s="62">
        <v>56</v>
      </c>
      <c r="BJ9" s="63">
        <v>57</v>
      </c>
      <c r="BK9" s="62">
        <v>58</v>
      </c>
      <c r="BL9" s="63">
        <v>59</v>
      </c>
      <c r="BM9" s="62">
        <v>60</v>
      </c>
      <c r="BN9" s="63">
        <v>61</v>
      </c>
      <c r="BO9" s="62">
        <v>62</v>
      </c>
      <c r="BP9" s="63">
        <v>63</v>
      </c>
      <c r="BQ9" s="62">
        <v>64</v>
      </c>
      <c r="BR9" s="63">
        <v>65</v>
      </c>
      <c r="BS9" s="62">
        <v>66</v>
      </c>
      <c r="BT9" s="63">
        <v>67</v>
      </c>
      <c r="BU9" s="62">
        <v>68</v>
      </c>
      <c r="BV9" s="63">
        <v>69</v>
      </c>
      <c r="BW9" s="62">
        <v>70</v>
      </c>
      <c r="BX9" s="63">
        <v>71</v>
      </c>
      <c r="BY9" s="62">
        <v>72</v>
      </c>
      <c r="BZ9" s="63">
        <v>73</v>
      </c>
      <c r="CA9" s="62">
        <v>74</v>
      </c>
      <c r="CB9" s="63">
        <v>75</v>
      </c>
      <c r="CC9" s="62">
        <v>76</v>
      </c>
      <c r="CD9" s="63">
        <v>77</v>
      </c>
      <c r="CE9" s="62">
        <v>78</v>
      </c>
      <c r="CF9" s="63">
        <v>79</v>
      </c>
      <c r="CG9" s="62">
        <v>80</v>
      </c>
      <c r="CH9" s="63">
        <v>81</v>
      </c>
      <c r="CI9" s="62">
        <v>82</v>
      </c>
      <c r="CJ9" s="63">
        <v>83</v>
      </c>
      <c r="CK9" s="62">
        <v>84</v>
      </c>
      <c r="CL9" s="63">
        <v>85</v>
      </c>
      <c r="CM9" s="62">
        <v>86</v>
      </c>
      <c r="CN9" s="63">
        <v>87</v>
      </c>
    </row>
    <row r="10" spans="1:92" s="19" customFormat="1" ht="14.25" customHeight="1">
      <c r="A10" s="31">
        <v>1</v>
      </c>
      <c r="B10" s="22" t="s">
        <v>64</v>
      </c>
      <c r="C10" s="21">
        <v>10539.1</v>
      </c>
      <c r="D10" s="21"/>
      <c r="E10" s="18">
        <v>7178.8</v>
      </c>
      <c r="F10" s="32">
        <f t="shared" ref="F10" si="0">BX10+CM10-CJ10</f>
        <v>725376.1</v>
      </c>
      <c r="G10" s="32">
        <f t="shared" ref="G10" si="1">BY10+CN10+BW10-CK10</f>
        <v>691457.87739999988</v>
      </c>
      <c r="H10" s="32">
        <f>G10/F10*100</f>
        <v>95.32405015825583</v>
      </c>
      <c r="I10" s="32"/>
      <c r="J10" s="32"/>
      <c r="K10" s="33"/>
      <c r="L10" s="33"/>
      <c r="M10" s="34">
        <f>S10+V10+Y10+AB10+AE10+AH10+AR10+AW10+AY10+BA10+BC10+BE10+BI10+BK10+BO10+BQ10+BU10</f>
        <v>274659.5</v>
      </c>
      <c r="N10" s="34">
        <f>T10+W10+Z10+AC10+AF10+AI10+AS10+AX10+AZ10+BB10+BD10+BF10+BJ10+BL10+BP10+BR10+BV10</f>
        <v>240741.27739999999</v>
      </c>
      <c r="O10" s="34">
        <f>N10/M10*100</f>
        <v>87.650810330609346</v>
      </c>
      <c r="P10" s="35">
        <f>S10+Y10</f>
        <v>82082.100000000006</v>
      </c>
      <c r="Q10" s="35">
        <f>T10+Z10</f>
        <v>83959.597000000009</v>
      </c>
      <c r="R10" s="36">
        <f>Q10/P10*100</f>
        <v>102.28734035800741</v>
      </c>
      <c r="S10" s="16">
        <v>26181.9</v>
      </c>
      <c r="T10" s="16">
        <v>26496.171999999999</v>
      </c>
      <c r="U10" s="14">
        <f>T10*100/S10</f>
        <v>101.20034069337976</v>
      </c>
      <c r="V10" s="20">
        <v>32639</v>
      </c>
      <c r="W10" s="16">
        <v>28591.14</v>
      </c>
      <c r="X10" s="14">
        <f>W10*100/V10</f>
        <v>87.598088176721106</v>
      </c>
      <c r="Y10" s="16">
        <v>55900.2</v>
      </c>
      <c r="Z10" s="16">
        <v>57463.425000000003</v>
      </c>
      <c r="AA10" s="14">
        <f>Z10*100/Y10</f>
        <v>102.79645689997533</v>
      </c>
      <c r="AB10" s="20">
        <v>21161.4</v>
      </c>
      <c r="AC10" s="16">
        <v>16341.880999999999</v>
      </c>
      <c r="AD10" s="14">
        <f>AC10*100/AB10</f>
        <v>77.224952035309556</v>
      </c>
      <c r="AE10" s="20">
        <v>3700</v>
      </c>
      <c r="AF10" s="16">
        <v>4208.3</v>
      </c>
      <c r="AG10" s="14">
        <f>AF10*100/AE10</f>
        <v>113.73783783783784</v>
      </c>
      <c r="AH10" s="20"/>
      <c r="AI10" s="20"/>
      <c r="AJ10" s="20"/>
      <c r="AK10" s="21"/>
      <c r="AL10" s="20">
        <v>435296.8</v>
      </c>
      <c r="AM10" s="20">
        <v>435296.8</v>
      </c>
      <c r="AN10" s="21">
        <v>12003.1</v>
      </c>
      <c r="AO10" s="16">
        <v>12003.1</v>
      </c>
      <c r="AP10" s="20"/>
      <c r="AQ10" s="18"/>
      <c r="AR10" s="20"/>
      <c r="AS10" s="20"/>
      <c r="AT10" s="34">
        <f t="shared" ref="AT10:AU33" si="2">AW10+AY10+BA10+BC10</f>
        <v>47652</v>
      </c>
      <c r="AU10" s="34">
        <f t="shared" si="2"/>
        <v>34907.053</v>
      </c>
      <c r="AV10" s="37">
        <f>AU10/AT10*100</f>
        <v>73.254119449341061</v>
      </c>
      <c r="AW10" s="20">
        <v>20478.5</v>
      </c>
      <c r="AX10" s="16">
        <v>16090.235000000001</v>
      </c>
      <c r="AY10" s="16"/>
      <c r="AZ10" s="16"/>
      <c r="BA10" s="20">
        <v>14221.9</v>
      </c>
      <c r="BB10" s="16">
        <v>6813.6</v>
      </c>
      <c r="BC10" s="20">
        <v>12951.6</v>
      </c>
      <c r="BD10" s="16">
        <v>12003.218000000001</v>
      </c>
      <c r="BE10" s="20"/>
      <c r="BF10" s="20"/>
      <c r="BG10" s="20">
        <v>3416.7</v>
      </c>
      <c r="BH10" s="16">
        <v>3416.7</v>
      </c>
      <c r="BI10" s="20"/>
      <c r="BJ10" s="16"/>
      <c r="BK10" s="20">
        <v>82325</v>
      </c>
      <c r="BL10" s="16">
        <v>69940.157399999996</v>
      </c>
      <c r="BM10" s="49">
        <v>30000</v>
      </c>
      <c r="BN10" s="16">
        <v>22318.217400000001</v>
      </c>
      <c r="BO10" s="20">
        <v>4000</v>
      </c>
      <c r="BP10" s="16">
        <v>1793.1489999999999</v>
      </c>
      <c r="BQ10" s="20">
        <v>1100</v>
      </c>
      <c r="BR10" s="16">
        <v>1000</v>
      </c>
      <c r="BS10" s="20"/>
      <c r="BT10" s="16"/>
      <c r="BU10" s="20"/>
      <c r="BV10" s="16"/>
      <c r="BW10" s="16"/>
      <c r="BX10" s="32">
        <f t="shared" ref="BX10:BX27" si="3">S10+V10+Y10+AB10+AE10+AH10+AJ10+AL10+AN10+AP10+AR10+AW10+AY10+BA10+BC10+BE10+BG10+BI10+BK10+BO10+BQ10+BS10+BU10</f>
        <v>725376.1</v>
      </c>
      <c r="BY10" s="32">
        <f t="shared" ref="BY10:BY27" si="4">T10+W10+Z10+AC10+AF10+AI10+AK10+AM10+AO10+AQ10+AS10+AX10+AZ10+BB10+BD10+BF10+BH10+BJ10+BL10+BP10+BR10+BT10+BV10</f>
        <v>691457.87739999988</v>
      </c>
      <c r="BZ10" s="20"/>
      <c r="CA10" s="16"/>
      <c r="CB10" s="20"/>
      <c r="CC10" s="16"/>
      <c r="CD10" s="20"/>
      <c r="CE10" s="20"/>
      <c r="CF10" s="20"/>
      <c r="CG10" s="16"/>
      <c r="CH10" s="20"/>
      <c r="CI10" s="20"/>
      <c r="CJ10" s="20"/>
      <c r="CK10" s="16"/>
      <c r="CL10" s="20"/>
      <c r="CM10" s="40">
        <f t="shared" ref="CM10:CN33" si="5">BZ10+CB10+CD10+CF10+CH10+CJ10</f>
        <v>0</v>
      </c>
      <c r="CN10" s="40">
        <f t="shared" si="5"/>
        <v>0</v>
      </c>
    </row>
    <row r="11" spans="1:92" s="19" customFormat="1" ht="14.25" customHeight="1">
      <c r="A11" s="31">
        <v>2</v>
      </c>
      <c r="B11" s="22" t="s">
        <v>65</v>
      </c>
      <c r="C11" s="21">
        <v>63099</v>
      </c>
      <c r="D11" s="21"/>
      <c r="E11" s="18">
        <v>37007.9</v>
      </c>
      <c r="F11" s="32">
        <f t="shared" ref="F11:F33" si="6">BX11+CM11-CJ11</f>
        <v>839410.59999999986</v>
      </c>
      <c r="G11" s="32">
        <f t="shared" ref="G11:G33" si="7">BY11+CN11+BW11-CK11</f>
        <v>832856.73300000001</v>
      </c>
      <c r="H11" s="32">
        <f t="shared" ref="H11:H33" si="8">G11/F11*100</f>
        <v>99.219229897740163</v>
      </c>
      <c r="I11" s="32"/>
      <c r="J11" s="32"/>
      <c r="K11" s="33"/>
      <c r="L11" s="33"/>
      <c r="M11" s="34">
        <f t="shared" ref="M11:M33" si="9">S11+V11+Y11+AB11+AE11+AH11+AR11+AW11+AY11+BA11+BC11+BE11+BI11+BK11+BO11+BQ11+BU11</f>
        <v>177183.40000000002</v>
      </c>
      <c r="N11" s="34">
        <f t="shared" ref="N11:N33" si="10">T11+W11+Z11+AC11+AF11+AI11+AS11+AX11+AZ11+BB11+BD11+BF11+BJ11+BL11+BP11+BR11+BV11</f>
        <v>169935.63299999997</v>
      </c>
      <c r="O11" s="34">
        <f t="shared" ref="O11:O33" si="11">N11/M11*100</f>
        <v>95.909454836062494</v>
      </c>
      <c r="P11" s="35">
        <f t="shared" ref="P11:Q33" si="12">S11+Y11</f>
        <v>53441.2</v>
      </c>
      <c r="Q11" s="35">
        <f t="shared" si="12"/>
        <v>58282.953999999998</v>
      </c>
      <c r="R11" s="36">
        <f t="shared" ref="R11:R34" si="13">Q11/P11*100</f>
        <v>109.05996497084647</v>
      </c>
      <c r="S11" s="64">
        <v>3919.2</v>
      </c>
      <c r="T11" s="16">
        <v>3653.3519999999999</v>
      </c>
      <c r="U11" s="14">
        <f t="shared" ref="U11:U34" si="14">T11*100/S11</f>
        <v>93.216778934476437</v>
      </c>
      <c r="V11" s="65">
        <v>48582.9</v>
      </c>
      <c r="W11" s="16">
        <v>42365.644999999997</v>
      </c>
      <c r="X11" s="14">
        <f t="shared" ref="X11:X34" si="15">W11*100/V11</f>
        <v>87.202791517179904</v>
      </c>
      <c r="Y11" s="64">
        <v>49522</v>
      </c>
      <c r="Z11" s="16">
        <v>54629.601999999999</v>
      </c>
      <c r="AA11" s="14">
        <f t="shared" ref="AA11:AA34" si="16">Z11*100/Y11</f>
        <v>110.31380396591415</v>
      </c>
      <c r="AB11" s="64">
        <v>4261.5</v>
      </c>
      <c r="AC11" s="16">
        <v>3094.81</v>
      </c>
      <c r="AD11" s="14">
        <f t="shared" ref="AD11:AD34" si="17">AC11*100/AB11</f>
        <v>72.62255074504283</v>
      </c>
      <c r="AE11" s="65">
        <v>6000</v>
      </c>
      <c r="AF11" s="16">
        <v>6476.2</v>
      </c>
      <c r="AG11" s="14">
        <f t="shared" ref="AG11:AG34" si="18">AF11*100/AE11</f>
        <v>107.93666666666667</v>
      </c>
      <c r="AH11" s="66"/>
      <c r="AI11" s="66"/>
      <c r="AJ11" s="66"/>
      <c r="AK11" s="66"/>
      <c r="AL11" s="67">
        <v>552920.5</v>
      </c>
      <c r="AM11" s="67">
        <v>552920.5</v>
      </c>
      <c r="AN11" s="21">
        <v>4534.5</v>
      </c>
      <c r="AO11" s="16">
        <v>4534.5</v>
      </c>
      <c r="AP11" s="66"/>
      <c r="AQ11" s="66"/>
      <c r="AR11" s="68"/>
      <c r="AS11" s="66"/>
      <c r="AT11" s="69">
        <f t="shared" si="2"/>
        <v>18662.099999999999</v>
      </c>
      <c r="AU11" s="69">
        <f t="shared" si="2"/>
        <v>14308.775000000001</v>
      </c>
      <c r="AV11" s="37">
        <f t="shared" ref="AV11:AV34" si="19">AU11/AT11*100</f>
        <v>76.672909265302408</v>
      </c>
      <c r="AW11" s="70">
        <v>11288.6</v>
      </c>
      <c r="AX11" s="16">
        <v>7830.6040000000003</v>
      </c>
      <c r="AY11" s="16"/>
      <c r="AZ11" s="16"/>
      <c r="BA11" s="64"/>
      <c r="BB11" s="16"/>
      <c r="BC11" s="65">
        <v>7373.5</v>
      </c>
      <c r="BD11" s="16">
        <v>6478.1710000000003</v>
      </c>
      <c r="BE11" s="68"/>
      <c r="BF11" s="66"/>
      <c r="BG11" s="66">
        <v>5363.2</v>
      </c>
      <c r="BH11" s="16">
        <v>5357.1</v>
      </c>
      <c r="BI11" s="65"/>
      <c r="BJ11" s="16">
        <v>90</v>
      </c>
      <c r="BK11" s="48">
        <v>33098.1</v>
      </c>
      <c r="BL11" s="16">
        <v>31293.077000000001</v>
      </c>
      <c r="BM11" s="50">
        <v>10500</v>
      </c>
      <c r="BN11" s="16">
        <v>10500</v>
      </c>
      <c r="BO11" s="66"/>
      <c r="BP11" s="16"/>
      <c r="BQ11" s="66"/>
      <c r="BR11" s="16"/>
      <c r="BS11" s="16">
        <v>2000</v>
      </c>
      <c r="BT11" s="16">
        <v>2000</v>
      </c>
      <c r="BU11" s="66">
        <v>13137.6</v>
      </c>
      <c r="BV11" s="16">
        <v>14024.172</v>
      </c>
      <c r="BW11" s="64"/>
      <c r="BX11" s="32">
        <f t="shared" si="3"/>
        <v>742001.59999999986</v>
      </c>
      <c r="BY11" s="32">
        <f t="shared" si="4"/>
        <v>734747.73300000001</v>
      </c>
      <c r="BZ11" s="66"/>
      <c r="CA11" s="16"/>
      <c r="CB11" s="66"/>
      <c r="CC11" s="16"/>
      <c r="CD11" s="66"/>
      <c r="CE11" s="66"/>
      <c r="CF11" s="66">
        <v>97409</v>
      </c>
      <c r="CG11" s="16">
        <v>98109</v>
      </c>
      <c r="CH11" s="66"/>
      <c r="CI11" s="66"/>
      <c r="CJ11" s="71"/>
      <c r="CK11" s="64"/>
      <c r="CL11" s="66"/>
      <c r="CM11" s="72">
        <f t="shared" si="5"/>
        <v>97409</v>
      </c>
      <c r="CN11" s="72">
        <f t="shared" si="5"/>
        <v>98109</v>
      </c>
    </row>
    <row r="12" spans="1:92" s="19" customFormat="1" ht="14.25" customHeight="1">
      <c r="A12" s="31">
        <v>3</v>
      </c>
      <c r="B12" s="22" t="s">
        <v>66</v>
      </c>
      <c r="C12" s="18">
        <v>55652.9</v>
      </c>
      <c r="D12" s="18"/>
      <c r="E12" s="18">
        <v>41570</v>
      </c>
      <c r="F12" s="32">
        <f t="shared" si="6"/>
        <v>432575.66599999997</v>
      </c>
      <c r="G12" s="32">
        <f t="shared" si="7"/>
        <v>423023.79909999989</v>
      </c>
      <c r="H12" s="32">
        <f t="shared" si="8"/>
        <v>97.791862175622228</v>
      </c>
      <c r="I12" s="32"/>
      <c r="J12" s="32"/>
      <c r="K12" s="33"/>
      <c r="L12" s="33"/>
      <c r="M12" s="34">
        <f t="shared" si="9"/>
        <v>107398.5</v>
      </c>
      <c r="N12" s="34">
        <f t="shared" si="10"/>
        <v>103734.74909999999</v>
      </c>
      <c r="O12" s="34">
        <f t="shared" si="11"/>
        <v>96.588638668137804</v>
      </c>
      <c r="P12" s="35">
        <f t="shared" si="12"/>
        <v>43560.3</v>
      </c>
      <c r="Q12" s="35">
        <f t="shared" si="12"/>
        <v>44974.391100000001</v>
      </c>
      <c r="R12" s="36">
        <f t="shared" si="13"/>
        <v>103.24628411650056</v>
      </c>
      <c r="S12" s="16">
        <v>1500</v>
      </c>
      <c r="T12" s="16">
        <v>2031.1379999999999</v>
      </c>
      <c r="U12" s="14">
        <f t="shared" si="14"/>
        <v>135.4092</v>
      </c>
      <c r="V12" s="15">
        <v>18000</v>
      </c>
      <c r="W12" s="16">
        <v>18400.995800000001</v>
      </c>
      <c r="X12" s="14">
        <f t="shared" si="15"/>
        <v>102.22775444444444</v>
      </c>
      <c r="Y12" s="16">
        <v>42060.3</v>
      </c>
      <c r="Z12" s="16">
        <v>42943.253100000002</v>
      </c>
      <c r="AA12" s="14">
        <f t="shared" si="16"/>
        <v>102.09925535481203</v>
      </c>
      <c r="AB12" s="16">
        <v>4140</v>
      </c>
      <c r="AC12" s="16">
        <v>3904.55</v>
      </c>
      <c r="AD12" s="14">
        <f t="shared" si="17"/>
        <v>94.312801932367151</v>
      </c>
      <c r="AE12" s="21">
        <v>6500</v>
      </c>
      <c r="AF12" s="16">
        <v>4139.5</v>
      </c>
      <c r="AG12" s="14">
        <f t="shared" si="18"/>
        <v>63.684615384615384</v>
      </c>
      <c r="AH12" s="18"/>
      <c r="AI12" s="18"/>
      <c r="AJ12" s="18"/>
      <c r="AK12" s="21"/>
      <c r="AL12" s="20">
        <v>287689.59999999998</v>
      </c>
      <c r="AM12" s="20">
        <v>287689.59999999998</v>
      </c>
      <c r="AN12" s="18">
        <v>10635.3</v>
      </c>
      <c r="AO12" s="16">
        <v>10634.6</v>
      </c>
      <c r="AP12" s="26"/>
      <c r="AQ12" s="18"/>
      <c r="AR12" s="18"/>
      <c r="AS12" s="18"/>
      <c r="AT12" s="34">
        <f t="shared" si="2"/>
        <v>11878.2</v>
      </c>
      <c r="AU12" s="34">
        <f t="shared" si="2"/>
        <v>11737.567200000001</v>
      </c>
      <c r="AV12" s="37">
        <f t="shared" si="19"/>
        <v>98.816042834772958</v>
      </c>
      <c r="AW12" s="42">
        <v>8056</v>
      </c>
      <c r="AX12" s="16">
        <v>8642.2000000000007</v>
      </c>
      <c r="AY12" s="16"/>
      <c r="AZ12" s="16"/>
      <c r="BA12" s="16"/>
      <c r="BB12" s="16"/>
      <c r="BC12" s="21">
        <v>3822.2</v>
      </c>
      <c r="BD12" s="16">
        <v>3095.3672000000001</v>
      </c>
      <c r="BE12" s="18"/>
      <c r="BF12" s="18"/>
      <c r="BG12" s="14">
        <v>5358</v>
      </c>
      <c r="BH12" s="16">
        <v>5357.1</v>
      </c>
      <c r="BI12" s="15"/>
      <c r="BJ12" s="16"/>
      <c r="BK12" s="15">
        <v>18600</v>
      </c>
      <c r="BL12" s="16">
        <v>18749.395</v>
      </c>
      <c r="BM12" s="49">
        <v>5100</v>
      </c>
      <c r="BN12" s="16">
        <v>5320.8450000000003</v>
      </c>
      <c r="BO12" s="21">
        <v>1000</v>
      </c>
      <c r="BP12" s="16">
        <v>131.81</v>
      </c>
      <c r="BQ12" s="21"/>
      <c r="BR12" s="16"/>
      <c r="BS12" s="15">
        <v>12838.9</v>
      </c>
      <c r="BT12" s="16">
        <v>6952.384</v>
      </c>
      <c r="BU12" s="21">
        <v>3720</v>
      </c>
      <c r="BV12" s="16">
        <v>1696.54</v>
      </c>
      <c r="BW12" s="16"/>
      <c r="BX12" s="32">
        <f t="shared" si="3"/>
        <v>423920.3</v>
      </c>
      <c r="BY12" s="32">
        <f t="shared" si="4"/>
        <v>414368.43309999991</v>
      </c>
      <c r="BZ12" s="16">
        <v>8655.366</v>
      </c>
      <c r="CA12" s="16">
        <v>8655.366</v>
      </c>
      <c r="CB12" s="18"/>
      <c r="CC12" s="16"/>
      <c r="CD12" s="18"/>
      <c r="CE12" s="18"/>
      <c r="CF12" s="18"/>
      <c r="CG12" s="16"/>
      <c r="CH12" s="18"/>
      <c r="CI12" s="18"/>
      <c r="CJ12" s="39"/>
      <c r="CK12" s="16"/>
      <c r="CL12" s="21"/>
      <c r="CM12" s="40">
        <f t="shared" si="5"/>
        <v>8655.366</v>
      </c>
      <c r="CN12" s="40">
        <f t="shared" si="5"/>
        <v>8655.366</v>
      </c>
    </row>
    <row r="13" spans="1:92" s="19" customFormat="1" ht="14.25" customHeight="1">
      <c r="A13" s="31">
        <v>4</v>
      </c>
      <c r="B13" s="22" t="s">
        <v>67</v>
      </c>
      <c r="C13" s="18">
        <v>26905.1</v>
      </c>
      <c r="D13" s="18"/>
      <c r="E13" s="18">
        <v>21761.599999999999</v>
      </c>
      <c r="F13" s="32">
        <f t="shared" si="6"/>
        <v>218021.5</v>
      </c>
      <c r="G13" s="32">
        <f t="shared" si="7"/>
        <v>219319.32280000005</v>
      </c>
      <c r="H13" s="32">
        <f t="shared" si="8"/>
        <v>100.59527285153071</v>
      </c>
      <c r="I13" s="32"/>
      <c r="J13" s="32"/>
      <c r="K13" s="33"/>
      <c r="L13" s="33"/>
      <c r="M13" s="34">
        <f t="shared" si="9"/>
        <v>71044.399999999994</v>
      </c>
      <c r="N13" s="34">
        <f t="shared" si="10"/>
        <v>73706.742799999993</v>
      </c>
      <c r="O13" s="34">
        <f t="shared" si="11"/>
        <v>103.74743512507672</v>
      </c>
      <c r="P13" s="35">
        <f t="shared" si="12"/>
        <v>20843.099999999999</v>
      </c>
      <c r="Q13" s="35">
        <f t="shared" si="12"/>
        <v>25586.587</v>
      </c>
      <c r="R13" s="36">
        <f t="shared" si="13"/>
        <v>122.75806861743214</v>
      </c>
      <c r="S13" s="16">
        <v>1211.5</v>
      </c>
      <c r="T13" s="16">
        <v>1748.0029999999999</v>
      </c>
      <c r="U13" s="14">
        <f t="shared" si="14"/>
        <v>144.28419314898883</v>
      </c>
      <c r="V13" s="15">
        <v>29231.599999999999</v>
      </c>
      <c r="W13" s="16">
        <v>26783.679800000002</v>
      </c>
      <c r="X13" s="14">
        <f t="shared" si="15"/>
        <v>91.625774162208032</v>
      </c>
      <c r="Y13" s="16">
        <v>19631.599999999999</v>
      </c>
      <c r="Z13" s="16">
        <v>23838.583999999999</v>
      </c>
      <c r="AA13" s="14">
        <f t="shared" si="16"/>
        <v>121.42965423093381</v>
      </c>
      <c r="AB13" s="16">
        <v>1357</v>
      </c>
      <c r="AC13" s="16">
        <v>1911.816</v>
      </c>
      <c r="AD13" s="14">
        <f t="shared" si="17"/>
        <v>140.88548268238762</v>
      </c>
      <c r="AE13" s="21"/>
      <c r="AF13" s="16"/>
      <c r="AG13" s="14"/>
      <c r="AH13" s="18"/>
      <c r="AI13" s="18"/>
      <c r="AJ13" s="18"/>
      <c r="AK13" s="21"/>
      <c r="AL13" s="30">
        <v>137653.1</v>
      </c>
      <c r="AM13" s="30">
        <v>137653.1</v>
      </c>
      <c r="AN13" s="18">
        <v>8214.4</v>
      </c>
      <c r="AO13" s="16">
        <v>7959.48</v>
      </c>
      <c r="AP13" s="26"/>
      <c r="AQ13" s="18"/>
      <c r="AR13" s="18"/>
      <c r="AS13" s="18"/>
      <c r="AT13" s="34">
        <f t="shared" si="2"/>
        <v>12014.7</v>
      </c>
      <c r="AU13" s="34">
        <f t="shared" si="2"/>
        <v>11601.645</v>
      </c>
      <c r="AV13" s="37">
        <f t="shared" si="19"/>
        <v>96.562086444105972</v>
      </c>
      <c r="AW13" s="42">
        <v>10187.700000000001</v>
      </c>
      <c r="AX13" s="16">
        <v>9874.6</v>
      </c>
      <c r="AY13" s="16"/>
      <c r="AZ13" s="16"/>
      <c r="BA13" s="16"/>
      <c r="BB13" s="16"/>
      <c r="BC13" s="21">
        <v>1827</v>
      </c>
      <c r="BD13" s="16">
        <v>1727.0450000000001</v>
      </c>
      <c r="BE13" s="18"/>
      <c r="BF13" s="18"/>
      <c r="BG13" s="15"/>
      <c r="BH13" s="16"/>
      <c r="BI13" s="15"/>
      <c r="BJ13" s="16"/>
      <c r="BK13" s="15">
        <v>7588</v>
      </c>
      <c r="BL13" s="16">
        <v>7580.0150000000003</v>
      </c>
      <c r="BM13" s="51">
        <v>100</v>
      </c>
      <c r="BN13" s="16">
        <v>113.52</v>
      </c>
      <c r="BO13" s="21"/>
      <c r="BP13" s="16"/>
      <c r="BQ13" s="21"/>
      <c r="BR13" s="16">
        <v>230</v>
      </c>
      <c r="BS13" s="15"/>
      <c r="BT13" s="16"/>
      <c r="BU13" s="21">
        <v>10</v>
      </c>
      <c r="BV13" s="16">
        <v>13</v>
      </c>
      <c r="BW13" s="16"/>
      <c r="BX13" s="32">
        <f t="shared" si="3"/>
        <v>216911.9</v>
      </c>
      <c r="BY13" s="32">
        <f t="shared" si="4"/>
        <v>219319.32280000005</v>
      </c>
      <c r="BZ13" s="18"/>
      <c r="CA13" s="16"/>
      <c r="CB13" s="18">
        <v>1109.5999999999999</v>
      </c>
      <c r="CC13" s="16">
        <v>0</v>
      </c>
      <c r="CD13" s="18"/>
      <c r="CE13" s="18"/>
      <c r="CF13" s="18"/>
      <c r="CG13" s="16"/>
      <c r="CH13" s="18"/>
      <c r="CI13" s="18"/>
      <c r="CJ13" s="39"/>
      <c r="CK13" s="16"/>
      <c r="CL13" s="21"/>
      <c r="CM13" s="40">
        <f t="shared" si="5"/>
        <v>1109.5999999999999</v>
      </c>
      <c r="CN13" s="40">
        <f t="shared" si="5"/>
        <v>0</v>
      </c>
    </row>
    <row r="14" spans="1:92" s="19" customFormat="1" ht="14.25" customHeight="1">
      <c r="A14" s="31">
        <v>5</v>
      </c>
      <c r="B14" s="22" t="s">
        <v>68</v>
      </c>
      <c r="C14" s="21">
        <v>22034.6</v>
      </c>
      <c r="D14" s="21"/>
      <c r="E14" s="18">
        <v>10870.2</v>
      </c>
      <c r="F14" s="32">
        <f t="shared" si="6"/>
        <v>128463.3</v>
      </c>
      <c r="G14" s="32">
        <f t="shared" si="7"/>
        <v>127761.9256</v>
      </c>
      <c r="H14" s="32">
        <f t="shared" si="8"/>
        <v>99.454027414833661</v>
      </c>
      <c r="I14" s="32"/>
      <c r="J14" s="32"/>
      <c r="K14" s="33"/>
      <c r="L14" s="33"/>
      <c r="M14" s="34">
        <f t="shared" si="9"/>
        <v>28587.7</v>
      </c>
      <c r="N14" s="34">
        <f t="shared" si="10"/>
        <v>27945.325599999996</v>
      </c>
      <c r="O14" s="34">
        <f t="shared" si="11"/>
        <v>97.752969283992755</v>
      </c>
      <c r="P14" s="35">
        <f t="shared" si="12"/>
        <v>16534.2</v>
      </c>
      <c r="Q14" s="35">
        <f t="shared" si="12"/>
        <v>17371.447</v>
      </c>
      <c r="R14" s="36">
        <f t="shared" si="13"/>
        <v>105.06372851423112</v>
      </c>
      <c r="S14" s="16">
        <v>466</v>
      </c>
      <c r="T14" s="16">
        <v>3261.43</v>
      </c>
      <c r="U14" s="14">
        <f t="shared" si="14"/>
        <v>699.87768240343348</v>
      </c>
      <c r="V14" s="15">
        <v>6203</v>
      </c>
      <c r="W14" s="16">
        <v>4814.5685999999996</v>
      </c>
      <c r="X14" s="14">
        <f t="shared" si="15"/>
        <v>77.616775753667582</v>
      </c>
      <c r="Y14" s="16">
        <v>16068.2</v>
      </c>
      <c r="Z14" s="16">
        <v>14110.017</v>
      </c>
      <c r="AA14" s="14">
        <f t="shared" si="16"/>
        <v>87.813302050011814</v>
      </c>
      <c r="AB14" s="16">
        <v>398</v>
      </c>
      <c r="AC14" s="16">
        <v>598</v>
      </c>
      <c r="AD14" s="14">
        <f t="shared" si="17"/>
        <v>150.25125628140702</v>
      </c>
      <c r="AE14" s="21"/>
      <c r="AF14" s="16"/>
      <c r="AG14" s="14"/>
      <c r="AH14" s="21"/>
      <c r="AI14" s="21"/>
      <c r="AJ14" s="21"/>
      <c r="AK14" s="21"/>
      <c r="AL14" s="30">
        <v>94031.1</v>
      </c>
      <c r="AM14" s="30">
        <v>94031.1</v>
      </c>
      <c r="AN14" s="21">
        <v>5844.5</v>
      </c>
      <c r="AO14" s="16">
        <v>5785.5</v>
      </c>
      <c r="AP14" s="26"/>
      <c r="AQ14" s="21"/>
      <c r="AR14" s="18"/>
      <c r="AS14" s="21"/>
      <c r="AT14" s="34">
        <f t="shared" si="2"/>
        <v>2242.5</v>
      </c>
      <c r="AU14" s="34">
        <f t="shared" si="2"/>
        <v>2128.3000000000002</v>
      </c>
      <c r="AV14" s="37">
        <f t="shared" si="19"/>
        <v>94.907469342251957</v>
      </c>
      <c r="AW14" s="42">
        <v>2002.5</v>
      </c>
      <c r="AX14" s="16">
        <v>1888.3</v>
      </c>
      <c r="AY14" s="16"/>
      <c r="AZ14" s="16"/>
      <c r="BA14" s="16"/>
      <c r="BB14" s="16"/>
      <c r="BC14" s="21">
        <v>240</v>
      </c>
      <c r="BD14" s="16">
        <v>240</v>
      </c>
      <c r="BE14" s="18"/>
      <c r="BF14" s="21"/>
      <c r="BG14" s="21"/>
      <c r="BH14" s="16"/>
      <c r="BI14" s="15"/>
      <c r="BJ14" s="16"/>
      <c r="BK14" s="15">
        <v>3170</v>
      </c>
      <c r="BL14" s="16">
        <v>3033.01</v>
      </c>
      <c r="BM14" s="49">
        <v>100</v>
      </c>
      <c r="BN14" s="16">
        <v>92.66</v>
      </c>
      <c r="BO14" s="21"/>
      <c r="BP14" s="16"/>
      <c r="BQ14" s="21">
        <v>30</v>
      </c>
      <c r="BR14" s="16">
        <v>0</v>
      </c>
      <c r="BS14" s="15"/>
      <c r="BT14" s="16"/>
      <c r="BU14" s="21">
        <v>10</v>
      </c>
      <c r="BV14" s="16">
        <v>0</v>
      </c>
      <c r="BW14" s="16"/>
      <c r="BX14" s="32">
        <f t="shared" si="3"/>
        <v>128463.3</v>
      </c>
      <c r="BY14" s="32">
        <f t="shared" si="4"/>
        <v>127761.9256</v>
      </c>
      <c r="BZ14" s="21"/>
      <c r="CA14" s="16"/>
      <c r="CB14" s="21"/>
      <c r="CC14" s="16"/>
      <c r="CD14" s="21"/>
      <c r="CE14" s="21"/>
      <c r="CF14" s="21"/>
      <c r="CG14" s="16"/>
      <c r="CH14" s="21"/>
      <c r="CI14" s="21"/>
      <c r="CJ14" s="39"/>
      <c r="CK14" s="16"/>
      <c r="CL14" s="21"/>
      <c r="CM14" s="40">
        <f t="shared" si="5"/>
        <v>0</v>
      </c>
      <c r="CN14" s="40">
        <f t="shared" si="5"/>
        <v>0</v>
      </c>
    </row>
    <row r="15" spans="1:92" s="56" customFormat="1" ht="14.25" customHeight="1">
      <c r="A15" s="31">
        <v>6</v>
      </c>
      <c r="B15" s="22" t="s">
        <v>45</v>
      </c>
      <c r="C15" s="18">
        <v>280.89999999999998</v>
      </c>
      <c r="D15" s="18">
        <v>83.8</v>
      </c>
      <c r="E15" s="18">
        <v>66.599999999999994</v>
      </c>
      <c r="F15" s="32">
        <f t="shared" si="6"/>
        <v>543302.69999999995</v>
      </c>
      <c r="G15" s="32">
        <f t="shared" si="7"/>
        <v>538913.17539999995</v>
      </c>
      <c r="H15" s="32">
        <f t="shared" si="8"/>
        <v>99.192066485220849</v>
      </c>
      <c r="I15" s="32"/>
      <c r="J15" s="32"/>
      <c r="K15" s="33"/>
      <c r="L15" s="33"/>
      <c r="M15" s="34">
        <f t="shared" si="9"/>
        <v>148608</v>
      </c>
      <c r="N15" s="34">
        <f t="shared" si="10"/>
        <v>144227.67540000001</v>
      </c>
      <c r="O15" s="34">
        <f t="shared" si="11"/>
        <v>97.052430151808792</v>
      </c>
      <c r="P15" s="35">
        <f t="shared" si="12"/>
        <v>63500</v>
      </c>
      <c r="Q15" s="35">
        <f t="shared" si="12"/>
        <v>61325.018000000004</v>
      </c>
      <c r="R15" s="36">
        <f t="shared" si="13"/>
        <v>96.574831496062998</v>
      </c>
      <c r="S15" s="16">
        <v>6000</v>
      </c>
      <c r="T15" s="16">
        <v>7135.1310000000003</v>
      </c>
      <c r="U15" s="14">
        <f t="shared" si="14"/>
        <v>118.91884999999999</v>
      </c>
      <c r="V15" s="15">
        <v>2800</v>
      </c>
      <c r="W15" s="16">
        <v>3010.5994000000001</v>
      </c>
      <c r="X15" s="14">
        <f t="shared" si="15"/>
        <v>107.52140714285714</v>
      </c>
      <c r="Y15" s="16">
        <v>57500</v>
      </c>
      <c r="Z15" s="16">
        <v>54189.887000000002</v>
      </c>
      <c r="AA15" s="14">
        <f t="shared" si="16"/>
        <v>94.243281739130438</v>
      </c>
      <c r="AB15" s="16">
        <v>9616</v>
      </c>
      <c r="AC15" s="16">
        <v>9112.9968000000008</v>
      </c>
      <c r="AD15" s="14">
        <f t="shared" si="17"/>
        <v>94.769101497504167</v>
      </c>
      <c r="AE15" s="15">
        <v>6000</v>
      </c>
      <c r="AF15" s="16">
        <v>6006.01</v>
      </c>
      <c r="AG15" s="14">
        <f t="shared" si="18"/>
        <v>100.10016666666667</v>
      </c>
      <c r="AH15" s="18"/>
      <c r="AI15" s="18"/>
      <c r="AJ15" s="18"/>
      <c r="AK15" s="21"/>
      <c r="AL15" s="27">
        <v>371650.6</v>
      </c>
      <c r="AM15" s="27">
        <v>371650.6</v>
      </c>
      <c r="AN15" s="18">
        <v>15737.4</v>
      </c>
      <c r="AO15" s="16">
        <v>15737.4</v>
      </c>
      <c r="AP15" s="26"/>
      <c r="AQ15" s="18"/>
      <c r="AR15" s="18"/>
      <c r="AS15" s="18"/>
      <c r="AT15" s="34">
        <f t="shared" si="2"/>
        <v>3700</v>
      </c>
      <c r="AU15" s="34">
        <f t="shared" si="2"/>
        <v>4544.3209999999999</v>
      </c>
      <c r="AV15" s="37">
        <f t="shared" si="19"/>
        <v>122.81948648648648</v>
      </c>
      <c r="AW15" s="38">
        <v>3700</v>
      </c>
      <c r="AX15" s="16">
        <v>4544.3209999999999</v>
      </c>
      <c r="AY15" s="16"/>
      <c r="AZ15" s="16"/>
      <c r="BA15" s="16"/>
      <c r="BB15" s="16"/>
      <c r="BC15" s="15"/>
      <c r="BD15" s="16"/>
      <c r="BE15" s="18"/>
      <c r="BF15" s="18"/>
      <c r="BG15" s="21">
        <v>7306.7</v>
      </c>
      <c r="BH15" s="16">
        <v>7297.5</v>
      </c>
      <c r="BI15" s="15"/>
      <c r="BJ15" s="16"/>
      <c r="BK15" s="45">
        <v>62592</v>
      </c>
      <c r="BL15" s="16">
        <v>60197.1302</v>
      </c>
      <c r="BM15" s="49">
        <v>24000</v>
      </c>
      <c r="BN15" s="16">
        <v>24075.480200000002</v>
      </c>
      <c r="BO15" s="21"/>
      <c r="BP15" s="16"/>
      <c r="BQ15" s="21">
        <v>400</v>
      </c>
      <c r="BR15" s="16">
        <v>31.6</v>
      </c>
      <c r="BS15" s="15"/>
      <c r="BT15" s="16"/>
      <c r="BU15" s="15"/>
      <c r="BV15" s="16"/>
      <c r="BW15" s="16"/>
      <c r="BX15" s="32">
        <f t="shared" si="3"/>
        <v>543302.69999999995</v>
      </c>
      <c r="BY15" s="32">
        <f t="shared" si="4"/>
        <v>538913.17539999995</v>
      </c>
      <c r="BZ15" s="18"/>
      <c r="CA15" s="16"/>
      <c r="CB15" s="18"/>
      <c r="CC15" s="16"/>
      <c r="CD15" s="18"/>
      <c r="CE15" s="18"/>
      <c r="CF15" s="18"/>
      <c r="CG15" s="16"/>
      <c r="CH15" s="18"/>
      <c r="CI15" s="18"/>
      <c r="CJ15" s="39"/>
      <c r="CK15" s="16"/>
      <c r="CL15" s="21"/>
      <c r="CM15" s="40">
        <f t="shared" si="5"/>
        <v>0</v>
      </c>
      <c r="CN15" s="40">
        <f t="shared" si="5"/>
        <v>0</v>
      </c>
    </row>
    <row r="16" spans="1:92" s="55" customFormat="1" ht="14.25" customHeight="1">
      <c r="A16" s="31">
        <v>7</v>
      </c>
      <c r="B16" s="22" t="s">
        <v>46</v>
      </c>
      <c r="C16" s="18">
        <v>259.8</v>
      </c>
      <c r="D16" s="18">
        <v>309.3</v>
      </c>
      <c r="E16" s="18">
        <v>53.8</v>
      </c>
      <c r="F16" s="32">
        <f t="shared" si="6"/>
        <v>62836.661</v>
      </c>
      <c r="G16" s="32">
        <f t="shared" si="7"/>
        <v>62864.36</v>
      </c>
      <c r="H16" s="32">
        <f t="shared" si="8"/>
        <v>100.04408095458797</v>
      </c>
      <c r="I16" s="32"/>
      <c r="J16" s="32"/>
      <c r="K16" s="33"/>
      <c r="L16" s="33"/>
      <c r="M16" s="34">
        <f t="shared" si="9"/>
        <v>6754.1610000000001</v>
      </c>
      <c r="N16" s="34">
        <f t="shared" si="10"/>
        <v>6781.8600000000006</v>
      </c>
      <c r="O16" s="34">
        <f t="shared" si="11"/>
        <v>100.41010274999367</v>
      </c>
      <c r="P16" s="35">
        <f t="shared" si="12"/>
        <v>5377.8609999999999</v>
      </c>
      <c r="Q16" s="35">
        <f t="shared" si="12"/>
        <v>5377.8609999999999</v>
      </c>
      <c r="R16" s="36">
        <f t="shared" si="13"/>
        <v>100</v>
      </c>
      <c r="S16" s="16">
        <v>51.591999999999999</v>
      </c>
      <c r="T16" s="16">
        <v>51.591999999999999</v>
      </c>
      <c r="U16" s="14">
        <f t="shared" si="14"/>
        <v>100</v>
      </c>
      <c r="V16" s="15"/>
      <c r="W16" s="16">
        <v>27.699000000000002</v>
      </c>
      <c r="X16" s="14"/>
      <c r="Y16" s="16">
        <v>5326.2690000000002</v>
      </c>
      <c r="Z16" s="16">
        <v>5326.2690000000002</v>
      </c>
      <c r="AA16" s="14">
        <f t="shared" si="16"/>
        <v>100</v>
      </c>
      <c r="AB16" s="16">
        <v>451.8</v>
      </c>
      <c r="AC16" s="16">
        <v>451.8</v>
      </c>
      <c r="AD16" s="14">
        <f t="shared" si="17"/>
        <v>100</v>
      </c>
      <c r="AE16" s="15"/>
      <c r="AF16" s="16"/>
      <c r="AG16" s="14"/>
      <c r="AH16" s="18"/>
      <c r="AI16" s="18"/>
      <c r="AJ16" s="18"/>
      <c r="AK16" s="21"/>
      <c r="AL16" s="27">
        <v>53148.4</v>
      </c>
      <c r="AM16" s="27">
        <v>53148.4</v>
      </c>
      <c r="AN16" s="18">
        <v>2934.1</v>
      </c>
      <c r="AO16" s="16">
        <v>2934.1</v>
      </c>
      <c r="AP16" s="21"/>
      <c r="AQ16" s="18"/>
      <c r="AR16" s="18"/>
      <c r="AS16" s="18"/>
      <c r="AT16" s="34">
        <f t="shared" si="2"/>
        <v>0</v>
      </c>
      <c r="AU16" s="34">
        <f t="shared" si="2"/>
        <v>0</v>
      </c>
      <c r="AV16" s="37">
        <v>0</v>
      </c>
      <c r="AW16" s="38"/>
      <c r="AX16" s="16"/>
      <c r="AY16" s="16"/>
      <c r="AZ16" s="16"/>
      <c r="BA16" s="16"/>
      <c r="BB16" s="16"/>
      <c r="BC16" s="15"/>
      <c r="BD16" s="16"/>
      <c r="BE16" s="18"/>
      <c r="BF16" s="18"/>
      <c r="BG16" s="15"/>
      <c r="BH16" s="73"/>
      <c r="BI16" s="15">
        <v>924.5</v>
      </c>
      <c r="BJ16" s="21">
        <v>924.5</v>
      </c>
      <c r="BK16" s="45"/>
      <c r="BL16" s="16"/>
      <c r="BM16" s="52"/>
      <c r="BN16" s="16"/>
      <c r="BO16" s="21"/>
      <c r="BP16" s="16"/>
      <c r="BQ16" s="21"/>
      <c r="BR16" s="16"/>
      <c r="BS16" s="15"/>
      <c r="BT16" s="16"/>
      <c r="BU16" s="15"/>
      <c r="BV16" s="16"/>
      <c r="BW16" s="16"/>
      <c r="BX16" s="32">
        <f t="shared" si="3"/>
        <v>62836.661</v>
      </c>
      <c r="BY16" s="32">
        <f t="shared" si="4"/>
        <v>62864.36</v>
      </c>
      <c r="BZ16" s="18"/>
      <c r="CA16" s="16"/>
      <c r="CB16" s="18"/>
      <c r="CC16" s="16"/>
      <c r="CD16" s="18"/>
      <c r="CE16" s="18"/>
      <c r="CF16" s="18"/>
      <c r="CG16" s="16"/>
      <c r="CH16" s="18"/>
      <c r="CI16" s="18"/>
      <c r="CJ16" s="16"/>
      <c r="CK16" s="16"/>
      <c r="CL16" s="21"/>
      <c r="CM16" s="40">
        <f t="shared" si="5"/>
        <v>0</v>
      </c>
      <c r="CN16" s="40">
        <f t="shared" si="5"/>
        <v>0</v>
      </c>
    </row>
    <row r="17" spans="1:92" s="56" customFormat="1" ht="14.25" customHeight="1">
      <c r="A17" s="31">
        <v>8</v>
      </c>
      <c r="B17" s="22" t="s">
        <v>47</v>
      </c>
      <c r="C17" s="18">
        <v>463.8</v>
      </c>
      <c r="D17" s="18"/>
      <c r="E17" s="18">
        <v>1058.3</v>
      </c>
      <c r="F17" s="32">
        <f t="shared" si="6"/>
        <v>11458.699999999999</v>
      </c>
      <c r="G17" s="32">
        <f t="shared" si="7"/>
        <v>11477.788999999999</v>
      </c>
      <c r="H17" s="32">
        <f t="shared" si="8"/>
        <v>100.1665895782244</v>
      </c>
      <c r="I17" s="32"/>
      <c r="J17" s="32"/>
      <c r="K17" s="33"/>
      <c r="L17" s="33"/>
      <c r="M17" s="34">
        <f t="shared" si="9"/>
        <v>3458.2999999999997</v>
      </c>
      <c r="N17" s="34">
        <f t="shared" si="10"/>
        <v>3477.3890000000001</v>
      </c>
      <c r="O17" s="34">
        <f t="shared" si="11"/>
        <v>100.55197640459185</v>
      </c>
      <c r="P17" s="35">
        <f t="shared" si="12"/>
        <v>1008.5999999999999</v>
      </c>
      <c r="Q17" s="35">
        <f t="shared" si="12"/>
        <v>1071.992</v>
      </c>
      <c r="R17" s="36">
        <f t="shared" si="13"/>
        <v>106.28514772952609</v>
      </c>
      <c r="S17" s="16">
        <v>0.3</v>
      </c>
      <c r="T17" s="16">
        <v>0.51200000000000001</v>
      </c>
      <c r="U17" s="14">
        <f t="shared" si="14"/>
        <v>170.66666666666669</v>
      </c>
      <c r="V17" s="15">
        <v>1998.1</v>
      </c>
      <c r="W17" s="16">
        <v>1939.8119999999999</v>
      </c>
      <c r="X17" s="14">
        <f t="shared" si="15"/>
        <v>97.082828687252885</v>
      </c>
      <c r="Y17" s="16">
        <v>1008.3</v>
      </c>
      <c r="Z17" s="16">
        <v>1071.48</v>
      </c>
      <c r="AA17" s="14">
        <f t="shared" si="16"/>
        <v>106.26599226420709</v>
      </c>
      <c r="AB17" s="16"/>
      <c r="AC17" s="16"/>
      <c r="AD17" s="14"/>
      <c r="AE17" s="15"/>
      <c r="AF17" s="16"/>
      <c r="AG17" s="14"/>
      <c r="AH17" s="18"/>
      <c r="AI17" s="18"/>
      <c r="AJ17" s="18"/>
      <c r="AK17" s="21"/>
      <c r="AL17" s="27">
        <v>8000.4</v>
      </c>
      <c r="AM17" s="27">
        <v>8000.4</v>
      </c>
      <c r="AN17" s="18"/>
      <c r="AO17" s="16"/>
      <c r="AP17" s="21"/>
      <c r="AQ17" s="18"/>
      <c r="AR17" s="18"/>
      <c r="AS17" s="18"/>
      <c r="AT17" s="34">
        <f t="shared" si="2"/>
        <v>451.6</v>
      </c>
      <c r="AU17" s="34">
        <f t="shared" si="2"/>
        <v>465.58499999999998</v>
      </c>
      <c r="AV17" s="37">
        <f t="shared" si="19"/>
        <v>103.09676705048713</v>
      </c>
      <c r="AW17" s="38">
        <v>451.6</v>
      </c>
      <c r="AX17" s="16">
        <v>465.58499999999998</v>
      </c>
      <c r="AY17" s="16"/>
      <c r="AZ17" s="16"/>
      <c r="BA17" s="16"/>
      <c r="BB17" s="16"/>
      <c r="BC17" s="15"/>
      <c r="BD17" s="16"/>
      <c r="BE17" s="18"/>
      <c r="BF17" s="18"/>
      <c r="BG17" s="21"/>
      <c r="BH17" s="73"/>
      <c r="BI17" s="15"/>
      <c r="BJ17" s="38"/>
      <c r="BK17" s="45"/>
      <c r="BL17" s="16"/>
      <c r="BM17" s="49"/>
      <c r="BN17" s="16"/>
      <c r="BO17" s="21"/>
      <c r="BP17" s="16"/>
      <c r="BQ17" s="21"/>
      <c r="BR17" s="16"/>
      <c r="BS17" s="15"/>
      <c r="BT17" s="16"/>
      <c r="BU17" s="15"/>
      <c r="BV17" s="16"/>
      <c r="BW17" s="16"/>
      <c r="BX17" s="32">
        <f t="shared" si="3"/>
        <v>11458.699999999999</v>
      </c>
      <c r="BY17" s="32">
        <f t="shared" si="4"/>
        <v>11477.788999999999</v>
      </c>
      <c r="BZ17" s="18"/>
      <c r="CA17" s="16"/>
      <c r="CB17" s="18"/>
      <c r="CC17" s="16"/>
      <c r="CD17" s="18"/>
      <c r="CE17" s="18"/>
      <c r="CF17" s="18"/>
      <c r="CG17" s="16"/>
      <c r="CH17" s="18"/>
      <c r="CI17" s="18"/>
      <c r="CJ17" s="41"/>
      <c r="CK17" s="16"/>
      <c r="CL17" s="21"/>
      <c r="CM17" s="40">
        <f t="shared" si="5"/>
        <v>0</v>
      </c>
      <c r="CN17" s="40">
        <f t="shared" si="5"/>
        <v>0</v>
      </c>
    </row>
    <row r="18" spans="1:92" s="56" customFormat="1" ht="14.25" customHeight="1">
      <c r="A18" s="31">
        <v>9</v>
      </c>
      <c r="B18" s="22" t="s">
        <v>48</v>
      </c>
      <c r="C18" s="18">
        <v>17.399999999999999</v>
      </c>
      <c r="D18" s="18"/>
      <c r="E18" s="18">
        <v>213.3</v>
      </c>
      <c r="F18" s="32">
        <f t="shared" si="6"/>
        <v>4395.1000000000004</v>
      </c>
      <c r="G18" s="32">
        <f t="shared" si="7"/>
        <v>4415.6059999999998</v>
      </c>
      <c r="H18" s="32">
        <f t="shared" si="8"/>
        <v>100.46656503833813</v>
      </c>
      <c r="I18" s="32"/>
      <c r="J18" s="32"/>
      <c r="K18" s="33"/>
      <c r="L18" s="33"/>
      <c r="M18" s="34">
        <f t="shared" si="9"/>
        <v>820.7</v>
      </c>
      <c r="N18" s="34">
        <f t="shared" si="10"/>
        <v>841.20600000000002</v>
      </c>
      <c r="O18" s="34">
        <f t="shared" si="11"/>
        <v>102.49859875715852</v>
      </c>
      <c r="P18" s="35">
        <f t="shared" si="12"/>
        <v>630.70000000000005</v>
      </c>
      <c r="Q18" s="35">
        <f t="shared" si="12"/>
        <v>652.20600000000002</v>
      </c>
      <c r="R18" s="36">
        <f t="shared" si="13"/>
        <v>103.40986205803075</v>
      </c>
      <c r="S18" s="16">
        <v>29.6</v>
      </c>
      <c r="T18" s="16">
        <v>19.085000000000001</v>
      </c>
      <c r="U18" s="14">
        <f t="shared" si="14"/>
        <v>64.476351351351354</v>
      </c>
      <c r="V18" s="15">
        <v>100</v>
      </c>
      <c r="W18" s="16">
        <v>99</v>
      </c>
      <c r="X18" s="14">
        <f t="shared" si="15"/>
        <v>99</v>
      </c>
      <c r="Y18" s="16">
        <v>601.1</v>
      </c>
      <c r="Z18" s="16">
        <v>633.12099999999998</v>
      </c>
      <c r="AA18" s="14">
        <f t="shared" si="16"/>
        <v>105.32706704375312</v>
      </c>
      <c r="AB18" s="16"/>
      <c r="AC18" s="16"/>
      <c r="AD18" s="14"/>
      <c r="AE18" s="15"/>
      <c r="AF18" s="16"/>
      <c r="AG18" s="14"/>
      <c r="AH18" s="18"/>
      <c r="AI18" s="18"/>
      <c r="AJ18" s="18"/>
      <c r="AK18" s="21"/>
      <c r="AL18" s="30">
        <v>3574.4</v>
      </c>
      <c r="AM18" s="30">
        <v>3574.4</v>
      </c>
      <c r="AN18" s="18"/>
      <c r="AO18" s="16"/>
      <c r="AP18" s="21"/>
      <c r="AQ18" s="18"/>
      <c r="AR18" s="18"/>
      <c r="AS18" s="18"/>
      <c r="AT18" s="34">
        <f t="shared" si="2"/>
        <v>90</v>
      </c>
      <c r="AU18" s="34">
        <f t="shared" si="2"/>
        <v>90</v>
      </c>
      <c r="AV18" s="37">
        <f t="shared" si="19"/>
        <v>100</v>
      </c>
      <c r="AW18" s="38">
        <v>90</v>
      </c>
      <c r="AX18" s="16">
        <v>90</v>
      </c>
      <c r="AY18" s="16"/>
      <c r="AZ18" s="16"/>
      <c r="BA18" s="16"/>
      <c r="BB18" s="16"/>
      <c r="BC18" s="15"/>
      <c r="BD18" s="16"/>
      <c r="BE18" s="18"/>
      <c r="BF18" s="18"/>
      <c r="BG18" s="21"/>
      <c r="BH18" s="73"/>
      <c r="BI18" s="15"/>
      <c r="BJ18" s="38"/>
      <c r="BK18" s="45"/>
      <c r="BL18" s="16"/>
      <c r="BM18" s="49"/>
      <c r="BN18" s="16"/>
      <c r="BO18" s="21"/>
      <c r="BP18" s="16"/>
      <c r="BQ18" s="21"/>
      <c r="BR18" s="16"/>
      <c r="BS18" s="15"/>
      <c r="BT18" s="16"/>
      <c r="BU18" s="15"/>
      <c r="BV18" s="16"/>
      <c r="BW18" s="16"/>
      <c r="BX18" s="32">
        <f t="shared" si="3"/>
        <v>4395.1000000000004</v>
      </c>
      <c r="BY18" s="32">
        <f t="shared" si="4"/>
        <v>4415.6059999999998</v>
      </c>
      <c r="BZ18" s="18"/>
      <c r="CA18" s="16"/>
      <c r="CB18" s="18"/>
      <c r="CC18" s="16"/>
      <c r="CD18" s="18"/>
      <c r="CE18" s="18"/>
      <c r="CF18" s="18"/>
      <c r="CG18" s="16"/>
      <c r="CH18" s="18"/>
      <c r="CI18" s="18"/>
      <c r="CJ18" s="39"/>
      <c r="CK18" s="16"/>
      <c r="CL18" s="21"/>
      <c r="CM18" s="40">
        <f t="shared" si="5"/>
        <v>0</v>
      </c>
      <c r="CN18" s="40">
        <f t="shared" si="5"/>
        <v>0</v>
      </c>
    </row>
    <row r="19" spans="1:92" s="56" customFormat="1" ht="14.25" customHeight="1">
      <c r="A19" s="31">
        <v>10</v>
      </c>
      <c r="B19" s="22" t="s">
        <v>49</v>
      </c>
      <c r="C19" s="18">
        <v>13857.6</v>
      </c>
      <c r="D19" s="18"/>
      <c r="E19" s="18">
        <v>7487.1</v>
      </c>
      <c r="F19" s="32">
        <f t="shared" si="6"/>
        <v>85494.6</v>
      </c>
      <c r="G19" s="32">
        <f t="shared" si="7"/>
        <v>86597.297000000006</v>
      </c>
      <c r="H19" s="32">
        <f t="shared" si="8"/>
        <v>101.28978555370749</v>
      </c>
      <c r="I19" s="32"/>
      <c r="J19" s="32"/>
      <c r="K19" s="33"/>
      <c r="L19" s="33"/>
      <c r="M19" s="34">
        <f t="shared" si="9"/>
        <v>12604.8</v>
      </c>
      <c r="N19" s="34">
        <f t="shared" si="10"/>
        <v>13707.496999999999</v>
      </c>
      <c r="O19" s="34">
        <f t="shared" si="11"/>
        <v>108.74823083269867</v>
      </c>
      <c r="P19" s="35">
        <f t="shared" si="12"/>
        <v>4900.3999999999996</v>
      </c>
      <c r="Q19" s="35">
        <f t="shared" si="12"/>
        <v>5318.6289999999999</v>
      </c>
      <c r="R19" s="36">
        <f t="shared" si="13"/>
        <v>108.5345890131418</v>
      </c>
      <c r="S19" s="16"/>
      <c r="T19" s="16">
        <v>0.57199999999999995</v>
      </c>
      <c r="U19" s="14"/>
      <c r="V19" s="15">
        <v>4349.6000000000004</v>
      </c>
      <c r="W19" s="16">
        <v>4350.7359999999999</v>
      </c>
      <c r="X19" s="14">
        <f t="shared" si="15"/>
        <v>100.02611734412358</v>
      </c>
      <c r="Y19" s="16">
        <v>4900.3999999999996</v>
      </c>
      <c r="Z19" s="16">
        <v>5318.0569999999998</v>
      </c>
      <c r="AA19" s="14">
        <f t="shared" si="16"/>
        <v>108.52291649661252</v>
      </c>
      <c r="AB19" s="16">
        <v>100</v>
      </c>
      <c r="AC19" s="16">
        <v>100</v>
      </c>
      <c r="AD19" s="14">
        <f t="shared" si="17"/>
        <v>100</v>
      </c>
      <c r="AE19" s="15"/>
      <c r="AF19" s="16"/>
      <c r="AG19" s="14"/>
      <c r="AH19" s="18"/>
      <c r="AI19" s="18"/>
      <c r="AJ19" s="18"/>
      <c r="AK19" s="21"/>
      <c r="AL19" s="27">
        <v>72889.8</v>
      </c>
      <c r="AM19" s="27">
        <v>72889.8</v>
      </c>
      <c r="AN19" s="74"/>
      <c r="AO19" s="16"/>
      <c r="AP19" s="74"/>
      <c r="AQ19" s="74"/>
      <c r="AR19" s="74"/>
      <c r="AS19" s="74"/>
      <c r="AT19" s="75">
        <f t="shared" si="2"/>
        <v>700</v>
      </c>
      <c r="AU19" s="75">
        <f t="shared" si="2"/>
        <v>1400</v>
      </c>
      <c r="AV19" s="37">
        <f t="shared" si="19"/>
        <v>200</v>
      </c>
      <c r="AW19" s="38">
        <v>500</v>
      </c>
      <c r="AX19" s="16">
        <v>500</v>
      </c>
      <c r="AY19" s="16"/>
      <c r="AZ19" s="16"/>
      <c r="BA19" s="16"/>
      <c r="BB19" s="16"/>
      <c r="BC19" s="15">
        <v>200</v>
      </c>
      <c r="BD19" s="16">
        <v>900</v>
      </c>
      <c r="BE19" s="18"/>
      <c r="BF19" s="18"/>
      <c r="BG19" s="21"/>
      <c r="BH19" s="73"/>
      <c r="BI19" s="15"/>
      <c r="BJ19" s="38"/>
      <c r="BK19" s="45">
        <v>1620</v>
      </c>
      <c r="BL19" s="16">
        <v>1635.4</v>
      </c>
      <c r="BM19" s="49"/>
      <c r="BN19" s="16">
        <v>4.5</v>
      </c>
      <c r="BO19" s="21"/>
      <c r="BP19" s="16"/>
      <c r="BQ19" s="21"/>
      <c r="BR19" s="16"/>
      <c r="BS19" s="15"/>
      <c r="BT19" s="16"/>
      <c r="BU19" s="15">
        <v>934.8</v>
      </c>
      <c r="BV19" s="16">
        <v>902.73199999999997</v>
      </c>
      <c r="BW19" s="16"/>
      <c r="BX19" s="32">
        <f t="shared" si="3"/>
        <v>85494.6</v>
      </c>
      <c r="BY19" s="32">
        <f t="shared" si="4"/>
        <v>86597.297000000006</v>
      </c>
      <c r="BZ19" s="18"/>
      <c r="CA19" s="16"/>
      <c r="CB19" s="18"/>
      <c r="CC19" s="16"/>
      <c r="CD19" s="18"/>
      <c r="CE19" s="18"/>
      <c r="CF19" s="18"/>
      <c r="CG19" s="16"/>
      <c r="CH19" s="18"/>
      <c r="CI19" s="18"/>
      <c r="CJ19" s="41"/>
      <c r="CK19" s="16"/>
      <c r="CL19" s="21"/>
      <c r="CM19" s="40">
        <f t="shared" si="5"/>
        <v>0</v>
      </c>
      <c r="CN19" s="40">
        <f t="shared" si="5"/>
        <v>0</v>
      </c>
    </row>
    <row r="20" spans="1:92" s="56" customFormat="1" ht="14.25" customHeight="1">
      <c r="A20" s="31">
        <v>11</v>
      </c>
      <c r="B20" s="22" t="s">
        <v>50</v>
      </c>
      <c r="C20" s="21">
        <v>1.3</v>
      </c>
      <c r="D20" s="21">
        <v>242.2</v>
      </c>
      <c r="E20" s="18">
        <v>6.4</v>
      </c>
      <c r="F20" s="32">
        <f t="shared" si="6"/>
        <v>102469</v>
      </c>
      <c r="G20" s="32">
        <f t="shared" si="7"/>
        <v>97111.723000000013</v>
      </c>
      <c r="H20" s="32">
        <f t="shared" si="8"/>
        <v>94.771807083117835</v>
      </c>
      <c r="I20" s="32"/>
      <c r="J20" s="32"/>
      <c r="K20" s="33"/>
      <c r="L20" s="33"/>
      <c r="M20" s="34">
        <f t="shared" si="9"/>
        <v>26529</v>
      </c>
      <c r="N20" s="34">
        <f t="shared" si="10"/>
        <v>21171.722999999998</v>
      </c>
      <c r="O20" s="34">
        <f t="shared" si="11"/>
        <v>79.805959516001352</v>
      </c>
      <c r="P20" s="35">
        <f t="shared" si="12"/>
        <v>10700</v>
      </c>
      <c r="Q20" s="35">
        <f t="shared" si="12"/>
        <v>10806.059000000001</v>
      </c>
      <c r="R20" s="36">
        <f t="shared" si="13"/>
        <v>100.99120560747666</v>
      </c>
      <c r="S20" s="16">
        <v>400</v>
      </c>
      <c r="T20" s="16">
        <v>439.07499999999999</v>
      </c>
      <c r="U20" s="14">
        <f t="shared" si="14"/>
        <v>109.76875</v>
      </c>
      <c r="V20" s="15">
        <v>10000</v>
      </c>
      <c r="W20" s="16">
        <v>6179.8029999999999</v>
      </c>
      <c r="X20" s="14">
        <f t="shared" si="15"/>
        <v>61.798030000000004</v>
      </c>
      <c r="Y20" s="16">
        <v>10300</v>
      </c>
      <c r="Z20" s="16">
        <v>10366.984</v>
      </c>
      <c r="AA20" s="14">
        <f t="shared" si="16"/>
        <v>100.65033009708738</v>
      </c>
      <c r="AB20" s="16">
        <v>931</v>
      </c>
      <c r="AC20" s="16">
        <v>696.33199999999999</v>
      </c>
      <c r="AD20" s="14">
        <f t="shared" si="17"/>
        <v>74.793984962406014</v>
      </c>
      <c r="AE20" s="15"/>
      <c r="AF20" s="16"/>
      <c r="AG20" s="14"/>
      <c r="AH20" s="21"/>
      <c r="AI20" s="21"/>
      <c r="AJ20" s="21"/>
      <c r="AK20" s="21"/>
      <c r="AL20" s="27">
        <v>73272.600000000006</v>
      </c>
      <c r="AM20" s="27">
        <v>73272.600000000006</v>
      </c>
      <c r="AN20" s="21">
        <v>2667.4</v>
      </c>
      <c r="AO20" s="16">
        <v>2667.4</v>
      </c>
      <c r="AP20" s="26"/>
      <c r="AQ20" s="18"/>
      <c r="AR20" s="21"/>
      <c r="AS20" s="21"/>
      <c r="AT20" s="34">
        <f t="shared" si="2"/>
        <v>1100</v>
      </c>
      <c r="AU20" s="34">
        <f t="shared" si="2"/>
        <v>444.67099999999999</v>
      </c>
      <c r="AV20" s="37">
        <f t="shared" si="19"/>
        <v>40.42463636363636</v>
      </c>
      <c r="AW20" s="38">
        <v>1100</v>
      </c>
      <c r="AX20" s="16">
        <v>444.67099999999999</v>
      </c>
      <c r="AY20" s="16"/>
      <c r="AZ20" s="16"/>
      <c r="BA20" s="16"/>
      <c r="BB20" s="16"/>
      <c r="BC20" s="15"/>
      <c r="BD20" s="16"/>
      <c r="BE20" s="18"/>
      <c r="BF20" s="21"/>
      <c r="BG20" s="21"/>
      <c r="BH20" s="73"/>
      <c r="BI20" s="15"/>
      <c r="BJ20" s="38"/>
      <c r="BK20" s="45">
        <v>3798</v>
      </c>
      <c r="BL20" s="16">
        <v>2891.4520000000002</v>
      </c>
      <c r="BM20" s="76">
        <v>550</v>
      </c>
      <c r="BN20" s="16">
        <v>0</v>
      </c>
      <c r="BO20" s="21"/>
      <c r="BP20" s="16"/>
      <c r="BQ20" s="21"/>
      <c r="BR20" s="16"/>
      <c r="BS20" s="15"/>
      <c r="BT20" s="16"/>
      <c r="BU20" s="15"/>
      <c r="BV20" s="16">
        <v>153.40600000000001</v>
      </c>
      <c r="BW20" s="16"/>
      <c r="BX20" s="32">
        <f t="shared" si="3"/>
        <v>102469</v>
      </c>
      <c r="BY20" s="32">
        <f t="shared" si="4"/>
        <v>97111.723000000013</v>
      </c>
      <c r="BZ20" s="21"/>
      <c r="CA20" s="16"/>
      <c r="CB20" s="21"/>
      <c r="CC20" s="16"/>
      <c r="CD20" s="21"/>
      <c r="CE20" s="21"/>
      <c r="CF20" s="21"/>
      <c r="CG20" s="16"/>
      <c r="CH20" s="21"/>
      <c r="CI20" s="21"/>
      <c r="CJ20" s="21"/>
      <c r="CK20" s="16"/>
      <c r="CL20" s="21"/>
      <c r="CM20" s="40">
        <f t="shared" si="5"/>
        <v>0</v>
      </c>
      <c r="CN20" s="40">
        <f t="shared" si="5"/>
        <v>0</v>
      </c>
    </row>
    <row r="21" spans="1:92" s="56" customFormat="1" ht="14.25" customHeight="1">
      <c r="A21" s="31">
        <v>12</v>
      </c>
      <c r="B21" s="22" t="s">
        <v>51</v>
      </c>
      <c r="C21" s="21">
        <v>93.6</v>
      </c>
      <c r="D21" s="21"/>
      <c r="E21" s="18">
        <v>93.6</v>
      </c>
      <c r="F21" s="32">
        <f t="shared" si="6"/>
        <v>11739</v>
      </c>
      <c r="G21" s="32">
        <f t="shared" si="7"/>
        <v>11636.267</v>
      </c>
      <c r="H21" s="32">
        <f t="shared" si="8"/>
        <v>99.124857313229413</v>
      </c>
      <c r="I21" s="32"/>
      <c r="J21" s="32"/>
      <c r="K21" s="33"/>
      <c r="L21" s="33"/>
      <c r="M21" s="34">
        <f t="shared" si="9"/>
        <v>2169.6</v>
      </c>
      <c r="N21" s="34">
        <f t="shared" si="10"/>
        <v>2066.8670000000002</v>
      </c>
      <c r="O21" s="34">
        <f t="shared" si="11"/>
        <v>95.264887536873161</v>
      </c>
      <c r="P21" s="35">
        <f t="shared" si="12"/>
        <v>1668.4</v>
      </c>
      <c r="Q21" s="35">
        <f t="shared" si="12"/>
        <v>1565.251</v>
      </c>
      <c r="R21" s="36">
        <f t="shared" si="13"/>
        <v>93.817489810596982</v>
      </c>
      <c r="S21" s="16">
        <v>18</v>
      </c>
      <c r="T21" s="16">
        <v>17.936</v>
      </c>
      <c r="U21" s="14">
        <f t="shared" si="14"/>
        <v>99.644444444444446</v>
      </c>
      <c r="V21" s="15">
        <v>480.1</v>
      </c>
      <c r="W21" s="16">
        <v>480.31599999999997</v>
      </c>
      <c r="X21" s="14">
        <f t="shared" si="15"/>
        <v>100.04499062695271</v>
      </c>
      <c r="Y21" s="16">
        <v>1650.4</v>
      </c>
      <c r="Z21" s="16">
        <v>1547.3150000000001</v>
      </c>
      <c r="AA21" s="14">
        <f t="shared" si="16"/>
        <v>93.753938439166262</v>
      </c>
      <c r="AB21" s="16"/>
      <c r="AC21" s="16"/>
      <c r="AD21" s="14"/>
      <c r="AE21" s="15"/>
      <c r="AF21" s="16"/>
      <c r="AG21" s="14"/>
      <c r="AH21" s="21"/>
      <c r="AI21" s="21"/>
      <c r="AJ21" s="21"/>
      <c r="AK21" s="21"/>
      <c r="AL21" s="27">
        <v>9569.4</v>
      </c>
      <c r="AM21" s="27">
        <v>9569.4</v>
      </c>
      <c r="AN21" s="21"/>
      <c r="AO21" s="16"/>
      <c r="AP21" s="21"/>
      <c r="AQ21" s="18"/>
      <c r="AR21" s="18"/>
      <c r="AS21" s="21"/>
      <c r="AT21" s="34">
        <f t="shared" si="2"/>
        <v>21.1</v>
      </c>
      <c r="AU21" s="34">
        <f t="shared" si="2"/>
        <v>21.3</v>
      </c>
      <c r="AV21" s="37">
        <f t="shared" si="19"/>
        <v>100.94786729857819</v>
      </c>
      <c r="AW21" s="38">
        <v>21.1</v>
      </c>
      <c r="AX21" s="16">
        <v>21.3</v>
      </c>
      <c r="AY21" s="16"/>
      <c r="AZ21" s="16"/>
      <c r="BA21" s="16"/>
      <c r="BB21" s="16"/>
      <c r="BC21" s="15"/>
      <c r="BD21" s="16"/>
      <c r="BE21" s="18"/>
      <c r="BF21" s="21"/>
      <c r="BG21" s="21"/>
      <c r="BH21" s="73"/>
      <c r="BI21" s="15"/>
      <c r="BJ21" s="38"/>
      <c r="BK21" s="45"/>
      <c r="BL21" s="16"/>
      <c r="BM21" s="76"/>
      <c r="BN21" s="16"/>
      <c r="BO21" s="21"/>
      <c r="BP21" s="16"/>
      <c r="BQ21" s="21"/>
      <c r="BR21" s="16"/>
      <c r="BS21" s="15"/>
      <c r="BT21" s="16"/>
      <c r="BU21" s="15"/>
      <c r="BV21" s="16"/>
      <c r="BW21" s="16"/>
      <c r="BX21" s="32">
        <f t="shared" si="3"/>
        <v>11739</v>
      </c>
      <c r="BY21" s="32">
        <f t="shared" si="4"/>
        <v>11636.267</v>
      </c>
      <c r="BZ21" s="21"/>
      <c r="CA21" s="16"/>
      <c r="CB21" s="21"/>
      <c r="CC21" s="16"/>
      <c r="CD21" s="21"/>
      <c r="CE21" s="21"/>
      <c r="CF21" s="21"/>
      <c r="CG21" s="16"/>
      <c r="CH21" s="21"/>
      <c r="CI21" s="21"/>
      <c r="CJ21" s="39"/>
      <c r="CK21" s="16"/>
      <c r="CL21" s="21"/>
      <c r="CM21" s="40">
        <f t="shared" si="5"/>
        <v>0</v>
      </c>
      <c r="CN21" s="40">
        <f t="shared" si="5"/>
        <v>0</v>
      </c>
    </row>
    <row r="22" spans="1:92" s="56" customFormat="1" ht="14.25" customHeight="1">
      <c r="A22" s="31">
        <v>13</v>
      </c>
      <c r="B22" s="22" t="s">
        <v>52</v>
      </c>
      <c r="C22" s="21">
        <v>6625.4</v>
      </c>
      <c r="D22" s="21"/>
      <c r="E22" s="18">
        <v>828.3</v>
      </c>
      <c r="F22" s="32">
        <f t="shared" si="6"/>
        <v>81633.7</v>
      </c>
      <c r="G22" s="32">
        <f t="shared" si="7"/>
        <v>82553.179000000004</v>
      </c>
      <c r="H22" s="32">
        <f t="shared" si="8"/>
        <v>101.12634732959552</v>
      </c>
      <c r="I22" s="32"/>
      <c r="J22" s="32"/>
      <c r="K22" s="33"/>
      <c r="L22" s="33"/>
      <c r="M22" s="34">
        <f t="shared" si="9"/>
        <v>13742.8</v>
      </c>
      <c r="N22" s="34">
        <f t="shared" si="10"/>
        <v>14662.278999999999</v>
      </c>
      <c r="O22" s="34">
        <f t="shared" si="11"/>
        <v>106.69062345373577</v>
      </c>
      <c r="P22" s="35">
        <f t="shared" si="12"/>
        <v>6558.3</v>
      </c>
      <c r="Q22" s="35">
        <f t="shared" si="12"/>
        <v>6986.26</v>
      </c>
      <c r="R22" s="36">
        <f t="shared" si="13"/>
        <v>106.52547153988077</v>
      </c>
      <c r="S22" s="16">
        <v>58.3</v>
      </c>
      <c r="T22" s="16">
        <v>24.757999999999999</v>
      </c>
      <c r="U22" s="14">
        <f t="shared" si="14"/>
        <v>42.466552315608915</v>
      </c>
      <c r="V22" s="16">
        <v>4784.5</v>
      </c>
      <c r="W22" s="16">
        <v>5084.2150000000001</v>
      </c>
      <c r="X22" s="14">
        <f t="shared" si="15"/>
        <v>106.26429093949211</v>
      </c>
      <c r="Y22" s="16">
        <v>6500</v>
      </c>
      <c r="Z22" s="16">
        <v>6961.5020000000004</v>
      </c>
      <c r="AA22" s="14">
        <f t="shared" si="16"/>
        <v>107.10003076923078</v>
      </c>
      <c r="AB22" s="16">
        <v>250</v>
      </c>
      <c r="AC22" s="16">
        <v>282.3</v>
      </c>
      <c r="AD22" s="14">
        <f t="shared" si="17"/>
        <v>112.92</v>
      </c>
      <c r="AE22" s="15"/>
      <c r="AF22" s="16"/>
      <c r="AG22" s="14"/>
      <c r="AH22" s="21"/>
      <c r="AI22" s="21"/>
      <c r="AJ22" s="21"/>
      <c r="AK22" s="21"/>
      <c r="AL22" s="27">
        <v>63890.9</v>
      </c>
      <c r="AM22" s="27">
        <v>63890.9</v>
      </c>
      <c r="AN22" s="21"/>
      <c r="AO22" s="16"/>
      <c r="AP22" s="26"/>
      <c r="AQ22" s="18"/>
      <c r="AR22" s="18"/>
      <c r="AS22" s="21"/>
      <c r="AT22" s="34">
        <f t="shared" si="2"/>
        <v>910</v>
      </c>
      <c r="AU22" s="34">
        <f t="shared" si="2"/>
        <v>1071.5999999999999</v>
      </c>
      <c r="AV22" s="37">
        <f t="shared" si="19"/>
        <v>117.75824175824174</v>
      </c>
      <c r="AW22" s="38">
        <v>750</v>
      </c>
      <c r="AX22" s="16">
        <v>911.8</v>
      </c>
      <c r="AY22" s="16"/>
      <c r="AZ22" s="16"/>
      <c r="BA22" s="16"/>
      <c r="BB22" s="16"/>
      <c r="BC22" s="15">
        <v>160</v>
      </c>
      <c r="BD22" s="16">
        <v>159.80000000000001</v>
      </c>
      <c r="BE22" s="18"/>
      <c r="BF22" s="21"/>
      <c r="BG22" s="21"/>
      <c r="BH22" s="73"/>
      <c r="BI22" s="15"/>
      <c r="BJ22" s="38"/>
      <c r="BK22" s="45">
        <v>1240</v>
      </c>
      <c r="BL22" s="16">
        <v>1137.904</v>
      </c>
      <c r="BM22" s="76">
        <v>360</v>
      </c>
      <c r="BN22" s="16">
        <v>218.994</v>
      </c>
      <c r="BO22" s="21"/>
      <c r="BP22" s="16"/>
      <c r="BQ22" s="21"/>
      <c r="BR22" s="16">
        <v>100</v>
      </c>
      <c r="BS22" s="15"/>
      <c r="BT22" s="16"/>
      <c r="BU22" s="15"/>
      <c r="BV22" s="16"/>
      <c r="BW22" s="16"/>
      <c r="BX22" s="32">
        <f t="shared" si="3"/>
        <v>77633.7</v>
      </c>
      <c r="BY22" s="32">
        <f t="shared" si="4"/>
        <v>78553.179000000004</v>
      </c>
      <c r="BZ22" s="21"/>
      <c r="CA22" s="16"/>
      <c r="CB22" s="17">
        <v>4000</v>
      </c>
      <c r="CC22" s="16">
        <v>4000</v>
      </c>
      <c r="CD22" s="21"/>
      <c r="CE22" s="21"/>
      <c r="CF22" s="21"/>
      <c r="CG22" s="16"/>
      <c r="CH22" s="21"/>
      <c r="CI22" s="21"/>
      <c r="CJ22" s="41"/>
      <c r="CK22" s="16"/>
      <c r="CL22" s="21"/>
      <c r="CM22" s="40">
        <f t="shared" si="5"/>
        <v>4000</v>
      </c>
      <c r="CN22" s="40">
        <f t="shared" si="5"/>
        <v>4000</v>
      </c>
    </row>
    <row r="23" spans="1:92" s="56" customFormat="1" ht="14.25" customHeight="1">
      <c r="A23" s="31">
        <v>14</v>
      </c>
      <c r="B23" s="22" t="s">
        <v>53</v>
      </c>
      <c r="C23" s="21">
        <v>20</v>
      </c>
      <c r="D23" s="21"/>
      <c r="E23" s="18">
        <v>0</v>
      </c>
      <c r="F23" s="32">
        <f t="shared" si="6"/>
        <v>47511.9</v>
      </c>
      <c r="G23" s="32">
        <f t="shared" si="7"/>
        <v>45329.691999999995</v>
      </c>
      <c r="H23" s="32">
        <f t="shared" si="8"/>
        <v>95.407028554951481</v>
      </c>
      <c r="I23" s="32"/>
      <c r="J23" s="32"/>
      <c r="K23" s="33"/>
      <c r="L23" s="33"/>
      <c r="M23" s="34">
        <f t="shared" si="9"/>
        <v>8619.1</v>
      </c>
      <c r="N23" s="34">
        <f t="shared" si="10"/>
        <v>6936.8919999999989</v>
      </c>
      <c r="O23" s="34">
        <f t="shared" si="11"/>
        <v>80.482788226148884</v>
      </c>
      <c r="P23" s="35">
        <f t="shared" si="12"/>
        <v>3643.1</v>
      </c>
      <c r="Q23" s="35">
        <f t="shared" si="12"/>
        <v>2790.9850000000001</v>
      </c>
      <c r="R23" s="36">
        <f t="shared" si="13"/>
        <v>76.610167165326231</v>
      </c>
      <c r="S23" s="16"/>
      <c r="T23" s="16">
        <v>18.155000000000001</v>
      </c>
      <c r="U23" s="14"/>
      <c r="V23" s="15">
        <v>2887</v>
      </c>
      <c r="W23" s="16">
        <v>2345.8969999999999</v>
      </c>
      <c r="X23" s="14">
        <f t="shared" si="15"/>
        <v>81.257256667821267</v>
      </c>
      <c r="Y23" s="16">
        <v>3643.1</v>
      </c>
      <c r="Z23" s="16">
        <v>2772.83</v>
      </c>
      <c r="AA23" s="14">
        <f t="shared" si="16"/>
        <v>76.111827838928392</v>
      </c>
      <c r="AB23" s="16">
        <v>936</v>
      </c>
      <c r="AC23" s="16">
        <v>739.81</v>
      </c>
      <c r="AD23" s="14">
        <f t="shared" si="17"/>
        <v>79.039529914529908</v>
      </c>
      <c r="AE23" s="15"/>
      <c r="AF23" s="16"/>
      <c r="AG23" s="14"/>
      <c r="AH23" s="21"/>
      <c r="AI23" s="21"/>
      <c r="AJ23" s="21"/>
      <c r="AK23" s="21"/>
      <c r="AL23" s="27">
        <v>32892.800000000003</v>
      </c>
      <c r="AM23" s="27">
        <v>32892.800000000003</v>
      </c>
      <c r="AN23" s="21"/>
      <c r="AO23" s="16"/>
      <c r="AP23" s="26"/>
      <c r="AQ23" s="18"/>
      <c r="AR23" s="18"/>
      <c r="AS23" s="21"/>
      <c r="AT23" s="34">
        <f t="shared" si="2"/>
        <v>422</v>
      </c>
      <c r="AU23" s="34">
        <f t="shared" si="2"/>
        <v>355.2</v>
      </c>
      <c r="AV23" s="37">
        <f t="shared" si="19"/>
        <v>84.170616113744074</v>
      </c>
      <c r="AW23" s="38">
        <v>200</v>
      </c>
      <c r="AX23" s="16">
        <v>133.19999999999999</v>
      </c>
      <c r="AY23" s="16"/>
      <c r="AZ23" s="16"/>
      <c r="BA23" s="16"/>
      <c r="BB23" s="16"/>
      <c r="BC23" s="15">
        <v>222</v>
      </c>
      <c r="BD23" s="16">
        <v>222</v>
      </c>
      <c r="BE23" s="18"/>
      <c r="BF23" s="21"/>
      <c r="BG23" s="21"/>
      <c r="BH23" s="73"/>
      <c r="BI23" s="15"/>
      <c r="BJ23" s="38"/>
      <c r="BK23" s="45">
        <v>731</v>
      </c>
      <c r="BL23" s="16">
        <v>705</v>
      </c>
      <c r="BM23" s="76">
        <v>27</v>
      </c>
      <c r="BN23" s="16">
        <v>0</v>
      </c>
      <c r="BO23" s="21"/>
      <c r="BP23" s="16"/>
      <c r="BQ23" s="21"/>
      <c r="BR23" s="16"/>
      <c r="BS23" s="15">
        <v>6000</v>
      </c>
      <c r="BT23" s="16">
        <v>5500</v>
      </c>
      <c r="BU23" s="15"/>
      <c r="BV23" s="16"/>
      <c r="BW23" s="16"/>
      <c r="BX23" s="32">
        <f t="shared" si="3"/>
        <v>47511.9</v>
      </c>
      <c r="BY23" s="32">
        <f t="shared" si="4"/>
        <v>45329.691999999995</v>
      </c>
      <c r="BZ23" s="21"/>
      <c r="CA23" s="16"/>
      <c r="CB23" s="21"/>
      <c r="CC23" s="16"/>
      <c r="CD23" s="21"/>
      <c r="CE23" s="21"/>
      <c r="CF23" s="21"/>
      <c r="CG23" s="16"/>
      <c r="CH23" s="21"/>
      <c r="CI23" s="21"/>
      <c r="CJ23" s="39"/>
      <c r="CK23" s="16"/>
      <c r="CL23" s="21"/>
      <c r="CM23" s="40">
        <f t="shared" si="5"/>
        <v>0</v>
      </c>
      <c r="CN23" s="40">
        <f t="shared" si="5"/>
        <v>0</v>
      </c>
    </row>
    <row r="24" spans="1:92" s="56" customFormat="1" ht="14.25" customHeight="1">
      <c r="A24" s="31">
        <v>15</v>
      </c>
      <c r="B24" s="22" t="s">
        <v>54</v>
      </c>
      <c r="C24" s="21">
        <v>43.5</v>
      </c>
      <c r="D24" s="21"/>
      <c r="E24" s="18">
        <v>1185.5999999999999</v>
      </c>
      <c r="F24" s="32">
        <f t="shared" si="6"/>
        <v>18026.099999999999</v>
      </c>
      <c r="G24" s="32">
        <f t="shared" si="7"/>
        <v>18051.286</v>
      </c>
      <c r="H24" s="32">
        <f t="shared" si="8"/>
        <v>100.13971962876053</v>
      </c>
      <c r="I24" s="32"/>
      <c r="J24" s="32"/>
      <c r="K24" s="33"/>
      <c r="L24" s="33"/>
      <c r="M24" s="34">
        <f t="shared" si="9"/>
        <v>10768.5</v>
      </c>
      <c r="N24" s="34">
        <f t="shared" si="10"/>
        <v>10793.686</v>
      </c>
      <c r="O24" s="34">
        <f t="shared" si="11"/>
        <v>100.23388587082695</v>
      </c>
      <c r="P24" s="35">
        <f t="shared" si="12"/>
        <v>1852.3</v>
      </c>
      <c r="Q24" s="35">
        <f t="shared" si="12"/>
        <v>1853.6479999999999</v>
      </c>
      <c r="R24" s="36">
        <f t="shared" si="13"/>
        <v>100.07277438859796</v>
      </c>
      <c r="S24" s="16">
        <v>700</v>
      </c>
      <c r="T24" s="16">
        <v>700.03800000000001</v>
      </c>
      <c r="U24" s="14">
        <f t="shared" si="14"/>
        <v>100.00542857142858</v>
      </c>
      <c r="V24" s="15">
        <v>1338.1</v>
      </c>
      <c r="W24" s="16">
        <v>1351.1479999999999</v>
      </c>
      <c r="X24" s="14">
        <f t="shared" si="15"/>
        <v>100.97511396756595</v>
      </c>
      <c r="Y24" s="16">
        <v>1152.3</v>
      </c>
      <c r="Z24" s="16">
        <v>1153.6099999999999</v>
      </c>
      <c r="AA24" s="14">
        <f t="shared" si="16"/>
        <v>100.11368567213398</v>
      </c>
      <c r="AB24" s="16">
        <v>6</v>
      </c>
      <c r="AC24" s="16">
        <v>6</v>
      </c>
      <c r="AD24" s="14">
        <f t="shared" si="17"/>
        <v>100</v>
      </c>
      <c r="AE24" s="15"/>
      <c r="AF24" s="16"/>
      <c r="AG24" s="14"/>
      <c r="AH24" s="21"/>
      <c r="AI24" s="21"/>
      <c r="AJ24" s="21"/>
      <c r="AK24" s="21"/>
      <c r="AL24" s="27">
        <v>4012.6</v>
      </c>
      <c r="AM24" s="27">
        <v>4012.6</v>
      </c>
      <c r="AN24" s="21">
        <v>3245</v>
      </c>
      <c r="AO24" s="16">
        <v>3245</v>
      </c>
      <c r="AP24" s="26"/>
      <c r="AQ24" s="18"/>
      <c r="AR24" s="18"/>
      <c r="AS24" s="21"/>
      <c r="AT24" s="34">
        <f t="shared" si="2"/>
        <v>552.1</v>
      </c>
      <c r="AU24" s="34">
        <f t="shared" si="2"/>
        <v>552.89</v>
      </c>
      <c r="AV24" s="37">
        <f t="shared" si="19"/>
        <v>100.14309001992392</v>
      </c>
      <c r="AW24" s="38">
        <v>552.1</v>
      </c>
      <c r="AX24" s="16">
        <v>552.89</v>
      </c>
      <c r="AY24" s="16"/>
      <c r="AZ24" s="16"/>
      <c r="BA24" s="16"/>
      <c r="BB24" s="16"/>
      <c r="BC24" s="15"/>
      <c r="BD24" s="16"/>
      <c r="BE24" s="18"/>
      <c r="BF24" s="21"/>
      <c r="BG24" s="21"/>
      <c r="BH24" s="73"/>
      <c r="BI24" s="15"/>
      <c r="BJ24" s="38"/>
      <c r="BK24" s="45">
        <v>20</v>
      </c>
      <c r="BL24" s="16">
        <v>30</v>
      </c>
      <c r="BM24" s="76"/>
      <c r="BN24" s="16"/>
      <c r="BO24" s="21"/>
      <c r="BP24" s="16"/>
      <c r="BQ24" s="21"/>
      <c r="BR24" s="16"/>
      <c r="BS24" s="15"/>
      <c r="BT24" s="16"/>
      <c r="BU24" s="15">
        <v>7000</v>
      </c>
      <c r="BV24" s="16">
        <v>7000</v>
      </c>
      <c r="BW24" s="16"/>
      <c r="BX24" s="32">
        <f t="shared" si="3"/>
        <v>18026.099999999999</v>
      </c>
      <c r="BY24" s="32">
        <f t="shared" si="4"/>
        <v>18051.286</v>
      </c>
      <c r="BZ24" s="21"/>
      <c r="CA24" s="16"/>
      <c r="CB24" s="21"/>
      <c r="CC24" s="16"/>
      <c r="CD24" s="21"/>
      <c r="CE24" s="21"/>
      <c r="CF24" s="21"/>
      <c r="CG24" s="16"/>
      <c r="CH24" s="21"/>
      <c r="CI24" s="21"/>
      <c r="CJ24" s="39"/>
      <c r="CK24" s="16"/>
      <c r="CL24" s="21"/>
      <c r="CM24" s="40">
        <f t="shared" si="5"/>
        <v>0</v>
      </c>
      <c r="CN24" s="40">
        <f t="shared" si="5"/>
        <v>0</v>
      </c>
    </row>
    <row r="25" spans="1:92" s="56" customFormat="1" ht="14.25" customHeight="1">
      <c r="A25" s="31">
        <v>16</v>
      </c>
      <c r="B25" s="22" t="s">
        <v>55</v>
      </c>
      <c r="C25" s="21">
        <v>604.29999999999995</v>
      </c>
      <c r="D25" s="21"/>
      <c r="E25" s="18">
        <v>1904.8</v>
      </c>
      <c r="F25" s="32">
        <f t="shared" si="6"/>
        <v>28241.4</v>
      </c>
      <c r="G25" s="32">
        <f t="shared" si="7"/>
        <v>13247.758</v>
      </c>
      <c r="H25" s="32">
        <f t="shared" si="8"/>
        <v>46.908998845666289</v>
      </c>
      <c r="I25" s="32"/>
      <c r="J25" s="32"/>
      <c r="K25" s="33"/>
      <c r="L25" s="33"/>
      <c r="M25" s="34">
        <f t="shared" si="9"/>
        <v>5681.6</v>
      </c>
      <c r="N25" s="34">
        <f t="shared" si="10"/>
        <v>5687.9580000000005</v>
      </c>
      <c r="O25" s="34">
        <f t="shared" si="11"/>
        <v>100.11190509715573</v>
      </c>
      <c r="P25" s="35">
        <f t="shared" si="12"/>
        <v>800</v>
      </c>
      <c r="Q25" s="35">
        <f t="shared" si="12"/>
        <v>805.15099999999995</v>
      </c>
      <c r="R25" s="36">
        <f t="shared" si="13"/>
        <v>100.64387500000001</v>
      </c>
      <c r="S25" s="16"/>
      <c r="T25" s="16">
        <v>5.0970000000000004</v>
      </c>
      <c r="U25" s="14"/>
      <c r="V25" s="15">
        <v>3500</v>
      </c>
      <c r="W25" s="16">
        <v>3500.1019999999999</v>
      </c>
      <c r="X25" s="14">
        <f t="shared" si="15"/>
        <v>100.00291428571428</v>
      </c>
      <c r="Y25" s="16">
        <v>800</v>
      </c>
      <c r="Z25" s="16">
        <v>800.05399999999997</v>
      </c>
      <c r="AA25" s="14">
        <f t="shared" si="16"/>
        <v>100.00675</v>
      </c>
      <c r="AB25" s="16">
        <v>50</v>
      </c>
      <c r="AC25" s="16">
        <v>50.5</v>
      </c>
      <c r="AD25" s="14">
        <f t="shared" si="17"/>
        <v>101</v>
      </c>
      <c r="AE25" s="15"/>
      <c r="AF25" s="16"/>
      <c r="AG25" s="14"/>
      <c r="AH25" s="21"/>
      <c r="AI25" s="21"/>
      <c r="AJ25" s="21"/>
      <c r="AK25" s="21"/>
      <c r="AL25" s="27">
        <v>7559.8</v>
      </c>
      <c r="AM25" s="27">
        <v>7559.8</v>
      </c>
      <c r="AN25" s="21"/>
      <c r="AO25" s="16"/>
      <c r="AP25" s="21"/>
      <c r="AQ25" s="18"/>
      <c r="AR25" s="18"/>
      <c r="AS25" s="21"/>
      <c r="AT25" s="34">
        <f t="shared" si="2"/>
        <v>1150</v>
      </c>
      <c r="AU25" s="34">
        <f t="shared" si="2"/>
        <v>1150.6500000000001</v>
      </c>
      <c r="AV25" s="37">
        <f t="shared" si="19"/>
        <v>100.05652173913045</v>
      </c>
      <c r="AW25" s="38">
        <v>1150</v>
      </c>
      <c r="AX25" s="16">
        <v>1150.6500000000001</v>
      </c>
      <c r="AY25" s="16"/>
      <c r="AZ25" s="16"/>
      <c r="BA25" s="16"/>
      <c r="BB25" s="16"/>
      <c r="BC25" s="15"/>
      <c r="BD25" s="16"/>
      <c r="BE25" s="18"/>
      <c r="BF25" s="21"/>
      <c r="BG25" s="21"/>
      <c r="BH25" s="73"/>
      <c r="BI25" s="15"/>
      <c r="BJ25" s="38"/>
      <c r="BK25" s="45">
        <v>181.6</v>
      </c>
      <c r="BL25" s="16">
        <v>181.55500000000001</v>
      </c>
      <c r="BM25" s="76">
        <v>181.6</v>
      </c>
      <c r="BN25" s="16">
        <v>181.55500000000001</v>
      </c>
      <c r="BO25" s="21"/>
      <c r="BP25" s="16"/>
      <c r="BQ25" s="21"/>
      <c r="BR25" s="16"/>
      <c r="BS25" s="15"/>
      <c r="BT25" s="16"/>
      <c r="BU25" s="15"/>
      <c r="BV25" s="16"/>
      <c r="BW25" s="16"/>
      <c r="BX25" s="32">
        <f t="shared" si="3"/>
        <v>13241.4</v>
      </c>
      <c r="BY25" s="32">
        <f t="shared" si="4"/>
        <v>13247.758</v>
      </c>
      <c r="BZ25" s="21"/>
      <c r="CA25" s="16"/>
      <c r="CB25" s="17">
        <v>15000</v>
      </c>
      <c r="CC25" s="16">
        <v>0</v>
      </c>
      <c r="CD25" s="21"/>
      <c r="CE25" s="21"/>
      <c r="CF25" s="21"/>
      <c r="CG25" s="16"/>
      <c r="CH25" s="21"/>
      <c r="CI25" s="21"/>
      <c r="CJ25" s="41"/>
      <c r="CK25" s="16"/>
      <c r="CL25" s="21"/>
      <c r="CM25" s="40">
        <f t="shared" si="5"/>
        <v>15000</v>
      </c>
      <c r="CN25" s="40">
        <f t="shared" si="5"/>
        <v>0</v>
      </c>
    </row>
    <row r="26" spans="1:92" s="56" customFormat="1" ht="14.25" customHeight="1">
      <c r="A26" s="31">
        <v>17</v>
      </c>
      <c r="B26" s="22" t="s">
        <v>56</v>
      </c>
      <c r="C26" s="21">
        <v>1410.8</v>
      </c>
      <c r="D26" s="21"/>
      <c r="E26" s="18">
        <v>2521.8000000000002</v>
      </c>
      <c r="F26" s="32">
        <f t="shared" si="6"/>
        <v>7019.2999999999993</v>
      </c>
      <c r="G26" s="32">
        <f t="shared" si="7"/>
        <v>6952.5099999999993</v>
      </c>
      <c r="H26" s="32">
        <f t="shared" si="8"/>
        <v>99.048480617725403</v>
      </c>
      <c r="I26" s="32"/>
      <c r="J26" s="32"/>
      <c r="K26" s="33"/>
      <c r="L26" s="33"/>
      <c r="M26" s="34">
        <f t="shared" si="9"/>
        <v>1211.4000000000001</v>
      </c>
      <c r="N26" s="34">
        <f t="shared" si="10"/>
        <v>1144.6099999999999</v>
      </c>
      <c r="O26" s="34">
        <f t="shared" si="11"/>
        <v>94.486544493973895</v>
      </c>
      <c r="P26" s="35">
        <f t="shared" si="12"/>
        <v>380</v>
      </c>
      <c r="Q26" s="35">
        <f t="shared" si="12"/>
        <v>352.55</v>
      </c>
      <c r="R26" s="36">
        <f t="shared" si="13"/>
        <v>92.776315789473685</v>
      </c>
      <c r="S26" s="16"/>
      <c r="T26" s="16"/>
      <c r="U26" s="14"/>
      <c r="V26" s="15">
        <v>596.4</v>
      </c>
      <c r="W26" s="16">
        <v>537.05999999999995</v>
      </c>
      <c r="X26" s="14">
        <f t="shared" si="15"/>
        <v>90.050301810865179</v>
      </c>
      <c r="Y26" s="16">
        <v>380</v>
      </c>
      <c r="Z26" s="16">
        <v>352.55</v>
      </c>
      <c r="AA26" s="14">
        <f t="shared" si="16"/>
        <v>92.776315789473685</v>
      </c>
      <c r="AB26" s="16"/>
      <c r="AC26" s="16"/>
      <c r="AD26" s="14"/>
      <c r="AE26" s="15"/>
      <c r="AF26" s="16"/>
      <c r="AG26" s="14"/>
      <c r="AH26" s="21"/>
      <c r="AI26" s="21"/>
      <c r="AJ26" s="21"/>
      <c r="AK26" s="21"/>
      <c r="AL26" s="30">
        <v>5807.9</v>
      </c>
      <c r="AM26" s="30">
        <v>5807.9</v>
      </c>
      <c r="AN26" s="21"/>
      <c r="AO26" s="16"/>
      <c r="AP26" s="21"/>
      <c r="AQ26" s="18"/>
      <c r="AR26" s="18"/>
      <c r="AS26" s="21"/>
      <c r="AT26" s="34">
        <f t="shared" si="2"/>
        <v>235</v>
      </c>
      <c r="AU26" s="34">
        <f t="shared" si="2"/>
        <v>235</v>
      </c>
      <c r="AV26" s="37">
        <f t="shared" si="19"/>
        <v>100</v>
      </c>
      <c r="AW26" s="42">
        <v>235</v>
      </c>
      <c r="AX26" s="16">
        <v>235</v>
      </c>
      <c r="AY26" s="16"/>
      <c r="AZ26" s="16"/>
      <c r="BA26" s="16"/>
      <c r="BB26" s="16"/>
      <c r="BC26" s="15"/>
      <c r="BD26" s="16"/>
      <c r="BE26" s="18"/>
      <c r="BF26" s="21"/>
      <c r="BG26" s="21"/>
      <c r="BH26" s="73"/>
      <c r="BI26" s="15"/>
      <c r="BJ26" s="42"/>
      <c r="BK26" s="45"/>
      <c r="BL26" s="16">
        <v>20</v>
      </c>
      <c r="BM26" s="76"/>
      <c r="BN26" s="16"/>
      <c r="BO26" s="21"/>
      <c r="BP26" s="16"/>
      <c r="BQ26" s="21"/>
      <c r="BR26" s="16"/>
      <c r="BS26" s="15"/>
      <c r="BT26" s="16"/>
      <c r="BU26" s="15"/>
      <c r="BV26" s="16"/>
      <c r="BW26" s="16"/>
      <c r="BX26" s="32">
        <f t="shared" si="3"/>
        <v>7019.2999999999993</v>
      </c>
      <c r="BY26" s="32">
        <f t="shared" si="4"/>
        <v>6952.5099999999993</v>
      </c>
      <c r="BZ26" s="21"/>
      <c r="CA26" s="16"/>
      <c r="CB26" s="21"/>
      <c r="CC26" s="16"/>
      <c r="CD26" s="21"/>
      <c r="CE26" s="21"/>
      <c r="CF26" s="21"/>
      <c r="CG26" s="16"/>
      <c r="CH26" s="21"/>
      <c r="CI26" s="21"/>
      <c r="CJ26" s="39"/>
      <c r="CK26" s="16"/>
      <c r="CL26" s="21"/>
      <c r="CM26" s="40">
        <f t="shared" si="5"/>
        <v>0</v>
      </c>
      <c r="CN26" s="40">
        <f t="shared" si="5"/>
        <v>0</v>
      </c>
    </row>
    <row r="27" spans="1:92" s="19" customFormat="1" ht="14.25" customHeight="1">
      <c r="A27" s="31">
        <v>18</v>
      </c>
      <c r="B27" s="22" t="s">
        <v>57</v>
      </c>
      <c r="C27" s="21">
        <v>1763.3</v>
      </c>
      <c r="D27" s="21"/>
      <c r="E27" s="18">
        <v>9364.4</v>
      </c>
      <c r="F27" s="32">
        <f t="shared" si="6"/>
        <v>15913.900000000001</v>
      </c>
      <c r="G27" s="32">
        <f t="shared" si="7"/>
        <v>15651.144</v>
      </c>
      <c r="H27" s="32">
        <f t="shared" si="8"/>
        <v>98.348889964119408</v>
      </c>
      <c r="I27" s="32"/>
      <c r="J27" s="32"/>
      <c r="K27" s="33"/>
      <c r="L27" s="33"/>
      <c r="M27" s="34">
        <f t="shared" si="9"/>
        <v>3561.3</v>
      </c>
      <c r="N27" s="34">
        <f t="shared" si="10"/>
        <v>3322.5439999999999</v>
      </c>
      <c r="O27" s="34">
        <f t="shared" si="11"/>
        <v>93.295818942520981</v>
      </c>
      <c r="P27" s="35">
        <f t="shared" si="12"/>
        <v>941.6</v>
      </c>
      <c r="Q27" s="35">
        <f t="shared" si="12"/>
        <v>811.93399999999997</v>
      </c>
      <c r="R27" s="36">
        <f t="shared" si="13"/>
        <v>86.229184367034833</v>
      </c>
      <c r="S27" s="16">
        <v>29.6</v>
      </c>
      <c r="T27" s="16">
        <v>31.466000000000001</v>
      </c>
      <c r="U27" s="14">
        <f t="shared" si="14"/>
        <v>106.30405405405405</v>
      </c>
      <c r="V27" s="15">
        <v>1729.7</v>
      </c>
      <c r="W27" s="16">
        <v>1677.81</v>
      </c>
      <c r="X27" s="14">
        <f t="shared" si="15"/>
        <v>97.000057813493669</v>
      </c>
      <c r="Y27" s="16">
        <v>912</v>
      </c>
      <c r="Z27" s="16">
        <v>780.46799999999996</v>
      </c>
      <c r="AA27" s="14">
        <f t="shared" si="16"/>
        <v>85.577631578947376</v>
      </c>
      <c r="AB27" s="16">
        <v>136</v>
      </c>
      <c r="AC27" s="16">
        <v>136</v>
      </c>
      <c r="AD27" s="14">
        <f t="shared" si="17"/>
        <v>100</v>
      </c>
      <c r="AE27" s="15"/>
      <c r="AF27" s="16"/>
      <c r="AG27" s="14"/>
      <c r="AH27" s="21"/>
      <c r="AI27" s="21"/>
      <c r="AJ27" s="21"/>
      <c r="AK27" s="21"/>
      <c r="AL27" s="30">
        <v>12352.6</v>
      </c>
      <c r="AM27" s="30">
        <v>12352.6</v>
      </c>
      <c r="AN27" s="21"/>
      <c r="AO27" s="16">
        <v>-24</v>
      </c>
      <c r="AP27" s="21"/>
      <c r="AQ27" s="18"/>
      <c r="AR27" s="18"/>
      <c r="AS27" s="21"/>
      <c r="AT27" s="34">
        <f t="shared" si="2"/>
        <v>710</v>
      </c>
      <c r="AU27" s="34">
        <f t="shared" si="2"/>
        <v>652.79999999999995</v>
      </c>
      <c r="AV27" s="37">
        <f t="shared" si="19"/>
        <v>91.943661971830977</v>
      </c>
      <c r="AW27" s="42">
        <v>710</v>
      </c>
      <c r="AX27" s="16">
        <v>652.79999999999995</v>
      </c>
      <c r="AY27" s="16"/>
      <c r="AZ27" s="16"/>
      <c r="BA27" s="16"/>
      <c r="BB27" s="16"/>
      <c r="BC27" s="15"/>
      <c r="BD27" s="16"/>
      <c r="BE27" s="18"/>
      <c r="BF27" s="21"/>
      <c r="BG27" s="21"/>
      <c r="BH27" s="73"/>
      <c r="BI27" s="15"/>
      <c r="BJ27" s="42"/>
      <c r="BK27" s="45">
        <v>44</v>
      </c>
      <c r="BL27" s="16">
        <v>44</v>
      </c>
      <c r="BM27" s="76"/>
      <c r="BN27" s="16"/>
      <c r="BO27" s="21"/>
      <c r="BP27" s="16"/>
      <c r="BQ27" s="21"/>
      <c r="BR27" s="16"/>
      <c r="BS27" s="15"/>
      <c r="BT27" s="16"/>
      <c r="BU27" s="15"/>
      <c r="BV27" s="16"/>
      <c r="BW27" s="16"/>
      <c r="BX27" s="32">
        <f t="shared" si="3"/>
        <v>15913.900000000001</v>
      </c>
      <c r="BY27" s="32">
        <f t="shared" si="4"/>
        <v>15651.144</v>
      </c>
      <c r="BZ27" s="21"/>
      <c r="CA27" s="16"/>
      <c r="CB27" s="21"/>
      <c r="CC27" s="16"/>
      <c r="CD27" s="21"/>
      <c r="CE27" s="21"/>
      <c r="CF27" s="21"/>
      <c r="CG27" s="16"/>
      <c r="CH27" s="21"/>
      <c r="CI27" s="21"/>
      <c r="CJ27" s="41"/>
      <c r="CK27" s="16"/>
      <c r="CL27" s="21"/>
      <c r="CM27" s="40">
        <f t="shared" si="5"/>
        <v>0</v>
      </c>
      <c r="CN27" s="40">
        <f t="shared" si="5"/>
        <v>0</v>
      </c>
    </row>
    <row r="28" spans="1:92" s="19" customFormat="1" ht="14.25" customHeight="1">
      <c r="A28" s="31">
        <v>19</v>
      </c>
      <c r="B28" s="22" t="s">
        <v>58</v>
      </c>
      <c r="C28" s="21">
        <v>633.79999999999995</v>
      </c>
      <c r="D28" s="21"/>
      <c r="E28" s="18">
        <v>114</v>
      </c>
      <c r="F28" s="32">
        <f t="shared" si="6"/>
        <v>39744.699999999997</v>
      </c>
      <c r="G28" s="32">
        <f t="shared" si="7"/>
        <v>38708.654999999999</v>
      </c>
      <c r="H28" s="32">
        <f t="shared" si="8"/>
        <v>97.393249917599078</v>
      </c>
      <c r="I28" s="32"/>
      <c r="J28" s="32"/>
      <c r="K28" s="33"/>
      <c r="L28" s="33"/>
      <c r="M28" s="34">
        <f t="shared" si="9"/>
        <v>8103.2</v>
      </c>
      <c r="N28" s="34">
        <f t="shared" si="10"/>
        <v>7067.1549999999997</v>
      </c>
      <c r="O28" s="34">
        <f t="shared" si="11"/>
        <v>87.214372099911145</v>
      </c>
      <c r="P28" s="35">
        <f t="shared" si="12"/>
        <v>2997.6</v>
      </c>
      <c r="Q28" s="35">
        <f t="shared" si="12"/>
        <v>2754.402</v>
      </c>
      <c r="R28" s="36">
        <f t="shared" si="13"/>
        <v>91.886909527622109</v>
      </c>
      <c r="S28" s="16"/>
      <c r="T28" s="16">
        <v>0.252</v>
      </c>
      <c r="U28" s="14"/>
      <c r="V28" s="15">
        <v>2613.9</v>
      </c>
      <c r="W28" s="16">
        <v>2658.8130000000001</v>
      </c>
      <c r="X28" s="14">
        <f t="shared" si="15"/>
        <v>101.71823711695167</v>
      </c>
      <c r="Y28" s="16">
        <v>2997.6</v>
      </c>
      <c r="Z28" s="16">
        <v>2754.15</v>
      </c>
      <c r="AA28" s="14">
        <f t="shared" si="16"/>
        <v>91.878502802241798</v>
      </c>
      <c r="AB28" s="16">
        <v>40</v>
      </c>
      <c r="AC28" s="16">
        <v>40</v>
      </c>
      <c r="AD28" s="14">
        <f t="shared" si="17"/>
        <v>100</v>
      </c>
      <c r="AE28" s="15"/>
      <c r="AF28" s="16"/>
      <c r="AG28" s="14"/>
      <c r="AH28" s="21"/>
      <c r="AI28" s="21"/>
      <c r="AJ28" s="21"/>
      <c r="AK28" s="21"/>
      <c r="AL28" s="30">
        <v>31641.5</v>
      </c>
      <c r="AM28" s="30">
        <v>31641.5</v>
      </c>
      <c r="AN28" s="21"/>
      <c r="AO28" s="16"/>
      <c r="AP28" s="26"/>
      <c r="AQ28" s="18"/>
      <c r="AR28" s="18"/>
      <c r="AS28" s="21"/>
      <c r="AT28" s="34">
        <f t="shared" si="2"/>
        <v>1501.7</v>
      </c>
      <c r="AU28" s="34">
        <f t="shared" si="2"/>
        <v>695.4</v>
      </c>
      <c r="AV28" s="37">
        <f t="shared" si="19"/>
        <v>46.307518146101081</v>
      </c>
      <c r="AW28" s="42">
        <v>1403.5</v>
      </c>
      <c r="AX28" s="16">
        <v>616</v>
      </c>
      <c r="AY28" s="16"/>
      <c r="AZ28" s="16"/>
      <c r="BA28" s="16"/>
      <c r="BB28" s="16"/>
      <c r="BC28" s="15">
        <v>98.2</v>
      </c>
      <c r="BD28" s="16">
        <v>79.400000000000006</v>
      </c>
      <c r="BE28" s="18"/>
      <c r="BF28" s="21"/>
      <c r="BG28" s="21"/>
      <c r="BH28" s="73"/>
      <c r="BI28" s="15"/>
      <c r="BJ28" s="42"/>
      <c r="BK28" s="45">
        <v>950</v>
      </c>
      <c r="BL28" s="16">
        <v>918.54</v>
      </c>
      <c r="BM28" s="76">
        <v>250</v>
      </c>
      <c r="BN28" s="16">
        <v>222.39</v>
      </c>
      <c r="BO28" s="21"/>
      <c r="BP28" s="16"/>
      <c r="BQ28" s="21"/>
      <c r="BR28" s="16"/>
      <c r="BS28" s="15"/>
      <c r="BT28" s="16"/>
      <c r="BU28" s="15"/>
      <c r="BV28" s="16"/>
      <c r="BW28" s="16"/>
      <c r="BX28" s="32">
        <f t="shared" ref="BX28:BY28" si="20">S28+V28+Y28+AB28+AE28+AH28+AJ28+AL28+AN28+AP28+AR28+AW28+AY28+BA28+BC28+BE28+BG28+BI28+BK28+BO28+BQ28+BS28+BU28</f>
        <v>39744.699999999997</v>
      </c>
      <c r="BY28" s="32">
        <f t="shared" si="20"/>
        <v>38708.654999999999</v>
      </c>
      <c r="BZ28" s="21"/>
      <c r="CA28" s="16"/>
      <c r="CB28" s="21"/>
      <c r="CC28" s="16"/>
      <c r="CD28" s="21"/>
      <c r="CE28" s="21"/>
      <c r="CF28" s="21"/>
      <c r="CG28" s="16"/>
      <c r="CH28" s="21"/>
      <c r="CI28" s="21"/>
      <c r="CJ28" s="41"/>
      <c r="CK28" s="16"/>
      <c r="CL28" s="21"/>
      <c r="CM28" s="40">
        <f t="shared" si="5"/>
        <v>0</v>
      </c>
      <c r="CN28" s="40">
        <f t="shared" si="5"/>
        <v>0</v>
      </c>
    </row>
    <row r="29" spans="1:92" s="19" customFormat="1" ht="14.25" customHeight="1">
      <c r="A29" s="31">
        <v>20</v>
      </c>
      <c r="B29" s="22" t="s">
        <v>59</v>
      </c>
      <c r="C29" s="21">
        <v>1238.0999999999999</v>
      </c>
      <c r="D29" s="21"/>
      <c r="E29" s="18">
        <v>1081.3</v>
      </c>
      <c r="F29" s="32">
        <f t="shared" si="6"/>
        <v>11345.4</v>
      </c>
      <c r="G29" s="32">
        <f t="shared" si="7"/>
        <v>11337.895999999999</v>
      </c>
      <c r="H29" s="32">
        <f t="shared" si="8"/>
        <v>99.93385865637174</v>
      </c>
      <c r="I29" s="32"/>
      <c r="J29" s="32"/>
      <c r="K29" s="33"/>
      <c r="L29" s="33"/>
      <c r="M29" s="34">
        <f t="shared" si="9"/>
        <v>2474.6</v>
      </c>
      <c r="N29" s="34">
        <f t="shared" si="10"/>
        <v>2467.096</v>
      </c>
      <c r="O29" s="34">
        <f t="shared" si="11"/>
        <v>99.696759072173279</v>
      </c>
      <c r="P29" s="35">
        <f t="shared" si="12"/>
        <v>631</v>
      </c>
      <c r="Q29" s="35">
        <f t="shared" si="12"/>
        <v>603.20800000000008</v>
      </c>
      <c r="R29" s="36">
        <f t="shared" si="13"/>
        <v>95.595562599049146</v>
      </c>
      <c r="S29" s="16">
        <v>1</v>
      </c>
      <c r="T29" s="16">
        <v>0.25800000000000001</v>
      </c>
      <c r="U29" s="14">
        <f t="shared" si="14"/>
        <v>25.8</v>
      </c>
      <c r="V29" s="15">
        <v>1569.6</v>
      </c>
      <c r="W29" s="16">
        <v>1569.8879999999999</v>
      </c>
      <c r="X29" s="14">
        <f t="shared" si="15"/>
        <v>100.01834862385321</v>
      </c>
      <c r="Y29" s="16">
        <v>630</v>
      </c>
      <c r="Z29" s="16">
        <v>602.95000000000005</v>
      </c>
      <c r="AA29" s="14">
        <f t="shared" si="16"/>
        <v>95.706349206349216</v>
      </c>
      <c r="AB29" s="16">
        <v>24</v>
      </c>
      <c r="AC29" s="16">
        <v>24</v>
      </c>
      <c r="AD29" s="14">
        <f t="shared" si="17"/>
        <v>100</v>
      </c>
      <c r="AE29" s="15"/>
      <c r="AF29" s="16"/>
      <c r="AG29" s="14"/>
      <c r="AH29" s="21"/>
      <c r="AI29" s="21"/>
      <c r="AJ29" s="21"/>
      <c r="AK29" s="21"/>
      <c r="AL29" s="30">
        <v>8870.7999999999993</v>
      </c>
      <c r="AM29" s="30">
        <v>8870.7999999999993</v>
      </c>
      <c r="AN29" s="21"/>
      <c r="AO29" s="16"/>
      <c r="AP29" s="21"/>
      <c r="AQ29" s="18"/>
      <c r="AR29" s="18"/>
      <c r="AS29" s="21"/>
      <c r="AT29" s="34">
        <f t="shared" si="2"/>
        <v>250</v>
      </c>
      <c r="AU29" s="34">
        <f t="shared" si="2"/>
        <v>250</v>
      </c>
      <c r="AV29" s="37">
        <f t="shared" si="19"/>
        <v>100</v>
      </c>
      <c r="AW29" s="42">
        <v>250</v>
      </c>
      <c r="AX29" s="16">
        <v>250</v>
      </c>
      <c r="AY29" s="16"/>
      <c r="AZ29" s="16"/>
      <c r="BA29" s="16"/>
      <c r="BB29" s="16"/>
      <c r="BC29" s="15"/>
      <c r="BD29" s="16"/>
      <c r="BE29" s="18"/>
      <c r="BF29" s="21"/>
      <c r="BG29" s="21"/>
      <c r="BH29" s="73"/>
      <c r="BI29" s="15"/>
      <c r="BJ29" s="42"/>
      <c r="BK29" s="45"/>
      <c r="BL29" s="16"/>
      <c r="BM29" s="49"/>
      <c r="BN29" s="16"/>
      <c r="BO29" s="21"/>
      <c r="BP29" s="16"/>
      <c r="BQ29" s="21"/>
      <c r="BR29" s="16"/>
      <c r="BS29" s="15"/>
      <c r="BT29" s="16"/>
      <c r="BU29" s="15"/>
      <c r="BV29" s="16">
        <v>20</v>
      </c>
      <c r="BW29" s="16"/>
      <c r="BX29" s="32">
        <f t="shared" ref="BX29:BX33" si="21">S29+V29+Y29+AB29+AE29+AH29+AJ29+AL29+AN29+AP29+AR29+AW29+AY29+BA29+BC29+BE29+BG29+BI29+BK29+BO29+BQ29+BS29+BU29</f>
        <v>11345.4</v>
      </c>
      <c r="BY29" s="32">
        <f t="shared" ref="BY29:BY33" si="22">T29+W29+Z29+AC29+AF29+AI29+AK29+AM29+AO29+AQ29+AS29+AX29+AZ29+BB29+BD29+BF29+BH29+BJ29+BL29+BP29+BR29+BT29+BV29</f>
        <v>11337.895999999999</v>
      </c>
      <c r="BZ29" s="21"/>
      <c r="CA29" s="16"/>
      <c r="CB29" s="21"/>
      <c r="CC29" s="16"/>
      <c r="CD29" s="21"/>
      <c r="CE29" s="21"/>
      <c r="CF29" s="21"/>
      <c r="CG29" s="16"/>
      <c r="CH29" s="21"/>
      <c r="CI29" s="21"/>
      <c r="CJ29" s="41"/>
      <c r="CK29" s="16"/>
      <c r="CL29" s="21"/>
      <c r="CM29" s="40">
        <f t="shared" si="5"/>
        <v>0</v>
      </c>
      <c r="CN29" s="40">
        <f t="shared" si="5"/>
        <v>0</v>
      </c>
    </row>
    <row r="30" spans="1:92" s="19" customFormat="1" ht="14.25" customHeight="1">
      <c r="A30" s="31">
        <v>21</v>
      </c>
      <c r="B30" s="22" t="s">
        <v>60</v>
      </c>
      <c r="C30" s="21">
        <v>3167.9</v>
      </c>
      <c r="D30" s="21"/>
      <c r="E30" s="18">
        <v>3169.9</v>
      </c>
      <c r="F30" s="32">
        <f t="shared" si="6"/>
        <v>7922.9000000000005</v>
      </c>
      <c r="G30" s="32">
        <f t="shared" si="7"/>
        <v>7922.92</v>
      </c>
      <c r="H30" s="32">
        <f t="shared" si="8"/>
        <v>100.00025243282131</v>
      </c>
      <c r="I30" s="32"/>
      <c r="J30" s="32"/>
      <c r="K30" s="33"/>
      <c r="L30" s="33"/>
      <c r="M30" s="34">
        <f t="shared" si="9"/>
        <v>1231.3000000000002</v>
      </c>
      <c r="N30" s="34">
        <f t="shared" si="10"/>
        <v>1231.3200000000002</v>
      </c>
      <c r="O30" s="34">
        <f t="shared" si="11"/>
        <v>100.00162429952081</v>
      </c>
      <c r="P30" s="35">
        <f t="shared" si="12"/>
        <v>629.70000000000005</v>
      </c>
      <c r="Q30" s="35">
        <f t="shared" si="12"/>
        <v>629.65200000000004</v>
      </c>
      <c r="R30" s="36">
        <f t="shared" si="13"/>
        <v>99.992377322534537</v>
      </c>
      <c r="S30" s="16"/>
      <c r="T30" s="16"/>
      <c r="U30" s="14"/>
      <c r="V30" s="15">
        <v>601.6</v>
      </c>
      <c r="W30" s="16">
        <v>601.66800000000001</v>
      </c>
      <c r="X30" s="14">
        <f t="shared" si="15"/>
        <v>100.01130319148936</v>
      </c>
      <c r="Y30" s="16">
        <v>629.70000000000005</v>
      </c>
      <c r="Z30" s="16">
        <v>629.65200000000004</v>
      </c>
      <c r="AA30" s="14">
        <f t="shared" si="16"/>
        <v>99.992377322534537</v>
      </c>
      <c r="AB30" s="16"/>
      <c r="AC30" s="16"/>
      <c r="AD30" s="14"/>
      <c r="AE30" s="15"/>
      <c r="AF30" s="16"/>
      <c r="AG30" s="14"/>
      <c r="AH30" s="21"/>
      <c r="AI30" s="21"/>
      <c r="AJ30" s="21"/>
      <c r="AK30" s="21"/>
      <c r="AL30" s="30">
        <v>6691.6</v>
      </c>
      <c r="AM30" s="30">
        <v>6691.6</v>
      </c>
      <c r="AN30" s="21"/>
      <c r="AO30" s="16"/>
      <c r="AP30" s="21"/>
      <c r="AQ30" s="18"/>
      <c r="AR30" s="18"/>
      <c r="AS30" s="21"/>
      <c r="AT30" s="34">
        <f t="shared" si="2"/>
        <v>0</v>
      </c>
      <c r="AU30" s="34">
        <f t="shared" si="2"/>
        <v>0</v>
      </c>
      <c r="AV30" s="37">
        <v>0</v>
      </c>
      <c r="AW30" s="42"/>
      <c r="AX30" s="16"/>
      <c r="AY30" s="16"/>
      <c r="AZ30" s="16"/>
      <c r="BA30" s="16"/>
      <c r="BB30" s="16"/>
      <c r="BC30" s="15"/>
      <c r="BD30" s="16"/>
      <c r="BE30" s="18"/>
      <c r="BF30" s="21"/>
      <c r="BG30" s="21"/>
      <c r="BH30" s="73"/>
      <c r="BI30" s="15"/>
      <c r="BJ30" s="42"/>
      <c r="BK30" s="45"/>
      <c r="BL30" s="16"/>
      <c r="BM30" s="49"/>
      <c r="BN30" s="16"/>
      <c r="BO30" s="21"/>
      <c r="BP30" s="16"/>
      <c r="BQ30" s="21"/>
      <c r="BR30" s="16"/>
      <c r="BS30" s="15"/>
      <c r="BT30" s="16"/>
      <c r="BU30" s="15"/>
      <c r="BV30" s="16"/>
      <c r="BW30" s="16"/>
      <c r="BX30" s="32">
        <f t="shared" si="21"/>
        <v>7922.9000000000005</v>
      </c>
      <c r="BY30" s="32">
        <f t="shared" si="22"/>
        <v>7922.92</v>
      </c>
      <c r="BZ30" s="21"/>
      <c r="CA30" s="16"/>
      <c r="CB30" s="21"/>
      <c r="CC30" s="16"/>
      <c r="CD30" s="21"/>
      <c r="CE30" s="21"/>
      <c r="CF30" s="21"/>
      <c r="CG30" s="16"/>
      <c r="CH30" s="21"/>
      <c r="CI30" s="21"/>
      <c r="CJ30" s="41"/>
      <c r="CK30" s="16"/>
      <c r="CL30" s="21"/>
      <c r="CM30" s="40">
        <f t="shared" si="5"/>
        <v>0</v>
      </c>
      <c r="CN30" s="40">
        <f t="shared" si="5"/>
        <v>0</v>
      </c>
    </row>
    <row r="31" spans="1:92" s="19" customFormat="1" ht="14.25" customHeight="1">
      <c r="A31" s="31">
        <v>22</v>
      </c>
      <c r="B31" s="22" t="s">
        <v>61</v>
      </c>
      <c r="C31" s="21">
        <v>17</v>
      </c>
      <c r="D31" s="21"/>
      <c r="E31" s="18">
        <v>45.6</v>
      </c>
      <c r="F31" s="32">
        <f t="shared" si="6"/>
        <v>32126.6</v>
      </c>
      <c r="G31" s="32">
        <f t="shared" si="7"/>
        <v>31989.127999999997</v>
      </c>
      <c r="H31" s="32">
        <f t="shared" si="8"/>
        <v>99.57209290743495</v>
      </c>
      <c r="I31" s="32"/>
      <c r="J31" s="32"/>
      <c r="K31" s="33"/>
      <c r="L31" s="33"/>
      <c r="M31" s="34">
        <f t="shared" si="9"/>
        <v>8615</v>
      </c>
      <c r="N31" s="34">
        <f t="shared" si="10"/>
        <v>8477.5280000000002</v>
      </c>
      <c r="O31" s="34">
        <f t="shared" si="11"/>
        <v>98.404271619268727</v>
      </c>
      <c r="P31" s="35">
        <f t="shared" si="12"/>
        <v>2945</v>
      </c>
      <c r="Q31" s="35">
        <f t="shared" si="12"/>
        <v>2929.3360000000002</v>
      </c>
      <c r="R31" s="36">
        <f t="shared" si="13"/>
        <v>99.468115449915118</v>
      </c>
      <c r="S31" s="16">
        <v>15</v>
      </c>
      <c r="T31" s="16">
        <v>18.577000000000002</v>
      </c>
      <c r="U31" s="14">
        <f t="shared" si="14"/>
        <v>123.84666666666668</v>
      </c>
      <c r="V31" s="15">
        <v>2500</v>
      </c>
      <c r="W31" s="16">
        <v>2452.4499999999998</v>
      </c>
      <c r="X31" s="14">
        <f t="shared" si="15"/>
        <v>98.097999999999985</v>
      </c>
      <c r="Y31" s="16">
        <v>2930</v>
      </c>
      <c r="Z31" s="16">
        <v>2910.759</v>
      </c>
      <c r="AA31" s="14">
        <f t="shared" si="16"/>
        <v>99.343310580204786</v>
      </c>
      <c r="AB31" s="16">
        <v>350</v>
      </c>
      <c r="AC31" s="16">
        <v>350.5</v>
      </c>
      <c r="AD31" s="14">
        <f t="shared" si="17"/>
        <v>100.14285714285714</v>
      </c>
      <c r="AE31" s="15"/>
      <c r="AF31" s="16"/>
      <c r="AG31" s="14"/>
      <c r="AH31" s="21"/>
      <c r="AI31" s="21"/>
      <c r="AJ31" s="21"/>
      <c r="AK31" s="21"/>
      <c r="AL31" s="30">
        <v>23027</v>
      </c>
      <c r="AM31" s="30">
        <v>23027</v>
      </c>
      <c r="AN31" s="21"/>
      <c r="AO31" s="16"/>
      <c r="AP31" s="21"/>
      <c r="AQ31" s="18"/>
      <c r="AR31" s="18"/>
      <c r="AS31" s="21"/>
      <c r="AT31" s="34">
        <f t="shared" si="2"/>
        <v>1840</v>
      </c>
      <c r="AU31" s="34">
        <f t="shared" si="2"/>
        <v>1810.942</v>
      </c>
      <c r="AV31" s="37">
        <f t="shared" si="19"/>
        <v>98.420760869565214</v>
      </c>
      <c r="AW31" s="42">
        <v>1840</v>
      </c>
      <c r="AX31" s="16">
        <v>1810.942</v>
      </c>
      <c r="AY31" s="16"/>
      <c r="AZ31" s="16"/>
      <c r="BA31" s="16"/>
      <c r="BB31" s="16"/>
      <c r="BC31" s="15"/>
      <c r="BD31" s="16"/>
      <c r="BE31" s="18"/>
      <c r="BF31" s="21"/>
      <c r="BG31" s="21"/>
      <c r="BH31" s="73"/>
      <c r="BI31" s="15"/>
      <c r="BJ31" s="42"/>
      <c r="BK31" s="45">
        <v>980</v>
      </c>
      <c r="BL31" s="16">
        <v>934.3</v>
      </c>
      <c r="BM31" s="49"/>
      <c r="BN31" s="16"/>
      <c r="BO31" s="21"/>
      <c r="BP31" s="16"/>
      <c r="BQ31" s="21"/>
      <c r="BR31" s="16"/>
      <c r="BS31" s="15"/>
      <c r="BT31" s="16"/>
      <c r="BU31" s="15"/>
      <c r="BV31" s="16"/>
      <c r="BW31" s="16"/>
      <c r="BX31" s="32">
        <f t="shared" si="21"/>
        <v>31642</v>
      </c>
      <c r="BY31" s="32">
        <f t="shared" si="22"/>
        <v>31504.527999999998</v>
      </c>
      <c r="BZ31" s="21">
        <v>484.6</v>
      </c>
      <c r="CA31" s="16">
        <v>484.6</v>
      </c>
      <c r="CB31" s="21"/>
      <c r="CC31" s="16"/>
      <c r="CD31" s="21"/>
      <c r="CE31" s="21"/>
      <c r="CF31" s="21"/>
      <c r="CG31" s="16"/>
      <c r="CH31" s="21"/>
      <c r="CI31" s="21"/>
      <c r="CJ31" s="41"/>
      <c r="CK31" s="16"/>
      <c r="CL31" s="21"/>
      <c r="CM31" s="40">
        <f t="shared" si="5"/>
        <v>484.6</v>
      </c>
      <c r="CN31" s="40">
        <f t="shared" si="5"/>
        <v>484.6</v>
      </c>
    </row>
    <row r="32" spans="1:92" s="19" customFormat="1" ht="14.25" customHeight="1">
      <c r="A32" s="31">
        <v>23</v>
      </c>
      <c r="B32" s="22" t="s">
        <v>62</v>
      </c>
      <c r="C32" s="21">
        <v>26110.799999999999</v>
      </c>
      <c r="D32" s="21">
        <v>233</v>
      </c>
      <c r="E32" s="18">
        <v>15097.9</v>
      </c>
      <c r="F32" s="32">
        <f t="shared" si="6"/>
        <v>48335.8</v>
      </c>
      <c r="G32" s="32">
        <f t="shared" si="7"/>
        <v>50793.914000000004</v>
      </c>
      <c r="H32" s="32">
        <f t="shared" si="8"/>
        <v>105.08549356791448</v>
      </c>
      <c r="I32" s="32"/>
      <c r="J32" s="32"/>
      <c r="K32" s="33"/>
      <c r="L32" s="33"/>
      <c r="M32" s="34">
        <f t="shared" si="9"/>
        <v>11764</v>
      </c>
      <c r="N32" s="34">
        <f t="shared" si="10"/>
        <v>14222.114000000001</v>
      </c>
      <c r="O32" s="34">
        <f t="shared" si="11"/>
        <v>120.89522271336281</v>
      </c>
      <c r="P32" s="35">
        <f t="shared" si="12"/>
        <v>4130</v>
      </c>
      <c r="Q32" s="35">
        <f t="shared" si="12"/>
        <v>6222.9990000000007</v>
      </c>
      <c r="R32" s="36">
        <f t="shared" si="13"/>
        <v>150.67794188861987</v>
      </c>
      <c r="S32" s="16">
        <v>130</v>
      </c>
      <c r="T32" s="16">
        <v>23.149000000000001</v>
      </c>
      <c r="U32" s="14">
        <f t="shared" si="14"/>
        <v>17.806923076923077</v>
      </c>
      <c r="V32" s="15">
        <v>4500</v>
      </c>
      <c r="W32" s="16">
        <v>4630.2749999999996</v>
      </c>
      <c r="X32" s="14">
        <f t="shared" si="15"/>
        <v>102.89499999999998</v>
      </c>
      <c r="Y32" s="16">
        <v>4000</v>
      </c>
      <c r="Z32" s="16">
        <v>6199.85</v>
      </c>
      <c r="AA32" s="14">
        <f t="shared" si="16"/>
        <v>154.99625</v>
      </c>
      <c r="AB32" s="16">
        <v>200</v>
      </c>
      <c r="AC32" s="16">
        <v>247.5</v>
      </c>
      <c r="AD32" s="14">
        <f t="shared" si="17"/>
        <v>123.75</v>
      </c>
      <c r="AE32" s="15"/>
      <c r="AF32" s="16"/>
      <c r="AG32" s="14"/>
      <c r="AH32" s="21"/>
      <c r="AI32" s="21"/>
      <c r="AJ32" s="21"/>
      <c r="AK32" s="21"/>
      <c r="AL32" s="30">
        <v>36571.800000000003</v>
      </c>
      <c r="AM32" s="30">
        <v>36571.800000000003</v>
      </c>
      <c r="AN32" s="21"/>
      <c r="AO32" s="16"/>
      <c r="AP32" s="21"/>
      <c r="AQ32" s="18"/>
      <c r="AR32" s="18"/>
      <c r="AS32" s="21"/>
      <c r="AT32" s="34">
        <f t="shared" si="2"/>
        <v>1726.5</v>
      </c>
      <c r="AU32" s="34">
        <f t="shared" si="2"/>
        <v>1939.84</v>
      </c>
      <c r="AV32" s="37">
        <f t="shared" si="19"/>
        <v>112.35679119606139</v>
      </c>
      <c r="AW32" s="42">
        <v>1726.5</v>
      </c>
      <c r="AX32" s="16">
        <v>1939.84</v>
      </c>
      <c r="AY32" s="16"/>
      <c r="AZ32" s="16"/>
      <c r="BA32" s="16"/>
      <c r="BB32" s="16"/>
      <c r="BC32" s="15"/>
      <c r="BD32" s="16"/>
      <c r="BE32" s="18"/>
      <c r="BF32" s="21"/>
      <c r="BG32" s="21"/>
      <c r="BH32" s="73"/>
      <c r="BI32" s="15"/>
      <c r="BJ32" s="42"/>
      <c r="BK32" s="45">
        <v>1207.5</v>
      </c>
      <c r="BL32" s="16">
        <v>1039.5</v>
      </c>
      <c r="BM32" s="53"/>
      <c r="BN32" s="16"/>
      <c r="BO32" s="21"/>
      <c r="BP32" s="16"/>
      <c r="BQ32" s="21"/>
      <c r="BR32" s="16">
        <v>10</v>
      </c>
      <c r="BS32" s="15"/>
      <c r="BT32" s="16"/>
      <c r="BU32" s="15"/>
      <c r="BV32" s="16">
        <v>132</v>
      </c>
      <c r="BW32" s="16"/>
      <c r="BX32" s="32">
        <f t="shared" si="21"/>
        <v>48335.8</v>
      </c>
      <c r="BY32" s="32">
        <f t="shared" si="22"/>
        <v>50793.914000000004</v>
      </c>
      <c r="BZ32" s="21"/>
      <c r="CA32" s="16"/>
      <c r="CB32" s="21"/>
      <c r="CC32" s="16"/>
      <c r="CD32" s="21"/>
      <c r="CE32" s="21"/>
      <c r="CF32" s="21"/>
      <c r="CG32" s="16"/>
      <c r="CH32" s="21"/>
      <c r="CI32" s="21"/>
      <c r="CJ32" s="39"/>
      <c r="CK32" s="16"/>
      <c r="CL32" s="21"/>
      <c r="CM32" s="40">
        <f t="shared" si="5"/>
        <v>0</v>
      </c>
      <c r="CN32" s="40">
        <f t="shared" si="5"/>
        <v>0</v>
      </c>
    </row>
    <row r="33" spans="1:92" s="19" customFormat="1" ht="14.25" customHeight="1">
      <c r="A33" s="31">
        <v>24</v>
      </c>
      <c r="B33" s="22" t="s">
        <v>63</v>
      </c>
      <c r="C33" s="21">
        <v>537.5</v>
      </c>
      <c r="D33" s="21"/>
      <c r="E33" s="18">
        <v>11.5</v>
      </c>
      <c r="F33" s="32">
        <f t="shared" si="6"/>
        <v>19497.599999999999</v>
      </c>
      <c r="G33" s="32">
        <f t="shared" si="7"/>
        <v>19508.108</v>
      </c>
      <c r="H33" s="32">
        <f t="shared" si="8"/>
        <v>100.05389381257181</v>
      </c>
      <c r="I33" s="32"/>
      <c r="J33" s="32"/>
      <c r="K33" s="33"/>
      <c r="L33" s="33"/>
      <c r="M33" s="34">
        <f t="shared" si="9"/>
        <v>2733.8</v>
      </c>
      <c r="N33" s="34">
        <f t="shared" si="10"/>
        <v>2744.308</v>
      </c>
      <c r="O33" s="34">
        <f t="shared" si="11"/>
        <v>100.38437339966346</v>
      </c>
      <c r="P33" s="35">
        <f t="shared" si="12"/>
        <v>570.9</v>
      </c>
      <c r="Q33" s="35">
        <f t="shared" si="12"/>
        <v>582.36400000000003</v>
      </c>
      <c r="R33" s="36">
        <f t="shared" si="13"/>
        <v>102.00805745314416</v>
      </c>
      <c r="S33" s="16">
        <v>100.9</v>
      </c>
      <c r="T33" s="16">
        <v>100.86799999999999</v>
      </c>
      <c r="U33" s="14">
        <f t="shared" si="14"/>
        <v>99.968285431119909</v>
      </c>
      <c r="V33" s="15">
        <v>1745.9</v>
      </c>
      <c r="W33" s="16">
        <v>1745.944</v>
      </c>
      <c r="X33" s="14">
        <f t="shared" si="15"/>
        <v>100.0025201901598</v>
      </c>
      <c r="Y33" s="16">
        <v>470</v>
      </c>
      <c r="Z33" s="16">
        <v>481.49599999999998</v>
      </c>
      <c r="AA33" s="14">
        <f t="shared" si="16"/>
        <v>102.44595744680851</v>
      </c>
      <c r="AB33" s="16">
        <v>6</v>
      </c>
      <c r="AC33" s="16">
        <v>6</v>
      </c>
      <c r="AD33" s="14">
        <f t="shared" si="17"/>
        <v>100</v>
      </c>
      <c r="AE33" s="15"/>
      <c r="AF33" s="16"/>
      <c r="AG33" s="14"/>
      <c r="AH33" s="21"/>
      <c r="AI33" s="21"/>
      <c r="AJ33" s="21"/>
      <c r="AK33" s="21"/>
      <c r="AL33" s="30">
        <v>16763.8</v>
      </c>
      <c r="AM33" s="30">
        <v>16763.8</v>
      </c>
      <c r="AN33" s="21"/>
      <c r="AO33" s="16"/>
      <c r="AP33" s="21"/>
      <c r="AQ33" s="18"/>
      <c r="AR33" s="18"/>
      <c r="AS33" s="21"/>
      <c r="AT33" s="34">
        <f t="shared" si="2"/>
        <v>361</v>
      </c>
      <c r="AU33" s="34">
        <f t="shared" si="2"/>
        <v>360</v>
      </c>
      <c r="AV33" s="37">
        <f t="shared" si="19"/>
        <v>99.7229916897507</v>
      </c>
      <c r="AW33" s="42">
        <v>361</v>
      </c>
      <c r="AX33" s="16">
        <v>360</v>
      </c>
      <c r="AY33" s="16"/>
      <c r="AZ33" s="16"/>
      <c r="BA33" s="16"/>
      <c r="BB33" s="16"/>
      <c r="BC33" s="15"/>
      <c r="BD33" s="16"/>
      <c r="BE33" s="18"/>
      <c r="BF33" s="21"/>
      <c r="BG33" s="21"/>
      <c r="BH33" s="73"/>
      <c r="BI33" s="15"/>
      <c r="BJ33" s="42"/>
      <c r="BK33" s="45">
        <v>50</v>
      </c>
      <c r="BL33" s="16">
        <v>50</v>
      </c>
      <c r="BM33" s="49"/>
      <c r="BN33" s="16"/>
      <c r="BO33" s="21"/>
      <c r="BP33" s="16"/>
      <c r="BQ33" s="21"/>
      <c r="BR33" s="16"/>
      <c r="BS33" s="15"/>
      <c r="BT33" s="16"/>
      <c r="BU33" s="15"/>
      <c r="BV33" s="16"/>
      <c r="BW33" s="16"/>
      <c r="BX33" s="32">
        <f t="shared" si="21"/>
        <v>19497.599999999999</v>
      </c>
      <c r="BY33" s="32">
        <f t="shared" si="22"/>
        <v>19508.108</v>
      </c>
      <c r="BZ33" s="21"/>
      <c r="CA33" s="16"/>
      <c r="CB33" s="21"/>
      <c r="CC33" s="16"/>
      <c r="CD33" s="21"/>
      <c r="CE33" s="21"/>
      <c r="CF33" s="21"/>
      <c r="CG33" s="16"/>
      <c r="CH33" s="21"/>
      <c r="CI33" s="21"/>
      <c r="CJ33" s="39"/>
      <c r="CK33" s="16"/>
      <c r="CL33" s="21"/>
      <c r="CM33" s="40">
        <f t="shared" si="5"/>
        <v>0</v>
      </c>
      <c r="CN33" s="40">
        <f t="shared" si="5"/>
        <v>0</v>
      </c>
    </row>
    <row r="34" spans="1:92" s="19" customFormat="1" ht="24.75" customHeight="1">
      <c r="A34" s="79" t="s">
        <v>88</v>
      </c>
      <c r="B34" s="80"/>
      <c r="C34" s="29">
        <f>SUM(C10:C33)</f>
        <v>235377.49999999991</v>
      </c>
      <c r="D34" s="29">
        <f t="shared" ref="D34:G34" si="23">SUM(D10:D33)</f>
        <v>868.3</v>
      </c>
      <c r="E34" s="29">
        <f t="shared" si="23"/>
        <v>162692.70000000001</v>
      </c>
      <c r="F34" s="29">
        <f t="shared" si="23"/>
        <v>3522862.2269999995</v>
      </c>
      <c r="G34" s="29">
        <f t="shared" si="23"/>
        <v>3449482.065299999</v>
      </c>
      <c r="H34" s="28">
        <f t="shared" ref="H34" si="24">G34/F34*100</f>
        <v>97.917030046261857</v>
      </c>
      <c r="I34" s="29">
        <f>SUM(I15:I33)</f>
        <v>0</v>
      </c>
      <c r="J34" s="29">
        <f>SUM(J15:J33)</f>
        <v>0</v>
      </c>
      <c r="K34" s="29">
        <f>SUM(K15:K33)</f>
        <v>0</v>
      </c>
      <c r="L34" s="29">
        <f>SUM(L15:L33)</f>
        <v>0</v>
      </c>
      <c r="M34" s="29">
        <f t="shared" ref="M34:N34" si="25">SUM(M10:M33)</f>
        <v>938324.66100000008</v>
      </c>
      <c r="N34" s="29">
        <f t="shared" si="25"/>
        <v>887095.43529999978</v>
      </c>
      <c r="O34" s="28">
        <f t="shared" ref="O34" si="26">N34/M34*100</f>
        <v>94.540351774895925</v>
      </c>
      <c r="P34" s="29">
        <f t="shared" ref="P34:Q34" si="27">SUM(P10:P33)</f>
        <v>330326.36099999998</v>
      </c>
      <c r="Q34" s="29">
        <f t="shared" si="27"/>
        <v>343614.48110000003</v>
      </c>
      <c r="R34" s="43">
        <f t="shared" si="13"/>
        <v>104.02272469559281</v>
      </c>
      <c r="S34" s="29">
        <f t="shared" ref="S34:T34" si="28">SUM(S10:S33)</f>
        <v>40812.892000000007</v>
      </c>
      <c r="T34" s="29">
        <f t="shared" si="28"/>
        <v>45776.615999999995</v>
      </c>
      <c r="U34" s="43">
        <f t="shared" si="14"/>
        <v>112.16214719603794</v>
      </c>
      <c r="V34" s="29">
        <f t="shared" ref="V34:W34" si="29">SUM(V10:V33)</f>
        <v>182751.00000000003</v>
      </c>
      <c r="W34" s="29">
        <f t="shared" si="29"/>
        <v>165199.26459999999</v>
      </c>
      <c r="X34" s="43">
        <f t="shared" si="15"/>
        <v>90.395819776635946</v>
      </c>
      <c r="Y34" s="29">
        <f t="shared" ref="Y34:Z34" si="30">SUM(Y10:Y33)</f>
        <v>289513.46899999998</v>
      </c>
      <c r="Z34" s="29">
        <f t="shared" si="30"/>
        <v>297837.8651</v>
      </c>
      <c r="AA34" s="43">
        <f t="shared" si="16"/>
        <v>102.87530529365458</v>
      </c>
      <c r="AB34" s="29">
        <f t="shared" ref="AB34:AC34" si="31">SUM(AB10:AB33)</f>
        <v>44414.700000000004</v>
      </c>
      <c r="AC34" s="29">
        <f t="shared" si="31"/>
        <v>38094.7958</v>
      </c>
      <c r="AD34" s="43">
        <f t="shared" si="17"/>
        <v>85.770692586013183</v>
      </c>
      <c r="AE34" s="29">
        <f t="shared" ref="AE34:AF34" si="32">SUM(AE10:AE33)</f>
        <v>22200</v>
      </c>
      <c r="AF34" s="29">
        <f t="shared" si="32"/>
        <v>20830.010000000002</v>
      </c>
      <c r="AG34" s="43">
        <f t="shared" si="18"/>
        <v>93.828873873873889</v>
      </c>
      <c r="AH34" s="29">
        <f t="shared" ref="AH34:AU34" si="33">SUM(AH10:AH33)</f>
        <v>0</v>
      </c>
      <c r="AI34" s="29">
        <f t="shared" si="33"/>
        <v>0</v>
      </c>
      <c r="AJ34" s="29">
        <f t="shared" si="33"/>
        <v>0</v>
      </c>
      <c r="AK34" s="29">
        <f t="shared" si="33"/>
        <v>0</v>
      </c>
      <c r="AL34" s="29">
        <f t="shared" si="33"/>
        <v>2349779.7999999993</v>
      </c>
      <c r="AM34" s="29">
        <f t="shared" si="33"/>
        <v>2349779.7999999993</v>
      </c>
      <c r="AN34" s="29">
        <f t="shared" si="33"/>
        <v>65815.7</v>
      </c>
      <c r="AO34" s="29">
        <f t="shared" si="33"/>
        <v>65477.079999999994</v>
      </c>
      <c r="AP34" s="29">
        <f t="shared" si="33"/>
        <v>0</v>
      </c>
      <c r="AQ34" s="29">
        <f t="shared" si="33"/>
        <v>0</v>
      </c>
      <c r="AR34" s="29">
        <f t="shared" si="33"/>
        <v>0</v>
      </c>
      <c r="AS34" s="29">
        <f t="shared" si="33"/>
        <v>0</v>
      </c>
      <c r="AT34" s="29">
        <f t="shared" si="33"/>
        <v>108170.50000000001</v>
      </c>
      <c r="AU34" s="29">
        <f t="shared" si="33"/>
        <v>90723.539199999999</v>
      </c>
      <c r="AV34" s="43">
        <f t="shared" si="19"/>
        <v>83.87086978427574</v>
      </c>
      <c r="AW34" s="29">
        <f t="shared" ref="AW34:CN34" si="34">SUM(AW10:AW33)</f>
        <v>67054.100000000006</v>
      </c>
      <c r="AX34" s="29">
        <f t="shared" si="34"/>
        <v>59004.938000000016</v>
      </c>
      <c r="AY34" s="29">
        <f t="shared" si="34"/>
        <v>0</v>
      </c>
      <c r="AZ34" s="29">
        <f t="shared" si="34"/>
        <v>0</v>
      </c>
      <c r="BA34" s="29">
        <f t="shared" si="34"/>
        <v>14221.9</v>
      </c>
      <c r="BB34" s="29">
        <f t="shared" si="34"/>
        <v>6813.6</v>
      </c>
      <c r="BC34" s="29">
        <f t="shared" si="34"/>
        <v>26894.5</v>
      </c>
      <c r="BD34" s="29">
        <f t="shared" si="34"/>
        <v>24905.001200000002</v>
      </c>
      <c r="BE34" s="29">
        <f t="shared" si="34"/>
        <v>0</v>
      </c>
      <c r="BF34" s="29">
        <f t="shared" si="34"/>
        <v>0</v>
      </c>
      <c r="BG34" s="29">
        <f t="shared" si="34"/>
        <v>21444.6</v>
      </c>
      <c r="BH34" s="29">
        <f t="shared" si="34"/>
        <v>21428.400000000001</v>
      </c>
      <c r="BI34" s="29">
        <f t="shared" si="34"/>
        <v>924.5</v>
      </c>
      <c r="BJ34" s="29">
        <f t="shared" si="34"/>
        <v>1014.5</v>
      </c>
      <c r="BK34" s="29">
        <f t="shared" si="34"/>
        <v>218195.20000000001</v>
      </c>
      <c r="BL34" s="29">
        <f t="shared" si="34"/>
        <v>200380.4356</v>
      </c>
      <c r="BM34" s="29">
        <f t="shared" si="34"/>
        <v>71168.600000000006</v>
      </c>
      <c r="BN34" s="29">
        <f t="shared" si="34"/>
        <v>63048.161600000007</v>
      </c>
      <c r="BO34" s="29">
        <f t="shared" si="34"/>
        <v>5000</v>
      </c>
      <c r="BP34" s="29">
        <f t="shared" si="34"/>
        <v>1924.9589999999998</v>
      </c>
      <c r="BQ34" s="29">
        <f t="shared" si="34"/>
        <v>1530</v>
      </c>
      <c r="BR34" s="29">
        <f t="shared" si="34"/>
        <v>1371.6</v>
      </c>
      <c r="BS34" s="29">
        <f t="shared" si="34"/>
        <v>20838.900000000001</v>
      </c>
      <c r="BT34" s="29">
        <f t="shared" si="34"/>
        <v>14452.384</v>
      </c>
      <c r="BU34" s="29">
        <f t="shared" si="34"/>
        <v>24812.399999999998</v>
      </c>
      <c r="BV34" s="29">
        <f t="shared" si="34"/>
        <v>23941.85</v>
      </c>
      <c r="BW34" s="29">
        <f t="shared" si="34"/>
        <v>0</v>
      </c>
      <c r="BX34" s="29">
        <f t="shared" si="34"/>
        <v>3396203.6609999994</v>
      </c>
      <c r="BY34" s="29">
        <f t="shared" si="34"/>
        <v>3338233.0992999985</v>
      </c>
      <c r="BZ34" s="29">
        <f t="shared" si="34"/>
        <v>9139.9660000000003</v>
      </c>
      <c r="CA34" s="29">
        <f t="shared" si="34"/>
        <v>9139.9660000000003</v>
      </c>
      <c r="CB34" s="29">
        <f t="shared" si="34"/>
        <v>20109.599999999999</v>
      </c>
      <c r="CC34" s="29">
        <f t="shared" si="34"/>
        <v>4000</v>
      </c>
      <c r="CD34" s="29">
        <f t="shared" si="34"/>
        <v>0</v>
      </c>
      <c r="CE34" s="29">
        <f t="shared" si="34"/>
        <v>0</v>
      </c>
      <c r="CF34" s="29">
        <f t="shared" si="34"/>
        <v>97409</v>
      </c>
      <c r="CG34" s="29">
        <f t="shared" si="34"/>
        <v>98109</v>
      </c>
      <c r="CH34" s="29">
        <f t="shared" si="34"/>
        <v>0</v>
      </c>
      <c r="CI34" s="29">
        <f t="shared" si="34"/>
        <v>0</v>
      </c>
      <c r="CJ34" s="29">
        <f t="shared" si="34"/>
        <v>0</v>
      </c>
      <c r="CK34" s="29">
        <f t="shared" si="34"/>
        <v>0</v>
      </c>
      <c r="CL34" s="29">
        <f t="shared" si="34"/>
        <v>0</v>
      </c>
      <c r="CM34" s="29">
        <f t="shared" si="34"/>
        <v>126658.56600000001</v>
      </c>
      <c r="CN34" s="29">
        <f t="shared" si="34"/>
        <v>111248.966</v>
      </c>
    </row>
    <row r="35" spans="1:92" s="23" customFormat="1" ht="2.25" customHeight="1">
      <c r="A35" s="46"/>
      <c r="B35" s="46"/>
      <c r="C35" s="44"/>
      <c r="D35" s="44"/>
      <c r="E35" s="11"/>
      <c r="F35" s="44"/>
      <c r="G35" s="44"/>
      <c r="H35" s="24"/>
      <c r="I35" s="44"/>
      <c r="J35" s="44"/>
      <c r="K35" s="44"/>
      <c r="L35" s="44"/>
      <c r="M35" s="44"/>
      <c r="N35" s="44"/>
      <c r="O35" s="24"/>
      <c r="P35" s="44"/>
      <c r="Q35" s="44"/>
      <c r="R35" s="47"/>
      <c r="S35" s="44"/>
      <c r="T35" s="44"/>
      <c r="U35" s="47"/>
      <c r="V35" s="44"/>
      <c r="W35" s="44"/>
      <c r="X35" s="47"/>
      <c r="Y35" s="44"/>
      <c r="Z35" s="44"/>
      <c r="AA35" s="47"/>
      <c r="AB35" s="44"/>
      <c r="AC35" s="44"/>
      <c r="AD35" s="47"/>
      <c r="AE35" s="44"/>
      <c r="AF35" s="44"/>
      <c r="AG35" s="47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7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</row>
    <row r="36" spans="1:92" ht="13.5">
      <c r="A36" s="13"/>
      <c r="B36" s="1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2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</row>
    <row r="37" spans="1:92" ht="13.5">
      <c r="A37" s="13"/>
      <c r="B37" s="1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2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</row>
    <row r="38" spans="1:92" ht="13.5">
      <c r="A38" s="13"/>
      <c r="B38" s="1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2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</row>
    <row r="39" spans="1:92" ht="13.5">
      <c r="A39" s="13"/>
      <c r="B39" s="1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2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2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</row>
    <row r="40" spans="1:92" ht="13.5">
      <c r="A40" s="13"/>
      <c r="B40" s="1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2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2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</row>
    <row r="41" spans="1:92" ht="13.5">
      <c r="A41" s="13"/>
      <c r="B41" s="1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2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2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</row>
    <row r="42" spans="1:92" ht="13.5">
      <c r="A42" s="13"/>
      <c r="B42" s="1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2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2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</row>
    <row r="43" spans="1:92" ht="13.5">
      <c r="A43" s="13"/>
      <c r="B43" s="1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2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2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</row>
    <row r="44" spans="1:92" ht="15.75" customHeight="1">
      <c r="A44" s="13"/>
      <c r="B44" s="1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2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</row>
    <row r="45" spans="1:92" ht="15.75" customHeight="1">
      <c r="A45" s="13"/>
      <c r="B45" s="1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2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2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</row>
    <row r="46" spans="1:92" ht="15.75" customHeight="1">
      <c r="A46" s="13"/>
      <c r="B46" s="13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2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</row>
    <row r="47" spans="1:92" ht="15.75" customHeight="1">
      <c r="A47" s="13"/>
      <c r="B47" s="13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2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2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</row>
    <row r="48" spans="1:92" ht="15.75" customHeight="1">
      <c r="A48" s="13"/>
      <c r="B48" s="13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2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2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</row>
    <row r="49" spans="1:92" ht="15.75" customHeight="1">
      <c r="A49" s="13"/>
      <c r="B49" s="13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2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2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</row>
    <row r="50" spans="1:92" ht="15.75" customHeight="1">
      <c r="A50" s="13"/>
      <c r="B50" s="13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2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2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</row>
    <row r="51" spans="1:92" ht="15.75" customHeight="1">
      <c r="A51" s="13"/>
      <c r="B51" s="13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2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</row>
    <row r="52" spans="1:92" ht="15.75" customHeight="1">
      <c r="A52" s="13"/>
      <c r="B52" s="13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2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2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</row>
    <row r="53" spans="1:92" ht="15.75" customHeight="1">
      <c r="A53" s="13"/>
      <c r="B53" s="13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2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2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</row>
    <row r="54" spans="1:92" ht="15.75" customHeight="1">
      <c r="A54" s="13"/>
      <c r="B54" s="1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2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2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</row>
    <row r="55" spans="1:92" ht="9.75" customHeight="1">
      <c r="A55" s="13"/>
      <c r="B55" s="13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2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2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</row>
    <row r="56" spans="1:92" ht="19.5" customHeight="1">
      <c r="A56" s="13"/>
      <c r="B56" s="13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2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2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</row>
    <row r="57" spans="1:92" ht="19.5" customHeight="1">
      <c r="A57" s="13"/>
      <c r="B57" s="13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2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2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</row>
    <row r="58" spans="1:92" ht="19.5" customHeight="1">
      <c r="A58" s="13"/>
      <c r="B58" s="1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2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2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</row>
    <row r="59" spans="1:92" ht="15.75" customHeight="1">
      <c r="A59" s="13"/>
      <c r="B59" s="1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2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2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</row>
    <row r="60" spans="1:92" ht="15.75" customHeight="1">
      <c r="A60" s="13"/>
      <c r="B60" s="13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2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2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</row>
    <row r="61" spans="1:92" ht="15.75" customHeight="1">
      <c r="A61" s="13"/>
      <c r="B61" s="1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2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2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</row>
    <row r="62" spans="1:92" ht="15.75" customHeight="1">
      <c r="A62" s="13"/>
      <c r="B62" s="13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2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2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</row>
    <row r="63" spans="1:92" ht="15.75" customHeight="1">
      <c r="A63" s="13"/>
      <c r="B63" s="1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2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2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</row>
    <row r="64" spans="1:92" ht="15.75" customHeight="1">
      <c r="A64" s="13"/>
      <c r="B64" s="13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2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2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</row>
    <row r="65" spans="1:92" ht="15.75" customHeight="1">
      <c r="A65" s="13"/>
      <c r="B65" s="1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2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2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</row>
    <row r="66" spans="1:92" ht="15.75" customHeight="1">
      <c r="A66" s="13"/>
      <c r="B66" s="1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2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2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</row>
    <row r="67" spans="1:92" ht="15.75" customHeight="1">
      <c r="A67" s="13"/>
      <c r="B67" s="13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2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2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</row>
    <row r="68" spans="1:92" ht="15.75" customHeight="1">
      <c r="A68" s="13"/>
      <c r="B68" s="13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2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</row>
    <row r="69" spans="1:92" ht="15.75" customHeight="1">
      <c r="A69" s="13"/>
      <c r="B69" s="13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2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</row>
    <row r="70" spans="1:92" ht="15.75" customHeight="1">
      <c r="A70" s="13"/>
      <c r="B70" s="13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2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2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</row>
    <row r="71" spans="1:92" ht="15.75" customHeight="1">
      <c r="A71" s="13"/>
      <c r="B71" s="1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2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</row>
    <row r="72" spans="1:92" ht="15.75" customHeight="1">
      <c r="A72" s="13"/>
      <c r="B72" s="1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2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2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</row>
    <row r="73" spans="1:92" ht="15.75" customHeight="1">
      <c r="A73" s="13"/>
      <c r="B73" s="13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2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2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</row>
    <row r="74" spans="1:92" ht="15.75" customHeight="1">
      <c r="A74" s="13"/>
      <c r="B74" s="13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2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2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</row>
    <row r="75" spans="1:92" ht="15.75" customHeight="1">
      <c r="A75" s="13"/>
      <c r="B75" s="13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2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2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</row>
    <row r="76" spans="1:92" ht="15.75" customHeight="1">
      <c r="A76" s="13"/>
      <c r="B76" s="13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2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2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</row>
    <row r="77" spans="1:92" ht="15.75" customHeight="1">
      <c r="A77" s="13"/>
      <c r="B77" s="13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2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2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</row>
    <row r="78" spans="1:92" ht="15.75" customHeight="1">
      <c r="A78" s="13"/>
      <c r="B78" s="1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2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2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</row>
    <row r="79" spans="1:92" ht="15.75" customHeight="1">
      <c r="A79" s="13"/>
      <c r="B79" s="1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2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2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</row>
    <row r="80" spans="1:92" ht="15.75" customHeight="1">
      <c r="A80" s="13"/>
      <c r="B80" s="13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2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2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</row>
    <row r="81" spans="1:92" ht="13.5">
      <c r="A81" s="13"/>
      <c r="B81" s="13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2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2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</row>
    <row r="82" spans="1:92" ht="13.5">
      <c r="A82" s="13"/>
      <c r="B82" s="13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2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2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</row>
    <row r="83" spans="1:92" ht="13.5">
      <c r="A83" s="13"/>
      <c r="B83" s="13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2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2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</row>
    <row r="84" spans="1:92" ht="13.5">
      <c r="A84" s="13"/>
      <c r="B84" s="13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2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</row>
    <row r="85" spans="1:92" ht="13.5">
      <c r="A85" s="13"/>
      <c r="B85" s="13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2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</row>
    <row r="86" spans="1:92" ht="13.5">
      <c r="A86" s="13"/>
      <c r="B86" s="1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2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</row>
    <row r="87" spans="1:92" ht="13.5">
      <c r="A87" s="13"/>
      <c r="B87" s="1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2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</row>
    <row r="88" spans="1:92" ht="13.5">
      <c r="A88" s="13"/>
      <c r="B88" s="13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2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</row>
    <row r="89" spans="1:92" ht="13.5">
      <c r="A89" s="13"/>
      <c r="B89" s="1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2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2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</row>
    <row r="90" spans="1:92" ht="13.5">
      <c r="A90" s="13"/>
      <c r="B90" s="13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2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2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</row>
    <row r="91" spans="1:92" ht="13.5">
      <c r="A91" s="13"/>
      <c r="B91" s="13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2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2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</row>
    <row r="92" spans="1:92" ht="13.5">
      <c r="A92" s="13"/>
      <c r="B92" s="13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2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2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</row>
    <row r="93" spans="1:92" ht="13.5">
      <c r="A93" s="13"/>
      <c r="B93" s="1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2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2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</row>
    <row r="94" spans="1:92" ht="13.5">
      <c r="A94" s="13"/>
      <c r="B94" s="1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2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2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</row>
    <row r="95" spans="1:92" ht="13.5">
      <c r="A95" s="13"/>
      <c r="B95" s="1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2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2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</row>
    <row r="96" spans="1:92" ht="13.5">
      <c r="A96" s="13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2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2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</row>
    <row r="97" spans="1:92" ht="13.5">
      <c r="A97" s="13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2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2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</row>
    <row r="98" spans="1:92" ht="13.5">
      <c r="A98" s="13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2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2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</row>
    <row r="99" spans="1:92" ht="13.5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2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2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</row>
    <row r="100" spans="1:92" ht="13.5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2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2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</row>
    <row r="101" spans="1:92" ht="13.5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2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2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</row>
    <row r="102" spans="1:92" ht="13.5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2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2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</row>
    <row r="103" spans="1:92" ht="13.5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2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2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</row>
    <row r="104" spans="1:92" ht="13.5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2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2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</row>
    <row r="105" spans="1:92" ht="13.5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2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2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</row>
    <row r="106" spans="1:92" ht="13.5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2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2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</row>
    <row r="107" spans="1:92" ht="13.5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2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2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</row>
    <row r="108" spans="1:92" ht="13.5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2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2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</row>
    <row r="109" spans="1:92" ht="13.5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2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2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</row>
    <row r="110" spans="1:92" ht="13.5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2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2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</row>
    <row r="111" spans="1:92" ht="13.5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2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2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</row>
    <row r="112" spans="1:92" ht="13.5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2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2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</row>
    <row r="113" spans="1:92" ht="13.5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2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2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</row>
    <row r="114" spans="1:92" ht="13.5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2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2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</row>
    <row r="115" spans="1:92" ht="13.5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2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2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</row>
    <row r="116" spans="1:92" ht="13.5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2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2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</row>
    <row r="117" spans="1:92" ht="13.5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2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2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</row>
    <row r="118" spans="1:92" ht="13.5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2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2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</row>
    <row r="119" spans="1:92" ht="13.5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2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2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</row>
    <row r="120" spans="1:92" ht="13.5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2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2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</row>
    <row r="121" spans="1:92" ht="13.5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2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2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</row>
    <row r="122" spans="1:92" ht="13.5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2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2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</row>
    <row r="123" spans="1:92" ht="13.5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2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2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</row>
    <row r="124" spans="1:92" ht="13.5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2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2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</row>
    <row r="125" spans="1:92" ht="13.5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2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2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</row>
    <row r="126" spans="1:92" ht="13.5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2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2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</row>
    <row r="127" spans="1:92" ht="13.5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2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2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</row>
    <row r="128" spans="1:92" ht="13.5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2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2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</row>
    <row r="129" spans="1:92" ht="13.5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2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2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</row>
    <row r="130" spans="1:92" ht="13.5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2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2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</row>
    <row r="131" spans="1:92" ht="13.5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2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2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</row>
    <row r="132" spans="1:92" ht="13.5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2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2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</row>
    <row r="133" spans="1:92" ht="13.5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2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2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</row>
    <row r="134" spans="1:92" ht="13.5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2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2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</row>
    <row r="135" spans="1:92" ht="13.5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2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2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</row>
    <row r="136" spans="1:92" ht="13.5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2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2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</row>
    <row r="137" spans="1:92" ht="13.5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2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2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</row>
    <row r="138" spans="1:92" ht="13.5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2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2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</row>
    <row r="139" spans="1:92" ht="13.5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2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2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</row>
    <row r="140" spans="1:92" ht="13.5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2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2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</row>
    <row r="141" spans="1:92" ht="13.5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2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2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</row>
    <row r="142" spans="1:92" ht="13.5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2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2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</row>
    <row r="143" spans="1:92" ht="13.5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2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2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</row>
    <row r="144" spans="1:92" ht="13.5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2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2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</row>
    <row r="145" spans="1:92" ht="13.5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2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2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</row>
    <row r="146" spans="1:92" ht="13.5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2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2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</row>
    <row r="147" spans="1:92" ht="13.5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2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2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</row>
    <row r="148" spans="1:92" ht="13.5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2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2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</row>
    <row r="149" spans="1:92" ht="13.5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2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2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</row>
    <row r="150" spans="1:92" ht="13.5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2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2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</row>
    <row r="151" spans="1:92" ht="13.5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2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2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</row>
    <row r="152" spans="1:92" ht="13.5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2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2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</row>
    <row r="153" spans="1:92" ht="13.5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2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2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</row>
    <row r="154" spans="1:92" ht="13.5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2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2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</row>
    <row r="155" spans="1:92" ht="13.5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2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2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</row>
    <row r="156" spans="1:92" ht="13.5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2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2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</row>
    <row r="157" spans="1:92" ht="13.5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2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2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</row>
    <row r="158" spans="1:92" ht="13.5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2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2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</row>
    <row r="159" spans="1:92" ht="13.5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2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2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</row>
    <row r="160" spans="1:92" ht="13.5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2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2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</row>
    <row r="161" spans="1:92" ht="13.5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2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2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</row>
    <row r="162" spans="1:92" ht="13.5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2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2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</row>
    <row r="163" spans="1:92" ht="13.5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2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2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</row>
    <row r="164" spans="1:92" ht="13.5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2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2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</row>
    <row r="165" spans="1:92" ht="13.5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2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2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</row>
    <row r="166" spans="1:92" ht="13.5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2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2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</row>
    <row r="167" spans="1:92" ht="13.5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2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2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</row>
    <row r="168" spans="1:92" ht="13.5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2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2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</row>
    <row r="169" spans="1:92" ht="13.5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2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2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</row>
    <row r="170" spans="1:92" ht="13.5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2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2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</row>
    <row r="171" spans="1:92" ht="13.5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2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2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</row>
    <row r="172" spans="1:92" ht="13.5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2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2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</row>
    <row r="173" spans="1:92" ht="13.5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2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2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</row>
    <row r="174" spans="1:92" ht="13.5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2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2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</row>
    <row r="175" spans="1:92" ht="13.5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2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2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</row>
    <row r="176" spans="1:92" ht="13.5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2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2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</row>
    <row r="177" spans="1:92" ht="13.5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2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2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</row>
    <row r="178" spans="1:92" ht="13.5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2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2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</row>
    <row r="179" spans="1:92" ht="13.5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2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2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</row>
    <row r="180" spans="1:92" ht="13.5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2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2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</row>
    <row r="181" spans="1:92" ht="13.5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2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2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</row>
    <row r="182" spans="1:92" ht="13.5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2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2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</row>
    <row r="183" spans="1:92" ht="13.5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2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2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</row>
    <row r="184" spans="1:92" ht="13.5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2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2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</row>
    <row r="185" spans="1:92" ht="13.5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2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2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</row>
    <row r="186" spans="1:92" ht="13.5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2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2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</row>
    <row r="187" spans="1:92" ht="13.5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2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2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</row>
    <row r="188" spans="1:92" ht="13.5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2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2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</row>
    <row r="189" spans="1:92" ht="13.5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2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2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</row>
    <row r="190" spans="1:92" ht="13.5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2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2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</row>
    <row r="191" spans="1:92" ht="13.5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2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2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</row>
    <row r="192" spans="1:92" ht="13.5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2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2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</row>
    <row r="193" spans="1:92" ht="13.5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2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2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</row>
    <row r="194" spans="1:92" ht="13.5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2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2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</row>
    <row r="195" spans="1:92" ht="13.5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2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2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</row>
    <row r="196" spans="1:92" ht="13.5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2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2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</row>
    <row r="197" spans="1:92" ht="13.5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2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2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</row>
    <row r="198" spans="1:92" ht="13.5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2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2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</row>
    <row r="199" spans="1:92" ht="13.5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2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2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</row>
    <row r="200" spans="1:92" ht="13.5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2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2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</row>
    <row r="201" spans="1:92" ht="13.5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2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2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</row>
    <row r="202" spans="1:92" ht="13.5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2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2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</row>
    <row r="203" spans="1:92" ht="13.5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2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2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</row>
    <row r="204" spans="1:92" ht="13.5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2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2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</row>
    <row r="205" spans="1:92" ht="13.5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2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2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</row>
    <row r="206" spans="1:92" ht="13.5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2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2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</row>
    <row r="207" spans="1:92" ht="13.5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2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2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</row>
    <row r="208" spans="1:92" ht="13.5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2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2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</row>
    <row r="209" spans="1:92" ht="13.5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2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2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</row>
    <row r="210" spans="1:92" ht="13.5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2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2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</row>
    <row r="211" spans="1:92" ht="13.5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2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2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</row>
    <row r="212" spans="1:92" ht="13.5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2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2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</row>
    <row r="213" spans="1:92" ht="13.5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2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2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</row>
    <row r="214" spans="1:92" ht="13.5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2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2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</row>
    <row r="215" spans="1:92" ht="13.5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2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2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</row>
    <row r="216" spans="1:92" ht="13.5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2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2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</row>
    <row r="217" spans="1:92" ht="13.5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2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2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</row>
    <row r="218" spans="1:92" ht="13.5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2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2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</row>
    <row r="219" spans="1:92" ht="13.5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2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2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</row>
    <row r="220" spans="1:92" ht="13.5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2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2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</row>
    <row r="221" spans="1:92" ht="13.5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2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2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</row>
    <row r="222" spans="1:92" ht="13.5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2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2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</row>
    <row r="223" spans="1:92" ht="13.5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2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2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</row>
    <row r="224" spans="1:92" ht="13.5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2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2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</row>
    <row r="225" spans="1:92" ht="13.5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2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2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</row>
    <row r="226" spans="1:92" ht="13.5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2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2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</row>
    <row r="227" spans="1:92" ht="13.5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2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2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</row>
    <row r="228" spans="1:92" ht="13.5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2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2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</row>
    <row r="229" spans="1:92" ht="13.5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2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2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</row>
    <row r="230" spans="1:92" ht="13.5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2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2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</row>
    <row r="231" spans="1:92" ht="13.5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2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2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</row>
    <row r="232" spans="1:92" ht="13.5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2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2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</row>
    <row r="233" spans="1:92" ht="13.5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2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2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</row>
    <row r="234" spans="1:92" ht="13.5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2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2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</row>
    <row r="235" spans="1:92" ht="13.5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2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2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</row>
    <row r="236" spans="1:92" ht="13.5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2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2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</row>
    <row r="237" spans="1:92" ht="13.5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2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2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</row>
    <row r="238" spans="1:92" ht="13.5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2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2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</row>
    <row r="239" spans="1:92" ht="13.5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2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2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</row>
    <row r="240" spans="1:92" ht="13.5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2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2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</row>
    <row r="241" spans="1:92" ht="13.5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2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2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</row>
    <row r="242" spans="1:92" ht="13.5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2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2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</row>
    <row r="243" spans="1:92" ht="13.5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2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2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</row>
    <row r="244" spans="1:92" ht="13.5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2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2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</row>
    <row r="245" spans="1:92" ht="13.5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2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2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</row>
    <row r="246" spans="1:92" ht="13.5">
      <c r="A246" s="13"/>
      <c r="B246" s="13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2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2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</row>
    <row r="247" spans="1:92" ht="13.5">
      <c r="A247" s="13"/>
      <c r="B247" s="13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2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2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</row>
    <row r="248" spans="1:92" ht="13.5">
      <c r="A248" s="13"/>
      <c r="B248" s="13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2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2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</row>
    <row r="249" spans="1:92" ht="13.5">
      <c r="A249" s="13"/>
      <c r="B249" s="13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2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2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</row>
    <row r="250" spans="1:92" ht="13.5">
      <c r="A250" s="13"/>
      <c r="B250" s="13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2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2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</row>
    <row r="251" spans="1:92" ht="13.5">
      <c r="A251" s="13"/>
      <c r="B251" s="13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2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2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</row>
    <row r="252" spans="1:92" ht="13.5">
      <c r="A252" s="13"/>
      <c r="B252" s="13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2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2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</row>
    <row r="253" spans="1:92" ht="13.5">
      <c r="A253" s="13"/>
      <c r="B253" s="13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2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2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</row>
    <row r="254" spans="1:92" ht="13.5">
      <c r="A254" s="13"/>
      <c r="B254" s="13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2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2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</row>
    <row r="255" spans="1:92" ht="13.5">
      <c r="A255" s="13"/>
      <c r="B255" s="13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2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2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</row>
    <row r="256" spans="1:92" ht="13.5">
      <c r="A256" s="13"/>
      <c r="B256" s="13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2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2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</row>
    <row r="257" spans="1:92" ht="13.5">
      <c r="A257" s="13"/>
      <c r="B257" s="13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2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2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</row>
    <row r="258" spans="1:92" ht="13.5">
      <c r="A258" s="13"/>
      <c r="B258" s="13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2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2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</row>
    <row r="259" spans="1:92" ht="13.5">
      <c r="A259" s="13"/>
      <c r="B259" s="13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2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2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</row>
    <row r="260" spans="1:92" ht="13.5">
      <c r="A260" s="13"/>
      <c r="B260" s="13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2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2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</row>
    <row r="261" spans="1:92" ht="13.5">
      <c r="A261" s="13"/>
      <c r="B261" s="13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2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2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</row>
    <row r="262" spans="1:92" ht="13.5">
      <c r="A262" s="13"/>
      <c r="B262" s="13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2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2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</row>
    <row r="263" spans="1:92" ht="13.5">
      <c r="A263" s="13"/>
      <c r="B263" s="13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2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2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</row>
    <row r="264" spans="1:92" ht="13.5">
      <c r="A264" s="13"/>
      <c r="B264" s="13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2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2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</row>
    <row r="265" spans="1:92" ht="13.5">
      <c r="A265" s="13"/>
      <c r="B265" s="13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2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2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</row>
    <row r="266" spans="1:92" ht="13.5">
      <c r="A266" s="13"/>
      <c r="B266" s="13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2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2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</row>
    <row r="267" spans="1:92" ht="13.5">
      <c r="A267" s="13"/>
      <c r="B267" s="13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2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2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</row>
    <row r="268" spans="1:92" ht="13.5">
      <c r="A268" s="13"/>
      <c r="B268" s="13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2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2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</row>
    <row r="269" spans="1:92" ht="13.5">
      <c r="A269" s="13"/>
      <c r="B269" s="13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2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2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</row>
    <row r="270" spans="1:92" ht="13.5">
      <c r="A270" s="13"/>
      <c r="B270" s="13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2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2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</row>
    <row r="271" spans="1:92" ht="13.5">
      <c r="A271" s="13"/>
      <c r="B271" s="13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2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2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</row>
    <row r="272" spans="1:92" ht="13.5">
      <c r="A272" s="13"/>
      <c r="B272" s="13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2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2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</row>
    <row r="273" spans="1:92" ht="13.5">
      <c r="A273" s="13"/>
      <c r="B273" s="13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2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2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</row>
    <row r="274" spans="1:92" ht="13.5">
      <c r="A274" s="13"/>
      <c r="B274" s="13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2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2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</row>
    <row r="275" spans="1:92" ht="13.5">
      <c r="A275" s="13"/>
      <c r="B275" s="13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2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2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</row>
    <row r="276" spans="1:92" ht="13.5">
      <c r="A276" s="13"/>
      <c r="B276" s="13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2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2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</row>
    <row r="277" spans="1:92" ht="13.5">
      <c r="A277" s="13"/>
      <c r="B277" s="13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2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2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</row>
    <row r="278" spans="1:92" ht="13.5">
      <c r="A278" s="13"/>
      <c r="B278" s="13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2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2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</row>
    <row r="279" spans="1:92" ht="13.5">
      <c r="A279" s="13"/>
      <c r="B279" s="13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2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2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</row>
    <row r="280" spans="1:92" ht="13.5">
      <c r="A280" s="13"/>
      <c r="B280" s="13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2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2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</row>
    <row r="281" spans="1:92" ht="13.5">
      <c r="A281" s="13"/>
      <c r="B281" s="13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2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2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</row>
    <row r="282" spans="1:92" ht="13.5">
      <c r="A282" s="13"/>
      <c r="B282" s="13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2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2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</row>
    <row r="283" spans="1:92" ht="13.5">
      <c r="A283" s="13"/>
      <c r="B283" s="13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2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2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</row>
    <row r="284" spans="1:92" ht="13.5">
      <c r="A284" s="13"/>
      <c r="B284" s="13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2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2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</row>
    <row r="285" spans="1:92" ht="13.5">
      <c r="A285" s="13"/>
      <c r="B285" s="13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2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2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</row>
    <row r="286" spans="1:92" ht="13.5">
      <c r="A286" s="13"/>
      <c r="B286" s="13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2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2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</row>
    <row r="287" spans="1:92" ht="13.5">
      <c r="A287" s="13"/>
      <c r="B287" s="13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2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2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</row>
    <row r="288" spans="1:92" ht="13.5">
      <c r="A288" s="13"/>
      <c r="B288" s="13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2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2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</row>
    <row r="289" spans="1:92" ht="13.5">
      <c r="A289" s="13"/>
      <c r="B289" s="13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2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2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</row>
    <row r="290" spans="1:92" ht="13.5">
      <c r="A290" s="13"/>
      <c r="B290" s="13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2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2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</row>
    <row r="291" spans="1:92" ht="13.5">
      <c r="A291" s="13"/>
      <c r="B291" s="13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2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2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</row>
    <row r="292" spans="1:92" ht="13.5">
      <c r="A292" s="13"/>
      <c r="B292" s="13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2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2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</row>
    <row r="293" spans="1:92" ht="13.5">
      <c r="A293" s="13"/>
      <c r="B293" s="13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2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2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</row>
    <row r="294" spans="1:92" ht="13.5">
      <c r="A294" s="13"/>
      <c r="B294" s="13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2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2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</row>
    <row r="295" spans="1:92" ht="13.5">
      <c r="A295" s="13"/>
      <c r="B295" s="13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2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2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</row>
    <row r="296" spans="1:92" ht="13.5">
      <c r="A296" s="13"/>
      <c r="B296" s="13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2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2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</row>
    <row r="297" spans="1:92" ht="13.5">
      <c r="A297" s="13"/>
      <c r="B297" s="13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2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2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</row>
    <row r="298" spans="1:92" ht="13.5">
      <c r="A298" s="13"/>
      <c r="B298" s="13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2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2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</row>
    <row r="299" spans="1:92" ht="13.5">
      <c r="A299" s="13"/>
      <c r="B299" s="13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2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2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</row>
    <row r="300" spans="1:92" ht="13.5">
      <c r="A300" s="13"/>
      <c r="B300" s="13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2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2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</row>
    <row r="301" spans="1:92" ht="13.5">
      <c r="A301" s="13"/>
      <c r="B301" s="13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2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2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</row>
    <row r="302" spans="1:92" ht="13.5">
      <c r="A302" s="13"/>
      <c r="B302" s="13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2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2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</row>
    <row r="303" spans="1:92" ht="13.5">
      <c r="A303" s="13"/>
      <c r="B303" s="13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2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2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</row>
    <row r="304" spans="1:92" ht="13.5">
      <c r="A304" s="13"/>
      <c r="B304" s="13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2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2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</row>
    <row r="305" spans="1:92" ht="13.5">
      <c r="A305" s="13"/>
      <c r="B305" s="13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2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2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</row>
    <row r="306" spans="1:92" ht="13.5">
      <c r="A306" s="13"/>
      <c r="B306" s="13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2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2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</row>
    <row r="307" spans="1:92" ht="13.5">
      <c r="A307" s="13"/>
      <c r="B307" s="13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2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2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</row>
    <row r="308" spans="1:92" ht="13.5">
      <c r="A308" s="13"/>
      <c r="B308" s="13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2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2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</row>
    <row r="309" spans="1:92" ht="13.5">
      <c r="A309" s="13"/>
      <c r="B309" s="13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2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2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</row>
    <row r="310" spans="1:92" ht="13.5">
      <c r="A310" s="13"/>
      <c r="B310" s="13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2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2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</row>
    <row r="311" spans="1:92" ht="13.5">
      <c r="A311" s="13"/>
      <c r="B311" s="13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2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2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</row>
    <row r="312" spans="1:92" ht="13.5">
      <c r="A312" s="13"/>
      <c r="B312" s="13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2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2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</row>
    <row r="313" spans="1:92" ht="13.5">
      <c r="A313" s="13"/>
      <c r="B313" s="13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2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2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</row>
    <row r="314" spans="1:92" ht="13.5">
      <c r="A314" s="13"/>
      <c r="B314" s="13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2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2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</row>
    <row r="315" spans="1:92" ht="13.5">
      <c r="A315" s="13"/>
      <c r="B315" s="13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2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2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</row>
    <row r="316" spans="1:92" ht="13.5">
      <c r="A316" s="13"/>
      <c r="B316" s="13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2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2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</row>
    <row r="317" spans="1:92" ht="13.5">
      <c r="A317" s="13"/>
      <c r="B317" s="13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2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2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</row>
    <row r="318" spans="1:92" ht="13.5">
      <c r="A318" s="13"/>
      <c r="B318" s="13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2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2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</row>
    <row r="319" spans="1:92" ht="13.5">
      <c r="A319" s="13"/>
      <c r="B319" s="13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2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2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</row>
    <row r="320" spans="1:92" ht="13.5">
      <c r="A320" s="13"/>
      <c r="B320" s="13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2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2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</row>
    <row r="321" spans="1:92" ht="13.5">
      <c r="A321" s="13"/>
      <c r="B321" s="13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2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2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</row>
    <row r="322" spans="1:92" ht="13.5">
      <c r="A322" s="13"/>
      <c r="B322" s="13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2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2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</row>
    <row r="323" spans="1:92" ht="13.5">
      <c r="A323" s="13"/>
      <c r="B323" s="13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2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2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</row>
    <row r="324" spans="1:92" ht="13.5">
      <c r="A324" s="13"/>
      <c r="B324" s="13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2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2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</row>
    <row r="325" spans="1:92" ht="13.5">
      <c r="A325" s="13"/>
      <c r="B325" s="13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2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2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</row>
    <row r="326" spans="1:92" ht="13.5">
      <c r="A326" s="13"/>
      <c r="B326" s="13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2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2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</row>
    <row r="327" spans="1:92" ht="13.5">
      <c r="A327" s="13"/>
      <c r="B327" s="13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2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2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</row>
    <row r="328" spans="1:92" ht="13.5">
      <c r="A328" s="13"/>
      <c r="B328" s="13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2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2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</row>
    <row r="329" spans="1:92" ht="13.5">
      <c r="A329" s="13"/>
      <c r="B329" s="13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2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2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</row>
    <row r="330" spans="1:92" ht="13.5">
      <c r="A330" s="13"/>
      <c r="B330" s="13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2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2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</row>
    <row r="331" spans="1:92" ht="13.5">
      <c r="A331" s="13"/>
      <c r="B331" s="13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2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2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</row>
    <row r="332" spans="1:92" ht="13.5">
      <c r="A332" s="13"/>
      <c r="B332" s="13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2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2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</row>
    <row r="333" spans="1:92" ht="13.5">
      <c r="A333" s="13"/>
      <c r="B333" s="13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2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2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</row>
    <row r="334" spans="1:92" ht="13.5">
      <c r="A334" s="13"/>
      <c r="B334" s="13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2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2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</row>
    <row r="335" spans="1:92" ht="13.5">
      <c r="A335" s="13"/>
      <c r="B335" s="13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2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2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</row>
    <row r="336" spans="1:92" ht="13.5">
      <c r="A336" s="13"/>
      <c r="B336" s="13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2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2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</row>
    <row r="337" spans="1:92" ht="13.5">
      <c r="A337" s="13"/>
      <c r="B337" s="13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2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2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</row>
    <row r="338" spans="1:92" ht="13.5">
      <c r="A338" s="13"/>
      <c r="B338" s="13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2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2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</row>
    <row r="339" spans="1:92" ht="13.5">
      <c r="A339" s="13"/>
      <c r="B339" s="13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2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2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</row>
    <row r="340" spans="1:92" ht="13.5">
      <c r="A340" s="13"/>
      <c r="B340" s="13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2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2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</row>
    <row r="341" spans="1:92" ht="13.5">
      <c r="A341" s="13"/>
      <c r="B341" s="13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2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2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</row>
    <row r="342" spans="1:92" ht="13.5">
      <c r="A342" s="13"/>
      <c r="B342" s="13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2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2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</row>
    <row r="343" spans="1:92" ht="13.5">
      <c r="A343" s="13"/>
      <c r="B343" s="13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2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2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</row>
    <row r="344" spans="1:92" ht="13.5">
      <c r="A344" s="13"/>
      <c r="B344" s="13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2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2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</row>
    <row r="345" spans="1:92" ht="13.5">
      <c r="A345" s="13"/>
      <c r="B345" s="13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2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2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</row>
    <row r="346" spans="1:92" ht="13.5">
      <c r="A346" s="13"/>
      <c r="B346" s="13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2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2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</row>
    <row r="347" spans="1:92" ht="13.5">
      <c r="A347" s="13"/>
      <c r="B347" s="13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2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2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</row>
    <row r="348" spans="1:92" ht="13.5">
      <c r="A348" s="13"/>
      <c r="B348" s="13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2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2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</row>
    <row r="349" spans="1:92" ht="13.5">
      <c r="A349" s="13"/>
      <c r="B349" s="13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2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2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</row>
    <row r="350" spans="1:92" ht="13.5">
      <c r="A350" s="13"/>
      <c r="B350" s="13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2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2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</row>
    <row r="351" spans="1:92" ht="13.5">
      <c r="A351" s="13"/>
      <c r="B351" s="13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2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2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</row>
    <row r="352" spans="1:92" ht="13.5">
      <c r="A352" s="13"/>
      <c r="B352" s="13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2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2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</row>
    <row r="353" spans="1:92" ht="13.5">
      <c r="A353" s="13"/>
      <c r="B353" s="13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2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2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</row>
    <row r="354" spans="1:92" ht="13.5">
      <c r="A354" s="13"/>
      <c r="B354" s="13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2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2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</row>
    <row r="355" spans="1:92" ht="13.5">
      <c r="A355" s="13"/>
      <c r="B355" s="13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2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2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</row>
    <row r="356" spans="1:92" ht="13.5">
      <c r="A356" s="13"/>
      <c r="B356" s="13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2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2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</row>
    <row r="357" spans="1:92" ht="13.5">
      <c r="A357" s="13"/>
      <c r="B357" s="13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2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2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</row>
    <row r="358" spans="1:92" ht="13.5">
      <c r="A358" s="13"/>
      <c r="B358" s="13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2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2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</row>
    <row r="359" spans="1:92" ht="13.5">
      <c r="A359" s="13"/>
      <c r="B359" s="13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2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2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</row>
    <row r="360" spans="1:92" ht="13.5">
      <c r="A360" s="13"/>
      <c r="B360" s="13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2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2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</row>
    <row r="361" spans="1:92" ht="13.5">
      <c r="A361" s="13"/>
      <c r="B361" s="13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2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2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</row>
    <row r="362" spans="1:92" ht="13.5">
      <c r="A362" s="13"/>
      <c r="B362" s="13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2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2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</row>
    <row r="363" spans="1:92" ht="13.5">
      <c r="A363" s="13"/>
      <c r="B363" s="13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2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2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</row>
    <row r="364" spans="1:92" ht="13.5">
      <c r="A364" s="13"/>
      <c r="B364" s="13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2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2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</row>
    <row r="365" spans="1:92" ht="13.5">
      <c r="A365" s="13"/>
      <c r="B365" s="13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2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2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</row>
    <row r="366" spans="1:92" ht="13.5">
      <c r="A366" s="13"/>
      <c r="B366" s="13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2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2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</row>
    <row r="367" spans="1:92" ht="13.5">
      <c r="A367" s="13"/>
      <c r="B367" s="13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2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2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</row>
    <row r="368" spans="1:92" ht="13.5">
      <c r="A368" s="13"/>
      <c r="B368" s="13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2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2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</row>
    <row r="369" spans="1:92" ht="13.5">
      <c r="A369" s="13"/>
      <c r="B369" s="13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2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2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</row>
    <row r="370" spans="1:92" ht="13.5">
      <c r="A370" s="13"/>
      <c r="B370" s="13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2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2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</row>
    <row r="371" spans="1:92" ht="13.5">
      <c r="A371" s="13"/>
      <c r="B371" s="13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2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2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</row>
    <row r="372" spans="1:92" ht="13.5">
      <c r="A372" s="13"/>
      <c r="B372" s="13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2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2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</row>
    <row r="373" spans="1:92" ht="13.5">
      <c r="A373" s="13"/>
      <c r="B373" s="13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2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2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</row>
    <row r="374" spans="1:92" ht="13.5">
      <c r="A374" s="13"/>
      <c r="B374" s="13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2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2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</row>
    <row r="375" spans="1:92" ht="13.5">
      <c r="A375" s="13"/>
      <c r="B375" s="13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2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2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</row>
    <row r="376" spans="1:92" ht="13.5">
      <c r="A376" s="13"/>
      <c r="B376" s="13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2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2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</row>
    <row r="377" spans="1:92" ht="13.5">
      <c r="A377" s="13"/>
      <c r="B377" s="13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2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2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</row>
    <row r="378" spans="1:92" ht="13.5">
      <c r="A378" s="13"/>
      <c r="B378" s="13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2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2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</row>
    <row r="379" spans="1:92" ht="13.5">
      <c r="A379" s="13"/>
      <c r="B379" s="13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2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2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</row>
    <row r="380" spans="1:92" ht="13.5">
      <c r="A380" s="13"/>
      <c r="B380" s="13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2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2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</row>
    <row r="381" spans="1:92" ht="13.5">
      <c r="A381" s="13"/>
      <c r="B381" s="13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2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2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</row>
    <row r="382" spans="1:92" ht="13.5">
      <c r="A382" s="13"/>
      <c r="B382" s="13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2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2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</row>
    <row r="383" spans="1:92" ht="13.5">
      <c r="A383" s="13"/>
      <c r="B383" s="13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2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2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</row>
    <row r="384" spans="1:92" ht="13.5">
      <c r="A384" s="13"/>
      <c r="B384" s="13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2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2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</row>
    <row r="385" spans="1:92" ht="13.5">
      <c r="A385" s="13"/>
      <c r="B385" s="13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2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2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</row>
    <row r="386" spans="1:92" ht="13.5">
      <c r="A386" s="13"/>
      <c r="B386" s="13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2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2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</row>
    <row r="387" spans="1:92" ht="13.5">
      <c r="A387" s="13"/>
      <c r="B387" s="13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2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2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</row>
    <row r="388" spans="1:92" ht="13.5">
      <c r="A388" s="13"/>
      <c r="B388" s="13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2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2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</row>
    <row r="389" spans="1:92" ht="13.5">
      <c r="A389" s="13"/>
      <c r="B389" s="13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2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2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</row>
    <row r="390" spans="1:92" ht="13.5">
      <c r="A390" s="13"/>
      <c r="B390" s="13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2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2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</row>
    <row r="391" spans="1:92" ht="13.5">
      <c r="A391" s="13"/>
      <c r="B391" s="13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2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2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</row>
    <row r="392" spans="1:92" ht="13.5">
      <c r="A392" s="13"/>
      <c r="B392" s="13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2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2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</row>
    <row r="393" spans="1:92" ht="13.5">
      <c r="A393" s="13"/>
      <c r="B393" s="13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2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2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</row>
    <row r="394" spans="1:92" ht="13.5">
      <c r="A394" s="13"/>
      <c r="B394" s="13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2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2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</row>
    <row r="395" spans="1:92" ht="13.5">
      <c r="A395" s="13"/>
      <c r="B395" s="13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2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2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</row>
    <row r="396" spans="1:92" ht="13.5">
      <c r="A396" s="13"/>
      <c r="B396" s="13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2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2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</row>
    <row r="397" spans="1:92" ht="13.5">
      <c r="A397" s="13"/>
      <c r="B397" s="13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2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2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</row>
    <row r="398" spans="1:92" ht="13.5">
      <c r="A398" s="13"/>
      <c r="B398" s="13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2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2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</row>
    <row r="399" spans="1:92" ht="13.5">
      <c r="A399" s="13"/>
      <c r="B399" s="13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2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2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</row>
    <row r="400" spans="1:92" ht="13.5">
      <c r="A400" s="13"/>
      <c r="B400" s="13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2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2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</row>
    <row r="401" spans="1:92" ht="13.5">
      <c r="A401" s="13"/>
      <c r="B401" s="13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2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2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</row>
    <row r="402" spans="1:92" ht="13.5">
      <c r="A402" s="13"/>
      <c r="B402" s="13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2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2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</row>
    <row r="403" spans="1:92" ht="13.5">
      <c r="A403" s="13"/>
      <c r="B403" s="13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2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2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</row>
    <row r="404" spans="1:92" ht="13.5">
      <c r="A404" s="13"/>
      <c r="B404" s="13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2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2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</row>
    <row r="405" spans="1:92" ht="13.5">
      <c r="A405" s="13"/>
      <c r="B405" s="13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2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2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</row>
    <row r="406" spans="1:92" ht="13.5">
      <c r="A406" s="13"/>
      <c r="B406" s="13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2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2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</row>
    <row r="407" spans="1:92" ht="13.5">
      <c r="A407" s="13"/>
      <c r="B407" s="13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2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2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</row>
    <row r="408" spans="1:92" ht="13.5">
      <c r="A408" s="13"/>
      <c r="B408" s="13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2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2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</row>
    <row r="409" spans="1:92" ht="13.5">
      <c r="A409" s="13"/>
      <c r="B409" s="13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2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2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</row>
    <row r="410" spans="1:92" ht="13.5">
      <c r="A410" s="13"/>
      <c r="B410" s="13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2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2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</row>
    <row r="411" spans="1:92" ht="13.5">
      <c r="A411" s="13"/>
      <c r="B411" s="13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2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2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</row>
    <row r="412" spans="1:92" ht="13.5">
      <c r="A412" s="13"/>
      <c r="B412" s="13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2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2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</row>
    <row r="413" spans="1:92" ht="13.5">
      <c r="A413" s="13"/>
      <c r="B413" s="13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2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2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</row>
    <row r="414" spans="1:92" ht="13.5">
      <c r="A414" s="13"/>
      <c r="B414" s="13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2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2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</row>
    <row r="415" spans="1:92" ht="13.5">
      <c r="A415" s="13"/>
      <c r="B415" s="13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2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2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</row>
    <row r="416" spans="1:92" ht="13.5">
      <c r="A416" s="13"/>
      <c r="B416" s="13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2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2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</row>
    <row r="417" spans="1:92" ht="13.5">
      <c r="A417" s="13"/>
      <c r="B417" s="13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2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2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</row>
    <row r="418" spans="1:92" ht="13.5">
      <c r="A418" s="13"/>
      <c r="B418" s="13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2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2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</row>
    <row r="419" spans="1:92" ht="13.5">
      <c r="A419" s="13"/>
      <c r="B419" s="13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2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2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</row>
    <row r="420" spans="1:92" ht="13.5">
      <c r="A420" s="13"/>
      <c r="B420" s="13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2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2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</row>
    <row r="421" spans="1:92" ht="13.5">
      <c r="A421" s="13"/>
      <c r="B421" s="13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2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2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</row>
    <row r="422" spans="1:92" ht="13.5">
      <c r="A422" s="13"/>
      <c r="B422" s="13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2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2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</row>
    <row r="423" spans="1:92" ht="13.5">
      <c r="A423" s="13"/>
      <c r="B423" s="13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2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2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</row>
    <row r="424" spans="1:92" ht="13.5">
      <c r="A424" s="13"/>
      <c r="B424" s="13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2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2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</row>
    <row r="425" spans="1:92" ht="13.5">
      <c r="A425" s="13"/>
      <c r="B425" s="13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2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2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</row>
    <row r="426" spans="1:92" ht="13.5">
      <c r="A426" s="13"/>
      <c r="B426" s="13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2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2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</row>
    <row r="427" spans="1:92" ht="13.5">
      <c r="A427" s="13"/>
      <c r="B427" s="13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2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2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</row>
    <row r="428" spans="1:92" ht="13.5">
      <c r="A428" s="13"/>
      <c r="B428" s="13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2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2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</row>
    <row r="429" spans="1:92" ht="13.5">
      <c r="A429" s="13"/>
      <c r="B429" s="13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2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2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</row>
    <row r="430" spans="1:92" ht="13.5">
      <c r="A430" s="13"/>
      <c r="B430" s="13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2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2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</row>
    <row r="431" spans="1:92" ht="13.5">
      <c r="A431" s="13"/>
      <c r="B431" s="13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2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2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</row>
    <row r="432" spans="1:92" ht="13.5">
      <c r="A432" s="13"/>
      <c r="B432" s="13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2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2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</row>
    <row r="433" spans="1:92" ht="13.5">
      <c r="A433" s="13"/>
      <c r="B433" s="13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2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2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</row>
    <row r="434" spans="1:92" ht="13.5">
      <c r="A434" s="13"/>
      <c r="B434" s="13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2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2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</row>
    <row r="435" spans="1:92" ht="13.5">
      <c r="A435" s="13"/>
      <c r="B435" s="13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2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2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</row>
    <row r="436" spans="1:92" ht="13.5">
      <c r="A436" s="13"/>
      <c r="B436" s="13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2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2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</row>
    <row r="437" spans="1:92" ht="13.5">
      <c r="A437" s="13"/>
      <c r="B437" s="13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2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2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</row>
    <row r="438" spans="1:92" ht="13.5">
      <c r="A438" s="13"/>
      <c r="B438" s="13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2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2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</row>
    <row r="439" spans="1:92" ht="13.5">
      <c r="A439" s="13"/>
      <c r="B439" s="13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2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2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</row>
    <row r="440" spans="1:92" ht="13.5">
      <c r="A440" s="13"/>
      <c r="B440" s="13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2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2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</row>
    <row r="441" spans="1:92" ht="13.5">
      <c r="A441" s="13"/>
      <c r="B441" s="13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2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2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</row>
    <row r="442" spans="1:92" ht="13.5">
      <c r="A442" s="13"/>
      <c r="B442" s="13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2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2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</row>
    <row r="443" spans="1:92" ht="13.5">
      <c r="A443" s="13"/>
      <c r="B443" s="13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2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2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</row>
    <row r="444" spans="1:92" ht="13.5">
      <c r="A444" s="13"/>
      <c r="B444" s="13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2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2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</row>
    <row r="445" spans="1:92" ht="13.5">
      <c r="A445" s="13"/>
      <c r="B445" s="13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2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2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</row>
    <row r="446" spans="1:92" ht="13.5">
      <c r="A446" s="13"/>
      <c r="B446" s="13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2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2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</row>
    <row r="447" spans="1:92" ht="13.5">
      <c r="A447" s="13"/>
      <c r="B447" s="13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2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2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</row>
    <row r="448" spans="1:92" ht="13.5">
      <c r="A448" s="13"/>
      <c r="B448" s="13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2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2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</row>
    <row r="449" spans="1:92" ht="13.5">
      <c r="A449" s="13"/>
      <c r="B449" s="13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2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2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</row>
    <row r="450" spans="1:92" ht="13.5">
      <c r="A450" s="13"/>
      <c r="B450" s="13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2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2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</row>
    <row r="451" spans="1:92" ht="13.5">
      <c r="A451" s="13"/>
      <c r="B451" s="13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2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2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</row>
    <row r="452" spans="1:92" ht="13.5">
      <c r="A452" s="13"/>
      <c r="B452" s="13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2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2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</row>
    <row r="453" spans="1:92" ht="13.5">
      <c r="A453" s="13"/>
      <c r="B453" s="13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2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2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</row>
    <row r="454" spans="1:92" ht="13.5">
      <c r="A454" s="13"/>
      <c r="B454" s="13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2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2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</row>
    <row r="455" spans="1:92" ht="13.5">
      <c r="A455" s="13"/>
      <c r="B455" s="13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2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2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</row>
    <row r="456" spans="1:92" ht="13.5">
      <c r="A456" s="13"/>
      <c r="B456" s="13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2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2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</row>
    <row r="457" spans="1:92" ht="13.5">
      <c r="A457" s="13"/>
      <c r="B457" s="13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2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2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</row>
    <row r="458" spans="1:92" ht="13.5">
      <c r="A458" s="13"/>
      <c r="B458" s="13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2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2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</row>
    <row r="459" spans="1:92" ht="13.5">
      <c r="A459" s="13"/>
      <c r="B459" s="13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2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2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</row>
    <row r="460" spans="1:92" ht="13.5">
      <c r="A460" s="13"/>
      <c r="B460" s="13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2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2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</row>
    <row r="461" spans="1:92" ht="13.5">
      <c r="A461" s="13"/>
      <c r="B461" s="13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2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2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</row>
    <row r="462" spans="1:92" ht="13.5">
      <c r="A462" s="13"/>
      <c r="B462" s="13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2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2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</row>
    <row r="463" spans="1:92" ht="13.5">
      <c r="A463" s="13"/>
      <c r="B463" s="13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2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2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</row>
    <row r="464" spans="1:92" ht="13.5">
      <c r="A464" s="13"/>
      <c r="B464" s="13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2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2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</row>
    <row r="465" spans="1:92" ht="13.5">
      <c r="A465" s="13"/>
      <c r="B465" s="13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2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2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</row>
    <row r="466" spans="1:92" ht="13.5">
      <c r="A466" s="13"/>
      <c r="B466" s="13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2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2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</row>
    <row r="467" spans="1:92" ht="13.5">
      <c r="A467" s="13"/>
      <c r="B467" s="13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2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2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</row>
    <row r="468" spans="1:92" ht="13.5">
      <c r="A468" s="13"/>
      <c r="B468" s="13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2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2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</row>
    <row r="469" spans="1:92" ht="13.5">
      <c r="A469" s="13"/>
      <c r="B469" s="13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2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2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</row>
    <row r="470" spans="1:92" ht="13.5">
      <c r="A470" s="13"/>
      <c r="B470" s="13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2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2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</row>
    <row r="471" spans="1:92" ht="13.5">
      <c r="A471" s="13"/>
      <c r="B471" s="13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2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2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</row>
    <row r="472" spans="1:92" ht="13.5">
      <c r="A472" s="13"/>
      <c r="B472" s="13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2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2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</row>
    <row r="473" spans="1:92" ht="13.5">
      <c r="A473" s="13"/>
      <c r="B473" s="13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2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2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</row>
    <row r="474" spans="1:92" ht="13.5">
      <c r="A474" s="13"/>
      <c r="B474" s="13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2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2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</row>
    <row r="475" spans="1:92" ht="13.5">
      <c r="A475" s="13"/>
      <c r="B475" s="13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2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2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</row>
    <row r="476" spans="1:92" ht="13.5">
      <c r="A476" s="13"/>
      <c r="B476" s="13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2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2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</row>
    <row r="477" spans="1:92" ht="13.5">
      <c r="A477" s="13"/>
      <c r="B477" s="13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2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2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</row>
    <row r="478" spans="1:92" ht="13.5">
      <c r="A478" s="13"/>
      <c r="B478" s="13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2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2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</row>
    <row r="479" spans="1:92" ht="13.5">
      <c r="A479" s="13"/>
      <c r="B479" s="13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2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2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</row>
    <row r="480" spans="1:92" ht="13.5">
      <c r="A480" s="13"/>
      <c r="B480" s="13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2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2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</row>
    <row r="481" spans="1:92" ht="13.5">
      <c r="A481" s="13"/>
      <c r="B481" s="13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2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2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</row>
    <row r="482" spans="1:92" ht="13.5">
      <c r="A482" s="13"/>
      <c r="B482" s="13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2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2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</row>
    <row r="483" spans="1:92" ht="13.5">
      <c r="A483" s="13"/>
      <c r="B483" s="13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2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2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</row>
    <row r="484" spans="1:92" ht="13.5">
      <c r="A484" s="13"/>
      <c r="B484" s="13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T484" s="12"/>
      <c r="U484" s="11"/>
      <c r="W484" s="11"/>
      <c r="X484" s="11"/>
      <c r="Z484" s="11"/>
      <c r="AA484" s="11"/>
      <c r="AC484" s="11"/>
      <c r="AD484" s="11"/>
      <c r="AF484" s="11"/>
      <c r="AG484" s="11"/>
      <c r="AH484" s="11"/>
      <c r="AI484" s="11"/>
      <c r="AJ484" s="11"/>
      <c r="AK484" s="11"/>
      <c r="AM484" s="11"/>
      <c r="AO484" s="11"/>
      <c r="AP484" s="11"/>
      <c r="AQ484" s="11"/>
      <c r="AR484" s="11"/>
      <c r="AS484" s="11"/>
      <c r="AT484" s="11"/>
      <c r="AU484" s="11"/>
      <c r="AV484" s="11"/>
      <c r="AX484" s="11"/>
      <c r="AY484" s="11"/>
      <c r="AZ484" s="11"/>
      <c r="BB484" s="11"/>
      <c r="BD484" s="11"/>
      <c r="BE484" s="11"/>
      <c r="BF484" s="11"/>
      <c r="BH484" s="11"/>
      <c r="BI484" s="11"/>
      <c r="BJ484" s="11"/>
      <c r="BL484" s="11"/>
      <c r="BM484" s="11"/>
      <c r="BN484" s="11"/>
      <c r="BP484" s="11"/>
      <c r="BR484" s="11"/>
      <c r="BS484" s="11"/>
      <c r="BT484" s="11"/>
      <c r="BV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K484" s="11"/>
      <c r="CL484" s="11"/>
      <c r="CM484" s="11"/>
      <c r="CN484" s="11"/>
    </row>
    <row r="485" spans="1:92" ht="13.5">
      <c r="A485" s="13"/>
      <c r="B485" s="13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T485" s="12"/>
      <c r="U485" s="11"/>
      <c r="W485" s="11"/>
      <c r="X485" s="11"/>
      <c r="Z485" s="11"/>
      <c r="AA485" s="11"/>
      <c r="AC485" s="11"/>
      <c r="AD485" s="11"/>
      <c r="AF485" s="11"/>
      <c r="AG485" s="11"/>
      <c r="AH485" s="11"/>
      <c r="AI485" s="11"/>
      <c r="AJ485" s="11"/>
      <c r="AK485" s="11"/>
      <c r="AM485" s="11"/>
      <c r="AO485" s="11"/>
      <c r="AP485" s="11"/>
      <c r="AQ485" s="11"/>
      <c r="AR485" s="11"/>
      <c r="AS485" s="11"/>
      <c r="AT485" s="11"/>
      <c r="AU485" s="11"/>
      <c r="AV485" s="11"/>
      <c r="AX485" s="11"/>
      <c r="AY485" s="11"/>
      <c r="AZ485" s="11"/>
      <c r="BB485" s="11"/>
      <c r="BD485" s="11"/>
      <c r="BE485" s="11"/>
      <c r="BF485" s="11"/>
      <c r="BH485" s="11"/>
      <c r="BI485" s="11"/>
      <c r="BJ485" s="11"/>
      <c r="BL485" s="11"/>
      <c r="BM485" s="11"/>
      <c r="BN485" s="11"/>
      <c r="BP485" s="11"/>
      <c r="BR485" s="11"/>
      <c r="BS485" s="11"/>
      <c r="BT485" s="11"/>
      <c r="BV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K485" s="11"/>
      <c r="CL485" s="11"/>
      <c r="CM485" s="11"/>
      <c r="CN485" s="11"/>
    </row>
    <row r="486" spans="1:92" ht="13.5">
      <c r="A486" s="13"/>
      <c r="B486" s="13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T486" s="12"/>
      <c r="U486" s="11"/>
      <c r="W486" s="11"/>
      <c r="X486" s="11"/>
      <c r="Z486" s="11"/>
      <c r="AA486" s="11"/>
      <c r="AC486" s="11"/>
      <c r="AD486" s="11"/>
      <c r="AF486" s="11"/>
      <c r="AG486" s="11"/>
      <c r="AH486" s="11"/>
      <c r="AI486" s="11"/>
      <c r="AJ486" s="11"/>
      <c r="AK486" s="11"/>
      <c r="AM486" s="11"/>
      <c r="AO486" s="11"/>
      <c r="AP486" s="11"/>
      <c r="AQ486" s="11"/>
      <c r="AR486" s="11"/>
      <c r="AS486" s="11"/>
      <c r="AT486" s="11"/>
      <c r="AU486" s="11"/>
      <c r="AV486" s="11"/>
      <c r="AX486" s="11"/>
      <c r="AY486" s="11"/>
      <c r="AZ486" s="11"/>
      <c r="BB486" s="11"/>
      <c r="BD486" s="11"/>
      <c r="BE486" s="11"/>
      <c r="BF486" s="11"/>
      <c r="BH486" s="11"/>
      <c r="BI486" s="11"/>
      <c r="BJ486" s="11"/>
      <c r="BL486" s="11"/>
      <c r="BM486" s="11"/>
      <c r="BN486" s="11"/>
      <c r="BP486" s="11"/>
      <c r="BR486" s="11"/>
      <c r="BS486" s="11"/>
      <c r="BT486" s="11"/>
      <c r="BV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K486" s="11"/>
      <c r="CL486" s="11"/>
      <c r="CM486" s="11"/>
      <c r="CN486" s="11"/>
    </row>
    <row r="487" spans="1:92" ht="13.5">
      <c r="A487" s="13"/>
      <c r="B487" s="13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T487" s="12"/>
      <c r="U487" s="11"/>
      <c r="W487" s="11"/>
      <c r="X487" s="11"/>
      <c r="Z487" s="11"/>
      <c r="AA487" s="11"/>
      <c r="AC487" s="11"/>
      <c r="AD487" s="11"/>
      <c r="AF487" s="11"/>
      <c r="AG487" s="11"/>
      <c r="AH487" s="11"/>
      <c r="AI487" s="11"/>
      <c r="AJ487" s="11"/>
      <c r="AK487" s="11"/>
      <c r="AM487" s="11"/>
      <c r="AO487" s="11"/>
      <c r="AP487" s="11"/>
      <c r="AQ487" s="11"/>
      <c r="AR487" s="11"/>
      <c r="AS487" s="11"/>
      <c r="AT487" s="11"/>
      <c r="AU487" s="11"/>
      <c r="AV487" s="11"/>
      <c r="AX487" s="11"/>
      <c r="AY487" s="11"/>
      <c r="AZ487" s="11"/>
      <c r="BB487" s="11"/>
      <c r="BD487" s="11"/>
      <c r="BE487" s="11"/>
      <c r="BF487" s="11"/>
      <c r="BH487" s="11"/>
      <c r="BI487" s="11"/>
      <c r="BJ487" s="11"/>
      <c r="BL487" s="11"/>
      <c r="BM487" s="11"/>
      <c r="BN487" s="11"/>
      <c r="BP487" s="11"/>
      <c r="BR487" s="11"/>
      <c r="BS487" s="11"/>
      <c r="BT487" s="11"/>
      <c r="BV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K487" s="11"/>
      <c r="CL487" s="11"/>
      <c r="CM487" s="11"/>
      <c r="CN487" s="11"/>
    </row>
    <row r="488" spans="1:92" ht="13.5">
      <c r="A488" s="13"/>
      <c r="B488" s="13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T488" s="12"/>
      <c r="U488" s="11"/>
      <c r="W488" s="11"/>
      <c r="X488" s="11"/>
      <c r="Z488" s="11"/>
      <c r="AA488" s="11"/>
      <c r="AC488" s="11"/>
      <c r="AD488" s="11"/>
      <c r="AF488" s="11"/>
      <c r="AG488" s="11"/>
      <c r="AH488" s="11"/>
      <c r="AI488" s="11"/>
      <c r="AJ488" s="11"/>
      <c r="AK488" s="11"/>
      <c r="AM488" s="11"/>
      <c r="AO488" s="11"/>
      <c r="AP488" s="11"/>
      <c r="AQ488" s="11"/>
      <c r="AR488" s="11"/>
      <c r="AS488" s="11"/>
      <c r="AT488" s="11"/>
      <c r="AU488" s="11"/>
      <c r="AV488" s="11"/>
      <c r="AX488" s="11"/>
      <c r="AY488" s="11"/>
      <c r="AZ488" s="11"/>
      <c r="BB488" s="11"/>
      <c r="BD488" s="11"/>
      <c r="BE488" s="11"/>
      <c r="BF488" s="11"/>
      <c r="BH488" s="11"/>
      <c r="BI488" s="11"/>
      <c r="BJ488" s="11"/>
      <c r="BL488" s="11"/>
      <c r="BM488" s="11"/>
      <c r="BN488" s="11"/>
      <c r="BP488" s="11"/>
      <c r="BR488" s="11"/>
      <c r="BS488" s="11"/>
      <c r="BT488" s="11"/>
      <c r="BV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K488" s="11"/>
      <c r="CL488" s="11"/>
      <c r="CM488" s="11"/>
      <c r="CN488" s="11"/>
    </row>
    <row r="489" spans="1:92" ht="13.5">
      <c r="A489" s="13"/>
      <c r="B489" s="13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T489" s="12"/>
      <c r="U489" s="11"/>
      <c r="W489" s="11"/>
      <c r="X489" s="11"/>
      <c r="Z489" s="11"/>
      <c r="AA489" s="11"/>
      <c r="AC489" s="11"/>
      <c r="AD489" s="11"/>
      <c r="AF489" s="11"/>
      <c r="AG489" s="11"/>
      <c r="AH489" s="11"/>
      <c r="AI489" s="11"/>
      <c r="AJ489" s="11"/>
      <c r="AK489" s="11"/>
      <c r="AM489" s="11"/>
      <c r="AO489" s="11"/>
      <c r="AP489" s="11"/>
      <c r="AQ489" s="11"/>
      <c r="AR489" s="11"/>
      <c r="AS489" s="11"/>
      <c r="AT489" s="11"/>
      <c r="AU489" s="11"/>
      <c r="AV489" s="11"/>
      <c r="AX489" s="11"/>
      <c r="AY489" s="11"/>
      <c r="AZ489" s="11"/>
      <c r="BB489" s="11"/>
      <c r="BD489" s="11"/>
      <c r="BE489" s="11"/>
      <c r="BF489" s="11"/>
      <c r="BH489" s="11"/>
      <c r="BI489" s="11"/>
      <c r="BJ489" s="11"/>
      <c r="BL489" s="11"/>
      <c r="BM489" s="11"/>
      <c r="BN489" s="11"/>
      <c r="BP489" s="11"/>
      <c r="BR489" s="11"/>
      <c r="BS489" s="11"/>
      <c r="BT489" s="11"/>
      <c r="BV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K489" s="11"/>
      <c r="CL489" s="11"/>
      <c r="CM489" s="11"/>
      <c r="CN489" s="11"/>
    </row>
    <row r="490" spans="1:92" ht="13.5">
      <c r="A490" s="13"/>
      <c r="B490" s="13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T490" s="12"/>
      <c r="U490" s="11"/>
      <c r="W490" s="11"/>
      <c r="X490" s="11"/>
      <c r="Z490" s="11"/>
      <c r="AA490" s="11"/>
      <c r="AC490" s="11"/>
      <c r="AD490" s="11"/>
      <c r="AF490" s="11"/>
      <c r="AG490" s="11"/>
      <c r="AH490" s="11"/>
      <c r="AI490" s="11"/>
      <c r="AJ490" s="11"/>
      <c r="AK490" s="11"/>
      <c r="AM490" s="11"/>
      <c r="AO490" s="11"/>
      <c r="AP490" s="11"/>
      <c r="AQ490" s="11"/>
      <c r="AR490" s="11"/>
      <c r="AS490" s="11"/>
      <c r="AT490" s="11"/>
      <c r="AU490" s="11"/>
      <c r="AV490" s="11"/>
      <c r="AX490" s="11"/>
      <c r="AY490" s="11"/>
      <c r="AZ490" s="11"/>
      <c r="BB490" s="11"/>
      <c r="BD490" s="11"/>
      <c r="BE490" s="11"/>
      <c r="BF490" s="11"/>
      <c r="BH490" s="11"/>
      <c r="BI490" s="11"/>
      <c r="BJ490" s="11"/>
      <c r="BL490" s="11"/>
      <c r="BM490" s="11"/>
      <c r="BN490" s="11"/>
      <c r="BP490" s="11"/>
      <c r="BR490" s="11"/>
      <c r="BS490" s="11"/>
      <c r="BT490" s="11"/>
      <c r="BV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K490" s="11"/>
      <c r="CL490" s="11"/>
      <c r="CM490" s="11"/>
      <c r="CN490" s="11"/>
    </row>
    <row r="491" spans="1:92" ht="13.5">
      <c r="A491" s="13"/>
      <c r="B491" s="13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T491" s="12"/>
      <c r="U491" s="11"/>
      <c r="W491" s="11"/>
      <c r="X491" s="11"/>
      <c r="Z491" s="11"/>
      <c r="AA491" s="11"/>
      <c r="AC491" s="11"/>
      <c r="AD491" s="11"/>
      <c r="AF491" s="11"/>
      <c r="AG491" s="11"/>
      <c r="AH491" s="11"/>
      <c r="AI491" s="11"/>
      <c r="AJ491" s="11"/>
      <c r="AK491" s="11"/>
      <c r="AM491" s="11"/>
      <c r="AO491" s="11"/>
      <c r="AP491" s="11"/>
      <c r="AQ491" s="11"/>
      <c r="AR491" s="11"/>
      <c r="AS491" s="11"/>
      <c r="AT491" s="11"/>
      <c r="AU491" s="11"/>
      <c r="AV491" s="11"/>
      <c r="AX491" s="11"/>
      <c r="AY491" s="11"/>
      <c r="AZ491" s="11"/>
      <c r="BB491" s="11"/>
      <c r="BD491" s="11"/>
      <c r="BE491" s="11"/>
      <c r="BF491" s="11"/>
      <c r="BH491" s="11"/>
      <c r="BI491" s="11"/>
      <c r="BJ491" s="11"/>
      <c r="BL491" s="11"/>
      <c r="BM491" s="11"/>
      <c r="BN491" s="11"/>
      <c r="BP491" s="11"/>
      <c r="BR491" s="11"/>
      <c r="BS491" s="11"/>
      <c r="BT491" s="11"/>
      <c r="BV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K491" s="11"/>
      <c r="CL491" s="11"/>
      <c r="CM491" s="11"/>
      <c r="CN491" s="11"/>
    </row>
    <row r="492" spans="1:92" ht="13.5">
      <c r="A492" s="13"/>
      <c r="B492" s="13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T492" s="12"/>
      <c r="U492" s="11"/>
      <c r="W492" s="11"/>
      <c r="X492" s="11"/>
      <c r="Z492" s="11"/>
      <c r="AA492" s="11"/>
      <c r="AC492" s="11"/>
      <c r="AD492" s="11"/>
      <c r="AF492" s="11"/>
      <c r="AG492" s="11"/>
      <c r="AH492" s="11"/>
      <c r="AI492" s="11"/>
      <c r="AJ492" s="11"/>
      <c r="AK492" s="11"/>
      <c r="AM492" s="11"/>
      <c r="AO492" s="11"/>
      <c r="AP492" s="11"/>
      <c r="AQ492" s="11"/>
      <c r="AR492" s="11"/>
      <c r="AS492" s="11"/>
      <c r="AT492" s="11"/>
      <c r="AU492" s="11"/>
      <c r="AV492" s="11"/>
      <c r="AX492" s="11"/>
      <c r="AY492" s="11"/>
      <c r="AZ492" s="11"/>
      <c r="BB492" s="11"/>
      <c r="BD492" s="11"/>
      <c r="BE492" s="11"/>
      <c r="BF492" s="11"/>
      <c r="BH492" s="11"/>
      <c r="BI492" s="11"/>
      <c r="BJ492" s="11"/>
      <c r="BL492" s="11"/>
      <c r="BM492" s="11"/>
      <c r="BN492" s="11"/>
      <c r="BP492" s="11"/>
      <c r="BR492" s="11"/>
      <c r="BS492" s="11"/>
      <c r="BT492" s="11"/>
      <c r="BV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K492" s="11"/>
      <c r="CL492" s="11"/>
      <c r="CM492" s="11"/>
      <c r="CN492" s="11"/>
    </row>
    <row r="493" spans="1:92" ht="13.5">
      <c r="A493" s="13"/>
      <c r="B493" s="13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T493" s="12"/>
      <c r="U493" s="11"/>
      <c r="W493" s="11"/>
      <c r="X493" s="11"/>
      <c r="Z493" s="11"/>
      <c r="AA493" s="11"/>
      <c r="AC493" s="11"/>
      <c r="AD493" s="11"/>
      <c r="AF493" s="11"/>
      <c r="AG493" s="11"/>
      <c r="AH493" s="11"/>
      <c r="AI493" s="11"/>
      <c r="AJ493" s="11"/>
      <c r="AK493" s="11"/>
      <c r="AM493" s="11"/>
      <c r="AO493" s="11"/>
      <c r="AP493" s="11"/>
      <c r="AQ493" s="11"/>
      <c r="AR493" s="11"/>
      <c r="AS493" s="11"/>
      <c r="AT493" s="11"/>
      <c r="AU493" s="11"/>
      <c r="AV493" s="11"/>
      <c r="AX493" s="11"/>
      <c r="AY493" s="11"/>
      <c r="AZ493" s="11"/>
      <c r="BB493" s="11"/>
      <c r="BD493" s="11"/>
      <c r="BE493" s="11"/>
      <c r="BF493" s="11"/>
      <c r="BH493" s="11"/>
      <c r="BI493" s="11"/>
      <c r="BJ493" s="11"/>
      <c r="BL493" s="11"/>
      <c r="BM493" s="11"/>
      <c r="BN493" s="11"/>
      <c r="BP493" s="11"/>
      <c r="BR493" s="11"/>
      <c r="BS493" s="11"/>
      <c r="BT493" s="11"/>
      <c r="BV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K493" s="11"/>
      <c r="CL493" s="11"/>
      <c r="CM493" s="11"/>
      <c r="CN493" s="11"/>
    </row>
    <row r="494" spans="1:92" ht="13.5">
      <c r="A494" s="13"/>
      <c r="B494" s="13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T494" s="12"/>
      <c r="U494" s="11"/>
      <c r="W494" s="11"/>
      <c r="X494" s="11"/>
      <c r="Z494" s="11"/>
      <c r="AA494" s="11"/>
      <c r="AC494" s="11"/>
      <c r="AD494" s="11"/>
      <c r="AF494" s="11"/>
      <c r="AG494" s="11"/>
      <c r="AH494" s="11"/>
      <c r="AI494" s="11"/>
      <c r="AJ494" s="11"/>
      <c r="AK494" s="11"/>
      <c r="AM494" s="11"/>
      <c r="AO494" s="11"/>
      <c r="AP494" s="11"/>
      <c r="AQ494" s="11"/>
      <c r="AR494" s="11"/>
      <c r="AS494" s="11"/>
      <c r="AT494" s="11"/>
      <c r="AU494" s="11"/>
      <c r="AV494" s="11"/>
      <c r="AX494" s="11"/>
      <c r="AY494" s="11"/>
      <c r="AZ494" s="11"/>
      <c r="BB494" s="11"/>
      <c r="BD494" s="11"/>
      <c r="BE494" s="11"/>
      <c r="BF494" s="11"/>
      <c r="BH494" s="11"/>
      <c r="BI494" s="11"/>
      <c r="BJ494" s="11"/>
      <c r="BL494" s="11"/>
      <c r="BM494" s="11"/>
      <c r="BN494" s="11"/>
      <c r="BP494" s="11"/>
      <c r="BR494" s="11"/>
      <c r="BS494" s="11"/>
      <c r="BT494" s="11"/>
      <c r="BV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K494" s="11"/>
      <c r="CL494" s="11"/>
      <c r="CM494" s="11"/>
      <c r="CN494" s="11"/>
    </row>
    <row r="495" spans="1:92" ht="13.5">
      <c r="A495" s="13"/>
      <c r="B495" s="13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T495" s="12"/>
      <c r="U495" s="11"/>
      <c r="W495" s="11"/>
      <c r="X495" s="11"/>
      <c r="Z495" s="11"/>
      <c r="AA495" s="11"/>
      <c r="AC495" s="11"/>
      <c r="AD495" s="11"/>
      <c r="AF495" s="11"/>
      <c r="AG495" s="11"/>
      <c r="AH495" s="11"/>
      <c r="AI495" s="11"/>
      <c r="AJ495" s="11"/>
      <c r="AK495" s="11"/>
      <c r="AM495" s="11"/>
      <c r="AO495" s="11"/>
      <c r="AP495" s="11"/>
      <c r="AQ495" s="11"/>
      <c r="AR495" s="11"/>
      <c r="AS495" s="11"/>
      <c r="AT495" s="11"/>
      <c r="AU495" s="11"/>
      <c r="AV495" s="11"/>
      <c r="AX495" s="11"/>
      <c r="AY495" s="11"/>
      <c r="AZ495" s="11"/>
      <c r="BB495" s="11"/>
      <c r="BD495" s="11"/>
      <c r="BE495" s="11"/>
      <c r="BF495" s="11"/>
      <c r="BH495" s="11"/>
      <c r="BI495" s="11"/>
      <c r="BJ495" s="11"/>
      <c r="BL495" s="11"/>
      <c r="BM495" s="11"/>
      <c r="BN495" s="11"/>
      <c r="BP495" s="11"/>
      <c r="BR495" s="11"/>
      <c r="BS495" s="11"/>
      <c r="BT495" s="11"/>
      <c r="BV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K495" s="11"/>
      <c r="CL495" s="11"/>
      <c r="CM495" s="11"/>
      <c r="CN495" s="11"/>
    </row>
    <row r="496" spans="1:92" ht="13.5">
      <c r="A496" s="13"/>
      <c r="B496" s="13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T496" s="12"/>
      <c r="U496" s="11"/>
      <c r="W496" s="11"/>
      <c r="X496" s="11"/>
      <c r="Z496" s="11"/>
      <c r="AA496" s="11"/>
      <c r="AC496" s="11"/>
      <c r="AD496" s="11"/>
      <c r="AF496" s="11"/>
      <c r="AG496" s="11"/>
      <c r="AH496" s="11"/>
      <c r="AI496" s="11"/>
      <c r="AJ496" s="11"/>
      <c r="AK496" s="11"/>
      <c r="AM496" s="11"/>
      <c r="AO496" s="11"/>
      <c r="AP496" s="11"/>
      <c r="AQ496" s="11"/>
      <c r="AR496" s="11"/>
      <c r="AS496" s="11"/>
      <c r="AT496" s="11"/>
      <c r="AU496" s="11"/>
      <c r="AV496" s="11"/>
      <c r="AX496" s="11"/>
      <c r="AY496" s="11"/>
      <c r="AZ496" s="11"/>
      <c r="BB496" s="11"/>
      <c r="BD496" s="11"/>
      <c r="BE496" s="11"/>
      <c r="BF496" s="11"/>
      <c r="BH496" s="11"/>
      <c r="BI496" s="11"/>
      <c r="BJ496" s="11"/>
      <c r="BL496" s="11"/>
      <c r="BM496" s="11"/>
      <c r="BN496" s="11"/>
      <c r="BP496" s="11"/>
      <c r="BR496" s="11"/>
      <c r="BS496" s="11"/>
      <c r="BT496" s="11"/>
      <c r="BV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K496" s="11"/>
      <c r="CL496" s="11"/>
      <c r="CM496" s="11"/>
      <c r="CN496" s="11"/>
    </row>
    <row r="497" spans="1:92" ht="13.5">
      <c r="A497" s="13"/>
      <c r="B497" s="13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T497" s="12"/>
      <c r="U497" s="11"/>
      <c r="W497" s="11"/>
      <c r="X497" s="11"/>
      <c r="Z497" s="11"/>
      <c r="AA497" s="11"/>
      <c r="AC497" s="11"/>
      <c r="AD497" s="11"/>
      <c r="AF497" s="11"/>
      <c r="AG497" s="11"/>
      <c r="AH497" s="11"/>
      <c r="AI497" s="11"/>
      <c r="AJ497" s="11"/>
      <c r="AK497" s="11"/>
      <c r="AM497" s="11"/>
      <c r="AO497" s="11"/>
      <c r="AP497" s="11"/>
      <c r="AQ497" s="11"/>
      <c r="AR497" s="11"/>
      <c r="AS497" s="11"/>
      <c r="AT497" s="11"/>
      <c r="AU497" s="11"/>
      <c r="AV497" s="11"/>
      <c r="AX497" s="11"/>
      <c r="AY497" s="11"/>
      <c r="AZ497" s="11"/>
      <c r="BB497" s="11"/>
      <c r="BD497" s="11"/>
      <c r="BE497" s="11"/>
      <c r="BF497" s="11"/>
      <c r="BH497" s="11"/>
      <c r="BI497" s="11"/>
      <c r="BJ497" s="11"/>
      <c r="BL497" s="11"/>
      <c r="BM497" s="11"/>
      <c r="BN497" s="11"/>
      <c r="BP497" s="11"/>
      <c r="BR497" s="11"/>
      <c r="BS497" s="11"/>
      <c r="BT497" s="11"/>
      <c r="BV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K497" s="11"/>
      <c r="CL497" s="11"/>
      <c r="CM497" s="11"/>
      <c r="CN497" s="11"/>
    </row>
    <row r="498" spans="1:92" ht="13.5">
      <c r="A498" s="13"/>
      <c r="B498" s="13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T498" s="12"/>
      <c r="U498" s="11"/>
      <c r="W498" s="11"/>
      <c r="X498" s="11"/>
      <c r="Z498" s="11"/>
      <c r="AA498" s="11"/>
      <c r="AC498" s="11"/>
      <c r="AD498" s="11"/>
      <c r="AF498" s="11"/>
      <c r="AG498" s="11"/>
      <c r="AH498" s="11"/>
      <c r="AI498" s="11"/>
      <c r="AJ498" s="11"/>
      <c r="AK498" s="11"/>
      <c r="AM498" s="11"/>
      <c r="AO498" s="11"/>
      <c r="AP498" s="11"/>
      <c r="AQ498" s="11"/>
      <c r="AR498" s="11"/>
      <c r="AS498" s="11"/>
      <c r="AT498" s="11"/>
      <c r="AU498" s="11"/>
      <c r="AV498" s="11"/>
      <c r="AX498" s="11"/>
      <c r="AY498" s="11"/>
      <c r="AZ498" s="11"/>
      <c r="BB498" s="11"/>
      <c r="BD498" s="11"/>
      <c r="BE498" s="11"/>
      <c r="BF498" s="11"/>
      <c r="BH498" s="11"/>
      <c r="BI498" s="11"/>
      <c r="BJ498" s="11"/>
      <c r="BL498" s="11"/>
      <c r="BM498" s="11"/>
      <c r="BN498" s="11"/>
      <c r="BP498" s="11"/>
      <c r="BR498" s="11"/>
      <c r="BS498" s="11"/>
      <c r="BT498" s="11"/>
      <c r="BV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K498" s="11"/>
      <c r="CL498" s="11"/>
      <c r="CM498" s="11"/>
      <c r="CN498" s="11"/>
    </row>
    <row r="499" spans="1:92" ht="13.5">
      <c r="A499" s="13"/>
      <c r="B499" s="13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T499" s="12"/>
      <c r="U499" s="11"/>
      <c r="W499" s="11"/>
      <c r="X499" s="11"/>
      <c r="Z499" s="11"/>
      <c r="AA499" s="11"/>
      <c r="AC499" s="11"/>
      <c r="AD499" s="11"/>
      <c r="AF499" s="11"/>
      <c r="AG499" s="11"/>
      <c r="AH499" s="11"/>
      <c r="AI499" s="11"/>
      <c r="AJ499" s="11"/>
      <c r="AK499" s="11"/>
      <c r="AM499" s="11"/>
      <c r="AO499" s="11"/>
      <c r="AP499" s="11"/>
      <c r="AQ499" s="11"/>
      <c r="AR499" s="11"/>
      <c r="AS499" s="11"/>
      <c r="AT499" s="11"/>
      <c r="AU499" s="11"/>
      <c r="AV499" s="11"/>
      <c r="AX499" s="11"/>
      <c r="AY499" s="11"/>
      <c r="AZ499" s="11"/>
      <c r="BB499" s="11"/>
      <c r="BD499" s="11"/>
      <c r="BE499" s="11"/>
      <c r="BF499" s="11"/>
      <c r="BH499" s="11"/>
      <c r="BI499" s="11"/>
      <c r="BJ499" s="11"/>
      <c r="BL499" s="11"/>
      <c r="BM499" s="11"/>
      <c r="BN499" s="11"/>
      <c r="BP499" s="11"/>
      <c r="BR499" s="11"/>
      <c r="BS499" s="11"/>
      <c r="BT499" s="11"/>
      <c r="BV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K499" s="11"/>
      <c r="CL499" s="11"/>
      <c r="CM499" s="11"/>
      <c r="CN499" s="11"/>
    </row>
    <row r="500" spans="1:92" ht="13.5">
      <c r="A500" s="13"/>
      <c r="B500" s="13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T500" s="12"/>
      <c r="U500" s="11"/>
      <c r="W500" s="11"/>
      <c r="X500" s="11"/>
      <c r="Z500" s="11"/>
      <c r="AA500" s="11"/>
      <c r="AC500" s="11"/>
      <c r="AD500" s="11"/>
      <c r="AF500" s="11"/>
      <c r="AG500" s="11"/>
      <c r="AH500" s="11"/>
      <c r="AI500" s="11"/>
      <c r="AJ500" s="11"/>
      <c r="AK500" s="11"/>
      <c r="AM500" s="11"/>
      <c r="AO500" s="11"/>
      <c r="AP500" s="11"/>
      <c r="AQ500" s="11"/>
      <c r="AR500" s="11"/>
      <c r="AS500" s="11"/>
      <c r="AT500" s="11"/>
      <c r="AU500" s="11"/>
      <c r="AV500" s="11"/>
      <c r="AX500" s="11"/>
      <c r="AY500" s="11"/>
      <c r="AZ500" s="11"/>
      <c r="BB500" s="11"/>
      <c r="BD500" s="11"/>
      <c r="BE500" s="11"/>
      <c r="BF500" s="11"/>
      <c r="BH500" s="11"/>
      <c r="BI500" s="11"/>
      <c r="BJ500" s="11"/>
      <c r="BL500" s="11"/>
      <c r="BM500" s="11"/>
      <c r="BN500" s="11"/>
      <c r="BP500" s="11"/>
      <c r="BR500" s="11"/>
      <c r="BS500" s="11"/>
      <c r="BT500" s="11"/>
      <c r="BV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K500" s="11"/>
      <c r="CL500" s="11"/>
      <c r="CM500" s="11"/>
      <c r="CN500" s="11"/>
    </row>
    <row r="501" spans="1:92" ht="13.5">
      <c r="A501" s="13"/>
      <c r="B501" s="13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T501" s="12"/>
      <c r="U501" s="11"/>
      <c r="W501" s="11"/>
      <c r="X501" s="11"/>
      <c r="Z501" s="11"/>
      <c r="AA501" s="11"/>
      <c r="AC501" s="11"/>
      <c r="AD501" s="11"/>
      <c r="AF501" s="11"/>
      <c r="AG501" s="11"/>
      <c r="AH501" s="11"/>
      <c r="AI501" s="11"/>
      <c r="AJ501" s="11"/>
      <c r="AK501" s="11"/>
      <c r="AM501" s="11"/>
      <c r="AO501" s="11"/>
      <c r="AP501" s="11"/>
      <c r="AQ501" s="11"/>
      <c r="AR501" s="11"/>
      <c r="AS501" s="11"/>
      <c r="AT501" s="11"/>
      <c r="AU501" s="11"/>
      <c r="AV501" s="11"/>
      <c r="AX501" s="11"/>
      <c r="AY501" s="11"/>
      <c r="AZ501" s="11"/>
      <c r="BB501" s="11"/>
      <c r="BD501" s="11"/>
      <c r="BE501" s="11"/>
      <c r="BF501" s="11"/>
      <c r="BH501" s="11"/>
      <c r="BI501" s="11"/>
      <c r="BJ501" s="11"/>
      <c r="BL501" s="11"/>
      <c r="BM501" s="11"/>
      <c r="BN501" s="11"/>
      <c r="BP501" s="11"/>
      <c r="BR501" s="11"/>
      <c r="BS501" s="11"/>
      <c r="BT501" s="11"/>
      <c r="BV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K501" s="11"/>
      <c r="CL501" s="11"/>
      <c r="CM501" s="11"/>
      <c r="CN501" s="11"/>
    </row>
    <row r="502" spans="1:92" ht="13.5">
      <c r="A502" s="13"/>
      <c r="B502" s="13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T502" s="12"/>
      <c r="U502" s="11"/>
      <c r="W502" s="11"/>
      <c r="X502" s="11"/>
      <c r="Z502" s="11"/>
      <c r="AA502" s="11"/>
      <c r="AC502" s="11"/>
      <c r="AD502" s="11"/>
      <c r="AF502" s="11"/>
      <c r="AG502" s="11"/>
      <c r="AH502" s="11"/>
      <c r="AI502" s="11"/>
      <c r="AJ502" s="11"/>
      <c r="AK502" s="11"/>
      <c r="AM502" s="11"/>
      <c r="AO502" s="11"/>
      <c r="AP502" s="11"/>
      <c r="AQ502" s="11"/>
      <c r="AR502" s="11"/>
      <c r="AS502" s="11"/>
      <c r="AT502" s="11"/>
      <c r="AU502" s="11"/>
      <c r="AV502" s="11"/>
      <c r="AX502" s="11"/>
      <c r="AY502" s="11"/>
      <c r="AZ502" s="11"/>
      <c r="BB502" s="11"/>
      <c r="BD502" s="11"/>
      <c r="BE502" s="11"/>
      <c r="BF502" s="11"/>
      <c r="BH502" s="11"/>
      <c r="BI502" s="11"/>
      <c r="BJ502" s="11"/>
      <c r="BL502" s="11"/>
      <c r="BM502" s="11"/>
      <c r="BN502" s="11"/>
      <c r="BP502" s="11"/>
      <c r="BR502" s="11"/>
      <c r="BS502" s="11"/>
      <c r="BT502" s="11"/>
      <c r="BV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K502" s="11"/>
      <c r="CL502" s="11"/>
      <c r="CM502" s="11"/>
      <c r="CN502" s="11"/>
    </row>
    <row r="503" spans="1:92" ht="13.5">
      <c r="A503" s="13"/>
      <c r="B503" s="13"/>
      <c r="C503" s="11"/>
      <c r="D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T503" s="12"/>
      <c r="U503" s="11"/>
      <c r="W503" s="11"/>
      <c r="X503" s="11"/>
      <c r="Z503" s="11"/>
      <c r="AA503" s="11"/>
      <c r="AC503" s="11"/>
      <c r="AD503" s="11"/>
      <c r="AF503" s="11"/>
      <c r="AG503" s="11"/>
      <c r="AH503" s="11"/>
      <c r="AI503" s="11"/>
      <c r="AJ503" s="11"/>
      <c r="AK503" s="11"/>
      <c r="AM503" s="11"/>
      <c r="AO503" s="11"/>
      <c r="AP503" s="11"/>
      <c r="AQ503" s="11"/>
      <c r="AR503" s="11"/>
      <c r="AS503" s="11"/>
      <c r="AT503" s="11"/>
      <c r="AU503" s="11"/>
      <c r="AV503" s="11"/>
      <c r="AX503" s="11"/>
      <c r="AY503" s="11"/>
      <c r="AZ503" s="11"/>
      <c r="BB503" s="11"/>
      <c r="BD503" s="11"/>
      <c r="BE503" s="11"/>
      <c r="BF503" s="11"/>
      <c r="BH503" s="11"/>
      <c r="BI503" s="11"/>
      <c r="BJ503" s="11"/>
      <c r="BL503" s="11"/>
      <c r="BM503" s="11"/>
      <c r="BN503" s="11"/>
      <c r="BP503" s="11"/>
      <c r="BR503" s="11"/>
      <c r="BS503" s="11"/>
      <c r="BT503" s="11"/>
      <c r="BV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K503" s="11"/>
      <c r="CL503" s="11"/>
      <c r="CM503" s="11"/>
      <c r="CN503" s="11"/>
    </row>
    <row r="504" spans="1:92" ht="13.5">
      <c r="A504" s="13"/>
      <c r="B504" s="13"/>
      <c r="C504" s="11"/>
      <c r="D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T504" s="12"/>
      <c r="U504" s="11"/>
      <c r="W504" s="11"/>
      <c r="X504" s="11"/>
      <c r="Z504" s="11"/>
      <c r="AA504" s="11"/>
      <c r="AC504" s="11"/>
      <c r="AD504" s="11"/>
      <c r="AF504" s="11"/>
      <c r="AG504" s="11"/>
      <c r="AH504" s="11"/>
      <c r="AI504" s="11"/>
      <c r="AJ504" s="11"/>
      <c r="AK504" s="11"/>
      <c r="AM504" s="11"/>
      <c r="AO504" s="11"/>
      <c r="AP504" s="11"/>
      <c r="AQ504" s="11"/>
      <c r="AR504" s="11"/>
      <c r="AS504" s="11"/>
      <c r="AT504" s="11"/>
      <c r="AU504" s="11"/>
      <c r="AV504" s="11"/>
      <c r="AX504" s="11"/>
      <c r="AY504" s="11"/>
      <c r="AZ504" s="11"/>
      <c r="BB504" s="11"/>
      <c r="BD504" s="11"/>
      <c r="BE504" s="11"/>
      <c r="BF504" s="11"/>
      <c r="BH504" s="11"/>
      <c r="BI504" s="11"/>
      <c r="BJ504" s="11"/>
      <c r="BL504" s="11"/>
      <c r="BM504" s="11"/>
      <c r="BN504" s="11"/>
      <c r="BP504" s="11"/>
      <c r="BR504" s="11"/>
      <c r="BS504" s="11"/>
      <c r="BT504" s="11"/>
      <c r="BV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K504" s="11"/>
      <c r="CL504" s="11"/>
      <c r="CM504" s="11"/>
      <c r="CN504" s="11"/>
    </row>
    <row r="505" spans="1:92" ht="13.5">
      <c r="A505" s="13"/>
      <c r="B505" s="13"/>
      <c r="C505" s="11"/>
      <c r="D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T505" s="12"/>
      <c r="U505" s="11"/>
      <c r="W505" s="11"/>
      <c r="X505" s="11"/>
      <c r="Z505" s="11"/>
      <c r="AA505" s="11"/>
      <c r="AC505" s="11"/>
      <c r="AD505" s="11"/>
      <c r="AF505" s="11"/>
      <c r="AG505" s="11"/>
      <c r="AH505" s="11"/>
      <c r="AI505" s="11"/>
      <c r="AJ505" s="11"/>
      <c r="AK505" s="11"/>
      <c r="AM505" s="11"/>
      <c r="AO505" s="11"/>
      <c r="AP505" s="11"/>
      <c r="AQ505" s="11"/>
      <c r="AR505" s="11"/>
      <c r="AS505" s="11"/>
      <c r="AT505" s="11"/>
      <c r="AU505" s="11"/>
      <c r="AV505" s="11"/>
      <c r="AX505" s="11"/>
      <c r="AY505" s="11"/>
      <c r="AZ505" s="11"/>
      <c r="BB505" s="11"/>
      <c r="BD505" s="11"/>
      <c r="BE505" s="11"/>
      <c r="BF505" s="11"/>
      <c r="BH505" s="11"/>
      <c r="BI505" s="11"/>
      <c r="BJ505" s="11"/>
      <c r="BL505" s="11"/>
      <c r="BM505" s="11"/>
      <c r="BN505" s="11"/>
      <c r="BP505" s="11"/>
      <c r="BR505" s="11"/>
      <c r="BS505" s="11"/>
      <c r="BT505" s="11"/>
      <c r="BV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K505" s="11"/>
      <c r="CL505" s="11"/>
      <c r="CM505" s="11"/>
      <c r="CN505" s="11"/>
    </row>
    <row r="506" spans="1:92" ht="13.5">
      <c r="A506" s="13"/>
      <c r="B506" s="13"/>
      <c r="C506" s="11"/>
      <c r="D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T506" s="12"/>
      <c r="U506" s="11"/>
      <c r="W506" s="11"/>
      <c r="X506" s="11"/>
      <c r="Z506" s="11"/>
      <c r="AA506" s="11"/>
      <c r="AC506" s="11"/>
      <c r="AD506" s="11"/>
      <c r="AF506" s="11"/>
      <c r="AG506" s="11"/>
      <c r="AH506" s="11"/>
      <c r="AI506" s="11"/>
      <c r="AJ506" s="11"/>
      <c r="AK506" s="11"/>
      <c r="AM506" s="11"/>
      <c r="AO506" s="11"/>
      <c r="AP506" s="11"/>
      <c r="AQ506" s="11"/>
      <c r="AR506" s="11"/>
      <c r="AS506" s="11"/>
      <c r="AT506" s="11"/>
      <c r="AU506" s="11"/>
      <c r="AV506" s="11"/>
      <c r="AX506" s="11"/>
      <c r="AY506" s="11"/>
      <c r="AZ506" s="11"/>
      <c r="BB506" s="11"/>
      <c r="BD506" s="11"/>
      <c r="BE506" s="11"/>
      <c r="BF506" s="11"/>
      <c r="BH506" s="11"/>
      <c r="BI506" s="11"/>
      <c r="BJ506" s="11"/>
      <c r="BL506" s="11"/>
      <c r="BM506" s="11"/>
      <c r="BN506" s="11"/>
      <c r="BP506" s="11"/>
      <c r="BR506" s="11"/>
      <c r="BS506" s="11"/>
      <c r="BT506" s="11"/>
      <c r="BV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K506" s="11"/>
      <c r="CL506" s="11"/>
      <c r="CM506" s="11"/>
      <c r="CN506" s="11"/>
    </row>
    <row r="507" spans="1:92" ht="13.5">
      <c r="A507" s="13"/>
      <c r="B507" s="13"/>
      <c r="C507" s="11"/>
      <c r="D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T507" s="12"/>
      <c r="U507" s="11"/>
      <c r="W507" s="11"/>
      <c r="X507" s="11"/>
      <c r="Z507" s="11"/>
      <c r="AA507" s="11"/>
      <c r="AC507" s="11"/>
      <c r="AD507" s="11"/>
      <c r="AF507" s="11"/>
      <c r="AG507" s="11"/>
      <c r="AH507" s="11"/>
      <c r="AI507" s="11"/>
      <c r="AJ507" s="11"/>
      <c r="AK507" s="11"/>
      <c r="AM507" s="11"/>
      <c r="AO507" s="11"/>
      <c r="AP507" s="11"/>
      <c r="AQ507" s="11"/>
      <c r="AR507" s="11"/>
      <c r="AS507" s="11"/>
      <c r="AT507" s="11"/>
      <c r="AU507" s="11"/>
      <c r="AV507" s="11"/>
      <c r="AX507" s="11"/>
      <c r="AY507" s="11"/>
      <c r="AZ507" s="11"/>
      <c r="BB507" s="11"/>
      <c r="BD507" s="11"/>
      <c r="BE507" s="11"/>
      <c r="BF507" s="11"/>
      <c r="BH507" s="11"/>
      <c r="BI507" s="11"/>
      <c r="BJ507" s="11"/>
      <c r="BL507" s="11"/>
      <c r="BM507" s="11"/>
      <c r="BN507" s="11"/>
      <c r="BP507" s="11"/>
      <c r="BR507" s="11"/>
      <c r="BS507" s="11"/>
      <c r="BT507" s="11"/>
      <c r="BV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K507" s="11"/>
      <c r="CL507" s="11"/>
      <c r="CM507" s="11"/>
      <c r="CN507" s="11"/>
    </row>
    <row r="508" spans="1:92" ht="13.5">
      <c r="A508" s="13"/>
      <c r="B508" s="13"/>
      <c r="C508" s="11"/>
      <c r="D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T508" s="12"/>
      <c r="U508" s="11"/>
      <c r="W508" s="11"/>
      <c r="X508" s="11"/>
      <c r="Z508" s="11"/>
      <c r="AA508" s="11"/>
      <c r="AC508" s="11"/>
      <c r="AD508" s="11"/>
      <c r="AF508" s="11"/>
      <c r="AG508" s="11"/>
      <c r="AH508" s="11"/>
      <c r="AI508" s="11"/>
      <c r="AJ508" s="11"/>
      <c r="AK508" s="11"/>
      <c r="AM508" s="11"/>
      <c r="AO508" s="11"/>
      <c r="AP508" s="11"/>
      <c r="AQ508" s="11"/>
      <c r="AR508" s="11"/>
      <c r="AS508" s="11"/>
      <c r="AT508" s="11"/>
      <c r="AU508" s="11"/>
      <c r="AV508" s="11"/>
      <c r="AX508" s="11"/>
      <c r="AY508" s="11"/>
      <c r="AZ508" s="11"/>
      <c r="BB508" s="11"/>
      <c r="BD508" s="11"/>
      <c r="BE508" s="11"/>
      <c r="BF508" s="11"/>
      <c r="BH508" s="11"/>
      <c r="BI508" s="11"/>
      <c r="BJ508" s="11"/>
      <c r="BL508" s="11"/>
      <c r="BM508" s="11"/>
      <c r="BN508" s="11"/>
      <c r="BP508" s="11"/>
      <c r="BR508" s="11"/>
      <c r="BS508" s="11"/>
      <c r="BT508" s="11"/>
      <c r="BV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K508" s="11"/>
      <c r="CL508" s="11"/>
      <c r="CM508" s="11"/>
      <c r="CN508" s="11"/>
    </row>
    <row r="509" spans="1:92" ht="13.5">
      <c r="A509" s="13"/>
      <c r="B509" s="13"/>
      <c r="C509" s="11"/>
      <c r="D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T509" s="12"/>
      <c r="U509" s="11"/>
      <c r="W509" s="11"/>
      <c r="X509" s="11"/>
      <c r="Z509" s="11"/>
      <c r="AA509" s="11"/>
      <c r="AC509" s="11"/>
      <c r="AD509" s="11"/>
      <c r="AF509" s="11"/>
      <c r="AG509" s="11"/>
      <c r="AH509" s="11"/>
      <c r="AI509" s="11"/>
      <c r="AJ509" s="11"/>
      <c r="AK509" s="11"/>
      <c r="AM509" s="11"/>
      <c r="AO509" s="11"/>
      <c r="AP509" s="11"/>
      <c r="AQ509" s="11"/>
      <c r="AR509" s="11"/>
      <c r="AS509" s="11"/>
      <c r="AT509" s="11"/>
      <c r="AU509" s="11"/>
      <c r="AV509" s="11"/>
      <c r="AX509" s="11"/>
      <c r="AY509" s="11"/>
      <c r="AZ509" s="11"/>
      <c r="BB509" s="11"/>
      <c r="BD509" s="11"/>
      <c r="BE509" s="11"/>
      <c r="BF509" s="11"/>
      <c r="BH509" s="11"/>
      <c r="BI509" s="11"/>
      <c r="BJ509" s="11"/>
      <c r="BL509" s="11"/>
      <c r="BM509" s="11"/>
      <c r="BN509" s="11"/>
      <c r="BP509" s="11"/>
      <c r="BR509" s="11"/>
      <c r="BS509" s="11"/>
      <c r="BT509" s="11"/>
      <c r="BV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K509" s="11"/>
      <c r="CL509" s="11"/>
      <c r="CM509" s="11"/>
      <c r="CN509" s="11"/>
    </row>
    <row r="510" spans="1:92" ht="13.5">
      <c r="A510" s="13"/>
      <c r="B510" s="13"/>
      <c r="C510" s="11"/>
      <c r="D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T510" s="12"/>
      <c r="U510" s="11"/>
      <c r="W510" s="11"/>
      <c r="X510" s="11"/>
      <c r="Z510" s="11"/>
      <c r="AA510" s="11"/>
      <c r="AC510" s="11"/>
      <c r="AD510" s="11"/>
      <c r="AF510" s="11"/>
      <c r="AG510" s="11"/>
      <c r="AH510" s="11"/>
      <c r="AI510" s="11"/>
      <c r="AJ510" s="11"/>
      <c r="AK510" s="11"/>
      <c r="AM510" s="11"/>
      <c r="AO510" s="11"/>
      <c r="AP510" s="11"/>
      <c r="AQ510" s="11"/>
      <c r="AR510" s="11"/>
      <c r="AS510" s="11"/>
      <c r="AT510" s="11"/>
      <c r="AU510" s="11"/>
      <c r="AV510" s="11"/>
      <c r="AX510" s="11"/>
      <c r="AY510" s="11"/>
      <c r="AZ510" s="11"/>
      <c r="BB510" s="11"/>
      <c r="BD510" s="11"/>
      <c r="BE510" s="11"/>
      <c r="BF510" s="11"/>
      <c r="BH510" s="11"/>
      <c r="BI510" s="11"/>
      <c r="BJ510" s="11"/>
      <c r="BL510" s="11"/>
      <c r="BM510" s="11"/>
      <c r="BN510" s="11"/>
      <c r="BP510" s="11"/>
      <c r="BR510" s="11"/>
      <c r="BS510" s="11"/>
      <c r="BT510" s="11"/>
      <c r="BV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K510" s="11"/>
      <c r="CL510" s="11"/>
      <c r="CM510" s="11"/>
      <c r="CN510" s="11"/>
    </row>
    <row r="511" spans="1:92" ht="13.5">
      <c r="A511" s="13"/>
      <c r="B511" s="13"/>
      <c r="C511" s="11"/>
      <c r="D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T511" s="12"/>
      <c r="U511" s="11"/>
      <c r="W511" s="11"/>
      <c r="X511" s="11"/>
      <c r="Z511" s="11"/>
      <c r="AA511" s="11"/>
      <c r="AC511" s="11"/>
      <c r="AD511" s="11"/>
      <c r="AF511" s="11"/>
      <c r="AG511" s="11"/>
      <c r="AH511" s="11"/>
      <c r="AI511" s="11"/>
      <c r="AJ511" s="11"/>
      <c r="AK511" s="11"/>
      <c r="AM511" s="11"/>
      <c r="AO511" s="11"/>
      <c r="AP511" s="11"/>
      <c r="AQ511" s="11"/>
      <c r="AR511" s="11"/>
      <c r="AS511" s="11"/>
      <c r="AT511" s="11"/>
      <c r="AU511" s="11"/>
      <c r="AV511" s="11"/>
      <c r="AX511" s="11"/>
      <c r="AY511" s="11"/>
      <c r="AZ511" s="11"/>
      <c r="BB511" s="11"/>
      <c r="BD511" s="11"/>
      <c r="BE511" s="11"/>
      <c r="BF511" s="11"/>
      <c r="BH511" s="11"/>
      <c r="BI511" s="11"/>
      <c r="BJ511" s="11"/>
      <c r="BL511" s="11"/>
      <c r="BM511" s="11"/>
      <c r="BN511" s="11"/>
      <c r="BP511" s="11"/>
      <c r="BR511" s="11"/>
      <c r="BS511" s="11"/>
      <c r="BT511" s="11"/>
      <c r="BV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K511" s="11"/>
      <c r="CL511" s="11"/>
      <c r="CM511" s="11"/>
      <c r="CN511" s="11"/>
    </row>
    <row r="512" spans="1:92" ht="13.5">
      <c r="A512" s="13"/>
      <c r="B512" s="13"/>
      <c r="C512" s="11"/>
      <c r="D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T512" s="12"/>
      <c r="U512" s="11"/>
      <c r="W512" s="11"/>
      <c r="X512" s="11"/>
      <c r="Z512" s="11"/>
      <c r="AA512" s="11"/>
      <c r="AC512" s="11"/>
      <c r="AD512" s="11"/>
      <c r="AF512" s="11"/>
      <c r="AG512" s="11"/>
      <c r="AH512" s="11"/>
      <c r="AI512" s="11"/>
      <c r="AJ512" s="11"/>
      <c r="AK512" s="11"/>
      <c r="AM512" s="11"/>
      <c r="AO512" s="11"/>
      <c r="AP512" s="11"/>
      <c r="AQ512" s="11"/>
      <c r="AR512" s="11"/>
      <c r="AS512" s="11"/>
      <c r="AT512" s="11"/>
      <c r="AU512" s="11"/>
      <c r="AV512" s="11"/>
      <c r="AX512" s="11"/>
      <c r="AY512" s="11"/>
      <c r="AZ512" s="11"/>
      <c r="BB512" s="11"/>
      <c r="BD512" s="11"/>
      <c r="BE512" s="11"/>
      <c r="BF512" s="11"/>
      <c r="BH512" s="11"/>
      <c r="BI512" s="11"/>
      <c r="BJ512" s="11"/>
      <c r="BL512" s="11"/>
      <c r="BM512" s="11"/>
      <c r="BN512" s="11"/>
      <c r="BP512" s="11"/>
      <c r="BR512" s="11"/>
      <c r="BS512" s="11"/>
      <c r="BT512" s="11"/>
      <c r="BV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K512" s="11"/>
      <c r="CL512" s="11"/>
      <c r="CM512" s="11"/>
      <c r="CN512" s="11"/>
    </row>
    <row r="513" spans="1:92" ht="13.5">
      <c r="A513" s="13"/>
      <c r="B513" s="13"/>
      <c r="C513" s="11"/>
      <c r="D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T513" s="12"/>
      <c r="U513" s="11"/>
      <c r="W513" s="11"/>
      <c r="X513" s="11"/>
      <c r="Z513" s="11"/>
      <c r="AA513" s="11"/>
      <c r="AC513" s="11"/>
      <c r="AD513" s="11"/>
      <c r="AF513" s="11"/>
      <c r="AG513" s="11"/>
      <c r="AH513" s="11"/>
      <c r="AI513" s="11"/>
      <c r="AJ513" s="11"/>
      <c r="AK513" s="11"/>
      <c r="AM513" s="11"/>
      <c r="AO513" s="11"/>
      <c r="AP513" s="11"/>
      <c r="AQ513" s="11"/>
      <c r="AR513" s="11"/>
      <c r="AS513" s="11"/>
      <c r="AT513" s="11"/>
      <c r="AU513" s="11"/>
      <c r="AV513" s="11"/>
      <c r="AX513" s="11"/>
      <c r="AY513" s="11"/>
      <c r="AZ513" s="11"/>
      <c r="BB513" s="11"/>
      <c r="BD513" s="11"/>
      <c r="BE513" s="11"/>
      <c r="BF513" s="11"/>
      <c r="BH513" s="11"/>
      <c r="BI513" s="11"/>
      <c r="BJ513" s="11"/>
      <c r="BL513" s="11"/>
      <c r="BM513" s="11"/>
      <c r="BN513" s="11"/>
      <c r="BP513" s="11"/>
      <c r="BR513" s="11"/>
      <c r="BS513" s="11"/>
      <c r="BT513" s="11"/>
      <c r="BV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K513" s="11"/>
      <c r="CL513" s="11"/>
      <c r="CM513" s="11"/>
      <c r="CN513" s="11"/>
    </row>
    <row r="514" spans="1:92" ht="13.5">
      <c r="A514" s="13"/>
      <c r="B514" s="13"/>
      <c r="C514" s="11"/>
      <c r="D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T514" s="12"/>
      <c r="U514" s="11"/>
      <c r="W514" s="11"/>
      <c r="X514" s="11"/>
      <c r="Z514" s="11"/>
      <c r="AA514" s="11"/>
      <c r="AC514" s="11"/>
      <c r="AD514" s="11"/>
      <c r="AF514" s="11"/>
      <c r="AG514" s="11"/>
      <c r="AH514" s="11"/>
      <c r="AI514" s="11"/>
      <c r="AJ514" s="11"/>
      <c r="AK514" s="11"/>
      <c r="AM514" s="11"/>
      <c r="AO514" s="11"/>
      <c r="AP514" s="11"/>
      <c r="AQ514" s="11"/>
      <c r="AR514" s="11"/>
      <c r="AS514" s="11"/>
      <c r="AT514" s="11"/>
      <c r="AU514" s="11"/>
      <c r="AV514" s="11"/>
      <c r="AX514" s="11"/>
      <c r="AY514" s="11"/>
      <c r="AZ514" s="11"/>
      <c r="BB514" s="11"/>
      <c r="BD514" s="11"/>
      <c r="BE514" s="11"/>
      <c r="BF514" s="11"/>
      <c r="BH514" s="11"/>
      <c r="BI514" s="11"/>
      <c r="BJ514" s="11"/>
      <c r="BL514" s="11"/>
      <c r="BM514" s="11"/>
      <c r="BN514" s="11"/>
      <c r="BP514" s="11"/>
      <c r="BR514" s="11"/>
      <c r="BS514" s="11"/>
      <c r="BT514" s="11"/>
      <c r="BV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K514" s="11"/>
      <c r="CL514" s="11"/>
      <c r="CM514" s="11"/>
      <c r="CN514" s="11"/>
    </row>
    <row r="515" spans="1:92" ht="13.5">
      <c r="A515" s="13"/>
      <c r="B515" s="13"/>
      <c r="C515" s="11"/>
      <c r="D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T515" s="12"/>
      <c r="U515" s="11"/>
      <c r="W515" s="11"/>
      <c r="X515" s="11"/>
      <c r="Z515" s="11"/>
      <c r="AA515" s="11"/>
      <c r="AC515" s="11"/>
      <c r="AD515" s="11"/>
      <c r="AF515" s="11"/>
      <c r="AG515" s="11"/>
      <c r="AH515" s="11"/>
      <c r="AI515" s="11"/>
      <c r="AJ515" s="11"/>
      <c r="AK515" s="11"/>
      <c r="AM515" s="11"/>
      <c r="AO515" s="11"/>
      <c r="AP515" s="11"/>
      <c r="AQ515" s="11"/>
      <c r="AR515" s="11"/>
      <c r="AS515" s="11"/>
      <c r="AT515" s="11"/>
      <c r="AU515" s="11"/>
      <c r="AV515" s="11"/>
      <c r="AX515" s="11"/>
      <c r="AY515" s="11"/>
      <c r="AZ515" s="11"/>
      <c r="BB515" s="11"/>
      <c r="BD515" s="11"/>
      <c r="BE515" s="11"/>
      <c r="BF515" s="11"/>
      <c r="BH515" s="11"/>
      <c r="BI515" s="11"/>
      <c r="BJ515" s="11"/>
      <c r="BL515" s="11"/>
      <c r="BM515" s="11"/>
      <c r="BN515" s="11"/>
      <c r="BP515" s="11"/>
      <c r="BR515" s="11"/>
      <c r="BS515" s="11"/>
      <c r="BT515" s="11"/>
      <c r="BV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K515" s="11"/>
      <c r="CL515" s="11"/>
      <c r="CM515" s="11"/>
      <c r="CN515" s="11"/>
    </row>
    <row r="516" spans="1:92" ht="13.5">
      <c r="A516" s="13"/>
      <c r="B516" s="13"/>
      <c r="C516" s="11"/>
      <c r="D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T516" s="12"/>
      <c r="U516" s="11"/>
      <c r="W516" s="11"/>
      <c r="X516" s="11"/>
      <c r="Z516" s="11"/>
      <c r="AA516" s="11"/>
      <c r="AC516" s="11"/>
      <c r="AD516" s="11"/>
      <c r="AF516" s="11"/>
      <c r="AG516" s="11"/>
      <c r="AH516" s="11"/>
      <c r="AI516" s="11"/>
      <c r="AJ516" s="11"/>
      <c r="AK516" s="11"/>
      <c r="AM516" s="11"/>
      <c r="AO516" s="11"/>
      <c r="AP516" s="11"/>
      <c r="AQ516" s="11"/>
      <c r="AR516" s="11"/>
      <c r="AS516" s="11"/>
      <c r="AT516" s="11"/>
      <c r="AU516" s="11"/>
      <c r="AV516" s="11"/>
      <c r="AX516" s="11"/>
      <c r="AY516" s="11"/>
      <c r="AZ516" s="11"/>
      <c r="BB516" s="11"/>
      <c r="BD516" s="11"/>
      <c r="BE516" s="11"/>
      <c r="BF516" s="11"/>
      <c r="BH516" s="11"/>
      <c r="BI516" s="11"/>
      <c r="BJ516" s="11"/>
      <c r="BL516" s="11"/>
      <c r="BM516" s="11"/>
      <c r="BN516" s="11"/>
      <c r="BP516" s="11"/>
      <c r="BR516" s="11"/>
      <c r="BS516" s="11"/>
      <c r="BT516" s="11"/>
      <c r="BV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K516" s="11"/>
      <c r="CL516" s="11"/>
      <c r="CM516" s="11"/>
      <c r="CN516" s="11"/>
    </row>
    <row r="517" spans="1:92" ht="13.5">
      <c r="A517" s="13"/>
      <c r="B517" s="13"/>
      <c r="C517" s="11"/>
      <c r="D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T517" s="12"/>
      <c r="U517" s="11"/>
      <c r="W517" s="11"/>
      <c r="X517" s="11"/>
      <c r="Z517" s="11"/>
      <c r="AA517" s="11"/>
      <c r="AC517" s="11"/>
      <c r="AD517" s="11"/>
      <c r="AF517" s="11"/>
      <c r="AG517" s="11"/>
      <c r="AH517" s="11"/>
      <c r="AI517" s="11"/>
      <c r="AJ517" s="11"/>
      <c r="AK517" s="11"/>
      <c r="AM517" s="11"/>
      <c r="AO517" s="11"/>
      <c r="AP517" s="11"/>
      <c r="AQ517" s="11"/>
      <c r="AR517" s="11"/>
      <c r="AS517" s="11"/>
      <c r="AT517" s="11"/>
      <c r="AU517" s="11"/>
      <c r="AV517" s="11"/>
      <c r="AX517" s="11"/>
      <c r="AY517" s="11"/>
      <c r="AZ517" s="11"/>
      <c r="BB517" s="11"/>
      <c r="BD517" s="11"/>
      <c r="BE517" s="11"/>
      <c r="BF517" s="11"/>
      <c r="BH517" s="11"/>
      <c r="BI517" s="11"/>
      <c r="BJ517" s="11"/>
      <c r="BL517" s="11"/>
      <c r="BM517" s="11"/>
      <c r="BN517" s="11"/>
      <c r="BP517" s="11"/>
      <c r="BR517" s="11"/>
      <c r="BS517" s="11"/>
      <c r="BT517" s="11"/>
      <c r="BV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K517" s="11"/>
      <c r="CL517" s="11"/>
      <c r="CM517" s="11"/>
      <c r="CN517" s="11"/>
    </row>
    <row r="518" spans="1:92" ht="13.5">
      <c r="A518" s="13"/>
      <c r="B518" s="13"/>
      <c r="C518" s="11"/>
      <c r="D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T518" s="12"/>
      <c r="U518" s="11"/>
      <c r="W518" s="11"/>
      <c r="X518" s="11"/>
      <c r="Z518" s="11"/>
      <c r="AA518" s="11"/>
      <c r="AC518" s="11"/>
      <c r="AD518" s="11"/>
      <c r="AF518" s="11"/>
      <c r="AG518" s="11"/>
      <c r="AH518" s="11"/>
      <c r="AI518" s="11"/>
      <c r="AJ518" s="11"/>
      <c r="AK518" s="11"/>
      <c r="AM518" s="11"/>
      <c r="AO518" s="11"/>
      <c r="AP518" s="11"/>
      <c r="AQ518" s="11"/>
      <c r="AR518" s="11"/>
      <c r="AS518" s="11"/>
      <c r="AT518" s="11"/>
      <c r="AU518" s="11"/>
      <c r="AV518" s="11"/>
      <c r="AX518" s="11"/>
      <c r="AY518" s="11"/>
      <c r="AZ518" s="11"/>
      <c r="BB518" s="11"/>
      <c r="BD518" s="11"/>
      <c r="BE518" s="11"/>
      <c r="BF518" s="11"/>
      <c r="BH518" s="11"/>
      <c r="BI518" s="11"/>
      <c r="BJ518" s="11"/>
      <c r="BL518" s="11"/>
      <c r="BM518" s="11"/>
      <c r="BN518" s="11"/>
      <c r="BP518" s="11"/>
      <c r="BR518" s="11"/>
      <c r="BS518" s="11"/>
      <c r="BT518" s="11"/>
      <c r="BV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K518" s="11"/>
      <c r="CL518" s="11"/>
      <c r="CM518" s="11"/>
      <c r="CN518" s="11"/>
    </row>
    <row r="519" spans="1:92" ht="13.5">
      <c r="A519" s="13"/>
      <c r="B519" s="13"/>
      <c r="C519" s="11"/>
      <c r="D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T519" s="12"/>
      <c r="U519" s="11"/>
      <c r="W519" s="11"/>
      <c r="X519" s="11"/>
      <c r="Z519" s="11"/>
      <c r="AA519" s="11"/>
      <c r="AC519" s="11"/>
      <c r="AD519" s="11"/>
      <c r="AF519" s="11"/>
      <c r="AG519" s="11"/>
      <c r="AH519" s="11"/>
      <c r="AI519" s="11"/>
      <c r="AJ519" s="11"/>
      <c r="AK519" s="11"/>
      <c r="AM519" s="11"/>
      <c r="AO519" s="11"/>
      <c r="AP519" s="11"/>
      <c r="AQ519" s="11"/>
      <c r="AR519" s="11"/>
      <c r="AS519" s="11"/>
      <c r="AT519" s="11"/>
      <c r="AU519" s="11"/>
      <c r="AV519" s="11"/>
      <c r="AX519" s="11"/>
      <c r="AY519" s="11"/>
      <c r="AZ519" s="11"/>
      <c r="BB519" s="11"/>
      <c r="BD519" s="11"/>
      <c r="BE519" s="11"/>
      <c r="BF519" s="11"/>
      <c r="BH519" s="11"/>
      <c r="BI519" s="11"/>
      <c r="BJ519" s="11"/>
      <c r="BL519" s="11"/>
      <c r="BM519" s="11"/>
      <c r="BN519" s="11"/>
      <c r="BP519" s="11"/>
      <c r="BR519" s="11"/>
      <c r="BS519" s="11"/>
      <c r="BT519" s="11"/>
      <c r="BV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K519" s="11"/>
      <c r="CL519" s="11"/>
      <c r="CM519" s="11"/>
      <c r="CN519" s="11"/>
    </row>
    <row r="520" spans="1:92" ht="13.5">
      <c r="A520" s="13"/>
      <c r="B520" s="13"/>
      <c r="C520" s="11"/>
      <c r="D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T520" s="12"/>
      <c r="U520" s="11"/>
      <c r="W520" s="11"/>
      <c r="X520" s="11"/>
      <c r="Z520" s="11"/>
      <c r="AA520" s="11"/>
      <c r="AC520" s="11"/>
      <c r="AD520" s="11"/>
      <c r="AF520" s="11"/>
      <c r="AG520" s="11"/>
      <c r="AH520" s="11"/>
      <c r="AI520" s="11"/>
      <c r="AJ520" s="11"/>
      <c r="AK520" s="11"/>
      <c r="AM520" s="11"/>
      <c r="AO520" s="11"/>
      <c r="AP520" s="11"/>
      <c r="AQ520" s="11"/>
      <c r="AR520" s="11"/>
      <c r="AS520" s="11"/>
      <c r="AT520" s="11"/>
      <c r="AU520" s="11"/>
      <c r="AV520" s="11"/>
      <c r="AX520" s="11"/>
      <c r="AY520" s="11"/>
      <c r="AZ520" s="11"/>
      <c r="BB520" s="11"/>
      <c r="BD520" s="11"/>
      <c r="BE520" s="11"/>
      <c r="BF520" s="11"/>
      <c r="BH520" s="11"/>
      <c r="BI520" s="11"/>
      <c r="BJ520" s="11"/>
      <c r="BL520" s="11"/>
      <c r="BM520" s="11"/>
      <c r="BN520" s="11"/>
      <c r="BP520" s="11"/>
      <c r="BR520" s="11"/>
      <c r="BS520" s="11"/>
      <c r="BT520" s="11"/>
      <c r="BV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K520" s="11"/>
      <c r="CL520" s="11"/>
      <c r="CM520" s="11"/>
      <c r="CN520" s="11"/>
    </row>
    <row r="521" spans="1:92" ht="13.5">
      <c r="A521" s="13"/>
      <c r="B521" s="13"/>
      <c r="C521" s="11"/>
      <c r="D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T521" s="12"/>
      <c r="U521" s="11"/>
      <c r="W521" s="11"/>
      <c r="X521" s="11"/>
      <c r="Z521" s="11"/>
      <c r="AA521" s="11"/>
      <c r="AC521" s="11"/>
      <c r="AD521" s="11"/>
      <c r="AF521" s="11"/>
      <c r="AG521" s="11"/>
      <c r="AH521" s="11"/>
      <c r="AI521" s="11"/>
      <c r="AJ521" s="11"/>
      <c r="AK521" s="11"/>
      <c r="AM521" s="11"/>
      <c r="AO521" s="11"/>
      <c r="AP521" s="11"/>
      <c r="AQ521" s="11"/>
      <c r="AR521" s="11"/>
      <c r="AS521" s="11"/>
      <c r="AT521" s="11"/>
      <c r="AU521" s="11"/>
      <c r="AV521" s="11"/>
      <c r="AX521" s="11"/>
      <c r="AY521" s="11"/>
      <c r="AZ521" s="11"/>
      <c r="BB521" s="11"/>
      <c r="BD521" s="11"/>
      <c r="BE521" s="11"/>
      <c r="BF521" s="11"/>
      <c r="BH521" s="11"/>
      <c r="BI521" s="11"/>
      <c r="BJ521" s="11"/>
      <c r="BL521" s="11"/>
      <c r="BM521" s="11"/>
      <c r="BN521" s="11"/>
      <c r="BP521" s="11"/>
      <c r="BR521" s="11"/>
      <c r="BS521" s="11"/>
      <c r="BT521" s="11"/>
      <c r="BV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K521" s="11"/>
      <c r="CL521" s="11"/>
      <c r="CM521" s="11"/>
      <c r="CN521" s="11"/>
    </row>
    <row r="522" spans="1:92" ht="13.5">
      <c r="A522" s="13"/>
      <c r="B522" s="13"/>
      <c r="C522" s="11"/>
      <c r="D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T522" s="12"/>
      <c r="U522" s="11"/>
      <c r="W522" s="11"/>
      <c r="X522" s="11"/>
      <c r="Z522" s="11"/>
      <c r="AA522" s="11"/>
      <c r="AC522" s="11"/>
      <c r="AD522" s="11"/>
      <c r="AF522" s="11"/>
      <c r="AG522" s="11"/>
      <c r="AH522" s="11"/>
      <c r="AI522" s="11"/>
      <c r="AJ522" s="11"/>
      <c r="AK522" s="11"/>
      <c r="AM522" s="11"/>
      <c r="AO522" s="11"/>
      <c r="AP522" s="11"/>
      <c r="AQ522" s="11"/>
      <c r="AR522" s="11"/>
      <c r="AS522" s="11"/>
      <c r="AT522" s="11"/>
      <c r="AU522" s="11"/>
      <c r="AV522" s="11"/>
      <c r="AX522" s="11"/>
      <c r="AY522" s="11"/>
      <c r="AZ522" s="11"/>
      <c r="BB522" s="11"/>
      <c r="BD522" s="11"/>
      <c r="BE522" s="11"/>
      <c r="BF522" s="11"/>
      <c r="BH522" s="11"/>
      <c r="BI522" s="11"/>
      <c r="BJ522" s="11"/>
      <c r="BL522" s="11"/>
      <c r="BM522" s="11"/>
      <c r="BN522" s="11"/>
      <c r="BP522" s="11"/>
      <c r="BR522" s="11"/>
      <c r="BS522" s="11"/>
      <c r="BT522" s="11"/>
      <c r="BV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K522" s="11"/>
      <c r="CL522" s="11"/>
      <c r="CM522" s="11"/>
      <c r="CN522" s="11"/>
    </row>
    <row r="523" spans="1:92" ht="13.5">
      <c r="A523" s="13"/>
      <c r="B523" s="13"/>
      <c r="C523" s="11"/>
      <c r="D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T523" s="12"/>
      <c r="U523" s="11"/>
      <c r="W523" s="11"/>
      <c r="X523" s="11"/>
      <c r="Z523" s="11"/>
      <c r="AA523" s="11"/>
      <c r="AC523" s="11"/>
      <c r="AD523" s="11"/>
      <c r="AF523" s="11"/>
      <c r="AG523" s="11"/>
      <c r="AH523" s="11"/>
      <c r="AI523" s="11"/>
      <c r="AJ523" s="11"/>
      <c r="AK523" s="11"/>
      <c r="AM523" s="11"/>
      <c r="AO523" s="11"/>
      <c r="AP523" s="11"/>
      <c r="AQ523" s="11"/>
      <c r="AR523" s="11"/>
      <c r="AS523" s="11"/>
      <c r="AT523" s="11"/>
      <c r="AU523" s="11"/>
      <c r="AV523" s="11"/>
      <c r="AX523" s="11"/>
      <c r="AY523" s="11"/>
      <c r="AZ523" s="11"/>
      <c r="BB523" s="11"/>
      <c r="BD523" s="11"/>
      <c r="BE523" s="11"/>
      <c r="BF523" s="11"/>
      <c r="BH523" s="11"/>
      <c r="BI523" s="11"/>
      <c r="BJ523" s="11"/>
      <c r="BL523" s="11"/>
      <c r="BM523" s="11"/>
      <c r="BN523" s="11"/>
      <c r="BP523" s="11"/>
      <c r="BR523" s="11"/>
      <c r="BS523" s="11"/>
      <c r="BT523" s="11"/>
      <c r="BV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K523" s="11"/>
      <c r="CL523" s="11"/>
      <c r="CM523" s="11"/>
      <c r="CN523" s="11"/>
    </row>
    <row r="524" spans="1:92" ht="13.5">
      <c r="A524" s="13"/>
      <c r="B524" s="13"/>
      <c r="C524" s="11"/>
      <c r="D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T524" s="12"/>
      <c r="U524" s="11"/>
      <c r="W524" s="11"/>
      <c r="X524" s="11"/>
      <c r="Z524" s="11"/>
      <c r="AA524" s="11"/>
      <c r="AC524" s="11"/>
      <c r="AD524" s="11"/>
      <c r="AF524" s="11"/>
      <c r="AG524" s="11"/>
      <c r="AH524" s="11"/>
      <c r="AI524" s="11"/>
      <c r="AJ524" s="11"/>
      <c r="AK524" s="11"/>
      <c r="AM524" s="11"/>
      <c r="AO524" s="11"/>
      <c r="AP524" s="11"/>
      <c r="AQ524" s="11"/>
      <c r="AR524" s="11"/>
      <c r="AS524" s="11"/>
      <c r="AT524" s="11"/>
      <c r="AU524" s="11"/>
      <c r="AV524" s="11"/>
      <c r="AX524" s="11"/>
      <c r="AY524" s="11"/>
      <c r="AZ524" s="11"/>
      <c r="BB524" s="11"/>
      <c r="BD524" s="11"/>
      <c r="BE524" s="11"/>
      <c r="BF524" s="11"/>
      <c r="BH524" s="11"/>
      <c r="BI524" s="11"/>
      <c r="BJ524" s="11"/>
      <c r="BL524" s="11"/>
      <c r="BM524" s="11"/>
      <c r="BN524" s="11"/>
      <c r="BP524" s="11"/>
      <c r="BR524" s="11"/>
      <c r="BS524" s="11"/>
      <c r="BT524" s="11"/>
      <c r="BV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K524" s="11"/>
      <c r="CL524" s="11"/>
      <c r="CM524" s="11"/>
      <c r="CN524" s="11"/>
    </row>
    <row r="525" spans="1:92" ht="13.5">
      <c r="A525" s="13"/>
      <c r="B525" s="13"/>
      <c r="C525" s="11"/>
      <c r="D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T525" s="12"/>
      <c r="U525" s="11"/>
      <c r="W525" s="11"/>
      <c r="X525" s="11"/>
      <c r="Z525" s="11"/>
      <c r="AA525" s="11"/>
      <c r="AC525" s="11"/>
      <c r="AD525" s="11"/>
      <c r="AF525" s="11"/>
      <c r="AG525" s="11"/>
      <c r="AH525" s="11"/>
      <c r="AI525" s="11"/>
      <c r="AJ525" s="11"/>
      <c r="AK525" s="11"/>
      <c r="AM525" s="11"/>
      <c r="AO525" s="11"/>
      <c r="AP525" s="11"/>
      <c r="AQ525" s="11"/>
      <c r="AR525" s="11"/>
      <c r="AS525" s="11"/>
      <c r="AT525" s="11"/>
      <c r="AU525" s="11"/>
      <c r="AV525" s="11"/>
      <c r="AX525" s="11"/>
      <c r="AY525" s="11"/>
      <c r="AZ525" s="11"/>
      <c r="BB525" s="11"/>
      <c r="BD525" s="11"/>
      <c r="BE525" s="11"/>
      <c r="BF525" s="11"/>
      <c r="BH525" s="11"/>
      <c r="BI525" s="11"/>
      <c r="BJ525" s="11"/>
      <c r="BL525" s="11"/>
      <c r="BM525" s="11"/>
      <c r="BN525" s="11"/>
      <c r="BP525" s="11"/>
      <c r="BR525" s="11"/>
      <c r="BS525" s="11"/>
      <c r="BT525" s="11"/>
      <c r="BV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K525" s="11"/>
      <c r="CL525" s="11"/>
      <c r="CM525" s="11"/>
      <c r="CN525" s="11"/>
    </row>
    <row r="526" spans="1:92" ht="13.5">
      <c r="A526" s="13"/>
      <c r="B526" s="13"/>
      <c r="C526" s="11"/>
      <c r="D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T526" s="12"/>
      <c r="U526" s="11"/>
      <c r="W526" s="11"/>
      <c r="X526" s="11"/>
      <c r="Z526" s="11"/>
      <c r="AA526" s="11"/>
      <c r="AC526" s="11"/>
      <c r="AD526" s="11"/>
      <c r="AF526" s="11"/>
      <c r="AG526" s="11"/>
      <c r="AH526" s="11"/>
      <c r="AI526" s="11"/>
      <c r="AJ526" s="11"/>
      <c r="AK526" s="11"/>
      <c r="AM526" s="11"/>
      <c r="AO526" s="11"/>
      <c r="AP526" s="11"/>
      <c r="AQ526" s="11"/>
      <c r="AR526" s="11"/>
      <c r="AS526" s="11"/>
      <c r="AT526" s="11"/>
      <c r="AU526" s="11"/>
      <c r="AV526" s="11"/>
      <c r="AX526" s="11"/>
      <c r="AY526" s="11"/>
      <c r="AZ526" s="11"/>
      <c r="BB526" s="11"/>
      <c r="BD526" s="11"/>
      <c r="BE526" s="11"/>
      <c r="BF526" s="11"/>
      <c r="BH526" s="11"/>
      <c r="BI526" s="11"/>
      <c r="BJ526" s="11"/>
      <c r="BL526" s="11"/>
      <c r="BM526" s="11"/>
      <c r="BN526" s="11"/>
      <c r="BP526" s="11"/>
      <c r="BR526" s="11"/>
      <c r="BS526" s="11"/>
      <c r="BT526" s="11"/>
      <c r="BV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K526" s="11"/>
      <c r="CL526" s="11"/>
      <c r="CM526" s="11"/>
      <c r="CN526" s="11"/>
    </row>
    <row r="527" spans="1:92" ht="13.5">
      <c r="A527" s="13"/>
      <c r="B527" s="13"/>
      <c r="C527" s="11"/>
      <c r="D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T527" s="12"/>
      <c r="U527" s="11"/>
      <c r="W527" s="11"/>
      <c r="X527" s="11"/>
      <c r="Z527" s="11"/>
      <c r="AA527" s="11"/>
      <c r="AC527" s="11"/>
      <c r="AD527" s="11"/>
      <c r="AF527" s="11"/>
      <c r="AG527" s="11"/>
      <c r="AH527" s="11"/>
      <c r="AI527" s="11"/>
      <c r="AJ527" s="11"/>
      <c r="AK527" s="11"/>
      <c r="AM527" s="11"/>
      <c r="AO527" s="11"/>
      <c r="AP527" s="11"/>
      <c r="AQ527" s="11"/>
      <c r="AR527" s="11"/>
      <c r="AS527" s="11"/>
      <c r="AT527" s="11"/>
      <c r="AU527" s="11"/>
      <c r="AV527" s="11"/>
      <c r="AX527" s="11"/>
      <c r="AY527" s="11"/>
      <c r="AZ527" s="11"/>
      <c r="BB527" s="11"/>
      <c r="BD527" s="11"/>
      <c r="BE527" s="11"/>
      <c r="BF527" s="11"/>
      <c r="BH527" s="11"/>
      <c r="BI527" s="11"/>
      <c r="BJ527" s="11"/>
      <c r="BL527" s="11"/>
      <c r="BM527" s="11"/>
      <c r="BN527" s="11"/>
      <c r="BP527" s="11"/>
      <c r="BR527" s="11"/>
      <c r="BS527" s="11"/>
      <c r="BT527" s="11"/>
      <c r="BV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K527" s="11"/>
      <c r="CL527" s="11"/>
      <c r="CM527" s="11"/>
      <c r="CN527" s="11"/>
    </row>
    <row r="528" spans="1:92" ht="13.5">
      <c r="A528" s="13"/>
      <c r="B528" s="13"/>
      <c r="C528" s="11"/>
      <c r="D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T528" s="12"/>
      <c r="U528" s="11"/>
      <c r="W528" s="11"/>
      <c r="X528" s="11"/>
      <c r="Z528" s="11"/>
      <c r="AA528" s="11"/>
      <c r="AC528" s="11"/>
      <c r="AD528" s="11"/>
      <c r="AF528" s="11"/>
      <c r="AG528" s="11"/>
      <c r="AH528" s="11"/>
      <c r="AI528" s="11"/>
      <c r="AJ528" s="11"/>
      <c r="AK528" s="11"/>
      <c r="AM528" s="11"/>
      <c r="AO528" s="11"/>
      <c r="AP528" s="11"/>
      <c r="AQ528" s="11"/>
      <c r="AR528" s="11"/>
      <c r="AS528" s="11"/>
      <c r="AT528" s="11"/>
      <c r="AU528" s="11"/>
      <c r="AV528" s="11"/>
      <c r="AX528" s="11"/>
      <c r="AY528" s="11"/>
      <c r="AZ528" s="11"/>
      <c r="BB528" s="11"/>
      <c r="BD528" s="11"/>
      <c r="BE528" s="11"/>
      <c r="BF528" s="11"/>
      <c r="BH528" s="11"/>
      <c r="BI528" s="11"/>
      <c r="BJ528" s="11"/>
      <c r="BL528" s="11"/>
      <c r="BM528" s="11"/>
      <c r="BN528" s="11"/>
      <c r="BP528" s="11"/>
      <c r="BR528" s="11"/>
      <c r="BS528" s="11"/>
      <c r="BT528" s="11"/>
      <c r="BV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K528" s="11"/>
      <c r="CL528" s="11"/>
      <c r="CM528" s="11"/>
      <c r="CN528" s="11"/>
    </row>
    <row r="529" spans="1:92" ht="13.5">
      <c r="A529" s="13"/>
      <c r="B529" s="13"/>
      <c r="C529" s="11"/>
      <c r="D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T529" s="12"/>
      <c r="U529" s="11"/>
      <c r="W529" s="11"/>
      <c r="X529" s="11"/>
      <c r="Z529" s="11"/>
      <c r="AA529" s="11"/>
      <c r="AC529" s="11"/>
      <c r="AD529" s="11"/>
      <c r="AF529" s="11"/>
      <c r="AG529" s="11"/>
      <c r="AH529" s="11"/>
      <c r="AI529" s="11"/>
      <c r="AJ529" s="11"/>
      <c r="AK529" s="11"/>
      <c r="AM529" s="11"/>
      <c r="AO529" s="11"/>
      <c r="AP529" s="11"/>
      <c r="AQ529" s="11"/>
      <c r="AR529" s="11"/>
      <c r="AS529" s="11"/>
      <c r="AT529" s="11"/>
      <c r="AU529" s="11"/>
      <c r="AV529" s="11"/>
      <c r="AX529" s="11"/>
      <c r="AY529" s="11"/>
      <c r="AZ529" s="11"/>
      <c r="BB529" s="11"/>
      <c r="BD529" s="11"/>
      <c r="BE529" s="11"/>
      <c r="BF529" s="11"/>
      <c r="BH529" s="11"/>
      <c r="BI529" s="11"/>
      <c r="BJ529" s="11"/>
      <c r="BL529" s="11"/>
      <c r="BM529" s="11"/>
      <c r="BN529" s="11"/>
      <c r="BP529" s="11"/>
      <c r="BR529" s="11"/>
      <c r="BS529" s="11"/>
      <c r="BT529" s="11"/>
      <c r="BV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K529" s="11"/>
      <c r="CL529" s="11"/>
      <c r="CM529" s="11"/>
      <c r="CN529" s="11"/>
    </row>
    <row r="530" spans="1:92" ht="13.5">
      <c r="A530" s="13"/>
      <c r="B530" s="13"/>
      <c r="C530" s="11"/>
      <c r="D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T530" s="12"/>
      <c r="U530" s="11"/>
      <c r="W530" s="11"/>
      <c r="X530" s="11"/>
      <c r="Z530" s="11"/>
      <c r="AA530" s="11"/>
      <c r="AC530" s="11"/>
      <c r="AD530" s="11"/>
      <c r="AF530" s="11"/>
      <c r="AG530" s="11"/>
      <c r="AH530" s="11"/>
      <c r="AI530" s="11"/>
      <c r="AJ530" s="11"/>
      <c r="AK530" s="11"/>
      <c r="AM530" s="11"/>
      <c r="AO530" s="11"/>
      <c r="AP530" s="11"/>
      <c r="AQ530" s="11"/>
      <c r="AR530" s="11"/>
      <c r="AS530" s="11"/>
      <c r="AT530" s="11"/>
      <c r="AU530" s="11"/>
      <c r="AV530" s="11"/>
      <c r="AX530" s="11"/>
      <c r="AY530" s="11"/>
      <c r="AZ530" s="11"/>
      <c r="BB530" s="11"/>
      <c r="BD530" s="11"/>
      <c r="BE530" s="11"/>
      <c r="BF530" s="11"/>
      <c r="BH530" s="11"/>
      <c r="BI530" s="11"/>
      <c r="BJ530" s="11"/>
      <c r="BL530" s="11"/>
      <c r="BM530" s="11"/>
      <c r="BN530" s="11"/>
      <c r="BP530" s="11"/>
      <c r="BR530" s="11"/>
      <c r="BS530" s="11"/>
      <c r="BT530" s="11"/>
      <c r="BV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K530" s="11"/>
      <c r="CL530" s="11"/>
      <c r="CM530" s="11"/>
      <c r="CN530" s="11"/>
    </row>
    <row r="531" spans="1:92" ht="13.5">
      <c r="A531" s="13"/>
      <c r="B531" s="13"/>
      <c r="C531" s="11"/>
      <c r="D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T531" s="12"/>
      <c r="U531" s="11"/>
      <c r="W531" s="11"/>
      <c r="X531" s="11"/>
      <c r="Z531" s="11"/>
      <c r="AA531" s="11"/>
      <c r="AC531" s="11"/>
      <c r="AD531" s="11"/>
      <c r="AF531" s="11"/>
      <c r="AG531" s="11"/>
      <c r="AH531" s="11"/>
      <c r="AI531" s="11"/>
      <c r="AJ531" s="11"/>
      <c r="AK531" s="11"/>
      <c r="AM531" s="11"/>
      <c r="AO531" s="11"/>
      <c r="AP531" s="11"/>
      <c r="AQ531" s="11"/>
      <c r="AR531" s="11"/>
      <c r="AS531" s="11"/>
      <c r="AT531" s="11"/>
      <c r="AU531" s="11"/>
      <c r="AV531" s="11"/>
      <c r="AX531" s="11"/>
      <c r="AY531" s="11"/>
      <c r="AZ531" s="11"/>
      <c r="BB531" s="11"/>
      <c r="BD531" s="11"/>
      <c r="BE531" s="11"/>
      <c r="BF531" s="11"/>
      <c r="BH531" s="11"/>
      <c r="BI531" s="11"/>
      <c r="BJ531" s="11"/>
      <c r="BL531" s="11"/>
      <c r="BM531" s="11"/>
      <c r="BN531" s="11"/>
      <c r="BP531" s="11"/>
      <c r="BR531" s="11"/>
      <c r="BS531" s="11"/>
      <c r="BT531" s="11"/>
      <c r="BV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K531" s="11"/>
      <c r="CL531" s="11"/>
      <c r="CM531" s="11"/>
      <c r="CN531" s="11"/>
    </row>
    <row r="532" spans="1:92" ht="13.5">
      <c r="A532" s="13"/>
      <c r="B532" s="13"/>
      <c r="C532" s="11"/>
      <c r="D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T532" s="12"/>
      <c r="U532" s="11"/>
      <c r="W532" s="11"/>
      <c r="X532" s="11"/>
      <c r="Z532" s="11"/>
      <c r="AA532" s="11"/>
      <c r="AC532" s="11"/>
      <c r="AD532" s="11"/>
      <c r="AF532" s="11"/>
      <c r="AG532" s="11"/>
      <c r="AH532" s="11"/>
      <c r="AI532" s="11"/>
      <c r="AJ532" s="11"/>
      <c r="AK532" s="11"/>
      <c r="AM532" s="11"/>
      <c r="AO532" s="11"/>
      <c r="AP532" s="11"/>
      <c r="AQ532" s="11"/>
      <c r="AR532" s="11"/>
      <c r="AS532" s="11"/>
      <c r="AT532" s="11"/>
      <c r="AU532" s="11"/>
      <c r="AV532" s="11"/>
      <c r="AX532" s="11"/>
      <c r="AY532" s="11"/>
      <c r="AZ532" s="11"/>
      <c r="BB532" s="11"/>
      <c r="BD532" s="11"/>
      <c r="BE532" s="11"/>
      <c r="BF532" s="11"/>
      <c r="BH532" s="11"/>
      <c r="BI532" s="11"/>
      <c r="BJ532" s="11"/>
      <c r="BL532" s="11"/>
      <c r="BM532" s="11"/>
      <c r="BN532" s="11"/>
      <c r="BP532" s="11"/>
      <c r="BR532" s="11"/>
      <c r="BS532" s="11"/>
      <c r="BT532" s="11"/>
      <c r="BV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K532" s="11"/>
      <c r="CL532" s="11"/>
      <c r="CM532" s="11"/>
      <c r="CN532" s="11"/>
    </row>
    <row r="533" spans="1:92" ht="13.5">
      <c r="A533" s="13"/>
      <c r="B533" s="13"/>
      <c r="C533" s="11"/>
      <c r="D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T533" s="12"/>
      <c r="U533" s="11"/>
      <c r="W533" s="11"/>
      <c r="X533" s="11"/>
      <c r="Z533" s="11"/>
      <c r="AA533" s="11"/>
      <c r="AC533" s="11"/>
      <c r="AD533" s="11"/>
      <c r="AF533" s="11"/>
      <c r="AG533" s="11"/>
      <c r="AH533" s="11"/>
      <c r="AI533" s="11"/>
      <c r="AJ533" s="11"/>
      <c r="AK533" s="11"/>
      <c r="AM533" s="11"/>
      <c r="AO533" s="11"/>
      <c r="AP533" s="11"/>
      <c r="AQ533" s="11"/>
      <c r="AR533" s="11"/>
      <c r="AS533" s="11"/>
      <c r="AT533" s="11"/>
      <c r="AU533" s="11"/>
      <c r="AV533" s="11"/>
      <c r="AX533" s="11"/>
      <c r="AY533" s="11"/>
      <c r="AZ533" s="11"/>
      <c r="BB533" s="11"/>
      <c r="BD533" s="11"/>
      <c r="BE533" s="11"/>
      <c r="BF533" s="11"/>
      <c r="BH533" s="11"/>
      <c r="BI533" s="11"/>
      <c r="BJ533" s="11"/>
      <c r="BL533" s="11"/>
      <c r="BM533" s="11"/>
      <c r="BN533" s="11"/>
      <c r="BP533" s="11"/>
      <c r="BR533" s="11"/>
      <c r="BS533" s="11"/>
      <c r="BT533" s="11"/>
      <c r="BV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K533" s="11"/>
      <c r="CL533" s="11"/>
      <c r="CM533" s="11"/>
      <c r="CN533" s="11"/>
    </row>
    <row r="534" spans="1:92" ht="13.5">
      <c r="A534" s="13"/>
      <c r="B534" s="13"/>
      <c r="C534" s="11"/>
      <c r="D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T534" s="12"/>
      <c r="U534" s="11"/>
      <c r="W534" s="11"/>
      <c r="X534" s="11"/>
      <c r="Z534" s="11"/>
      <c r="AA534" s="11"/>
      <c r="AC534" s="11"/>
      <c r="AD534" s="11"/>
      <c r="AF534" s="11"/>
      <c r="AG534" s="11"/>
      <c r="AH534" s="11"/>
      <c r="AI534" s="11"/>
      <c r="AJ534" s="11"/>
      <c r="AK534" s="11"/>
      <c r="AM534" s="11"/>
      <c r="AO534" s="11"/>
      <c r="AP534" s="11"/>
      <c r="AQ534" s="11"/>
      <c r="AR534" s="11"/>
      <c r="AS534" s="11"/>
      <c r="AT534" s="11"/>
      <c r="AU534" s="11"/>
      <c r="AV534" s="11"/>
      <c r="AX534" s="11"/>
      <c r="AY534" s="11"/>
      <c r="AZ534" s="11"/>
      <c r="BB534" s="11"/>
      <c r="BD534" s="11"/>
      <c r="BE534" s="11"/>
      <c r="BF534" s="11"/>
      <c r="BH534" s="11"/>
      <c r="BI534" s="11"/>
      <c r="BJ534" s="11"/>
      <c r="BL534" s="11"/>
      <c r="BM534" s="11"/>
      <c r="BN534" s="11"/>
      <c r="BP534" s="11"/>
      <c r="BR534" s="11"/>
      <c r="BS534" s="11"/>
      <c r="BT534" s="11"/>
      <c r="BV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K534" s="11"/>
      <c r="CL534" s="11"/>
      <c r="CM534" s="11"/>
      <c r="CN534" s="11"/>
    </row>
    <row r="535" spans="1:92" ht="13.5">
      <c r="A535" s="13"/>
      <c r="B535" s="13"/>
      <c r="C535" s="11"/>
      <c r="D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T535" s="12"/>
      <c r="U535" s="11"/>
      <c r="W535" s="11"/>
      <c r="X535" s="11"/>
      <c r="Z535" s="11"/>
      <c r="AA535" s="11"/>
      <c r="AC535" s="11"/>
      <c r="AD535" s="11"/>
      <c r="AF535" s="11"/>
      <c r="AG535" s="11"/>
      <c r="AH535" s="11"/>
      <c r="AI535" s="11"/>
      <c r="AJ535" s="11"/>
      <c r="AK535" s="11"/>
      <c r="AM535" s="11"/>
      <c r="AO535" s="11"/>
      <c r="AP535" s="11"/>
      <c r="AQ535" s="11"/>
      <c r="AR535" s="11"/>
      <c r="AS535" s="11"/>
      <c r="AT535" s="11"/>
      <c r="AU535" s="11"/>
      <c r="AV535" s="11"/>
      <c r="AX535" s="11"/>
      <c r="AY535" s="11"/>
      <c r="AZ535" s="11"/>
      <c r="BB535" s="11"/>
      <c r="BD535" s="11"/>
      <c r="BE535" s="11"/>
      <c r="BF535" s="11"/>
      <c r="BH535" s="11"/>
      <c r="BI535" s="11"/>
      <c r="BJ535" s="11"/>
      <c r="BL535" s="11"/>
      <c r="BM535" s="11"/>
      <c r="BN535" s="11"/>
      <c r="BP535" s="11"/>
      <c r="BR535" s="11"/>
      <c r="BS535" s="11"/>
      <c r="BT535" s="11"/>
      <c r="BV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K535" s="11"/>
      <c r="CL535" s="11"/>
      <c r="CM535" s="11"/>
      <c r="CN535" s="11"/>
    </row>
    <row r="536" spans="1:92" ht="13.5">
      <c r="A536" s="13"/>
      <c r="B536" s="13"/>
      <c r="C536" s="11"/>
      <c r="D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T536" s="12"/>
      <c r="U536" s="11"/>
      <c r="W536" s="11"/>
      <c r="X536" s="11"/>
      <c r="Z536" s="11"/>
      <c r="AA536" s="11"/>
      <c r="AC536" s="11"/>
      <c r="AD536" s="11"/>
      <c r="AF536" s="11"/>
      <c r="AG536" s="11"/>
      <c r="AH536" s="11"/>
      <c r="AI536" s="11"/>
      <c r="AJ536" s="11"/>
      <c r="AK536" s="11"/>
      <c r="AM536" s="11"/>
      <c r="AO536" s="11"/>
      <c r="AP536" s="11"/>
      <c r="AQ536" s="11"/>
      <c r="AR536" s="11"/>
      <c r="AS536" s="11"/>
      <c r="AT536" s="11"/>
      <c r="AU536" s="11"/>
      <c r="AV536" s="11"/>
      <c r="AX536" s="11"/>
      <c r="AY536" s="11"/>
      <c r="AZ536" s="11"/>
      <c r="BB536" s="11"/>
      <c r="BD536" s="11"/>
      <c r="BE536" s="11"/>
      <c r="BF536" s="11"/>
      <c r="BH536" s="11"/>
      <c r="BI536" s="11"/>
      <c r="BJ536" s="11"/>
      <c r="BL536" s="11"/>
      <c r="BM536" s="11"/>
      <c r="BN536" s="11"/>
      <c r="BP536" s="11"/>
      <c r="BR536" s="11"/>
      <c r="BS536" s="11"/>
      <c r="BT536" s="11"/>
      <c r="BV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K536" s="11"/>
      <c r="CL536" s="11"/>
      <c r="CM536" s="11"/>
      <c r="CN536" s="11"/>
    </row>
    <row r="537" spans="1:92" ht="13.5">
      <c r="A537" s="13"/>
      <c r="B537" s="13"/>
      <c r="C537" s="11"/>
      <c r="D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T537" s="12"/>
      <c r="U537" s="11"/>
      <c r="W537" s="11"/>
      <c r="X537" s="11"/>
      <c r="Z537" s="11"/>
      <c r="AA537" s="11"/>
      <c r="AC537" s="11"/>
      <c r="AD537" s="11"/>
      <c r="AF537" s="11"/>
      <c r="AG537" s="11"/>
      <c r="AH537" s="11"/>
      <c r="AI537" s="11"/>
      <c r="AJ537" s="11"/>
      <c r="AK537" s="11"/>
      <c r="AM537" s="11"/>
      <c r="AO537" s="11"/>
      <c r="AP537" s="11"/>
      <c r="AQ537" s="11"/>
      <c r="AR537" s="11"/>
      <c r="AS537" s="11"/>
      <c r="AT537" s="11"/>
      <c r="AU537" s="11"/>
      <c r="AV537" s="11"/>
      <c r="AX537" s="11"/>
      <c r="AY537" s="11"/>
      <c r="AZ537" s="11"/>
      <c r="BB537" s="11"/>
      <c r="BD537" s="11"/>
      <c r="BE537" s="11"/>
      <c r="BF537" s="11"/>
      <c r="BH537" s="11"/>
      <c r="BI537" s="11"/>
      <c r="BJ537" s="11"/>
      <c r="BL537" s="11"/>
      <c r="BM537" s="11"/>
      <c r="BN537" s="11"/>
      <c r="BP537" s="11"/>
      <c r="BR537" s="11"/>
      <c r="BS537" s="11"/>
      <c r="BT537" s="11"/>
      <c r="BV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K537" s="11"/>
      <c r="CL537" s="11"/>
      <c r="CM537" s="11"/>
      <c r="CN537" s="11"/>
    </row>
    <row r="538" spans="1:92" ht="13.5">
      <c r="A538" s="13"/>
      <c r="B538" s="13"/>
      <c r="C538" s="11"/>
      <c r="D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T538" s="12"/>
      <c r="U538" s="11"/>
      <c r="W538" s="11"/>
      <c r="X538" s="11"/>
      <c r="Z538" s="11"/>
      <c r="AA538" s="11"/>
      <c r="AC538" s="11"/>
      <c r="AD538" s="11"/>
      <c r="AF538" s="11"/>
      <c r="AG538" s="11"/>
      <c r="AH538" s="11"/>
      <c r="AI538" s="11"/>
      <c r="AJ538" s="11"/>
      <c r="AK538" s="11"/>
      <c r="AM538" s="11"/>
      <c r="AO538" s="11"/>
      <c r="AP538" s="11"/>
      <c r="AQ538" s="11"/>
      <c r="AR538" s="11"/>
      <c r="AS538" s="11"/>
      <c r="AT538" s="11"/>
      <c r="AU538" s="11"/>
      <c r="AV538" s="11"/>
      <c r="AX538" s="11"/>
      <c r="AY538" s="11"/>
      <c r="AZ538" s="11"/>
      <c r="BB538" s="11"/>
      <c r="BD538" s="11"/>
      <c r="BE538" s="11"/>
      <c r="BF538" s="11"/>
      <c r="BH538" s="11"/>
      <c r="BI538" s="11"/>
      <c r="BJ538" s="11"/>
      <c r="BL538" s="11"/>
      <c r="BM538" s="11"/>
      <c r="BN538" s="11"/>
      <c r="BP538" s="11"/>
      <c r="BR538" s="11"/>
      <c r="BS538" s="11"/>
      <c r="BT538" s="11"/>
      <c r="BV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K538" s="11"/>
      <c r="CL538" s="11"/>
      <c r="CM538" s="11"/>
      <c r="CN538" s="11"/>
    </row>
    <row r="539" spans="1:92" ht="13.5">
      <c r="A539" s="13"/>
      <c r="B539" s="13"/>
      <c r="C539" s="11"/>
      <c r="D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T539" s="12"/>
      <c r="U539" s="11"/>
      <c r="W539" s="11"/>
      <c r="X539" s="11"/>
      <c r="Z539" s="11"/>
      <c r="AA539" s="11"/>
      <c r="AC539" s="11"/>
      <c r="AD539" s="11"/>
      <c r="AF539" s="11"/>
      <c r="AG539" s="11"/>
      <c r="AH539" s="11"/>
      <c r="AI539" s="11"/>
      <c r="AJ539" s="11"/>
      <c r="AK539" s="11"/>
      <c r="AM539" s="11"/>
      <c r="AO539" s="11"/>
      <c r="AP539" s="11"/>
      <c r="AQ539" s="11"/>
      <c r="AR539" s="11"/>
      <c r="AS539" s="11"/>
      <c r="AT539" s="11"/>
      <c r="AU539" s="11"/>
      <c r="AV539" s="11"/>
      <c r="AX539" s="11"/>
      <c r="AY539" s="11"/>
      <c r="AZ539" s="11"/>
      <c r="BB539" s="11"/>
      <c r="BD539" s="11"/>
      <c r="BE539" s="11"/>
      <c r="BF539" s="11"/>
      <c r="BH539" s="11"/>
      <c r="BI539" s="11"/>
      <c r="BJ539" s="11"/>
      <c r="BL539" s="11"/>
      <c r="BM539" s="11"/>
      <c r="BN539" s="11"/>
      <c r="BP539" s="11"/>
      <c r="BR539" s="11"/>
      <c r="BS539" s="11"/>
      <c r="BT539" s="11"/>
      <c r="BV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K539" s="11"/>
      <c r="CL539" s="11"/>
      <c r="CM539" s="11"/>
      <c r="CN539" s="11"/>
    </row>
    <row r="540" spans="1:92" ht="13.5">
      <c r="A540" s="13"/>
      <c r="B540" s="13"/>
      <c r="C540" s="11"/>
      <c r="D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T540" s="12"/>
      <c r="U540" s="11"/>
      <c r="W540" s="11"/>
      <c r="X540" s="11"/>
      <c r="Z540" s="11"/>
      <c r="AA540" s="11"/>
      <c r="AC540" s="11"/>
      <c r="AD540" s="11"/>
      <c r="AF540" s="11"/>
      <c r="AG540" s="11"/>
      <c r="AH540" s="11"/>
      <c r="AI540" s="11"/>
      <c r="AJ540" s="11"/>
      <c r="AK540" s="11"/>
      <c r="AM540" s="11"/>
      <c r="AO540" s="11"/>
      <c r="AP540" s="11"/>
      <c r="AQ540" s="11"/>
      <c r="AR540" s="11"/>
      <c r="AS540" s="11"/>
      <c r="AT540" s="11"/>
      <c r="AU540" s="11"/>
      <c r="AV540" s="11"/>
      <c r="AX540" s="11"/>
      <c r="AY540" s="11"/>
      <c r="AZ540" s="11"/>
      <c r="BB540" s="11"/>
      <c r="BD540" s="11"/>
      <c r="BE540" s="11"/>
      <c r="BF540" s="11"/>
      <c r="BH540" s="11"/>
      <c r="BI540" s="11"/>
      <c r="BJ540" s="11"/>
      <c r="BL540" s="11"/>
      <c r="BM540" s="11"/>
      <c r="BN540" s="11"/>
      <c r="BP540" s="11"/>
      <c r="BR540" s="11"/>
      <c r="BS540" s="11"/>
      <c r="BT540" s="11"/>
      <c r="BV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K540" s="11"/>
      <c r="CL540" s="11"/>
      <c r="CM540" s="11"/>
      <c r="CN540" s="11"/>
    </row>
    <row r="541" spans="1:92" ht="13.5">
      <c r="A541" s="13"/>
      <c r="B541" s="13"/>
      <c r="C541" s="11"/>
      <c r="D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T541" s="12"/>
      <c r="U541" s="11"/>
      <c r="W541" s="11"/>
      <c r="X541" s="11"/>
      <c r="Z541" s="11"/>
      <c r="AA541" s="11"/>
      <c r="AC541" s="11"/>
      <c r="AD541" s="11"/>
      <c r="AF541" s="11"/>
      <c r="AG541" s="11"/>
      <c r="AH541" s="11"/>
      <c r="AI541" s="11"/>
      <c r="AJ541" s="11"/>
      <c r="AK541" s="11"/>
      <c r="AM541" s="11"/>
      <c r="AO541" s="11"/>
      <c r="AP541" s="11"/>
      <c r="AQ541" s="11"/>
      <c r="AR541" s="11"/>
      <c r="AS541" s="11"/>
      <c r="AT541" s="11"/>
      <c r="AU541" s="11"/>
      <c r="AV541" s="11"/>
      <c r="AX541" s="11"/>
      <c r="AY541" s="11"/>
      <c r="AZ541" s="11"/>
      <c r="BB541" s="11"/>
      <c r="BD541" s="11"/>
      <c r="BE541" s="11"/>
      <c r="BF541" s="11"/>
      <c r="BH541" s="11"/>
      <c r="BI541" s="11"/>
      <c r="BJ541" s="11"/>
      <c r="BL541" s="11"/>
      <c r="BM541" s="11"/>
      <c r="BN541" s="11"/>
      <c r="BP541" s="11"/>
      <c r="BR541" s="11"/>
      <c r="BS541" s="11"/>
      <c r="BT541" s="11"/>
      <c r="BV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K541" s="11"/>
      <c r="CL541" s="11"/>
      <c r="CM541" s="11"/>
      <c r="CN541" s="11"/>
    </row>
    <row r="542" spans="1:92" ht="13.5">
      <c r="A542" s="13"/>
      <c r="B542" s="13"/>
      <c r="C542" s="11"/>
      <c r="D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T542" s="12"/>
      <c r="U542" s="11"/>
      <c r="W542" s="11"/>
      <c r="X542" s="11"/>
      <c r="Z542" s="11"/>
      <c r="AA542" s="11"/>
      <c r="AC542" s="11"/>
      <c r="AD542" s="11"/>
      <c r="AF542" s="11"/>
      <c r="AG542" s="11"/>
      <c r="AH542" s="11"/>
      <c r="AI542" s="11"/>
      <c r="AJ542" s="11"/>
      <c r="AK542" s="11"/>
      <c r="AM542" s="11"/>
      <c r="AO542" s="11"/>
      <c r="AP542" s="11"/>
      <c r="AQ542" s="11"/>
      <c r="AR542" s="11"/>
      <c r="AS542" s="11"/>
      <c r="AT542" s="11"/>
      <c r="AU542" s="11"/>
      <c r="AV542" s="11"/>
      <c r="AX542" s="11"/>
      <c r="AY542" s="11"/>
      <c r="AZ542" s="11"/>
      <c r="BB542" s="11"/>
      <c r="BD542" s="11"/>
      <c r="BE542" s="11"/>
      <c r="BF542" s="11"/>
      <c r="BH542" s="11"/>
      <c r="BI542" s="11"/>
      <c r="BJ542" s="11"/>
      <c r="BL542" s="11"/>
      <c r="BM542" s="11"/>
      <c r="BN542" s="11"/>
      <c r="BP542" s="11"/>
      <c r="BR542" s="11"/>
      <c r="BS542" s="11"/>
      <c r="BT542" s="11"/>
      <c r="BV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K542" s="11"/>
      <c r="CL542" s="11"/>
      <c r="CM542" s="11"/>
      <c r="CN542" s="11"/>
    </row>
    <row r="543" spans="1:92" ht="13.5">
      <c r="A543" s="13"/>
      <c r="B543" s="13"/>
      <c r="C543" s="11"/>
      <c r="D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T543" s="12"/>
      <c r="U543" s="11"/>
      <c r="W543" s="11"/>
      <c r="X543" s="11"/>
      <c r="Z543" s="11"/>
      <c r="AA543" s="11"/>
      <c r="AC543" s="11"/>
      <c r="AD543" s="11"/>
      <c r="AF543" s="11"/>
      <c r="AG543" s="11"/>
      <c r="AH543" s="11"/>
      <c r="AI543" s="11"/>
      <c r="AJ543" s="11"/>
      <c r="AK543" s="11"/>
      <c r="AM543" s="11"/>
      <c r="AO543" s="11"/>
      <c r="AP543" s="11"/>
      <c r="AQ543" s="11"/>
      <c r="AR543" s="11"/>
      <c r="AS543" s="11"/>
      <c r="AT543" s="11"/>
      <c r="AU543" s="11"/>
      <c r="AV543" s="11"/>
      <c r="AX543" s="11"/>
      <c r="AY543" s="11"/>
      <c r="AZ543" s="11"/>
      <c r="BB543" s="11"/>
      <c r="BD543" s="11"/>
      <c r="BE543" s="11"/>
      <c r="BF543" s="11"/>
      <c r="BH543" s="11"/>
      <c r="BI543" s="11"/>
      <c r="BJ543" s="11"/>
      <c r="BL543" s="11"/>
      <c r="BM543" s="11"/>
      <c r="BN543" s="11"/>
      <c r="BP543" s="11"/>
      <c r="BR543" s="11"/>
      <c r="BS543" s="11"/>
      <c r="BT543" s="11"/>
      <c r="BV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K543" s="11"/>
      <c r="CL543" s="11"/>
      <c r="CM543" s="11"/>
      <c r="CN543" s="11"/>
    </row>
    <row r="544" spans="1:92" ht="13.5">
      <c r="A544" s="13"/>
      <c r="B544" s="13"/>
      <c r="C544" s="11"/>
      <c r="D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T544" s="12"/>
      <c r="U544" s="11"/>
      <c r="W544" s="11"/>
      <c r="X544" s="11"/>
      <c r="Z544" s="11"/>
      <c r="AA544" s="11"/>
      <c r="AC544" s="11"/>
      <c r="AD544" s="11"/>
      <c r="AF544" s="11"/>
      <c r="AG544" s="11"/>
      <c r="AH544" s="11"/>
      <c r="AI544" s="11"/>
      <c r="AJ544" s="11"/>
      <c r="AK544" s="11"/>
      <c r="AM544" s="11"/>
      <c r="AO544" s="11"/>
      <c r="AP544" s="11"/>
      <c r="AQ544" s="11"/>
      <c r="AR544" s="11"/>
      <c r="AS544" s="11"/>
      <c r="AT544" s="11"/>
      <c r="AU544" s="11"/>
      <c r="AV544" s="11"/>
      <c r="AX544" s="11"/>
      <c r="AY544" s="11"/>
      <c r="AZ544" s="11"/>
      <c r="BB544" s="11"/>
      <c r="BD544" s="11"/>
      <c r="BE544" s="11"/>
      <c r="BF544" s="11"/>
      <c r="BH544" s="11"/>
      <c r="BI544" s="11"/>
      <c r="BJ544" s="11"/>
      <c r="BL544" s="11"/>
      <c r="BM544" s="11"/>
      <c r="BN544" s="11"/>
      <c r="BP544" s="11"/>
      <c r="BR544" s="11"/>
      <c r="BS544" s="11"/>
      <c r="BT544" s="11"/>
      <c r="BV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K544" s="11"/>
      <c r="CL544" s="11"/>
      <c r="CM544" s="11"/>
      <c r="CN544" s="11"/>
    </row>
    <row r="545" spans="1:92" ht="13.5">
      <c r="A545" s="13"/>
      <c r="B545" s="13"/>
      <c r="C545" s="11"/>
      <c r="D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T545" s="12"/>
      <c r="U545" s="11"/>
      <c r="W545" s="11"/>
      <c r="X545" s="11"/>
      <c r="Z545" s="11"/>
      <c r="AA545" s="11"/>
      <c r="AC545" s="11"/>
      <c r="AD545" s="11"/>
      <c r="AF545" s="11"/>
      <c r="AG545" s="11"/>
      <c r="AH545" s="11"/>
      <c r="AI545" s="11"/>
      <c r="AJ545" s="11"/>
      <c r="AK545" s="11"/>
      <c r="AM545" s="11"/>
      <c r="AO545" s="11"/>
      <c r="AP545" s="11"/>
      <c r="AQ545" s="11"/>
      <c r="AR545" s="11"/>
      <c r="AS545" s="11"/>
      <c r="AT545" s="11"/>
      <c r="AU545" s="11"/>
      <c r="AV545" s="11"/>
      <c r="AX545" s="11"/>
      <c r="AY545" s="11"/>
      <c r="AZ545" s="11"/>
      <c r="BB545" s="11"/>
      <c r="BD545" s="11"/>
      <c r="BE545" s="11"/>
      <c r="BF545" s="11"/>
      <c r="BH545" s="11"/>
      <c r="BI545" s="11"/>
      <c r="BJ545" s="11"/>
      <c r="BL545" s="11"/>
      <c r="BM545" s="11"/>
      <c r="BN545" s="11"/>
      <c r="BP545" s="11"/>
      <c r="BR545" s="11"/>
      <c r="BS545" s="11"/>
      <c r="BT545" s="11"/>
      <c r="BV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K545" s="11"/>
      <c r="CL545" s="11"/>
      <c r="CM545" s="11"/>
      <c r="CN545" s="11"/>
    </row>
    <row r="546" spans="1:92" ht="13.5">
      <c r="A546" s="13"/>
      <c r="B546" s="13"/>
      <c r="C546" s="11"/>
      <c r="D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T546" s="12"/>
      <c r="U546" s="11"/>
      <c r="W546" s="11"/>
      <c r="X546" s="11"/>
      <c r="Z546" s="11"/>
      <c r="AA546" s="11"/>
      <c r="AC546" s="11"/>
      <c r="AD546" s="11"/>
      <c r="AF546" s="11"/>
      <c r="AG546" s="11"/>
      <c r="AH546" s="11"/>
      <c r="AI546" s="11"/>
      <c r="AJ546" s="11"/>
      <c r="AK546" s="11"/>
      <c r="AM546" s="11"/>
      <c r="AO546" s="11"/>
      <c r="AP546" s="11"/>
      <c r="AQ546" s="11"/>
      <c r="AR546" s="11"/>
      <c r="AS546" s="11"/>
      <c r="AT546" s="11"/>
      <c r="AU546" s="11"/>
      <c r="AV546" s="11"/>
      <c r="AX546" s="11"/>
      <c r="AY546" s="11"/>
      <c r="AZ546" s="11"/>
      <c r="BB546" s="11"/>
      <c r="BD546" s="11"/>
      <c r="BE546" s="11"/>
      <c r="BF546" s="11"/>
      <c r="BH546" s="11"/>
      <c r="BI546" s="11"/>
      <c r="BJ546" s="11"/>
      <c r="BL546" s="11"/>
      <c r="BM546" s="11"/>
      <c r="BN546" s="11"/>
      <c r="BP546" s="11"/>
      <c r="BR546" s="11"/>
      <c r="BS546" s="11"/>
      <c r="BT546" s="11"/>
      <c r="BV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K546" s="11"/>
      <c r="CL546" s="11"/>
      <c r="CM546" s="11"/>
      <c r="CN546" s="11"/>
    </row>
    <row r="547" spans="1:92" ht="13.5">
      <c r="A547" s="13"/>
      <c r="B547" s="13"/>
      <c r="C547" s="11"/>
      <c r="D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T547" s="12"/>
      <c r="U547" s="11"/>
      <c r="W547" s="11"/>
      <c r="X547" s="11"/>
      <c r="Z547" s="11"/>
      <c r="AA547" s="11"/>
      <c r="AC547" s="11"/>
      <c r="AD547" s="11"/>
      <c r="AF547" s="11"/>
      <c r="AG547" s="11"/>
      <c r="AH547" s="11"/>
      <c r="AI547" s="11"/>
      <c r="AJ547" s="11"/>
      <c r="AK547" s="11"/>
      <c r="AM547" s="11"/>
      <c r="AO547" s="11"/>
      <c r="AP547" s="11"/>
      <c r="AQ547" s="11"/>
      <c r="AR547" s="11"/>
      <c r="AS547" s="11"/>
      <c r="AT547" s="11"/>
      <c r="AU547" s="11"/>
      <c r="AV547" s="11"/>
      <c r="AX547" s="11"/>
      <c r="AY547" s="11"/>
      <c r="AZ547" s="11"/>
      <c r="BB547" s="11"/>
      <c r="BD547" s="11"/>
      <c r="BE547" s="11"/>
      <c r="BF547" s="11"/>
      <c r="BH547" s="11"/>
      <c r="BI547" s="11"/>
      <c r="BJ547" s="11"/>
      <c r="BL547" s="11"/>
      <c r="BM547" s="11"/>
      <c r="BN547" s="11"/>
      <c r="BP547" s="11"/>
      <c r="BR547" s="11"/>
      <c r="BS547" s="11"/>
      <c r="BT547" s="11"/>
      <c r="BV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K547" s="11"/>
      <c r="CL547" s="11"/>
      <c r="CM547" s="11"/>
      <c r="CN547" s="11"/>
    </row>
    <row r="548" spans="1:92" ht="13.5">
      <c r="A548" s="13"/>
      <c r="B548" s="13"/>
      <c r="C548" s="11"/>
      <c r="D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T548" s="12"/>
      <c r="U548" s="11"/>
      <c r="W548" s="11"/>
      <c r="X548" s="11"/>
      <c r="Z548" s="11"/>
      <c r="AA548" s="11"/>
      <c r="AC548" s="11"/>
      <c r="AD548" s="11"/>
      <c r="AF548" s="11"/>
      <c r="AG548" s="11"/>
      <c r="AH548" s="11"/>
      <c r="AI548" s="11"/>
      <c r="AJ548" s="11"/>
      <c r="AK548" s="11"/>
      <c r="AM548" s="11"/>
      <c r="AO548" s="11"/>
      <c r="AP548" s="11"/>
      <c r="AQ548" s="11"/>
      <c r="AR548" s="11"/>
      <c r="AS548" s="11"/>
      <c r="AT548" s="11"/>
      <c r="AU548" s="11"/>
      <c r="AV548" s="11"/>
      <c r="AX548" s="11"/>
      <c r="AY548" s="11"/>
      <c r="AZ548" s="11"/>
      <c r="BB548" s="11"/>
      <c r="BD548" s="11"/>
      <c r="BE548" s="11"/>
      <c r="BF548" s="11"/>
      <c r="BH548" s="11"/>
      <c r="BI548" s="11"/>
      <c r="BJ548" s="11"/>
      <c r="BL548" s="11"/>
      <c r="BM548" s="11"/>
      <c r="BN548" s="11"/>
      <c r="BP548" s="11"/>
      <c r="BR548" s="11"/>
      <c r="BS548" s="11"/>
      <c r="BT548" s="11"/>
      <c r="BV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K548" s="11"/>
      <c r="CL548" s="11"/>
      <c r="CM548" s="11"/>
      <c r="CN548" s="11"/>
    </row>
    <row r="549" spans="1:92" ht="13.5">
      <c r="A549" s="13"/>
      <c r="B549" s="13"/>
      <c r="C549" s="11"/>
      <c r="D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T549" s="12"/>
      <c r="U549" s="11"/>
      <c r="W549" s="11"/>
      <c r="X549" s="11"/>
      <c r="Z549" s="11"/>
      <c r="AA549" s="11"/>
      <c r="AC549" s="11"/>
      <c r="AD549" s="11"/>
      <c r="AF549" s="11"/>
      <c r="AG549" s="11"/>
      <c r="AH549" s="11"/>
      <c r="AI549" s="11"/>
      <c r="AJ549" s="11"/>
      <c r="AK549" s="11"/>
      <c r="AM549" s="11"/>
      <c r="AO549" s="11"/>
      <c r="AP549" s="11"/>
      <c r="AQ549" s="11"/>
      <c r="AR549" s="11"/>
      <c r="AS549" s="11"/>
      <c r="AT549" s="11"/>
      <c r="AU549" s="11"/>
      <c r="AV549" s="11"/>
      <c r="AX549" s="11"/>
      <c r="AY549" s="11"/>
      <c r="AZ549" s="11"/>
      <c r="BB549" s="11"/>
      <c r="BD549" s="11"/>
      <c r="BE549" s="11"/>
      <c r="BF549" s="11"/>
      <c r="BH549" s="11"/>
      <c r="BI549" s="11"/>
      <c r="BJ549" s="11"/>
      <c r="BL549" s="11"/>
      <c r="BM549" s="11"/>
      <c r="BN549" s="11"/>
      <c r="BP549" s="11"/>
      <c r="BR549" s="11"/>
      <c r="BS549" s="11"/>
      <c r="BT549" s="11"/>
      <c r="BV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K549" s="11"/>
      <c r="CL549" s="11"/>
      <c r="CM549" s="11"/>
      <c r="CN549" s="11"/>
    </row>
    <row r="550" spans="1:92" ht="13.5">
      <c r="A550" s="13"/>
      <c r="B550" s="13"/>
      <c r="C550" s="11"/>
      <c r="D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T550" s="12"/>
      <c r="U550" s="11"/>
      <c r="W550" s="11"/>
      <c r="X550" s="11"/>
      <c r="Z550" s="11"/>
      <c r="AA550" s="11"/>
      <c r="AC550" s="11"/>
      <c r="AD550" s="11"/>
      <c r="AF550" s="11"/>
      <c r="AG550" s="11"/>
      <c r="AH550" s="11"/>
      <c r="AI550" s="11"/>
      <c r="AJ550" s="11"/>
      <c r="AK550" s="11"/>
      <c r="AM550" s="11"/>
      <c r="AO550" s="11"/>
      <c r="AP550" s="11"/>
      <c r="AQ550" s="11"/>
      <c r="AR550" s="11"/>
      <c r="AS550" s="11"/>
      <c r="AT550" s="11"/>
      <c r="AU550" s="11"/>
      <c r="AV550" s="11"/>
      <c r="AX550" s="11"/>
      <c r="AY550" s="11"/>
      <c r="AZ550" s="11"/>
      <c r="BB550" s="11"/>
      <c r="BD550" s="11"/>
      <c r="BE550" s="11"/>
      <c r="BF550" s="11"/>
      <c r="BH550" s="11"/>
      <c r="BI550" s="11"/>
      <c r="BJ550" s="11"/>
      <c r="BL550" s="11"/>
      <c r="BM550" s="11"/>
      <c r="BN550" s="11"/>
      <c r="BP550" s="11"/>
      <c r="BR550" s="11"/>
      <c r="BS550" s="11"/>
      <c r="BT550" s="11"/>
      <c r="BV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K550" s="11"/>
      <c r="CL550" s="11"/>
      <c r="CM550" s="11"/>
      <c r="CN550" s="11"/>
    </row>
    <row r="551" spans="1:92" ht="13.5">
      <c r="A551" s="13"/>
      <c r="B551" s="13"/>
      <c r="C551" s="11"/>
      <c r="D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T551" s="12"/>
      <c r="U551" s="11"/>
      <c r="W551" s="11"/>
      <c r="X551" s="11"/>
      <c r="Z551" s="11"/>
      <c r="AA551" s="11"/>
      <c r="AC551" s="11"/>
      <c r="AD551" s="11"/>
      <c r="AF551" s="11"/>
      <c r="AG551" s="11"/>
      <c r="AH551" s="11"/>
      <c r="AI551" s="11"/>
      <c r="AJ551" s="11"/>
      <c r="AK551" s="11"/>
      <c r="AM551" s="11"/>
      <c r="AO551" s="11"/>
      <c r="AP551" s="11"/>
      <c r="AQ551" s="11"/>
      <c r="AR551" s="11"/>
      <c r="AS551" s="11"/>
      <c r="AT551" s="11"/>
      <c r="AU551" s="11"/>
      <c r="AV551" s="11"/>
      <c r="AX551" s="11"/>
      <c r="AY551" s="11"/>
      <c r="AZ551" s="11"/>
      <c r="BB551" s="11"/>
      <c r="BD551" s="11"/>
      <c r="BE551" s="11"/>
      <c r="BF551" s="11"/>
      <c r="BH551" s="11"/>
      <c r="BI551" s="11"/>
      <c r="BJ551" s="11"/>
      <c r="BL551" s="11"/>
      <c r="BM551" s="11"/>
      <c r="BN551" s="11"/>
      <c r="BP551" s="11"/>
      <c r="BR551" s="11"/>
      <c r="BS551" s="11"/>
      <c r="BT551" s="11"/>
      <c r="BV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K551" s="11"/>
      <c r="CL551" s="11"/>
      <c r="CM551" s="11"/>
      <c r="CN551" s="11"/>
    </row>
    <row r="552" spans="1:92" ht="13.5">
      <c r="A552" s="13"/>
      <c r="B552" s="13"/>
      <c r="C552" s="11"/>
      <c r="D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T552" s="12"/>
      <c r="U552" s="11"/>
      <c r="W552" s="11"/>
      <c r="X552" s="11"/>
      <c r="Z552" s="11"/>
      <c r="AA552" s="11"/>
      <c r="AC552" s="11"/>
      <c r="AD552" s="11"/>
      <c r="AF552" s="11"/>
      <c r="AG552" s="11"/>
      <c r="AH552" s="11"/>
      <c r="AI552" s="11"/>
      <c r="AJ552" s="11"/>
      <c r="AK552" s="11"/>
      <c r="AM552" s="11"/>
      <c r="AO552" s="11"/>
      <c r="AP552" s="11"/>
      <c r="AQ552" s="11"/>
      <c r="AR552" s="11"/>
      <c r="AS552" s="11"/>
      <c r="AT552" s="11"/>
      <c r="AU552" s="11"/>
      <c r="AV552" s="11"/>
      <c r="AX552" s="11"/>
      <c r="AY552" s="11"/>
      <c r="AZ552" s="11"/>
      <c r="BB552" s="11"/>
      <c r="BD552" s="11"/>
      <c r="BE552" s="11"/>
      <c r="BF552" s="11"/>
      <c r="BH552" s="11"/>
      <c r="BI552" s="11"/>
      <c r="BJ552" s="11"/>
      <c r="BL552" s="11"/>
      <c r="BM552" s="11"/>
      <c r="BN552" s="11"/>
      <c r="BP552" s="11"/>
      <c r="BR552" s="11"/>
      <c r="BS552" s="11"/>
      <c r="BT552" s="11"/>
      <c r="BV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K552" s="11"/>
      <c r="CL552" s="11"/>
      <c r="CM552" s="11"/>
      <c r="CN552" s="11"/>
    </row>
    <row r="553" spans="1:92" ht="13.5">
      <c r="AP553" s="11"/>
    </row>
    <row r="554" spans="1:92" ht="13.5">
      <c r="AP554" s="11"/>
    </row>
    <row r="555" spans="1:92" ht="13.5">
      <c r="AP555" s="11"/>
    </row>
    <row r="556" spans="1:92" ht="13.5">
      <c r="AP556" s="11"/>
    </row>
    <row r="557" spans="1:92" ht="13.5">
      <c r="AP557" s="11"/>
    </row>
    <row r="558" spans="1:92" ht="13.5"/>
    <row r="559" spans="1:92" ht="13.5"/>
    <row r="560" spans="1:92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</sheetData>
  <mergeCells count="57">
    <mergeCell ref="CL5:CL8"/>
    <mergeCell ref="CM5:CN7"/>
    <mergeCell ref="CJ6:CK7"/>
    <mergeCell ref="C1:S1"/>
    <mergeCell ref="C2:S2"/>
    <mergeCell ref="C3:S3"/>
    <mergeCell ref="T4:U4"/>
    <mergeCell ref="A5:A8"/>
    <mergeCell ref="B5:B8"/>
    <mergeCell ref="C5:C8"/>
    <mergeCell ref="D5:D8"/>
    <mergeCell ref="F5:H7"/>
    <mergeCell ref="I5:J7"/>
    <mergeCell ref="K5:L7"/>
    <mergeCell ref="M5:O7"/>
    <mergeCell ref="P5:BV5"/>
    <mergeCell ref="AJ7:AK7"/>
    <mergeCell ref="AL7:AM7"/>
    <mergeCell ref="AN7:AO7"/>
    <mergeCell ref="CB6:CC7"/>
    <mergeCell ref="CD6:CE7"/>
    <mergeCell ref="CF6:CG7"/>
    <mergeCell ref="CH6:CI7"/>
    <mergeCell ref="P7:R7"/>
    <mergeCell ref="S7:U7"/>
    <mergeCell ref="V7:X7"/>
    <mergeCell ref="Y7:AA7"/>
    <mergeCell ref="AB7:AD7"/>
    <mergeCell ref="BW5:BW8"/>
    <mergeCell ref="BX5:BY7"/>
    <mergeCell ref="BZ5:CK5"/>
    <mergeCell ref="BK6:BP6"/>
    <mergeCell ref="BQ6:BR7"/>
    <mergeCell ref="BS6:BT7"/>
    <mergeCell ref="BU6:BV7"/>
    <mergeCell ref="BZ6:CA7"/>
    <mergeCell ref="P6:AI6"/>
    <mergeCell ref="AJ6:AQ6"/>
    <mergeCell ref="AR6:AS7"/>
    <mergeCell ref="AT6:BD6"/>
    <mergeCell ref="BE6:BJ6"/>
    <mergeCell ref="BI7:BJ7"/>
    <mergeCell ref="BK7:BL7"/>
    <mergeCell ref="BM7:BN7"/>
    <mergeCell ref="BO7:BP7"/>
    <mergeCell ref="A34:B34"/>
    <mergeCell ref="E5:E8"/>
    <mergeCell ref="AY7:AZ7"/>
    <mergeCell ref="BA7:BB7"/>
    <mergeCell ref="BC7:BD7"/>
    <mergeCell ref="BE7:BF7"/>
    <mergeCell ref="BG7:BH7"/>
    <mergeCell ref="AE7:AG7"/>
    <mergeCell ref="AH7:AI7"/>
    <mergeCell ref="AP7:AQ7"/>
    <mergeCell ref="AT7:AV7"/>
    <mergeCell ref="AW7:AX7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tabSelected="1" topLeftCell="A7" workbookViewId="0">
      <selection activeCell="E34" sqref="E34"/>
    </sheetView>
  </sheetViews>
  <sheetFormatPr defaultColWidth="7.7109375" defaultRowHeight="12.75"/>
  <cols>
    <col min="1" max="1" width="3.28515625" style="164" customWidth="1"/>
    <col min="2" max="2" width="9.7109375" style="165" customWidth="1"/>
    <col min="3" max="3" width="8.85546875" style="165" customWidth="1"/>
    <col min="4" max="4" width="8.42578125" style="165" customWidth="1"/>
    <col min="5" max="5" width="7.7109375" style="165"/>
    <col min="6" max="6" width="8.7109375" style="165" customWidth="1"/>
    <col min="7" max="7" width="7.7109375" style="165"/>
    <col min="8" max="8" width="8.5703125" style="165" customWidth="1"/>
    <col min="9" max="9" width="7.7109375" style="165"/>
    <col min="10" max="10" width="7.7109375" style="164"/>
    <col min="11" max="11" width="8.42578125" style="165" customWidth="1"/>
    <col min="12" max="12" width="8.140625" style="165" customWidth="1"/>
    <col min="13" max="13" width="7.7109375" style="165"/>
    <col min="14" max="15" width="7.7109375" style="164"/>
    <col min="16" max="16" width="9" style="164" customWidth="1"/>
    <col min="17" max="18" width="7.7109375" style="164"/>
    <col min="19" max="19" width="1" style="164" customWidth="1"/>
    <col min="20" max="16384" width="7.7109375" style="165"/>
  </cols>
  <sheetData>
    <row r="1" spans="1:19" ht="19.5" customHeight="1">
      <c r="C1" s="163" t="s">
        <v>81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6"/>
      <c r="R1" s="166"/>
      <c r="S1" s="166"/>
    </row>
    <row r="2" spans="1:19" ht="18" customHeight="1">
      <c r="C2" s="163" t="s">
        <v>92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6"/>
      <c r="R2" s="166"/>
      <c r="S2" s="166"/>
    </row>
    <row r="3" spans="1:19" ht="14.25" customHeight="1">
      <c r="Q3" s="164" t="s">
        <v>2</v>
      </c>
    </row>
    <row r="4" spans="1:19" ht="57" customHeight="1">
      <c r="A4" s="167" t="s">
        <v>69</v>
      </c>
      <c r="B4" s="167" t="s">
        <v>3</v>
      </c>
      <c r="C4" s="168" t="s">
        <v>82</v>
      </c>
      <c r="D4" s="169"/>
      <c r="E4" s="170"/>
      <c r="F4" s="171" t="s">
        <v>93</v>
      </c>
      <c r="G4" s="171" t="s">
        <v>94</v>
      </c>
      <c r="H4" s="171" t="s">
        <v>83</v>
      </c>
      <c r="I4" s="171" t="s">
        <v>85</v>
      </c>
      <c r="J4" s="171" t="s">
        <v>95</v>
      </c>
      <c r="K4" s="168" t="s">
        <v>26</v>
      </c>
      <c r="L4" s="169"/>
      <c r="M4" s="170"/>
      <c r="N4" s="171" t="s">
        <v>96</v>
      </c>
      <c r="O4" s="171" t="s">
        <v>97</v>
      </c>
      <c r="P4" s="171" t="s">
        <v>83</v>
      </c>
      <c r="Q4" s="171" t="s">
        <v>86</v>
      </c>
      <c r="R4" s="171" t="s">
        <v>98</v>
      </c>
      <c r="S4" s="172"/>
    </row>
    <row r="5" spans="1:19" ht="28.5" customHeight="1">
      <c r="A5" s="173"/>
      <c r="B5" s="173"/>
      <c r="C5" s="174" t="s">
        <v>84</v>
      </c>
      <c r="D5" s="174" t="s">
        <v>43</v>
      </c>
      <c r="E5" s="174" t="s">
        <v>44</v>
      </c>
      <c r="F5" s="171"/>
      <c r="G5" s="171"/>
      <c r="H5" s="171"/>
      <c r="I5" s="171"/>
      <c r="J5" s="171"/>
      <c r="K5" s="174" t="s">
        <v>84</v>
      </c>
      <c r="L5" s="174" t="s">
        <v>43</v>
      </c>
      <c r="M5" s="174" t="s">
        <v>44</v>
      </c>
      <c r="N5" s="171"/>
      <c r="O5" s="171"/>
      <c r="P5" s="171"/>
      <c r="Q5" s="171"/>
      <c r="R5" s="171"/>
      <c r="S5" s="175"/>
    </row>
    <row r="6" spans="1:19" ht="7.5" customHeight="1">
      <c r="A6" s="173"/>
      <c r="B6" s="173"/>
      <c r="C6" s="174"/>
      <c r="D6" s="174"/>
      <c r="E6" s="174"/>
      <c r="F6" s="171"/>
      <c r="G6" s="171"/>
      <c r="H6" s="171"/>
      <c r="I6" s="171"/>
      <c r="J6" s="171"/>
      <c r="K6" s="174"/>
      <c r="L6" s="174"/>
      <c r="M6" s="174"/>
      <c r="N6" s="171"/>
      <c r="O6" s="171"/>
      <c r="P6" s="171"/>
      <c r="Q6" s="171"/>
      <c r="R6" s="171"/>
      <c r="S6" s="175"/>
    </row>
    <row r="7" spans="1:19">
      <c r="A7" s="176"/>
      <c r="B7" s="176"/>
      <c r="C7" s="177">
        <v>1</v>
      </c>
      <c r="D7" s="177">
        <v>3</v>
      </c>
      <c r="E7" s="177">
        <v>4</v>
      </c>
      <c r="F7" s="177">
        <v>5</v>
      </c>
      <c r="G7" s="177"/>
      <c r="H7" s="177">
        <v>6</v>
      </c>
      <c r="I7" s="177">
        <v>7</v>
      </c>
      <c r="J7" s="177">
        <v>8</v>
      </c>
      <c r="K7" s="177">
        <v>9</v>
      </c>
      <c r="L7" s="177">
        <v>11</v>
      </c>
      <c r="M7" s="177">
        <v>12</v>
      </c>
      <c r="N7" s="177">
        <v>13</v>
      </c>
      <c r="O7" s="177"/>
      <c r="P7" s="177">
        <v>14</v>
      </c>
      <c r="Q7" s="177">
        <v>15</v>
      </c>
      <c r="R7" s="177">
        <v>16</v>
      </c>
      <c r="S7" s="178"/>
    </row>
    <row r="8" spans="1:19" ht="13.5" customHeight="1">
      <c r="A8" s="179">
        <v>1</v>
      </c>
      <c r="B8" s="180" t="s">
        <v>76</v>
      </c>
      <c r="C8" s="181">
        <f>'2017տարեկան'!P10</f>
        <v>82082.100000000006</v>
      </c>
      <c r="D8" s="181">
        <f>'2017տարեկան'!Q10</f>
        <v>83959.597000000009</v>
      </c>
      <c r="E8" s="181">
        <f>D8/C8*100</f>
        <v>102.28734035800741</v>
      </c>
      <c r="F8" s="182">
        <v>43008.1</v>
      </c>
      <c r="G8" s="182">
        <v>42782.5</v>
      </c>
      <c r="H8" s="182">
        <v>16639.400000000001</v>
      </c>
      <c r="I8" s="181">
        <v>15000</v>
      </c>
      <c r="J8" s="181">
        <v>15118.6</v>
      </c>
      <c r="K8" s="181">
        <f>'2017տարեկան'!V10</f>
        <v>32639</v>
      </c>
      <c r="L8" s="181">
        <f>'2017տարեկան'!W10</f>
        <v>28591.14</v>
      </c>
      <c r="M8" s="181">
        <f>L8/K8*100</f>
        <v>87.598088176721106</v>
      </c>
      <c r="N8" s="182">
        <v>61875</v>
      </c>
      <c r="O8" s="182">
        <v>66552.100000000006</v>
      </c>
      <c r="P8" s="182">
        <v>32646.5</v>
      </c>
      <c r="Q8" s="183">
        <v>8000</v>
      </c>
      <c r="R8" s="184">
        <v>7585.5</v>
      </c>
      <c r="S8" s="185"/>
    </row>
    <row r="9" spans="1:19" ht="13.5" customHeight="1">
      <c r="A9" s="179">
        <v>2</v>
      </c>
      <c r="B9" s="180" t="s">
        <v>77</v>
      </c>
      <c r="C9" s="181">
        <f>'2017տարեկան'!P11</f>
        <v>53441.2</v>
      </c>
      <c r="D9" s="181">
        <f>'2017տարեկան'!Q11</f>
        <v>58282.953999999998</v>
      </c>
      <c r="E9" s="181">
        <f t="shared" ref="E9:E30" si="0">D9/C9*100</f>
        <v>109.05996497084647</v>
      </c>
      <c r="F9" s="182">
        <v>25243.599999999999</v>
      </c>
      <c r="G9" s="182">
        <v>30246.1</v>
      </c>
      <c r="H9" s="182">
        <v>12081.2</v>
      </c>
      <c r="I9" s="186">
        <v>0</v>
      </c>
      <c r="J9" s="186">
        <v>3591.5</v>
      </c>
      <c r="K9" s="181">
        <f>'2017տարեկան'!V11</f>
        <v>48582.9</v>
      </c>
      <c r="L9" s="181">
        <f>'2017տարեկան'!W11</f>
        <v>42365.644999999997</v>
      </c>
      <c r="M9" s="181">
        <f t="shared" ref="M9:M32" si="1">L9/K9*100</f>
        <v>87.202791517179904</v>
      </c>
      <c r="N9" s="182">
        <v>109340.9</v>
      </c>
      <c r="O9" s="182">
        <v>178871.3</v>
      </c>
      <c r="P9" s="182">
        <v>50572.3</v>
      </c>
      <c r="Q9" s="186">
        <v>0</v>
      </c>
      <c r="R9" s="186">
        <v>1199.4000000000001</v>
      </c>
      <c r="S9" s="187"/>
    </row>
    <row r="10" spans="1:19">
      <c r="A10" s="179">
        <v>3</v>
      </c>
      <c r="B10" s="188" t="s">
        <v>78</v>
      </c>
      <c r="C10" s="181">
        <f>'2017տարեկան'!P12</f>
        <v>43560.3</v>
      </c>
      <c r="D10" s="181">
        <f>'2017տարեկան'!Q12</f>
        <v>44974.391100000001</v>
      </c>
      <c r="E10" s="181">
        <f t="shared" si="0"/>
        <v>103.24628411650056</v>
      </c>
      <c r="F10" s="182">
        <v>31600</v>
      </c>
      <c r="G10" s="182">
        <v>32228.5</v>
      </c>
      <c r="H10" s="182">
        <v>10500</v>
      </c>
      <c r="I10" s="189">
        <v>0</v>
      </c>
      <c r="J10" s="189">
        <v>0</v>
      </c>
      <c r="K10" s="181">
        <f>'2017տարեկան'!V12</f>
        <v>18000</v>
      </c>
      <c r="L10" s="181">
        <f>'2017տարեկան'!W12</f>
        <v>18400.995800000001</v>
      </c>
      <c r="M10" s="181">
        <f t="shared" si="1"/>
        <v>102.22775444444446</v>
      </c>
      <c r="N10" s="182">
        <v>73000</v>
      </c>
      <c r="O10" s="182">
        <v>69434.8</v>
      </c>
      <c r="P10" s="182">
        <v>37000</v>
      </c>
      <c r="Q10" s="189">
        <v>0</v>
      </c>
      <c r="R10" s="190">
        <v>248</v>
      </c>
      <c r="S10" s="187"/>
    </row>
    <row r="11" spans="1:19">
      <c r="A11" s="179">
        <v>4</v>
      </c>
      <c r="B11" s="188" t="s">
        <v>79</v>
      </c>
      <c r="C11" s="181">
        <f>'2017տարեկան'!P13</f>
        <v>20843.099999999999</v>
      </c>
      <c r="D11" s="181">
        <f>'2017տարեկան'!Q13</f>
        <v>25586.587</v>
      </c>
      <c r="E11" s="181">
        <f t="shared" si="0"/>
        <v>122.75806861743214</v>
      </c>
      <c r="F11" s="182">
        <v>25364.6</v>
      </c>
      <c r="G11" s="182">
        <v>24925</v>
      </c>
      <c r="H11" s="182">
        <v>14391.2</v>
      </c>
      <c r="I11" s="186">
        <v>0</v>
      </c>
      <c r="J11" s="186">
        <v>1840</v>
      </c>
      <c r="K11" s="181">
        <f>'2017տարեկան'!V13</f>
        <v>29231.599999999999</v>
      </c>
      <c r="L11" s="181">
        <f>'2017տարեկան'!W13</f>
        <v>26783.679800000002</v>
      </c>
      <c r="M11" s="181">
        <f t="shared" si="1"/>
        <v>91.625774162208032</v>
      </c>
      <c r="N11" s="182">
        <v>205491.7</v>
      </c>
      <c r="O11" s="182">
        <v>201902.7</v>
      </c>
      <c r="P11" s="182">
        <v>122949.2</v>
      </c>
      <c r="Q11" s="191">
        <v>0</v>
      </c>
      <c r="R11" s="191">
        <v>4056.3</v>
      </c>
      <c r="S11" s="192"/>
    </row>
    <row r="12" spans="1:19">
      <c r="A12" s="179">
        <v>5</v>
      </c>
      <c r="B12" s="188" t="s">
        <v>68</v>
      </c>
      <c r="C12" s="181">
        <f>'2017տարեկան'!P14</f>
        <v>16534.2</v>
      </c>
      <c r="D12" s="181">
        <f>'2017տարեկան'!Q14</f>
        <v>17371.447</v>
      </c>
      <c r="E12" s="181">
        <f t="shared" si="0"/>
        <v>105.06372851423112</v>
      </c>
      <c r="F12" s="182">
        <v>12431.4</v>
      </c>
      <c r="G12" s="182">
        <v>13150.7</v>
      </c>
      <c r="H12" s="182">
        <v>8153.2</v>
      </c>
      <c r="I12" s="189">
        <v>1814</v>
      </c>
      <c r="J12" s="189">
        <v>2026</v>
      </c>
      <c r="K12" s="181">
        <f>'2017տարեկան'!V14</f>
        <v>6203</v>
      </c>
      <c r="L12" s="181">
        <f>'2017տարեկան'!W14</f>
        <v>4814.5685999999996</v>
      </c>
      <c r="M12" s="181">
        <f t="shared" si="1"/>
        <v>77.616775753667582</v>
      </c>
      <c r="N12" s="182">
        <v>43848.9</v>
      </c>
      <c r="O12" s="182">
        <v>50463</v>
      </c>
      <c r="P12" s="182">
        <v>28417.200000000001</v>
      </c>
      <c r="Q12" s="189">
        <v>233</v>
      </c>
      <c r="R12" s="190">
        <v>233</v>
      </c>
      <c r="S12" s="192"/>
    </row>
    <row r="13" spans="1:19">
      <c r="A13" s="179">
        <v>6</v>
      </c>
      <c r="B13" s="188" t="s">
        <v>74</v>
      </c>
      <c r="C13" s="181">
        <f>'2017տարեկան'!P15</f>
        <v>63500</v>
      </c>
      <c r="D13" s="181">
        <f>'2017տարեկան'!Q15</f>
        <v>61325.018000000004</v>
      </c>
      <c r="E13" s="181">
        <f t="shared" si="0"/>
        <v>96.574831496062998</v>
      </c>
      <c r="F13" s="184">
        <v>114588</v>
      </c>
      <c r="G13" s="184">
        <v>98935</v>
      </c>
      <c r="H13" s="183">
        <v>54207</v>
      </c>
      <c r="I13" s="183">
        <v>0</v>
      </c>
      <c r="J13" s="183">
        <v>0</v>
      </c>
      <c r="K13" s="181">
        <f>'2017տարեկան'!V15</f>
        <v>2800</v>
      </c>
      <c r="L13" s="181">
        <f>'2017տարեկան'!W15</f>
        <v>3010.5994000000001</v>
      </c>
      <c r="M13" s="181">
        <f t="shared" si="1"/>
        <v>107.52140714285714</v>
      </c>
      <c r="N13" s="184">
        <v>18353</v>
      </c>
      <c r="O13" s="184">
        <v>19183.3</v>
      </c>
      <c r="P13" s="183">
        <v>9809</v>
      </c>
      <c r="Q13" s="183">
        <v>0</v>
      </c>
      <c r="R13" s="184">
        <v>0</v>
      </c>
      <c r="S13" s="185"/>
    </row>
    <row r="14" spans="1:19">
      <c r="A14" s="179">
        <v>7</v>
      </c>
      <c r="B14" s="188" t="s">
        <v>46</v>
      </c>
      <c r="C14" s="181">
        <f>'2017տարեկան'!P16</f>
        <v>5377.8609999999999</v>
      </c>
      <c r="D14" s="181">
        <f>'2017տարեկան'!Q16</f>
        <v>5377.8609999999999</v>
      </c>
      <c r="E14" s="181">
        <f t="shared" si="0"/>
        <v>100</v>
      </c>
      <c r="F14" s="182">
        <v>3630.4</v>
      </c>
      <c r="G14" s="182">
        <v>362</v>
      </c>
      <c r="H14" s="182">
        <v>2039.1</v>
      </c>
      <c r="I14" s="183">
        <v>0</v>
      </c>
      <c r="J14" s="183">
        <v>0</v>
      </c>
      <c r="K14" s="181">
        <f>'2017տարեկան'!V16</f>
        <v>0</v>
      </c>
      <c r="L14" s="181">
        <f>'2017տարեկան'!W16</f>
        <v>27.699000000000002</v>
      </c>
      <c r="M14" s="181" t="e">
        <f t="shared" si="1"/>
        <v>#DIV/0!</v>
      </c>
      <c r="N14" s="182">
        <v>0</v>
      </c>
      <c r="O14" s="182">
        <v>0</v>
      </c>
      <c r="P14" s="182">
        <v>0</v>
      </c>
      <c r="Q14" s="183">
        <v>0</v>
      </c>
      <c r="R14" s="184">
        <v>0</v>
      </c>
      <c r="S14" s="185"/>
    </row>
    <row r="15" spans="1:19">
      <c r="A15" s="179">
        <v>8</v>
      </c>
      <c r="B15" s="188" t="s">
        <v>47</v>
      </c>
      <c r="C15" s="181">
        <f>'2017տարեկան'!P17</f>
        <v>1008.5999999999999</v>
      </c>
      <c r="D15" s="181">
        <f>'2017տարեկան'!Q17</f>
        <v>1071.992</v>
      </c>
      <c r="E15" s="181">
        <f t="shared" si="0"/>
        <v>106.28514772952609</v>
      </c>
      <c r="F15" s="182">
        <v>31.8</v>
      </c>
      <c r="G15" s="182">
        <v>72.7</v>
      </c>
      <c r="H15" s="182">
        <v>0</v>
      </c>
      <c r="I15" s="183">
        <v>0</v>
      </c>
      <c r="J15" s="183">
        <v>0</v>
      </c>
      <c r="K15" s="181">
        <f>'2017տարեկան'!V17</f>
        <v>1998.1</v>
      </c>
      <c r="L15" s="181">
        <f>'2017տարեկան'!W17</f>
        <v>1939.8119999999999</v>
      </c>
      <c r="M15" s="181">
        <f t="shared" si="1"/>
        <v>97.082828687252885</v>
      </c>
      <c r="N15" s="182">
        <v>223.5</v>
      </c>
      <c r="O15" s="182">
        <v>158.69999999999999</v>
      </c>
      <c r="P15" s="182">
        <v>0</v>
      </c>
      <c r="Q15" s="183">
        <v>223.5</v>
      </c>
      <c r="R15" s="184">
        <v>84.5</v>
      </c>
      <c r="S15" s="185"/>
    </row>
    <row r="16" spans="1:19">
      <c r="A16" s="179">
        <v>9</v>
      </c>
      <c r="B16" s="188" t="s">
        <v>48</v>
      </c>
      <c r="C16" s="181">
        <f>'2017տարեկան'!P18</f>
        <v>630.70000000000005</v>
      </c>
      <c r="D16" s="181">
        <f>'2017տարեկան'!Q18</f>
        <v>652.20600000000002</v>
      </c>
      <c r="E16" s="181">
        <f t="shared" si="0"/>
        <v>103.40986205803075</v>
      </c>
      <c r="F16" s="182">
        <v>206.7</v>
      </c>
      <c r="G16" s="182">
        <v>109.8</v>
      </c>
      <c r="H16" s="182">
        <v>62.7</v>
      </c>
      <c r="I16" s="183">
        <v>0</v>
      </c>
      <c r="J16" s="183">
        <v>90</v>
      </c>
      <c r="K16" s="181">
        <f>'2017տարեկան'!V18</f>
        <v>100</v>
      </c>
      <c r="L16" s="181">
        <f>'2017տարեկան'!W18</f>
        <v>99</v>
      </c>
      <c r="M16" s="181">
        <f t="shared" si="1"/>
        <v>99</v>
      </c>
      <c r="N16" s="182">
        <v>0</v>
      </c>
      <c r="O16" s="182">
        <v>0</v>
      </c>
      <c r="P16" s="182">
        <v>0</v>
      </c>
      <c r="Q16" s="184">
        <v>0</v>
      </c>
      <c r="R16" s="184">
        <v>0</v>
      </c>
      <c r="S16" s="185"/>
    </row>
    <row r="17" spans="1:19">
      <c r="A17" s="179">
        <v>10</v>
      </c>
      <c r="B17" s="188" t="s">
        <v>49</v>
      </c>
      <c r="C17" s="181">
        <f>'2017տարեկան'!P19</f>
        <v>4900.3999999999996</v>
      </c>
      <c r="D17" s="181">
        <f>'2017տարեկան'!Q19</f>
        <v>5318.6289999999999</v>
      </c>
      <c r="E17" s="181">
        <f t="shared" si="0"/>
        <v>108.5345890131418</v>
      </c>
      <c r="F17" s="182">
        <v>3212.9</v>
      </c>
      <c r="G17" s="182">
        <v>1421.8</v>
      </c>
      <c r="H17" s="182">
        <v>749.6</v>
      </c>
      <c r="I17" s="183">
        <v>0</v>
      </c>
      <c r="J17" s="183">
        <v>0</v>
      </c>
      <c r="K17" s="181">
        <f>'2017տարեկան'!V19</f>
        <v>4349.6000000000004</v>
      </c>
      <c r="L17" s="181">
        <f>'2017տարեկան'!W19</f>
        <v>4350.7359999999999</v>
      </c>
      <c r="M17" s="181">
        <f t="shared" si="1"/>
        <v>100.02611734412359</v>
      </c>
      <c r="N17" s="182">
        <v>12291.1</v>
      </c>
      <c r="O17" s="182">
        <v>12361.4</v>
      </c>
      <c r="P17" s="182">
        <v>7899.6</v>
      </c>
      <c r="Q17" s="184">
        <v>0</v>
      </c>
      <c r="R17" s="184">
        <v>0</v>
      </c>
      <c r="S17" s="185"/>
    </row>
    <row r="18" spans="1:19">
      <c r="A18" s="179">
        <v>11</v>
      </c>
      <c r="B18" s="188" t="s">
        <v>50</v>
      </c>
      <c r="C18" s="181">
        <f>'2017տարեկան'!P20</f>
        <v>10700</v>
      </c>
      <c r="D18" s="181">
        <f>'2017տարեկան'!Q20</f>
        <v>10806.059000000001</v>
      </c>
      <c r="E18" s="181">
        <f t="shared" si="0"/>
        <v>100.99120560747666</v>
      </c>
      <c r="F18" s="182">
        <v>7815</v>
      </c>
      <c r="G18" s="182">
        <v>7977.8</v>
      </c>
      <c r="H18" s="182">
        <v>2890.2</v>
      </c>
      <c r="I18" s="181">
        <v>500</v>
      </c>
      <c r="J18" s="193">
        <v>200</v>
      </c>
      <c r="K18" s="181">
        <f>'2017տարեկան'!V20</f>
        <v>10000</v>
      </c>
      <c r="L18" s="181">
        <f>'2017տարեկան'!W20</f>
        <v>6179.8029999999999</v>
      </c>
      <c r="M18" s="181">
        <f t="shared" si="1"/>
        <v>61.798030000000004</v>
      </c>
      <c r="N18" s="182">
        <v>18000</v>
      </c>
      <c r="O18" s="182">
        <v>21068.2</v>
      </c>
      <c r="P18" s="182">
        <v>12391.6</v>
      </c>
      <c r="Q18" s="194" t="s">
        <v>87</v>
      </c>
      <c r="R18" s="184">
        <v>300</v>
      </c>
      <c r="S18" s="195"/>
    </row>
    <row r="19" spans="1:19">
      <c r="A19" s="179">
        <v>12</v>
      </c>
      <c r="B19" s="188" t="s">
        <v>51</v>
      </c>
      <c r="C19" s="181">
        <f>'2017տարեկան'!P21</f>
        <v>1668.4</v>
      </c>
      <c r="D19" s="181">
        <f>'2017տարեկան'!Q21</f>
        <v>1565.251</v>
      </c>
      <c r="E19" s="181">
        <f t="shared" si="0"/>
        <v>93.817489810596982</v>
      </c>
      <c r="F19" s="182">
        <v>600.9</v>
      </c>
      <c r="G19" s="182">
        <v>224</v>
      </c>
      <c r="H19" s="182">
        <v>165.8</v>
      </c>
      <c r="I19" s="181">
        <v>294.10000000000002</v>
      </c>
      <c r="J19" s="193">
        <v>107</v>
      </c>
      <c r="K19" s="181">
        <f>'2017տարեկան'!V21</f>
        <v>480.1</v>
      </c>
      <c r="L19" s="181">
        <f>'2017տարեկան'!W21</f>
        <v>480.31599999999997</v>
      </c>
      <c r="M19" s="181">
        <f t="shared" si="1"/>
        <v>100.04499062695271</v>
      </c>
      <c r="N19" s="182">
        <v>592.70000000000005</v>
      </c>
      <c r="O19" s="182">
        <v>700.6</v>
      </c>
      <c r="P19" s="182">
        <v>607.4</v>
      </c>
      <c r="Q19" s="196">
        <v>420.7</v>
      </c>
      <c r="R19" s="190">
        <v>0</v>
      </c>
      <c r="S19" s="197"/>
    </row>
    <row r="20" spans="1:19">
      <c r="A20" s="179">
        <v>13</v>
      </c>
      <c r="B20" s="188" t="s">
        <v>52</v>
      </c>
      <c r="C20" s="181">
        <f>'2017տարեկան'!P22</f>
        <v>6558.3</v>
      </c>
      <c r="D20" s="181">
        <f>'2017տարեկան'!Q22</f>
        <v>6986.26</v>
      </c>
      <c r="E20" s="181">
        <f t="shared" si="0"/>
        <v>106.52547153988077</v>
      </c>
      <c r="F20" s="182">
        <v>4814.6000000000004</v>
      </c>
      <c r="G20" s="182">
        <v>6579.7</v>
      </c>
      <c r="H20" s="182">
        <v>1710.4</v>
      </c>
      <c r="I20" s="183">
        <v>0</v>
      </c>
      <c r="J20" s="181">
        <v>0</v>
      </c>
      <c r="K20" s="181">
        <f>'2017տարեկան'!V22</f>
        <v>4784.5</v>
      </c>
      <c r="L20" s="181">
        <f>'2017տարեկան'!W22</f>
        <v>5084.2150000000001</v>
      </c>
      <c r="M20" s="181">
        <f t="shared" si="1"/>
        <v>106.26429093949213</v>
      </c>
      <c r="N20" s="182">
        <v>23244.1</v>
      </c>
      <c r="O20" s="182">
        <v>23423.5</v>
      </c>
      <c r="P20" s="182">
        <v>12284.7</v>
      </c>
      <c r="Q20" s="183">
        <v>0</v>
      </c>
      <c r="R20" s="184">
        <v>0</v>
      </c>
      <c r="S20" s="185"/>
    </row>
    <row r="21" spans="1:19">
      <c r="A21" s="179">
        <v>14</v>
      </c>
      <c r="B21" s="188" t="s">
        <v>53</v>
      </c>
      <c r="C21" s="181">
        <f>'2017տարեկան'!P23</f>
        <v>3643.1</v>
      </c>
      <c r="D21" s="181">
        <f>'2017տարեկան'!Q23</f>
        <v>2790.9850000000001</v>
      </c>
      <c r="E21" s="181">
        <f t="shared" si="0"/>
        <v>76.610167165326231</v>
      </c>
      <c r="F21" s="182">
        <v>3162.6</v>
      </c>
      <c r="G21" s="182">
        <v>3625.5</v>
      </c>
      <c r="H21" s="182">
        <v>1717.9</v>
      </c>
      <c r="I21" s="183">
        <v>0</v>
      </c>
      <c r="J21" s="181">
        <v>45.5</v>
      </c>
      <c r="K21" s="181">
        <f>'2017տարեկան'!V23</f>
        <v>2887</v>
      </c>
      <c r="L21" s="181">
        <f>'2017տարեկան'!W23</f>
        <v>2345.8969999999999</v>
      </c>
      <c r="M21" s="181">
        <f t="shared" si="1"/>
        <v>81.257256667821267</v>
      </c>
      <c r="N21" s="182">
        <v>10791.4</v>
      </c>
      <c r="O21" s="182">
        <v>11187.4</v>
      </c>
      <c r="P21" s="182">
        <v>6975.1</v>
      </c>
      <c r="Q21" s="183">
        <v>0</v>
      </c>
      <c r="R21" s="184">
        <v>21.4</v>
      </c>
      <c r="S21" s="185"/>
    </row>
    <row r="22" spans="1:19">
      <c r="A22" s="179">
        <v>15</v>
      </c>
      <c r="B22" s="188" t="s">
        <v>54</v>
      </c>
      <c r="C22" s="181">
        <f>'2017տարեկան'!P24</f>
        <v>1852.3</v>
      </c>
      <c r="D22" s="181">
        <f>'2017տարեկան'!Q24</f>
        <v>1853.6479999999999</v>
      </c>
      <c r="E22" s="181">
        <f t="shared" si="0"/>
        <v>100.07277438859796</v>
      </c>
      <c r="F22" s="182">
        <v>613.29999999999995</v>
      </c>
      <c r="G22" s="182">
        <v>611.1</v>
      </c>
      <c r="H22" s="182">
        <v>344</v>
      </c>
      <c r="I22" s="183">
        <v>0</v>
      </c>
      <c r="J22" s="181">
        <v>0</v>
      </c>
      <c r="K22" s="181">
        <f>'2017տարեկան'!V24</f>
        <v>1338.1</v>
      </c>
      <c r="L22" s="181">
        <f>'2017տարեկան'!W24</f>
        <v>1351.1479999999999</v>
      </c>
      <c r="M22" s="181">
        <f t="shared" si="1"/>
        <v>100.97511396756596</v>
      </c>
      <c r="N22" s="182">
        <v>3204.7</v>
      </c>
      <c r="O22" s="182">
        <v>3765.4</v>
      </c>
      <c r="P22" s="182">
        <v>3059.2</v>
      </c>
      <c r="Q22" s="183">
        <v>0</v>
      </c>
      <c r="R22" s="184">
        <v>0</v>
      </c>
      <c r="S22" s="185"/>
    </row>
    <row r="23" spans="1:19">
      <c r="A23" s="179">
        <v>16</v>
      </c>
      <c r="B23" s="188" t="s">
        <v>55</v>
      </c>
      <c r="C23" s="181">
        <f>'2017տարեկան'!P25</f>
        <v>800</v>
      </c>
      <c r="D23" s="181">
        <f>'2017տարեկան'!Q25</f>
        <v>805.15099999999995</v>
      </c>
      <c r="E23" s="181">
        <f t="shared" si="0"/>
        <v>100.64387500000001</v>
      </c>
      <c r="F23" s="182">
        <v>132.80000000000001</v>
      </c>
      <c r="G23" s="182">
        <v>229.5</v>
      </c>
      <c r="H23" s="182">
        <v>48.5</v>
      </c>
      <c r="I23" s="183">
        <v>67.2</v>
      </c>
      <c r="J23" s="181">
        <v>59.3</v>
      </c>
      <c r="K23" s="181">
        <f>'2017տարեկան'!V25</f>
        <v>3500</v>
      </c>
      <c r="L23" s="181">
        <f>'2017տարեկան'!W25</f>
        <v>3500.1019999999999</v>
      </c>
      <c r="M23" s="181">
        <f t="shared" si="1"/>
        <v>100.00291428571428</v>
      </c>
      <c r="N23" s="182">
        <v>3403.1</v>
      </c>
      <c r="O23" s="182">
        <v>3856.7</v>
      </c>
      <c r="P23" s="182">
        <v>2591.4</v>
      </c>
      <c r="Q23" s="183">
        <v>711</v>
      </c>
      <c r="R23" s="184">
        <v>900</v>
      </c>
      <c r="S23" s="185"/>
    </row>
    <row r="24" spans="1:19">
      <c r="A24" s="179">
        <v>17</v>
      </c>
      <c r="B24" s="188" t="s">
        <v>56</v>
      </c>
      <c r="C24" s="181">
        <f>'2017տարեկան'!P26</f>
        <v>380</v>
      </c>
      <c r="D24" s="181">
        <f>'2017տարեկան'!Q26</f>
        <v>352.55</v>
      </c>
      <c r="E24" s="181">
        <f t="shared" si="0"/>
        <v>92.776315789473685</v>
      </c>
      <c r="F24" s="182">
        <v>96</v>
      </c>
      <c r="G24" s="182">
        <v>135.1</v>
      </c>
      <c r="H24" s="182">
        <v>61.1</v>
      </c>
      <c r="I24" s="184">
        <v>0</v>
      </c>
      <c r="J24" s="181">
        <v>0</v>
      </c>
      <c r="K24" s="181">
        <f>'2017տարեկան'!V26</f>
        <v>596.4</v>
      </c>
      <c r="L24" s="181">
        <f>'2017տարեկան'!W26</f>
        <v>537.05999999999995</v>
      </c>
      <c r="M24" s="181">
        <f t="shared" si="1"/>
        <v>90.050301810865179</v>
      </c>
      <c r="N24" s="182">
        <v>1645</v>
      </c>
      <c r="O24" s="182">
        <v>1783.9</v>
      </c>
      <c r="P24" s="182">
        <v>847.2</v>
      </c>
      <c r="Q24" s="183">
        <v>0</v>
      </c>
      <c r="R24" s="184">
        <v>0</v>
      </c>
      <c r="S24" s="185"/>
    </row>
    <row r="25" spans="1:19">
      <c r="A25" s="179">
        <v>18</v>
      </c>
      <c r="B25" s="188" t="s">
        <v>57</v>
      </c>
      <c r="C25" s="181">
        <f>'2017տարեկան'!P27</f>
        <v>941.6</v>
      </c>
      <c r="D25" s="181">
        <f>'2017տարեկան'!Q27</f>
        <v>811.93399999999997</v>
      </c>
      <c r="E25" s="181">
        <f t="shared" si="0"/>
        <v>86.229184367034833</v>
      </c>
      <c r="F25" s="182">
        <v>767.4</v>
      </c>
      <c r="G25" s="182">
        <v>1139.5</v>
      </c>
      <c r="H25" s="182">
        <v>364.4</v>
      </c>
      <c r="I25" s="184">
        <v>0</v>
      </c>
      <c r="J25" s="181">
        <v>0</v>
      </c>
      <c r="K25" s="181">
        <f>'2017տարեկան'!V27</f>
        <v>1729.7</v>
      </c>
      <c r="L25" s="181">
        <f>'2017տարեկան'!W27</f>
        <v>1677.81</v>
      </c>
      <c r="M25" s="181">
        <f t="shared" si="1"/>
        <v>97.000057813493669</v>
      </c>
      <c r="N25" s="182">
        <v>2528.4</v>
      </c>
      <c r="O25" s="182">
        <v>2449.4</v>
      </c>
      <c r="P25" s="182">
        <v>2173.8000000000002</v>
      </c>
      <c r="Q25" s="183">
        <v>200</v>
      </c>
      <c r="R25" s="184">
        <v>0</v>
      </c>
      <c r="S25" s="185"/>
    </row>
    <row r="26" spans="1:19">
      <c r="A26" s="179">
        <v>19</v>
      </c>
      <c r="B26" s="188" t="s">
        <v>58</v>
      </c>
      <c r="C26" s="181">
        <f>'2017տարեկան'!P28</f>
        <v>2997.6</v>
      </c>
      <c r="D26" s="181">
        <f>'2017տարեկան'!Q28</f>
        <v>2754.402</v>
      </c>
      <c r="E26" s="181">
        <f t="shared" si="0"/>
        <v>91.886909527622109</v>
      </c>
      <c r="F26" s="182">
        <v>1802.6</v>
      </c>
      <c r="G26" s="182">
        <v>3185.3</v>
      </c>
      <c r="H26" s="182">
        <v>794.9</v>
      </c>
      <c r="I26" s="184">
        <v>0</v>
      </c>
      <c r="J26" s="181">
        <v>0</v>
      </c>
      <c r="K26" s="181">
        <f>'2017տարեկան'!V28</f>
        <v>2613.9</v>
      </c>
      <c r="L26" s="181">
        <f>'2017տարեկան'!W28</f>
        <v>2658.8130000000001</v>
      </c>
      <c r="M26" s="181">
        <f t="shared" si="1"/>
        <v>101.71823711695167</v>
      </c>
      <c r="N26" s="182">
        <v>11749.4</v>
      </c>
      <c r="O26" s="182">
        <v>12628.8</v>
      </c>
      <c r="P26" s="182">
        <v>7827.9</v>
      </c>
      <c r="Q26" s="183">
        <v>0</v>
      </c>
      <c r="R26" s="184">
        <v>0</v>
      </c>
      <c r="S26" s="185"/>
    </row>
    <row r="27" spans="1:19" ht="13.5" customHeight="1">
      <c r="A27" s="179">
        <v>20</v>
      </c>
      <c r="B27" s="198" t="s">
        <v>75</v>
      </c>
      <c r="C27" s="181">
        <f>'2017տարեկան'!P29</f>
        <v>631</v>
      </c>
      <c r="D27" s="181">
        <f>'2017տարեկան'!Q29</f>
        <v>603.20800000000008</v>
      </c>
      <c r="E27" s="181">
        <f t="shared" si="0"/>
        <v>95.595562599049146</v>
      </c>
      <c r="F27" s="182">
        <v>554.29999999999995</v>
      </c>
      <c r="G27" s="182">
        <v>1418.6</v>
      </c>
      <c r="H27" s="182">
        <v>345.5</v>
      </c>
      <c r="I27" s="184">
        <v>0</v>
      </c>
      <c r="J27" s="181">
        <v>0</v>
      </c>
      <c r="K27" s="181">
        <f>'2017տարեկան'!V29</f>
        <v>1569.6</v>
      </c>
      <c r="L27" s="181">
        <f>'2017տարեկան'!W29</f>
        <v>1569.8879999999999</v>
      </c>
      <c r="M27" s="181">
        <f t="shared" si="1"/>
        <v>100.01834862385321</v>
      </c>
      <c r="N27" s="182">
        <v>1420.5</v>
      </c>
      <c r="O27" s="182">
        <v>1403.3</v>
      </c>
      <c r="P27" s="182">
        <v>1034.8</v>
      </c>
      <c r="Q27" s="183">
        <v>0</v>
      </c>
      <c r="R27" s="184">
        <v>0</v>
      </c>
      <c r="S27" s="185"/>
    </row>
    <row r="28" spans="1:19">
      <c r="A28" s="179">
        <v>21</v>
      </c>
      <c r="B28" s="188" t="s">
        <v>60</v>
      </c>
      <c r="C28" s="181">
        <f>'2017տարեկան'!P30</f>
        <v>629.70000000000005</v>
      </c>
      <c r="D28" s="181">
        <f>'2017տարեկան'!Q30</f>
        <v>629.65200000000004</v>
      </c>
      <c r="E28" s="181">
        <f t="shared" si="0"/>
        <v>99.992377322534537</v>
      </c>
      <c r="F28" s="182">
        <v>319.89999999999998</v>
      </c>
      <c r="G28" s="182">
        <v>299.39999999999998</v>
      </c>
      <c r="H28" s="182">
        <v>123.8</v>
      </c>
      <c r="I28" s="184">
        <v>0</v>
      </c>
      <c r="J28" s="181">
        <v>0</v>
      </c>
      <c r="K28" s="181">
        <f>'2017տարեկան'!V30</f>
        <v>601.6</v>
      </c>
      <c r="L28" s="181">
        <f>'2017տարեկան'!W30</f>
        <v>601.66800000000001</v>
      </c>
      <c r="M28" s="181">
        <f t="shared" si="1"/>
        <v>100.01130319148936</v>
      </c>
      <c r="N28" s="182">
        <v>738.1</v>
      </c>
      <c r="O28" s="182">
        <v>738.1</v>
      </c>
      <c r="P28" s="182">
        <v>463.5</v>
      </c>
      <c r="Q28" s="183">
        <v>0</v>
      </c>
      <c r="R28" s="184">
        <v>0</v>
      </c>
      <c r="S28" s="185"/>
    </row>
    <row r="29" spans="1:19">
      <c r="A29" s="179">
        <v>22</v>
      </c>
      <c r="B29" s="188" t="s">
        <v>61</v>
      </c>
      <c r="C29" s="181">
        <f>'2017տարեկան'!P31</f>
        <v>2945</v>
      </c>
      <c r="D29" s="181">
        <f>'2017տարեկան'!Q31</f>
        <v>2929.3360000000002</v>
      </c>
      <c r="E29" s="181">
        <f t="shared" si="0"/>
        <v>99.468115449915118</v>
      </c>
      <c r="F29" s="182">
        <v>611.5</v>
      </c>
      <c r="G29" s="182">
        <v>584.5</v>
      </c>
      <c r="H29" s="182">
        <v>340</v>
      </c>
      <c r="I29" s="186">
        <v>0</v>
      </c>
      <c r="J29" s="186">
        <v>0</v>
      </c>
      <c r="K29" s="181">
        <f>'2017տարեկան'!V31</f>
        <v>2500</v>
      </c>
      <c r="L29" s="181">
        <f>'2017տարեկան'!W31</f>
        <v>2452.4499999999998</v>
      </c>
      <c r="M29" s="181">
        <f t="shared" si="1"/>
        <v>98.097999999999999</v>
      </c>
      <c r="N29" s="182">
        <v>1255.3</v>
      </c>
      <c r="O29" s="182">
        <v>1150</v>
      </c>
      <c r="P29" s="182">
        <v>1124.7</v>
      </c>
      <c r="Q29" s="199">
        <v>476</v>
      </c>
      <c r="R29" s="200">
        <v>60</v>
      </c>
      <c r="S29" s="201"/>
    </row>
    <row r="30" spans="1:19">
      <c r="A30" s="179">
        <v>23</v>
      </c>
      <c r="B30" s="188" t="s">
        <v>62</v>
      </c>
      <c r="C30" s="181">
        <f>'2017տարեկան'!P32</f>
        <v>4130</v>
      </c>
      <c r="D30" s="181">
        <f>'2017տարեկան'!Q32</f>
        <v>6222.9990000000007</v>
      </c>
      <c r="E30" s="181">
        <f t="shared" si="0"/>
        <v>150.67794188861987</v>
      </c>
      <c r="F30" s="182">
        <v>3110.3</v>
      </c>
      <c r="G30" s="182">
        <v>2846.2</v>
      </c>
      <c r="H30" s="182">
        <v>1262.9000000000001</v>
      </c>
      <c r="I30" s="184">
        <v>0</v>
      </c>
      <c r="J30" s="181">
        <v>512.20000000000005</v>
      </c>
      <c r="K30" s="181">
        <f>'2017տարեկան'!V32</f>
        <v>4500</v>
      </c>
      <c r="L30" s="181">
        <f>'2017տարեկան'!W32</f>
        <v>4630.2749999999996</v>
      </c>
      <c r="M30" s="181">
        <f t="shared" si="1"/>
        <v>102.89499999999998</v>
      </c>
      <c r="N30" s="182">
        <v>6139.5</v>
      </c>
      <c r="O30" s="182">
        <v>7009.9</v>
      </c>
      <c r="P30" s="182">
        <v>3035.3</v>
      </c>
      <c r="Q30" s="183">
        <v>0</v>
      </c>
      <c r="R30" s="184">
        <v>4.5</v>
      </c>
      <c r="S30" s="185"/>
    </row>
    <row r="31" spans="1:19">
      <c r="A31" s="179">
        <v>24</v>
      </c>
      <c r="B31" s="188" t="s">
        <v>63</v>
      </c>
      <c r="C31" s="181">
        <f>'2017տարեկան'!P33</f>
        <v>570.9</v>
      </c>
      <c r="D31" s="181">
        <f>'2017տարեկան'!Q33</f>
        <v>582.36400000000003</v>
      </c>
      <c r="E31" s="181">
        <f>D31/C31*100</f>
        <v>102.00805745314416</v>
      </c>
      <c r="F31" s="182">
        <v>728.2</v>
      </c>
      <c r="G31" s="182">
        <v>1127.2</v>
      </c>
      <c r="H31" s="182">
        <v>690.2</v>
      </c>
      <c r="I31" s="184">
        <v>0</v>
      </c>
      <c r="J31" s="184">
        <v>0</v>
      </c>
      <c r="K31" s="181">
        <f>'2017տարեկան'!V33</f>
        <v>1745.9</v>
      </c>
      <c r="L31" s="181">
        <f>'2017տարեկան'!W33</f>
        <v>1745.944</v>
      </c>
      <c r="M31" s="181">
        <f t="shared" si="1"/>
        <v>100.0025201901598</v>
      </c>
      <c r="N31" s="182">
        <v>3848.9</v>
      </c>
      <c r="O31" s="182">
        <v>3848.9</v>
      </c>
      <c r="P31" s="182">
        <v>234.6</v>
      </c>
      <c r="Q31" s="183">
        <v>0</v>
      </c>
      <c r="R31" s="183">
        <v>0</v>
      </c>
      <c r="S31" s="202"/>
    </row>
    <row r="32" spans="1:19" ht="15" customHeight="1">
      <c r="A32" s="203" t="s">
        <v>80</v>
      </c>
      <c r="B32" s="204"/>
      <c r="C32" s="205">
        <f>SUM(C8:C31)</f>
        <v>330326.36099999998</v>
      </c>
      <c r="D32" s="205">
        <f t="shared" ref="D32" si="2">SUM(D8:D31)</f>
        <v>343614.48110000003</v>
      </c>
      <c r="E32" s="206">
        <f>D32/C32*100</f>
        <v>104.02272469559281</v>
      </c>
      <c r="F32" s="205">
        <f>SUM(F8:F31)</f>
        <v>284446.89999999997</v>
      </c>
      <c r="G32" s="205">
        <f>SUM(G8:G31)</f>
        <v>274217.49999999994</v>
      </c>
      <c r="H32" s="205">
        <f t="shared" ref="H32:L32" si="3">SUM(H8:H31)</f>
        <v>129682.99999999999</v>
      </c>
      <c r="I32" s="205">
        <f t="shared" si="3"/>
        <v>17675.3</v>
      </c>
      <c r="J32" s="205">
        <f t="shared" si="3"/>
        <v>23590.1</v>
      </c>
      <c r="K32" s="205">
        <f t="shared" si="3"/>
        <v>182751.00000000003</v>
      </c>
      <c r="L32" s="205">
        <f t="shared" si="3"/>
        <v>165199.26459999999</v>
      </c>
      <c r="M32" s="206">
        <f t="shared" si="1"/>
        <v>90.39581977663596</v>
      </c>
      <c r="N32" s="205">
        <f t="shared" ref="N32:O32" si="4">SUM(N8:N31)</f>
        <v>612985.19999999995</v>
      </c>
      <c r="O32" s="205">
        <f t="shared" si="4"/>
        <v>693941.40000000014</v>
      </c>
      <c r="P32" s="205">
        <f t="shared" ref="P32:R32" si="5">SUM(P8:P31)</f>
        <v>343945</v>
      </c>
      <c r="Q32" s="205">
        <f t="shared" si="5"/>
        <v>10264.200000000001</v>
      </c>
      <c r="R32" s="205">
        <f t="shared" si="5"/>
        <v>14692.6</v>
      </c>
      <c r="S32" s="207"/>
    </row>
  </sheetData>
  <mergeCells count="23">
    <mergeCell ref="C1:P1"/>
    <mergeCell ref="C2:P2"/>
    <mergeCell ref="A4:A7"/>
    <mergeCell ref="B4:B7"/>
    <mergeCell ref="C4:E4"/>
    <mergeCell ref="F4:F6"/>
    <mergeCell ref="H4:H6"/>
    <mergeCell ref="I4:I6"/>
    <mergeCell ref="J4:J6"/>
    <mergeCell ref="K4:M4"/>
    <mergeCell ref="N4:N6"/>
    <mergeCell ref="P4:P6"/>
    <mergeCell ref="Q4:Q6"/>
    <mergeCell ref="R4:R6"/>
    <mergeCell ref="C5:C6"/>
    <mergeCell ref="K5:K6"/>
    <mergeCell ref="G4:G6"/>
    <mergeCell ref="O4:O6"/>
    <mergeCell ref="A32:B32"/>
    <mergeCell ref="D5:D6"/>
    <mergeCell ref="E5:E6"/>
    <mergeCell ref="L5:L6"/>
    <mergeCell ref="M5:M6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2017տարեկան</vt:lpstr>
      <vt:lpstr>ap-12</vt:lpstr>
      <vt:lpstr>'2017տարեկան'!Print_Titles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2018-01-12T11:31:15Z</dcterms:modified>
</cp:coreProperties>
</file>