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660"/>
  </bookViews>
  <sheets>
    <sheet name="2017_5" sheetId="28" r:id="rId1"/>
    <sheet name="ap_5" sheetId="29" r:id="rId2"/>
  </sheets>
  <definedNames>
    <definedName name="_xlnm.Print_Titles" localSheetId="0">'2017_5'!$A:$B,'2017_5'!$11:$11</definedName>
  </definedNames>
  <calcPr calcId="125725"/>
</workbook>
</file>

<file path=xl/calcChain.xml><?xml version="1.0" encoding="utf-8"?>
<calcChain xmlns="http://schemas.openxmlformats.org/spreadsheetml/2006/main">
  <c r="J48" i="29"/>
  <c r="R48"/>
  <c r="Q48"/>
  <c r="P48"/>
  <c r="O48"/>
  <c r="M48"/>
  <c r="L48"/>
  <c r="K48"/>
  <c r="I48"/>
  <c r="H48"/>
  <c r="G48"/>
  <c r="D48"/>
  <c r="E48"/>
  <c r="C48"/>
  <c r="AO52" i="28"/>
  <c r="AP52"/>
  <c r="AQ52"/>
  <c r="AR52"/>
  <c r="AS52"/>
  <c r="AT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CZ52"/>
  <c r="DA52"/>
  <c r="DB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DU52"/>
  <c r="DV52"/>
  <c r="DW52"/>
  <c r="BM52"/>
  <c r="BL52"/>
  <c r="BK52"/>
  <c r="AX52"/>
  <c r="AY52"/>
  <c r="AZ52"/>
  <c r="BA52"/>
  <c r="BB52"/>
  <c r="BC52"/>
  <c r="BD52"/>
  <c r="BE52"/>
  <c r="BF52"/>
  <c r="BG52"/>
  <c r="BH52"/>
  <c r="BI52"/>
  <c r="AW52"/>
  <c r="AV52"/>
  <c r="AU52"/>
  <c r="AM52"/>
  <c r="AL52"/>
  <c r="AK52"/>
  <c r="AI52"/>
  <c r="AH52"/>
  <c r="AG52"/>
  <c r="AE52"/>
  <c r="AD52"/>
  <c r="AC52"/>
  <c r="AA52"/>
  <c r="Z52"/>
  <c r="Y52"/>
  <c r="W52"/>
  <c r="V52"/>
  <c r="U52"/>
  <c r="S52"/>
  <c r="R52"/>
  <c r="Q52"/>
  <c r="O52"/>
  <c r="N52"/>
  <c r="M52"/>
  <c r="D52"/>
  <c r="E52"/>
  <c r="F52"/>
  <c r="G52"/>
  <c r="C52"/>
  <c r="K9" i="29"/>
  <c r="L9"/>
  <c r="M9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7"/>
  <c r="L27"/>
  <c r="M27"/>
  <c r="K28"/>
  <c r="L28"/>
  <c r="M28"/>
  <c r="K29"/>
  <c r="L29"/>
  <c r="M29"/>
  <c r="K30"/>
  <c r="L30"/>
  <c r="M30"/>
  <c r="K31"/>
  <c r="L31"/>
  <c r="M31"/>
  <c r="K32"/>
  <c r="L32"/>
  <c r="M32"/>
  <c r="K33"/>
  <c r="L33"/>
  <c r="M33"/>
  <c r="K34"/>
  <c r="L34"/>
  <c r="M34"/>
  <c r="K35"/>
  <c r="L35"/>
  <c r="M35"/>
  <c r="K36"/>
  <c r="L36"/>
  <c r="M36"/>
  <c r="K37"/>
  <c r="L37"/>
  <c r="M37"/>
  <c r="K38"/>
  <c r="L38"/>
  <c r="M38"/>
  <c r="K39"/>
  <c r="L39"/>
  <c r="M39"/>
  <c r="K40"/>
  <c r="L40"/>
  <c r="M40"/>
  <c r="K41"/>
  <c r="L41"/>
  <c r="M41"/>
  <c r="K42"/>
  <c r="L42"/>
  <c r="M42"/>
  <c r="K43"/>
  <c r="L43"/>
  <c r="M43"/>
  <c r="K44"/>
  <c r="L44"/>
  <c r="M44"/>
  <c r="K45"/>
  <c r="L45"/>
  <c r="M45"/>
  <c r="K46"/>
  <c r="L46"/>
  <c r="M46"/>
  <c r="K47"/>
  <c r="L47"/>
  <c r="M47"/>
  <c r="L8"/>
  <c r="M8"/>
  <c r="K8"/>
  <c r="X45" i="28" l="1"/>
  <c r="DW51" l="1"/>
  <c r="DV51"/>
  <c r="DU51"/>
  <c r="DA51"/>
  <c r="CZ51"/>
  <c r="CY51"/>
  <c r="BI51"/>
  <c r="BH51"/>
  <c r="BG51"/>
  <c r="AJ51"/>
  <c r="AF51"/>
  <c r="AB51"/>
  <c r="X51"/>
  <c r="S51"/>
  <c r="R51"/>
  <c r="Q51"/>
  <c r="O51"/>
  <c r="N51"/>
  <c r="M51"/>
  <c r="DW50"/>
  <c r="DV50"/>
  <c r="DU50"/>
  <c r="DA50"/>
  <c r="CZ50"/>
  <c r="CY50"/>
  <c r="BI50"/>
  <c r="BH50"/>
  <c r="BG50"/>
  <c r="AJ50"/>
  <c r="AF50"/>
  <c r="AB50"/>
  <c r="X50"/>
  <c r="S50"/>
  <c r="R50"/>
  <c r="Q50"/>
  <c r="O50"/>
  <c r="N50"/>
  <c r="M50"/>
  <c r="DW49"/>
  <c r="DV49"/>
  <c r="DU49"/>
  <c r="DA49"/>
  <c r="CZ49"/>
  <c r="CY49"/>
  <c r="BI49"/>
  <c r="BH49"/>
  <c r="BG49"/>
  <c r="AN49"/>
  <c r="AJ49"/>
  <c r="AF49"/>
  <c r="AB49"/>
  <c r="X49"/>
  <c r="S49"/>
  <c r="R49"/>
  <c r="Q49"/>
  <c r="O49"/>
  <c r="N49"/>
  <c r="M49"/>
  <c r="DW48"/>
  <c r="DV48"/>
  <c r="DU48"/>
  <c r="DA48"/>
  <c r="CZ48"/>
  <c r="CY48"/>
  <c r="BI48"/>
  <c r="BH48"/>
  <c r="BG48"/>
  <c r="AJ48"/>
  <c r="AF48"/>
  <c r="AB48"/>
  <c r="X48"/>
  <c r="S48"/>
  <c r="R48"/>
  <c r="Q48"/>
  <c r="O48"/>
  <c r="N48"/>
  <c r="M48"/>
  <c r="DW47"/>
  <c r="DV47"/>
  <c r="DU47"/>
  <c r="DA47"/>
  <c r="CZ47"/>
  <c r="CY47"/>
  <c r="BI47"/>
  <c r="BH47"/>
  <c r="BG47"/>
  <c r="AJ47"/>
  <c r="AF47"/>
  <c r="AB47"/>
  <c r="X47"/>
  <c r="S47"/>
  <c r="R47"/>
  <c r="Q47"/>
  <c r="O47"/>
  <c r="N47"/>
  <c r="M47"/>
  <c r="DW46"/>
  <c r="DV46"/>
  <c r="DU46"/>
  <c r="DA46"/>
  <c r="CZ46"/>
  <c r="CY46"/>
  <c r="BI46"/>
  <c r="BH46"/>
  <c r="BG46"/>
  <c r="AJ46"/>
  <c r="AF46"/>
  <c r="AB46"/>
  <c r="X46"/>
  <c r="S46"/>
  <c r="R46"/>
  <c r="Q46"/>
  <c r="O46"/>
  <c r="N46"/>
  <c r="M46"/>
  <c r="DW45"/>
  <c r="DV45"/>
  <c r="DU45"/>
  <c r="DA45"/>
  <c r="CZ45"/>
  <c r="CY45"/>
  <c r="BI45"/>
  <c r="BH45"/>
  <c r="BG45"/>
  <c r="AF45"/>
  <c r="AB45"/>
  <c r="S45"/>
  <c r="R45"/>
  <c r="Q45"/>
  <c r="O45"/>
  <c r="N45"/>
  <c r="M45"/>
  <c r="DW44"/>
  <c r="DV44"/>
  <c r="DU44"/>
  <c r="DA44"/>
  <c r="CZ44"/>
  <c r="CY44"/>
  <c r="BI44"/>
  <c r="BH44"/>
  <c r="BG44"/>
  <c r="AJ44"/>
  <c r="AF44"/>
  <c r="AB44"/>
  <c r="X44"/>
  <c r="S44"/>
  <c r="R44"/>
  <c r="Q44"/>
  <c r="O44"/>
  <c r="N44"/>
  <c r="M44"/>
  <c r="DW43"/>
  <c r="DV43"/>
  <c r="DU43"/>
  <c r="DA43"/>
  <c r="CZ43"/>
  <c r="CY43"/>
  <c r="BI43"/>
  <c r="BH43"/>
  <c r="BG43"/>
  <c r="AJ43"/>
  <c r="AF43"/>
  <c r="AB43"/>
  <c r="S43"/>
  <c r="R43"/>
  <c r="Q43"/>
  <c r="O43"/>
  <c r="N43"/>
  <c r="M43"/>
  <c r="DW42"/>
  <c r="DV42"/>
  <c r="DU42"/>
  <c r="DA42"/>
  <c r="CZ42"/>
  <c r="CY42"/>
  <c r="BI42"/>
  <c r="BH42"/>
  <c r="BG42"/>
  <c r="AJ42"/>
  <c r="AF42"/>
  <c r="AB42"/>
  <c r="X42"/>
  <c r="S42"/>
  <c r="R42"/>
  <c r="Q42"/>
  <c r="O42"/>
  <c r="N42"/>
  <c r="M42"/>
  <c r="DW41"/>
  <c r="DV41"/>
  <c r="DU41"/>
  <c r="DA41"/>
  <c r="CZ41"/>
  <c r="CY41"/>
  <c r="BI41"/>
  <c r="BH41"/>
  <c r="BG41"/>
  <c r="AJ41"/>
  <c r="AF41"/>
  <c r="AB41"/>
  <c r="X41"/>
  <c r="S41"/>
  <c r="R41"/>
  <c r="Q41"/>
  <c r="O41"/>
  <c r="N41"/>
  <c r="M41"/>
  <c r="DW40"/>
  <c r="DV40"/>
  <c r="DU40"/>
  <c r="DA40"/>
  <c r="CZ40"/>
  <c r="CY40"/>
  <c r="BI40"/>
  <c r="BH40"/>
  <c r="BG40"/>
  <c r="AJ40"/>
  <c r="AF40"/>
  <c r="AB40"/>
  <c r="X40"/>
  <c r="S40"/>
  <c r="R40"/>
  <c r="Q40"/>
  <c r="O40"/>
  <c r="N40"/>
  <c r="M40"/>
  <c r="DW39"/>
  <c r="DV39"/>
  <c r="DU39"/>
  <c r="DA39"/>
  <c r="CZ39"/>
  <c r="CY39"/>
  <c r="BI39"/>
  <c r="BH39"/>
  <c r="BG39"/>
  <c r="AJ39"/>
  <c r="AF39"/>
  <c r="AB39"/>
  <c r="X39"/>
  <c r="S39"/>
  <c r="R39"/>
  <c r="Q39"/>
  <c r="O39"/>
  <c r="N39"/>
  <c r="M39"/>
  <c r="DW38"/>
  <c r="DV38"/>
  <c r="DU38"/>
  <c r="DA38"/>
  <c r="CZ38"/>
  <c r="CY38"/>
  <c r="BI38"/>
  <c r="BH38"/>
  <c r="BG38"/>
  <c r="AF38"/>
  <c r="AB38"/>
  <c r="X38"/>
  <c r="S38"/>
  <c r="R38"/>
  <c r="Q38"/>
  <c r="O38"/>
  <c r="N38"/>
  <c r="M38"/>
  <c r="DW37"/>
  <c r="DV37"/>
  <c r="DU37"/>
  <c r="DA37"/>
  <c r="CZ37"/>
  <c r="CY37"/>
  <c r="BI37"/>
  <c r="BH37"/>
  <c r="BG37"/>
  <c r="AJ37"/>
  <c r="AF37"/>
  <c r="AB37"/>
  <c r="X37"/>
  <c r="S37"/>
  <c r="R37"/>
  <c r="Q37"/>
  <c r="O37"/>
  <c r="N37"/>
  <c r="M37"/>
  <c r="DW36"/>
  <c r="DV36"/>
  <c r="DU36"/>
  <c r="DA36"/>
  <c r="CZ36"/>
  <c r="CY36"/>
  <c r="BI36"/>
  <c r="BH36"/>
  <c r="BG36"/>
  <c r="AJ36"/>
  <c r="AF36"/>
  <c r="AB36"/>
  <c r="X36"/>
  <c r="S36"/>
  <c r="R36"/>
  <c r="Q36"/>
  <c r="O36"/>
  <c r="N36"/>
  <c r="M36"/>
  <c r="DW35"/>
  <c r="DV35"/>
  <c r="DU35"/>
  <c r="DA35"/>
  <c r="CZ35"/>
  <c r="CY35"/>
  <c r="BI35"/>
  <c r="BH35"/>
  <c r="BG35"/>
  <c r="AJ35"/>
  <c r="AF35"/>
  <c r="AB35"/>
  <c r="X35"/>
  <c r="S35"/>
  <c r="R35"/>
  <c r="Q35"/>
  <c r="O35"/>
  <c r="N35"/>
  <c r="M35"/>
  <c r="DW34"/>
  <c r="DV34"/>
  <c r="DU34"/>
  <c r="DA34"/>
  <c r="CZ34"/>
  <c r="CY34"/>
  <c r="BI34"/>
  <c r="BH34"/>
  <c r="BG34"/>
  <c r="AF34"/>
  <c r="AB34"/>
  <c r="X34"/>
  <c r="S34"/>
  <c r="R34"/>
  <c r="Q34"/>
  <c r="O34"/>
  <c r="N34"/>
  <c r="M34"/>
  <c r="DW33"/>
  <c r="DV33"/>
  <c r="DU33"/>
  <c r="DA33"/>
  <c r="CZ33"/>
  <c r="CY33"/>
  <c r="BI33"/>
  <c r="BH33"/>
  <c r="BG33"/>
  <c r="AJ33"/>
  <c r="AF33"/>
  <c r="AB33"/>
  <c r="X33"/>
  <c r="S33"/>
  <c r="R33"/>
  <c r="Q33"/>
  <c r="O33"/>
  <c r="N33"/>
  <c r="M33"/>
  <c r="DW32"/>
  <c r="DV32"/>
  <c r="DU32"/>
  <c r="DA32"/>
  <c r="CZ32"/>
  <c r="CY32"/>
  <c r="BI32"/>
  <c r="BH32"/>
  <c r="BG32"/>
  <c r="AN32"/>
  <c r="AJ32"/>
  <c r="AF32"/>
  <c r="AB32"/>
  <c r="X32"/>
  <c r="S32"/>
  <c r="R32"/>
  <c r="Q32"/>
  <c r="O32"/>
  <c r="N32"/>
  <c r="M32"/>
  <c r="DW31"/>
  <c r="DV31"/>
  <c r="DU31"/>
  <c r="DA31"/>
  <c r="CZ31"/>
  <c r="CY31"/>
  <c r="BI31"/>
  <c r="BH31"/>
  <c r="BG31"/>
  <c r="AN31"/>
  <c r="AJ31"/>
  <c r="AF31"/>
  <c r="AB31"/>
  <c r="X31"/>
  <c r="S31"/>
  <c r="R31"/>
  <c r="Q31"/>
  <c r="O31"/>
  <c r="N31"/>
  <c r="M31"/>
  <c r="L52"/>
  <c r="K52"/>
  <c r="DW30"/>
  <c r="DV30"/>
  <c r="DU30"/>
  <c r="DA30"/>
  <c r="CZ30"/>
  <c r="CY30"/>
  <c r="BI30"/>
  <c r="BH30"/>
  <c r="BG30"/>
  <c r="AJ30"/>
  <c r="AF30"/>
  <c r="AB30"/>
  <c r="X30"/>
  <c r="S30"/>
  <c r="R30"/>
  <c r="Q30"/>
  <c r="O30"/>
  <c r="N30"/>
  <c r="M30"/>
  <c r="DW29"/>
  <c r="DV29"/>
  <c r="DU29"/>
  <c r="DA29"/>
  <c r="CZ29"/>
  <c r="CY29"/>
  <c r="BI29"/>
  <c r="BH29"/>
  <c r="BG29"/>
  <c r="AJ29"/>
  <c r="AF29"/>
  <c r="AB29"/>
  <c r="X29"/>
  <c r="S29"/>
  <c r="R29"/>
  <c r="Q29"/>
  <c r="O29"/>
  <c r="N29"/>
  <c r="M29"/>
  <c r="DW28"/>
  <c r="DV28"/>
  <c r="DU28"/>
  <c r="DA28"/>
  <c r="CZ28"/>
  <c r="CY28"/>
  <c r="BI28"/>
  <c r="BH28"/>
  <c r="BG28"/>
  <c r="AJ28"/>
  <c r="AF28"/>
  <c r="AB28"/>
  <c r="X28"/>
  <c r="S28"/>
  <c r="R28"/>
  <c r="Q28"/>
  <c r="O28"/>
  <c r="N28"/>
  <c r="M28"/>
  <c r="DW27"/>
  <c r="DV27"/>
  <c r="DU27"/>
  <c r="DA27"/>
  <c r="CZ27"/>
  <c r="CY27"/>
  <c r="BI27"/>
  <c r="BH27"/>
  <c r="BG27"/>
  <c r="AF27"/>
  <c r="AB27"/>
  <c r="S27"/>
  <c r="R27"/>
  <c r="Q27"/>
  <c r="O27"/>
  <c r="N27"/>
  <c r="M27"/>
  <c r="DW26"/>
  <c r="DV26"/>
  <c r="DU26"/>
  <c r="DA26"/>
  <c r="CZ26"/>
  <c r="CY26"/>
  <c r="BI26"/>
  <c r="BH26"/>
  <c r="BG26"/>
  <c r="AJ26"/>
  <c r="AF26"/>
  <c r="AB26"/>
  <c r="X26"/>
  <c r="S26"/>
  <c r="R26"/>
  <c r="Q26"/>
  <c r="O26"/>
  <c r="N26"/>
  <c r="M26"/>
  <c r="DW25"/>
  <c r="DV25"/>
  <c r="DU25"/>
  <c r="DA25"/>
  <c r="CZ25"/>
  <c r="CY25"/>
  <c r="BI25"/>
  <c r="BH25"/>
  <c r="BG25"/>
  <c r="AJ25"/>
  <c r="AF25"/>
  <c r="AB25"/>
  <c r="S25"/>
  <c r="R25"/>
  <c r="Q25"/>
  <c r="O25"/>
  <c r="N25"/>
  <c r="M25"/>
  <c r="DW24"/>
  <c r="DV24"/>
  <c r="DU24"/>
  <c r="DA24"/>
  <c r="CZ24"/>
  <c r="CY24"/>
  <c r="BI24"/>
  <c r="BH24"/>
  <c r="BG24"/>
  <c r="AJ24"/>
  <c r="AF24"/>
  <c r="AB24"/>
  <c r="X24"/>
  <c r="S24"/>
  <c r="R24"/>
  <c r="Q24"/>
  <c r="O24"/>
  <c r="N24"/>
  <c r="M24"/>
  <c r="DW23"/>
  <c r="DV23"/>
  <c r="DU23"/>
  <c r="DA23"/>
  <c r="CZ23"/>
  <c r="CY23"/>
  <c r="BI23"/>
  <c r="BH23"/>
  <c r="BG23"/>
  <c r="AF23"/>
  <c r="AB23"/>
  <c r="S23"/>
  <c r="R23"/>
  <c r="Q23"/>
  <c r="O23"/>
  <c r="N23"/>
  <c r="M23"/>
  <c r="DW22"/>
  <c r="DV22"/>
  <c r="DU22"/>
  <c r="DA22"/>
  <c r="CZ22"/>
  <c r="CY22"/>
  <c r="BI22"/>
  <c r="BH22"/>
  <c r="BG22"/>
  <c r="AJ22"/>
  <c r="AF22"/>
  <c r="AB22"/>
  <c r="S22"/>
  <c r="R22"/>
  <c r="Q22"/>
  <c r="O22"/>
  <c r="N22"/>
  <c r="M22"/>
  <c r="DW21"/>
  <c r="DV21"/>
  <c r="DU21"/>
  <c r="DA21"/>
  <c r="CZ21"/>
  <c r="CY21"/>
  <c r="BI21"/>
  <c r="BH21"/>
  <c r="BG21"/>
  <c r="AJ21"/>
  <c r="AF21"/>
  <c r="AB21"/>
  <c r="X21"/>
  <c r="S21"/>
  <c r="R21"/>
  <c r="Q21"/>
  <c r="O21"/>
  <c r="N21"/>
  <c r="M21"/>
  <c r="DW20"/>
  <c r="DV20"/>
  <c r="DU20"/>
  <c r="DA20"/>
  <c r="CZ20"/>
  <c r="CY20"/>
  <c r="BI20"/>
  <c r="BH20"/>
  <c r="BG20"/>
  <c r="AJ20"/>
  <c r="AF20"/>
  <c r="AB20"/>
  <c r="S20"/>
  <c r="R20"/>
  <c r="Q20"/>
  <c r="O20"/>
  <c r="N20"/>
  <c r="M20"/>
  <c r="DW19"/>
  <c r="DV19"/>
  <c r="DU19"/>
  <c r="DA19"/>
  <c r="CZ19"/>
  <c r="CY19"/>
  <c r="BI19"/>
  <c r="BH19"/>
  <c r="BG19"/>
  <c r="AJ19"/>
  <c r="AF19"/>
  <c r="AB19"/>
  <c r="X19"/>
  <c r="S19"/>
  <c r="R19"/>
  <c r="Q19"/>
  <c r="O19"/>
  <c r="N19"/>
  <c r="M19"/>
  <c r="DW18"/>
  <c r="DV18"/>
  <c r="DU18"/>
  <c r="DA18"/>
  <c r="CZ18"/>
  <c r="CY18"/>
  <c r="BI18"/>
  <c r="BH18"/>
  <c r="BG18"/>
  <c r="AF18"/>
  <c r="AB18"/>
  <c r="X18"/>
  <c r="S18"/>
  <c r="R18"/>
  <c r="Q18"/>
  <c r="O18"/>
  <c r="N18"/>
  <c r="M18"/>
  <c r="DW17"/>
  <c r="DV17"/>
  <c r="DU17"/>
  <c r="DA17"/>
  <c r="CZ17"/>
  <c r="CY17"/>
  <c r="BI17"/>
  <c r="BH17"/>
  <c r="BG17"/>
  <c r="AJ17"/>
  <c r="AF17"/>
  <c r="AB17"/>
  <c r="X17"/>
  <c r="S17"/>
  <c r="R17"/>
  <c r="Q17"/>
  <c r="O17"/>
  <c r="N17"/>
  <c r="M17"/>
  <c r="DW16"/>
  <c r="DV16"/>
  <c r="DU16"/>
  <c r="DA16"/>
  <c r="CZ16"/>
  <c r="CY16"/>
  <c r="BI16"/>
  <c r="BH16"/>
  <c r="BG16"/>
  <c r="AJ16"/>
  <c r="AF16"/>
  <c r="AB16"/>
  <c r="S16"/>
  <c r="R16"/>
  <c r="Q16"/>
  <c r="O16"/>
  <c r="N16"/>
  <c r="M16"/>
  <c r="F16"/>
  <c r="DW15"/>
  <c r="DV15"/>
  <c r="DU15"/>
  <c r="DA15"/>
  <c r="CZ15"/>
  <c r="CY15"/>
  <c r="BI15"/>
  <c r="BH15"/>
  <c r="BG15"/>
  <c r="AF15"/>
  <c r="AB15"/>
  <c r="X15"/>
  <c r="S15"/>
  <c r="R15"/>
  <c r="Q15"/>
  <c r="O15"/>
  <c r="N15"/>
  <c r="M15"/>
  <c r="DW14"/>
  <c r="DV14"/>
  <c r="DU14"/>
  <c r="DA14"/>
  <c r="CZ14"/>
  <c r="CY14"/>
  <c r="BI14"/>
  <c r="BH14"/>
  <c r="BG14"/>
  <c r="AF14"/>
  <c r="AB14"/>
  <c r="X14"/>
  <c r="S14"/>
  <c r="R14"/>
  <c r="Q14"/>
  <c r="O14"/>
  <c r="N14"/>
  <c r="M14"/>
  <c r="DW13"/>
  <c r="DV13"/>
  <c r="DU13"/>
  <c r="DA13"/>
  <c r="CZ13"/>
  <c r="CY13"/>
  <c r="E13" s="1"/>
  <c r="I13" s="1"/>
  <c r="BI13"/>
  <c r="BH13"/>
  <c r="BG13"/>
  <c r="AJ13"/>
  <c r="AF13"/>
  <c r="X13"/>
  <c r="S13"/>
  <c r="R13"/>
  <c r="Q13"/>
  <c r="O13"/>
  <c r="N13"/>
  <c r="M13"/>
  <c r="DW12"/>
  <c r="DV12"/>
  <c r="DU12"/>
  <c r="DA12"/>
  <c r="CZ12"/>
  <c r="CY12"/>
  <c r="E12" s="1"/>
  <c r="I12" s="1"/>
  <c r="BI12"/>
  <c r="BH12"/>
  <c r="BG12"/>
  <c r="AN12"/>
  <c r="AJ12"/>
  <c r="AF12"/>
  <c r="AB12"/>
  <c r="X12"/>
  <c r="S12"/>
  <c r="R12"/>
  <c r="Q12"/>
  <c r="O12"/>
  <c r="N12"/>
  <c r="M12"/>
  <c r="E28" l="1"/>
  <c r="I28" s="1"/>
  <c r="G30"/>
  <c r="J30" s="1"/>
  <c r="E44"/>
  <c r="I44" s="1"/>
  <c r="G51"/>
  <c r="J51" s="1"/>
  <c r="E21"/>
  <c r="I21" s="1"/>
  <c r="G29"/>
  <c r="J29" s="1"/>
  <c r="F34"/>
  <c r="E45"/>
  <c r="I45" s="1"/>
  <c r="E17"/>
  <c r="I17" s="1"/>
  <c r="T19"/>
  <c r="E19"/>
  <c r="I19" s="1"/>
  <c r="F25"/>
  <c r="F26"/>
  <c r="E27"/>
  <c r="I27" s="1"/>
  <c r="T28"/>
  <c r="T29"/>
  <c r="E29"/>
  <c r="I29" s="1"/>
  <c r="E30"/>
  <c r="I30" s="1"/>
  <c r="F31"/>
  <c r="G41"/>
  <c r="J41" s="1"/>
  <c r="T42"/>
  <c r="E42"/>
  <c r="I42" s="1"/>
  <c r="BJ43"/>
  <c r="E43"/>
  <c r="I43" s="1"/>
  <c r="BJ44"/>
  <c r="G46"/>
  <c r="J46" s="1"/>
  <c r="T47"/>
  <c r="E47"/>
  <c r="I47" s="1"/>
  <c r="T51"/>
  <c r="E51"/>
  <c r="I51" s="1"/>
  <c r="G48"/>
  <c r="J48" s="1"/>
  <c r="BJ12"/>
  <c r="F12"/>
  <c r="T15"/>
  <c r="F15"/>
  <c r="E16"/>
  <c r="I16" s="1"/>
  <c r="E18"/>
  <c r="I18" s="1"/>
  <c r="G19"/>
  <c r="J19" s="1"/>
  <c r="F24"/>
  <c r="E24"/>
  <c r="I24" s="1"/>
  <c r="E31"/>
  <c r="I31" s="1"/>
  <c r="F33"/>
  <c r="G35"/>
  <c r="J35" s="1"/>
  <c r="F37"/>
  <c r="E37"/>
  <c r="I37" s="1"/>
  <c r="E40"/>
  <c r="I40" s="1"/>
  <c r="E41"/>
  <c r="I41" s="1"/>
  <c r="G42"/>
  <c r="J42" s="1"/>
  <c r="G43"/>
  <c r="J43" s="1"/>
  <c r="T46"/>
  <c r="E46"/>
  <c r="I46" s="1"/>
  <c r="G47"/>
  <c r="J47" s="1"/>
  <c r="T48"/>
  <c r="E48"/>
  <c r="I48" s="1"/>
  <c r="F32"/>
  <c r="T41"/>
  <c r="E35"/>
  <c r="I35" s="1"/>
  <c r="F36"/>
  <c r="G16"/>
  <c r="J16" s="1"/>
  <c r="G17"/>
  <c r="J17" s="1"/>
  <c r="G18"/>
  <c r="J18" s="1"/>
  <c r="G27"/>
  <c r="J27" s="1"/>
  <c r="G28"/>
  <c r="J28" s="1"/>
  <c r="G44"/>
  <c r="J44" s="1"/>
  <c r="G45"/>
  <c r="J45" s="1"/>
  <c r="G39"/>
  <c r="J39" s="1"/>
  <c r="G23"/>
  <c r="J23" s="1"/>
  <c r="G50"/>
  <c r="J50" s="1"/>
  <c r="F18"/>
  <c r="E20"/>
  <c r="I20" s="1"/>
  <c r="G20"/>
  <c r="J20" s="1"/>
  <c r="G21"/>
  <c r="J21" s="1"/>
  <c r="T31"/>
  <c r="BJ33"/>
  <c r="E33"/>
  <c r="I33" s="1"/>
  <c r="P34"/>
  <c r="T34"/>
  <c r="E34"/>
  <c r="I34" s="1"/>
  <c r="G34"/>
  <c r="J34" s="1"/>
  <c r="T35"/>
  <c r="F35"/>
  <c r="H35" s="1"/>
  <c r="BJ36"/>
  <c r="E36"/>
  <c r="I36" s="1"/>
  <c r="G36"/>
  <c r="J36" s="1"/>
  <c r="G37"/>
  <c r="J37" s="1"/>
  <c r="E38"/>
  <c r="I38" s="1"/>
  <c r="G38"/>
  <c r="T39"/>
  <c r="E39"/>
  <c r="I39" s="1"/>
  <c r="G49"/>
  <c r="J49" s="1"/>
  <c r="T50"/>
  <c r="E50"/>
  <c r="I50" s="1"/>
  <c r="G13"/>
  <c r="J13" s="1"/>
  <c r="F13"/>
  <c r="T14"/>
  <c r="E14"/>
  <c r="I14" s="1"/>
  <c r="G14"/>
  <c r="J14" s="1"/>
  <c r="E15"/>
  <c r="I15" s="1"/>
  <c r="F20"/>
  <c r="E22"/>
  <c r="I22" s="1"/>
  <c r="G22"/>
  <c r="J22" s="1"/>
  <c r="BJ23"/>
  <c r="E23"/>
  <c r="I23" s="1"/>
  <c r="G24"/>
  <c r="J24" s="1"/>
  <c r="BJ25"/>
  <c r="F27"/>
  <c r="T40"/>
  <c r="G40"/>
  <c r="J40" s="1"/>
  <c r="T45"/>
  <c r="G12"/>
  <c r="J12" s="1"/>
  <c r="G15"/>
  <c r="J15" s="1"/>
  <c r="X52"/>
  <c r="AN52"/>
  <c r="G31"/>
  <c r="J31" s="1"/>
  <c r="F23"/>
  <c r="F48"/>
  <c r="H48" s="1"/>
  <c r="F46"/>
  <c r="F21"/>
  <c r="E49"/>
  <c r="E25"/>
  <c r="I25" s="1"/>
  <c r="E26"/>
  <c r="I26" s="1"/>
  <c r="F29"/>
  <c r="F39"/>
  <c r="F40"/>
  <c r="F42"/>
  <c r="F14"/>
  <c r="P16"/>
  <c r="F17"/>
  <c r="F19"/>
  <c r="F22"/>
  <c r="F28"/>
  <c r="F30"/>
  <c r="F38"/>
  <c r="F43"/>
  <c r="H43" s="1"/>
  <c r="F44"/>
  <c r="H44" s="1"/>
  <c r="F45"/>
  <c r="H45" s="1"/>
  <c r="F47"/>
  <c r="BJ17"/>
  <c r="BJ30"/>
  <c r="F50"/>
  <c r="F51"/>
  <c r="F41"/>
  <c r="AF52"/>
  <c r="P13"/>
  <c r="T13"/>
  <c r="T18"/>
  <c r="T22"/>
  <c r="T38"/>
  <c r="P44"/>
  <c r="P25"/>
  <c r="G25"/>
  <c r="J25" s="1"/>
  <c r="G26"/>
  <c r="J26" s="1"/>
  <c r="P32"/>
  <c r="G33"/>
  <c r="J33" s="1"/>
  <c r="H18"/>
  <c r="H14"/>
  <c r="T16"/>
  <c r="T20"/>
  <c r="T24"/>
  <c r="P27"/>
  <c r="P36"/>
  <c r="T37"/>
  <c r="T49"/>
  <c r="P14"/>
  <c r="BJ14"/>
  <c r="P15"/>
  <c r="BJ16"/>
  <c r="P17"/>
  <c r="T17"/>
  <c r="P18"/>
  <c r="BJ18"/>
  <c r="P19"/>
  <c r="BJ19"/>
  <c r="P20"/>
  <c r="BJ20"/>
  <c r="P21"/>
  <c r="T21"/>
  <c r="BJ21"/>
  <c r="P22"/>
  <c r="BJ22"/>
  <c r="P23"/>
  <c r="T23"/>
  <c r="P24"/>
  <c r="BJ24"/>
  <c r="T25"/>
  <c r="T26"/>
  <c r="T27"/>
  <c r="BJ28"/>
  <c r="P29"/>
  <c r="BJ29"/>
  <c r="P30"/>
  <c r="T30"/>
  <c r="P31"/>
  <c r="BJ31"/>
  <c r="E32"/>
  <c r="G32"/>
  <c r="T32"/>
  <c r="T33"/>
  <c r="P35"/>
  <c r="BJ35"/>
  <c r="T36"/>
  <c r="P37"/>
  <c r="BJ37"/>
  <c r="P38"/>
  <c r="BJ38"/>
  <c r="P39"/>
  <c r="BJ39"/>
  <c r="P40"/>
  <c r="BJ40"/>
  <c r="P41"/>
  <c r="BJ41"/>
  <c r="BJ42"/>
  <c r="P43"/>
  <c r="T43"/>
  <c r="T44"/>
  <c r="P45"/>
  <c r="BJ45"/>
  <c r="P46"/>
  <c r="BJ46"/>
  <c r="P47"/>
  <c r="BJ47"/>
  <c r="BJ48"/>
  <c r="F49"/>
  <c r="H49" s="1"/>
  <c r="P49"/>
  <c r="P50"/>
  <c r="BJ50"/>
  <c r="P51"/>
  <c r="BJ51"/>
  <c r="H25"/>
  <c r="P48"/>
  <c r="P42"/>
  <c r="P33"/>
  <c r="P28"/>
  <c r="P26"/>
  <c r="AB52"/>
  <c r="AJ52"/>
  <c r="J38"/>
  <c r="H12"/>
  <c r="P12"/>
  <c r="T12"/>
  <c r="H15"/>
  <c r="H16"/>
  <c r="H19"/>
  <c r="I32"/>
  <c r="BJ32"/>
  <c r="H33"/>
  <c r="H46"/>
  <c r="BJ49"/>
  <c r="H51"/>
  <c r="H13"/>
  <c r="H21"/>
  <c r="H28"/>
  <c r="H29"/>
  <c r="H30"/>
  <c r="H39"/>
  <c r="H41"/>
  <c r="H22" l="1"/>
  <c r="H50"/>
  <c r="H36"/>
  <c r="H38"/>
  <c r="H42"/>
  <c r="H40"/>
  <c r="H26"/>
  <c r="H17"/>
  <c r="I49"/>
  <c r="H47"/>
  <c r="H34"/>
  <c r="H31"/>
  <c r="H23"/>
  <c r="H27"/>
  <c r="H32"/>
  <c r="H37"/>
  <c r="H24"/>
  <c r="H20"/>
  <c r="J32"/>
  <c r="J52"/>
  <c r="I52"/>
  <c r="BJ52"/>
  <c r="T52"/>
  <c r="H52" l="1"/>
  <c r="P52"/>
  <c r="C9" i="29" l="1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C37"/>
  <c r="D37"/>
  <c r="E37"/>
  <c r="C38"/>
  <c r="D38"/>
  <c r="E38"/>
  <c r="C39"/>
  <c r="D39"/>
  <c r="E39"/>
  <c r="C40"/>
  <c r="D40"/>
  <c r="E40"/>
  <c r="C41"/>
  <c r="D41"/>
  <c r="E41"/>
  <c r="C42"/>
  <c r="D42"/>
  <c r="E42"/>
  <c r="C43"/>
  <c r="D43"/>
  <c r="E43"/>
  <c r="C44"/>
  <c r="D44"/>
  <c r="E44"/>
  <c r="C45"/>
  <c r="D45"/>
  <c r="E45"/>
  <c r="C46"/>
  <c r="D46"/>
  <c r="E46"/>
  <c r="C47"/>
  <c r="D47"/>
  <c r="E47"/>
  <c r="E8"/>
  <c r="D8"/>
  <c r="C8"/>
  <c r="N46"/>
  <c r="F44"/>
  <c r="F43"/>
  <c r="F42"/>
  <c r="F41"/>
  <c r="F36"/>
  <c r="F34"/>
  <c r="F33"/>
  <c r="N30"/>
  <c r="F29"/>
  <c r="F27"/>
  <c r="N25"/>
  <c r="F24"/>
  <c r="F23"/>
  <c r="F21"/>
  <c r="F20"/>
  <c r="N19"/>
  <c r="F18"/>
  <c r="F17"/>
  <c r="F15"/>
  <c r="F14"/>
  <c r="F13"/>
  <c r="F11"/>
  <c r="F10"/>
  <c r="F9"/>
  <c r="N32" l="1"/>
  <c r="N33"/>
  <c r="N37"/>
  <c r="N10"/>
  <c r="N16"/>
  <c r="N23"/>
  <c r="N24"/>
  <c r="N39"/>
  <c r="N12"/>
  <c r="N13"/>
  <c r="N15"/>
  <c r="N21"/>
  <c r="N29"/>
  <c r="N31"/>
  <c r="N35"/>
  <c r="N36"/>
  <c r="N38"/>
  <c r="N40"/>
  <c r="N41"/>
  <c r="N42"/>
  <c r="N43"/>
  <c r="N44"/>
  <c r="N47"/>
  <c r="N17"/>
  <c r="N26"/>
  <c r="N34"/>
  <c r="N14"/>
  <c r="N18"/>
  <c r="N20"/>
  <c r="N22"/>
  <c r="N27"/>
  <c r="F12"/>
  <c r="F16"/>
  <c r="F19"/>
  <c r="F22"/>
  <c r="F25"/>
  <c r="F26"/>
  <c r="F30"/>
  <c r="F31"/>
  <c r="F32"/>
  <c r="F35"/>
  <c r="F37"/>
  <c r="F38"/>
  <c r="F39"/>
  <c r="F40"/>
  <c r="F46"/>
  <c r="F47"/>
  <c r="N48"/>
  <c r="F8"/>
  <c r="N8"/>
  <c r="F28"/>
  <c r="N28"/>
  <c r="F45"/>
  <c r="N45"/>
  <c r="F48" l="1"/>
</calcChain>
</file>

<file path=xl/sharedStrings.xml><?xml version="1.0" encoding="utf-8"?>
<sst xmlns="http://schemas.openxmlformats.org/spreadsheetml/2006/main" count="320" uniqueCount="126">
  <si>
    <t>Հ Ա Շ Վ Ե Տ Վ ՈՒ Թ Յ ՈՒ Ն</t>
  </si>
  <si>
    <t>ՀՀ ՏԱՎՈՒՇԻ ՄԱՐԶԻ ՀԱՄԱՅՆՔՆԵՐԻ ԲՅՈՒՋԵՏԱՅԻՆ ԵԿԱՄՈՒՏՆԵՐԻ ՎԵՐԱԲԵՐՅԱԼ</t>
  </si>
  <si>
    <t>հազար դրամ</t>
  </si>
  <si>
    <t>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</si>
  <si>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</si>
  <si>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</si>
  <si>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</si>
  <si>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</si>
  <si>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</si>
  <si>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</si>
  <si>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</si>
  <si>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</si>
  <si>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</si>
  <si>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</si>
  <si>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</si>
  <si>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</si>
  <si>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</si>
  <si>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 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</si>
  <si>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</si>
  <si>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</si>
  <si>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</si>
  <si>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</si>
  <si>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</si>
  <si>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</si>
  <si>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</si>
  <si>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</si>
  <si>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</si>
  <si>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գույքից, այդ թվում`
Գույքահարկ փոխադրամիջոցների համար</t>
    </r>
    <r>
      <rPr>
        <sz val="10"/>
        <rFont val="Arial Armenian"/>
        <family val="2"/>
      </rPr>
      <t/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</si>
  <si>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</si>
  <si>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</si>
  <si>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</si>
  <si>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</si>
  <si>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>տող1257
գ) Պետական բյուջեից համայնքի վարչական բյուջեին տրամադրվող նպատակային հատկացումներ (սուբվենցիաներ)</t>
  </si>
  <si>
    <t>տող1258
 այլ դոտացիաներ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</si>
  <si>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</si>
  <si>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</si>
  <si>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>տող 1334
Այլ գույքի վարձակալությունից մուտքեր</t>
  </si>
  <si>
    <t>1343.Օրենքով սահմանված դեպքերում համայնք. hիմն. կողմից առանց տեղ. տուրքի գանձման մատ. ծառ-երի կամ կատարվող գործող.դիմաց ստացվող (գանձվող) այլ վճարներ</t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</si>
  <si>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</si>
  <si>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t>այդ թվում աղբահանության վճարներ</t>
  </si>
  <si>
    <t>2016թ. Տարեկան</t>
  </si>
  <si>
    <t>Հաշվետու ժամանակաշրջան</t>
  </si>
  <si>
    <t>ծրագիր տարեկան</t>
  </si>
  <si>
    <t xml:space="preserve">փաստ </t>
  </si>
  <si>
    <t>2015թ. Տարեկան</t>
  </si>
  <si>
    <t>փաստ.</t>
  </si>
  <si>
    <t>կատ. %-ը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</si>
  <si>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</si>
  <si>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</si>
  <si>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</si>
  <si>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</si>
  <si>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</si>
  <si>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</si>
  <si>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</si>
  <si>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</si>
  <si>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</si>
  <si>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</si>
  <si>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</si>
  <si>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</si>
  <si>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</si>
  <si>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</si>
  <si>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</si>
  <si>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</si>
  <si>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</si>
  <si>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</si>
  <si>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</si>
  <si>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Դիլիջան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</si>
  <si>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</si>
  <si>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</si>
  <si>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</si>
  <si>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</si>
  <si>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</si>
  <si>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</si>
  <si>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</si>
  <si>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</si>
  <si>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</si>
  <si>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</si>
  <si>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</si>
  <si>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</si>
  <si>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</si>
  <si>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</si>
  <si>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</si>
  <si>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Վ.Ծաղկավան</t>
  </si>
  <si>
    <t>Վ.Կ.Աղբյուր</t>
  </si>
  <si>
    <t>Նոյեմբերյան</t>
  </si>
  <si>
    <t>Այրում</t>
  </si>
  <si>
    <t>Կողբ</t>
  </si>
  <si>
    <t>Ընդամենը</t>
  </si>
  <si>
    <t>Հ/Հ</t>
  </si>
  <si>
    <t>Վ Ա Ր Չ Ա ԿԱ Ն</t>
  </si>
  <si>
    <t>2017թ. Տարեկան</t>
  </si>
  <si>
    <t xml:space="preserve">տող 1332                                  Համայնքի վարչական տարածքում գտնվող պետական սեփականություն համարվող հողերի վարձավճարներ </t>
  </si>
  <si>
    <t xml:space="preserve">տող 1333                                   Համայնքի վարչական տարածքում գտնվող պետ.և համայնքի սեփ.պատկանող հողամասերի կառուցապ. իրավունքի դիմաց գանձվող վարձավճարներ </t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</si>
  <si>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</si>
  <si>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</si>
  <si>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</si>
  <si>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</si>
  <si>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t>ք. Իջևան</t>
  </si>
  <si>
    <t>Ն.Ծաղկավան  (Իջևան)</t>
  </si>
  <si>
    <t>ք. Դիլիջան</t>
  </si>
  <si>
    <t>ք. Բերդ</t>
  </si>
  <si>
    <t>Վ.Ծաղկավան (Տավուշ)</t>
  </si>
  <si>
    <t>ք. Նոյեմբերյան</t>
  </si>
  <si>
    <t>ք. Այրում</t>
  </si>
  <si>
    <t>ԸՆԴԱՄԵՆԸ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</si>
  <si>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</si>
  <si>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</si>
  <si>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</si>
  <si>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</si>
  <si>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 xml:space="preserve">Գանձված  հողի հարկի  ապառքի գումարը  </t>
  </si>
  <si>
    <t>2017 թ. Տարեկան</t>
  </si>
  <si>
    <t>Ընդամենը գույքահարկի ապառքը 01.01.2017թ. դրությամբ</t>
  </si>
  <si>
    <t>2017թ. բյուջեում ներառված գույքահարկի ապառքի գումարը</t>
  </si>
  <si>
    <t>Ընդամենը հողի հարկի ապառքը 01.01.2017թ. դրությամբ</t>
  </si>
  <si>
    <t>2017թ. բյուջեում ներառված հողի հարկի ապառքի գումարը</t>
  </si>
  <si>
    <t>2017թ. հունիսի 1-ի դրությամբ</t>
  </si>
  <si>
    <t xml:space="preserve">  ծրագիր       /5 ամիս/ </t>
  </si>
  <si>
    <t>1100</t>
  </si>
  <si>
    <t>2017 թ. հունիսի 1-ի դրությամբ</t>
  </si>
  <si>
    <t xml:space="preserve">  ծրագիր        / 5 ամիս/ </t>
  </si>
  <si>
    <t xml:space="preserve">ծրագիր       /5 ամիս/ </t>
  </si>
  <si>
    <r>
      <t xml:space="preserve">տող1251+1254
ա) Պետական բյուջեից ֆինանսական համա-հարթեցման սկզբունքով տրամադրվող դոտացիաներ 
բ) Պետական բյուջեից հա-մայնքի վարչական բյուջեին տրամադրվող այլ դոտ-ներ </t>
    </r>
    <r>
      <rPr>
        <sz val="9"/>
        <rFont val="Arial Armenian"/>
        <family val="2"/>
      </rPr>
      <t/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</si>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</sst>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color rgb="FFFF0000"/>
      <name val="GHEA Grapalat"/>
      <family val="3"/>
    </font>
    <font>
      <sz val="11"/>
      <name val="GHEA Grapalat"/>
      <family val="3"/>
    </font>
    <font>
      <sz val="10"/>
      <color theme="1"/>
      <name val="GHEA Grapalat"/>
      <family val="3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4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Protection="1"/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5" fontId="2" fillId="12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</xf>
    <xf numFmtId="165" fontId="2" fillId="10" borderId="9" xfId="0" applyNumberFormat="1" applyFont="1" applyFill="1" applyBorder="1" applyAlignment="1">
      <alignment horizontal="center" vertical="center" wrapText="1"/>
    </xf>
    <xf numFmtId="165" fontId="2" fillId="1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  <protection locked="0"/>
    </xf>
    <xf numFmtId="165" fontId="2" fillId="3" borderId="9" xfId="0" applyNumberFormat="1" applyFont="1" applyFill="1" applyBorder="1" applyAlignment="1" applyProtection="1">
      <alignment horizontal="center" vertical="center" wrapText="1"/>
    </xf>
    <xf numFmtId="165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9" xfId="0" applyNumberFormat="1" applyFont="1" applyFill="1" applyBorder="1" applyAlignment="1" applyProtection="1">
      <alignment horizontal="center" vertical="center" wrapText="1"/>
    </xf>
    <xf numFmtId="165" fontId="2" fillId="9" borderId="9" xfId="0" applyNumberFormat="1" applyFont="1" applyFill="1" applyBorder="1" applyAlignment="1" applyProtection="1">
      <alignment horizontal="center" vertical="center" wrapText="1"/>
    </xf>
    <xf numFmtId="165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Border="1" applyAlignment="1" applyProtection="1">
      <alignment horizontal="center" vertical="center" wrapText="1"/>
      <protection locked="0"/>
    </xf>
    <xf numFmtId="165" fontId="2" fillId="10" borderId="9" xfId="0" applyNumberFormat="1" applyFont="1" applyFill="1" applyBorder="1" applyAlignment="1" applyProtection="1">
      <alignment horizontal="center" vertical="center"/>
      <protection locked="0"/>
    </xf>
    <xf numFmtId="165" fontId="2" fillId="7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 vertical="center" wrapText="1"/>
    </xf>
    <xf numFmtId="165" fontId="2" fillId="10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9" xfId="1" applyNumberFormat="1" applyFont="1" applyBorder="1" applyAlignment="1">
      <alignment horizontal="center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5" fontId="2" fillId="12" borderId="9" xfId="0" applyNumberFormat="1" applyFont="1" applyFill="1" applyBorder="1" applyAlignment="1" applyProtection="1">
      <alignment horizontal="center" vertical="center"/>
      <protection locked="0"/>
    </xf>
    <xf numFmtId="165" fontId="2" fillId="0" borderId="8" xfId="0" applyNumberFormat="1" applyFont="1" applyFill="1" applyBorder="1" applyAlignment="1" applyProtection="1">
      <alignment horizontal="center" vertical="center" wrapText="1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165" fontId="2" fillId="11" borderId="9" xfId="0" applyNumberFormat="1" applyFont="1" applyFill="1" applyBorder="1" applyAlignment="1" applyProtection="1">
      <alignment horizontal="center" vertical="center"/>
    </xf>
    <xf numFmtId="165" fontId="2" fillId="11" borderId="9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Border="1" applyAlignment="1" applyProtection="1">
      <alignment horizontal="center" vertical="center"/>
      <protection locked="0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2" fillId="6" borderId="8" xfId="0" applyNumberFormat="1" applyFont="1" applyFill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8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4" fontId="3" fillId="3" borderId="4" xfId="0" applyNumberFormat="1" applyFont="1" applyFill="1" applyBorder="1" applyAlignment="1" applyProtection="1">
      <alignment horizontal="center" vertical="center" wrapText="1"/>
    </xf>
    <xf numFmtId="4" fontId="3" fillId="3" borderId="0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6" borderId="6" xfId="0" applyNumberFormat="1" applyFont="1" applyFill="1" applyBorder="1" applyAlignment="1" applyProtection="1">
      <alignment horizontal="center" vertical="center" wrapText="1"/>
    </xf>
    <xf numFmtId="0" fontId="3" fillId="6" borderId="7" xfId="0" applyNumberFormat="1" applyFont="1" applyFill="1" applyBorder="1" applyAlignment="1" applyProtection="1">
      <alignment horizontal="center" vertical="center" wrapText="1"/>
    </xf>
    <xf numFmtId="0" fontId="3" fillId="6" borderId="8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12" xfId="0" applyNumberFormat="1" applyFont="1" applyFill="1" applyBorder="1" applyAlignment="1" applyProtection="1">
      <alignment horizontal="center" vertical="center" wrapText="1"/>
    </xf>
    <xf numFmtId="0" fontId="3" fillId="3" borderId="13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4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13" xfId="0" applyNumberFormat="1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 wrapText="1"/>
    </xf>
    <xf numFmtId="0" fontId="2" fillId="7" borderId="8" xfId="0" applyFont="1" applyFill="1" applyBorder="1" applyAlignment="1" applyProtection="1">
      <alignment horizontal="center" vertical="center" wrapText="1"/>
    </xf>
    <xf numFmtId="4" fontId="2" fillId="6" borderId="2" xfId="0" applyNumberFormat="1" applyFont="1" applyFill="1" applyBorder="1" applyAlignment="1" applyProtection="1">
      <alignment horizontal="center" vertical="center" wrapText="1"/>
    </xf>
    <xf numFmtId="4" fontId="2" fillId="6" borderId="10" xfId="0" applyNumberFormat="1" applyFont="1" applyFill="1" applyBorder="1" applyAlignment="1" applyProtection="1">
      <alignment horizontal="center" vertical="center" wrapText="1"/>
    </xf>
    <xf numFmtId="4" fontId="2" fillId="6" borderId="15" xfId="0" applyNumberFormat="1" applyFont="1" applyFill="1" applyBorder="1" applyAlignment="1" applyProtection="1">
      <alignment horizontal="center" vertical="center" wrapText="1"/>
    </xf>
    <xf numFmtId="0" fontId="2" fillId="11" borderId="6" xfId="0" applyFont="1" applyFill="1" applyBorder="1" applyAlignment="1" applyProtection="1">
      <alignment horizontal="left" vertical="center"/>
    </xf>
    <xf numFmtId="0" fontId="2" fillId="11" borderId="8" xfId="0" applyFont="1" applyFill="1" applyBorder="1" applyAlignment="1" applyProtection="1">
      <alignment horizontal="left" vertical="center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4" fontId="3" fillId="3" borderId="11" xfId="0" applyNumberFormat="1" applyFont="1" applyFill="1" applyBorder="1" applyAlignment="1" applyProtection="1">
      <alignment horizontal="center" vertical="center" wrapText="1"/>
    </xf>
    <xf numFmtId="4" fontId="3" fillId="3" borderId="13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 applyProtection="1">
      <alignment horizontal="center" vertical="center" wrapText="1"/>
    </xf>
    <xf numFmtId="4" fontId="2" fillId="3" borderId="11" xfId="0" applyNumberFormat="1" applyFont="1" applyFill="1" applyBorder="1" applyAlignment="1" applyProtection="1">
      <alignment horizontal="center" vertical="center" wrapText="1"/>
    </xf>
    <xf numFmtId="4" fontId="2" fillId="3" borderId="12" xfId="0" applyNumberFormat="1" applyFont="1" applyFill="1" applyBorder="1" applyAlignment="1" applyProtection="1">
      <alignment horizontal="center" vertical="center" wrapText="1"/>
    </xf>
    <xf numFmtId="4" fontId="2" fillId="3" borderId="13" xfId="0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 wrapText="1"/>
    </xf>
    <xf numFmtId="4" fontId="2" fillId="3" borderId="4" xfId="0" applyNumberFormat="1" applyFont="1" applyFill="1" applyBorder="1" applyAlignment="1" applyProtection="1">
      <alignment horizontal="center" vertical="center" wrapText="1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11" xfId="0" applyNumberFormat="1" applyFont="1" applyFill="1" applyBorder="1" applyAlignment="1" applyProtection="1">
      <alignment horizontal="center" vertical="center" wrapText="1"/>
    </xf>
    <xf numFmtId="0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13" xfId="0" applyNumberFormat="1" applyFont="1" applyFill="1" applyBorder="1" applyAlignment="1" applyProtection="1">
      <alignment horizontal="center" vertical="center" wrapText="1"/>
    </xf>
    <xf numFmtId="0" fontId="3" fillId="4" borderId="14" xfId="0" applyNumberFormat="1" applyFont="1" applyFill="1" applyBorder="1" applyAlignment="1" applyProtection="1">
      <alignment horizontal="center" vertical="center" wrapText="1"/>
    </xf>
    <xf numFmtId="4" fontId="3" fillId="3" borderId="5" xfId="0" applyNumberFormat="1" applyFont="1" applyFill="1" applyBorder="1" applyAlignment="1" applyProtection="1">
      <alignment horizontal="center" vertical="center" wrapText="1"/>
    </xf>
    <xf numFmtId="4" fontId="3" fillId="3" borderId="12" xfId="0" applyNumberFormat="1" applyFont="1" applyFill="1" applyBorder="1" applyAlignment="1" applyProtection="1">
      <alignment horizontal="center" vertical="center" wrapText="1"/>
    </xf>
    <xf numFmtId="4" fontId="3" fillId="3" borderId="14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textRotation="90" wrapText="1"/>
    </xf>
    <xf numFmtId="0" fontId="2" fillId="0" borderId="15" xfId="0" applyFont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15" xfId="0" applyNumberFormat="1" applyFont="1" applyBorder="1" applyAlignment="1" applyProtection="1">
      <alignment horizontal="center" vertical="center" wrapText="1"/>
    </xf>
    <xf numFmtId="4" fontId="2" fillId="8" borderId="3" xfId="0" applyNumberFormat="1" applyFont="1" applyFill="1" applyBorder="1" applyAlignment="1" applyProtection="1">
      <alignment horizontal="center" vertical="center" wrapText="1"/>
    </xf>
    <xf numFmtId="4" fontId="2" fillId="8" borderId="13" xfId="0" applyNumberFormat="1" applyFont="1" applyFill="1" applyBorder="1" applyAlignment="1" applyProtection="1">
      <alignment horizontal="center" vertical="center" wrapText="1"/>
    </xf>
    <xf numFmtId="4" fontId="2" fillId="4" borderId="2" xfId="0" applyNumberFormat="1" applyFont="1" applyFill="1" applyBorder="1" applyAlignment="1" applyProtection="1">
      <alignment horizontal="center" vertical="center" wrapText="1"/>
    </xf>
    <xf numFmtId="4" fontId="2" fillId="4" borderId="15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15" xfId="0" applyNumberFormat="1" applyFont="1" applyFill="1" applyBorder="1" applyAlignment="1" applyProtection="1">
      <alignment horizontal="center" vertical="center" wrapText="1"/>
    </xf>
    <xf numFmtId="0" fontId="2" fillId="6" borderId="6" xfId="0" applyNumberFormat="1" applyFont="1" applyFill="1" applyBorder="1" applyAlignment="1" applyProtection="1">
      <alignment horizontal="center" vertical="center" wrapText="1"/>
    </xf>
    <xf numFmtId="4" fontId="2" fillId="6" borderId="6" xfId="0" applyNumberFormat="1" applyFont="1" applyFill="1" applyBorder="1" applyAlignment="1" applyProtection="1">
      <alignment horizontal="center" vertical="center" wrapText="1"/>
    </xf>
    <xf numFmtId="4" fontId="2" fillId="6" borderId="7" xfId="0" applyNumberFormat="1" applyFont="1" applyFill="1" applyBorder="1" applyAlignment="1" applyProtection="1">
      <alignment horizontal="center" vertical="center" wrapText="1"/>
    </xf>
    <xf numFmtId="4" fontId="2" fillId="6" borderId="8" xfId="0" applyNumberFormat="1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6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left" vertical="center"/>
    </xf>
    <xf numFmtId="165" fontId="2" fillId="0" borderId="21" xfId="0" applyNumberFormat="1" applyFont="1" applyBorder="1" applyAlignment="1" applyProtection="1">
      <alignment horizontal="center" vertical="center"/>
      <protection locked="0"/>
    </xf>
    <xf numFmtId="165" fontId="2" fillId="0" borderId="8" xfId="0" applyNumberFormat="1" applyFont="1" applyBorder="1" applyAlignment="1" applyProtection="1">
      <alignment horizontal="center" vertical="center"/>
      <protection locked="0"/>
    </xf>
    <xf numFmtId="165" fontId="2" fillId="0" borderId="19" xfId="0" applyNumberFormat="1" applyFont="1" applyBorder="1" applyAlignment="1" applyProtection="1">
      <alignment horizontal="center" vertical="center"/>
      <protection locked="0"/>
    </xf>
    <xf numFmtId="165" fontId="2" fillId="0" borderId="2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2" fillId="0" borderId="9" xfId="0" applyNumberFormat="1" applyFont="1" applyFill="1" applyBorder="1" applyAlignment="1">
      <alignment horizontal="center" vertical="top"/>
    </xf>
    <xf numFmtId="165" fontId="2" fillId="0" borderId="9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43FF6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579"/>
  <sheetViews>
    <sheetView tabSelected="1" workbookViewId="0">
      <selection activeCell="F56" sqref="F56"/>
    </sheetView>
  </sheetViews>
  <sheetFormatPr defaultColWidth="11" defaultRowHeight="14.25" customHeight="1"/>
  <cols>
    <col min="1" max="1" width="5.7109375" style="1" customWidth="1"/>
    <col min="2" max="2" width="11" style="1"/>
    <col min="3" max="7" width="11" style="2"/>
    <col min="8" max="8" width="7.7109375" style="2" customWidth="1"/>
    <col min="9" max="12" width="11" style="2" hidden="1" customWidth="1"/>
    <col min="13" max="15" width="11" style="2"/>
    <col min="16" max="16" width="8" style="2" customWidth="1"/>
    <col min="17" max="19" width="11" style="2"/>
    <col min="20" max="20" width="7" style="2" customWidth="1"/>
    <col min="21" max="22" width="11" style="2"/>
    <col min="23" max="23" width="11" style="3"/>
    <col min="24" max="46" width="11" style="2"/>
    <col min="47" max="47" width="11" style="3"/>
    <col min="48" max="127" width="11" style="2"/>
    <col min="128" max="128" width="11" style="3"/>
    <col min="129" max="16384" width="11" style="2"/>
  </cols>
  <sheetData>
    <row r="1" spans="1:128" ht="13.5">
      <c r="BA1" s="4"/>
      <c r="BB1" s="4"/>
      <c r="BC1" s="4"/>
      <c r="BD1" s="4"/>
    </row>
    <row r="2" spans="1:128">
      <c r="A2" s="5"/>
      <c r="C2" s="99" t="s">
        <v>0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6"/>
      <c r="X2" s="6"/>
      <c r="Y2" s="6"/>
      <c r="Z2" s="6"/>
      <c r="AA2" s="6"/>
      <c r="AB2" s="6"/>
      <c r="AD2" s="6"/>
      <c r="AE2" s="6"/>
      <c r="AF2" s="6"/>
      <c r="AH2" s="6"/>
      <c r="AI2" s="6"/>
      <c r="AJ2" s="6"/>
      <c r="AL2" s="6"/>
      <c r="AM2" s="6"/>
      <c r="AN2" s="6"/>
      <c r="AO2" s="6"/>
      <c r="AP2" s="6"/>
      <c r="AQ2" s="6"/>
      <c r="AR2" s="7"/>
      <c r="AS2" s="7"/>
      <c r="AT2" s="7"/>
      <c r="AV2" s="7"/>
      <c r="AW2" s="7"/>
      <c r="AY2" s="7"/>
      <c r="AZ2" s="7"/>
      <c r="BA2" s="8"/>
      <c r="BB2" s="8"/>
      <c r="BC2" s="8"/>
      <c r="BD2" s="8"/>
      <c r="BE2" s="7"/>
      <c r="BF2" s="7"/>
      <c r="BG2" s="7"/>
      <c r="BH2" s="7"/>
      <c r="BI2" s="7"/>
      <c r="BJ2" s="7"/>
      <c r="BL2" s="7"/>
      <c r="BM2" s="7"/>
      <c r="BN2" s="7"/>
      <c r="BO2" s="7"/>
      <c r="BP2" s="7"/>
      <c r="BR2" s="7"/>
      <c r="BS2" s="7"/>
      <c r="BU2" s="7"/>
      <c r="BV2" s="7"/>
      <c r="BW2" s="7"/>
      <c r="BX2" s="7"/>
      <c r="BY2" s="7"/>
      <c r="CA2" s="7"/>
      <c r="CB2" s="7"/>
      <c r="CC2" s="7"/>
      <c r="CD2" s="7"/>
      <c r="CE2" s="7"/>
      <c r="CG2" s="7"/>
      <c r="CH2" s="7"/>
      <c r="CI2" s="7"/>
      <c r="CJ2" s="7"/>
      <c r="CK2" s="7"/>
      <c r="CM2" s="7"/>
      <c r="CN2" s="7"/>
      <c r="CP2" s="7"/>
      <c r="CQ2" s="7"/>
      <c r="CR2" s="7"/>
      <c r="CS2" s="7"/>
      <c r="CT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R2" s="7"/>
      <c r="DS2" s="7"/>
      <c r="DT2" s="7"/>
    </row>
    <row r="3" spans="1:128">
      <c r="A3" s="5"/>
      <c r="B3" s="5"/>
      <c r="C3" s="99" t="s">
        <v>1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"/>
      <c r="X3" s="6"/>
      <c r="Y3" s="6"/>
      <c r="Z3" s="6"/>
      <c r="AA3" s="60"/>
      <c r="AB3" s="60"/>
      <c r="AD3" s="60"/>
      <c r="AE3" s="60"/>
      <c r="AF3" s="60"/>
      <c r="AH3" s="6"/>
      <c r="AI3" s="6"/>
      <c r="AJ3" s="6"/>
      <c r="AL3" s="6"/>
      <c r="AM3" s="6"/>
      <c r="AN3" s="6"/>
      <c r="AO3" s="6"/>
      <c r="AP3" s="6"/>
      <c r="AQ3" s="6"/>
      <c r="AR3" s="7"/>
      <c r="AS3" s="7"/>
      <c r="AT3" s="7"/>
      <c r="AV3" s="7"/>
      <c r="AW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L3" s="7"/>
      <c r="BM3" s="7"/>
      <c r="BN3" s="7"/>
      <c r="BO3" s="7"/>
      <c r="BP3" s="7"/>
      <c r="BR3" s="7"/>
      <c r="BS3" s="7"/>
      <c r="BU3" s="7"/>
      <c r="BV3" s="7"/>
      <c r="BW3" s="7"/>
      <c r="BX3" s="7"/>
      <c r="BY3" s="7"/>
      <c r="CA3" s="7"/>
      <c r="CB3" s="7"/>
      <c r="CC3" s="7"/>
      <c r="CD3" s="7"/>
      <c r="CE3" s="7"/>
      <c r="CG3" s="7"/>
      <c r="CH3" s="7"/>
      <c r="CI3" s="7"/>
      <c r="CJ3" s="7"/>
      <c r="CK3" s="7"/>
      <c r="CM3" s="7"/>
      <c r="CN3" s="7"/>
      <c r="CP3" s="7"/>
      <c r="CQ3" s="7"/>
      <c r="CR3" s="7"/>
      <c r="CS3" s="7"/>
      <c r="CT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R3" s="7"/>
      <c r="DS3" s="7"/>
      <c r="DT3" s="7"/>
    </row>
    <row r="4" spans="1:128">
      <c r="A4" s="5"/>
      <c r="B4" s="5"/>
      <c r="C4" s="99" t="s">
        <v>115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6"/>
      <c r="X4" s="6"/>
      <c r="Y4" s="6"/>
      <c r="Z4" s="6"/>
      <c r="AA4" s="60"/>
      <c r="AB4" s="60"/>
      <c r="AD4" s="60"/>
      <c r="AE4" s="60"/>
      <c r="AF4" s="60"/>
      <c r="AH4" s="6"/>
      <c r="AI4" s="6"/>
      <c r="AJ4" s="6"/>
      <c r="AL4" s="6"/>
      <c r="AM4" s="6"/>
      <c r="AN4" s="6"/>
      <c r="AO4" s="6"/>
      <c r="AP4" s="6"/>
      <c r="AQ4" s="6"/>
      <c r="AR4" s="7"/>
      <c r="AS4" s="7"/>
      <c r="AT4" s="7"/>
      <c r="AV4" s="7"/>
      <c r="AW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L4" s="7"/>
      <c r="BM4" s="7"/>
      <c r="BN4" s="7"/>
      <c r="BO4" s="7"/>
      <c r="BP4" s="7"/>
      <c r="BR4" s="7"/>
      <c r="BS4" s="7"/>
      <c r="BU4" s="7"/>
      <c r="BV4" s="7"/>
      <c r="BW4" s="7"/>
      <c r="BX4" s="7"/>
      <c r="BY4" s="7"/>
      <c r="CA4" s="7"/>
      <c r="CB4" s="7"/>
      <c r="CC4" s="7"/>
      <c r="CD4" s="7"/>
      <c r="CE4" s="7"/>
      <c r="CG4" s="7"/>
      <c r="CH4" s="7"/>
      <c r="CI4" s="7"/>
      <c r="CJ4" s="7"/>
      <c r="CK4" s="7"/>
      <c r="CM4" s="7"/>
      <c r="CN4" s="7"/>
      <c r="CP4" s="7"/>
      <c r="CQ4" s="7"/>
      <c r="CR4" s="7"/>
      <c r="CS4" s="7"/>
      <c r="CT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R4" s="7"/>
      <c r="DS4" s="7"/>
      <c r="DT4" s="7"/>
    </row>
    <row r="5" spans="1:128">
      <c r="B5" s="9"/>
      <c r="S5" s="10"/>
      <c r="V5" s="100" t="s">
        <v>2</v>
      </c>
      <c r="W5" s="100"/>
      <c r="X5" s="100"/>
      <c r="AD5" s="60"/>
      <c r="AE5" s="60"/>
      <c r="AF5" s="60"/>
      <c r="AH5" s="6"/>
      <c r="AI5" s="6"/>
      <c r="AJ5" s="6"/>
      <c r="AL5" s="6"/>
      <c r="AM5" s="6"/>
      <c r="AN5" s="6"/>
      <c r="AO5" s="6"/>
      <c r="AP5" s="6"/>
      <c r="AQ5" s="6"/>
      <c r="AR5" s="7"/>
      <c r="AS5" s="7"/>
      <c r="AT5" s="7"/>
      <c r="AV5" s="7"/>
      <c r="AW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L5" s="7"/>
      <c r="BM5" s="7"/>
      <c r="BN5" s="7"/>
      <c r="BO5" s="7"/>
      <c r="BP5" s="7"/>
      <c r="BR5" s="7"/>
      <c r="BS5" s="7"/>
      <c r="BU5" s="7"/>
      <c r="BV5" s="7"/>
      <c r="BW5" s="7"/>
      <c r="BX5" s="7"/>
      <c r="BY5" s="7"/>
      <c r="CA5" s="7"/>
      <c r="CB5" s="7"/>
      <c r="CC5" s="7"/>
      <c r="CD5" s="7"/>
      <c r="CE5" s="7"/>
      <c r="CG5" s="7"/>
      <c r="CH5" s="7"/>
      <c r="CI5" s="7"/>
      <c r="CJ5" s="7"/>
      <c r="CK5" s="7"/>
      <c r="CM5" s="7"/>
      <c r="CN5" s="7"/>
      <c r="CP5" s="7"/>
      <c r="CQ5" s="7"/>
      <c r="CR5" s="7"/>
      <c r="CS5" s="7"/>
      <c r="CT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R5" s="7"/>
      <c r="DS5" s="7"/>
      <c r="DT5" s="7"/>
    </row>
    <row r="6" spans="1:128" s="11" customFormat="1" ht="13.5" customHeight="1">
      <c r="A6" s="131" t="s">
        <v>88</v>
      </c>
      <c r="B6" s="133" t="s">
        <v>3</v>
      </c>
      <c r="C6" s="155" t="s">
        <v>4</v>
      </c>
      <c r="D6" s="155" t="s">
        <v>5</v>
      </c>
      <c r="E6" s="125" t="s">
        <v>6</v>
      </c>
      <c r="F6" s="96"/>
      <c r="G6" s="96"/>
      <c r="H6" s="152"/>
      <c r="I6" s="104" t="s">
        <v>7</v>
      </c>
      <c r="J6" s="106"/>
      <c r="K6" s="146" t="s">
        <v>8</v>
      </c>
      <c r="L6" s="147"/>
      <c r="M6" s="104" t="s">
        <v>9</v>
      </c>
      <c r="N6" s="105"/>
      <c r="O6" s="105"/>
      <c r="P6" s="106"/>
      <c r="Q6" s="113" t="s">
        <v>89</v>
      </c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1"/>
      <c r="CX6" s="120" t="s">
        <v>10</v>
      </c>
      <c r="CY6" s="135" t="s">
        <v>11</v>
      </c>
      <c r="CZ6" s="141"/>
      <c r="DA6" s="136"/>
      <c r="DB6" s="113" t="s">
        <v>12</v>
      </c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1"/>
      <c r="DT6" s="120" t="s">
        <v>10</v>
      </c>
      <c r="DU6" s="82" t="s">
        <v>13</v>
      </c>
      <c r="DV6" s="83"/>
      <c r="DW6" s="84"/>
      <c r="DX6" s="16"/>
    </row>
    <row r="7" spans="1:128" s="11" customFormat="1" ht="28.5" customHeight="1">
      <c r="A7" s="132"/>
      <c r="B7" s="134"/>
      <c r="C7" s="156"/>
      <c r="D7" s="156"/>
      <c r="E7" s="126"/>
      <c r="F7" s="97"/>
      <c r="G7" s="97"/>
      <c r="H7" s="153"/>
      <c r="I7" s="107"/>
      <c r="J7" s="109"/>
      <c r="K7" s="148"/>
      <c r="L7" s="149"/>
      <c r="M7" s="107"/>
      <c r="N7" s="108"/>
      <c r="O7" s="108"/>
      <c r="P7" s="109"/>
      <c r="Q7" s="116" t="s">
        <v>14</v>
      </c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2"/>
      <c r="AR7" s="75" t="s">
        <v>15</v>
      </c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7"/>
      <c r="BD7" s="65" t="s">
        <v>16</v>
      </c>
      <c r="BE7" s="66"/>
      <c r="BF7" s="67"/>
      <c r="BG7" s="75" t="s">
        <v>17</v>
      </c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7"/>
      <c r="BW7" s="95" t="s">
        <v>18</v>
      </c>
      <c r="BX7" s="78"/>
      <c r="BY7" s="78"/>
      <c r="BZ7" s="78"/>
      <c r="CA7" s="78"/>
      <c r="CB7" s="78"/>
      <c r="CC7" s="78"/>
      <c r="CD7" s="78"/>
      <c r="CE7" s="79"/>
      <c r="CF7" s="75" t="s">
        <v>19</v>
      </c>
      <c r="CG7" s="76"/>
      <c r="CH7" s="76"/>
      <c r="CI7" s="76"/>
      <c r="CJ7" s="76"/>
      <c r="CK7" s="76"/>
      <c r="CL7" s="76"/>
      <c r="CM7" s="76"/>
      <c r="CN7" s="77"/>
      <c r="CO7" s="114" t="s">
        <v>20</v>
      </c>
      <c r="CP7" s="91"/>
      <c r="CQ7" s="92"/>
      <c r="CR7" s="65" t="s">
        <v>21</v>
      </c>
      <c r="CS7" s="66"/>
      <c r="CT7" s="67"/>
      <c r="CU7" s="65" t="s">
        <v>22</v>
      </c>
      <c r="CV7" s="66"/>
      <c r="CW7" s="67"/>
      <c r="CX7" s="121"/>
      <c r="CY7" s="137"/>
      <c r="CZ7" s="142"/>
      <c r="DA7" s="138"/>
      <c r="DB7" s="116"/>
      <c r="DC7" s="71"/>
      <c r="DD7" s="71"/>
      <c r="DE7" s="71"/>
      <c r="DF7" s="71"/>
      <c r="DG7" s="72"/>
      <c r="DH7" s="65" t="s">
        <v>23</v>
      </c>
      <c r="DI7" s="66"/>
      <c r="DJ7" s="67"/>
      <c r="DK7" s="116"/>
      <c r="DL7" s="71"/>
      <c r="DM7" s="71"/>
      <c r="DN7" s="71"/>
      <c r="DO7" s="71"/>
      <c r="DP7" s="71"/>
      <c r="DQ7" s="71"/>
      <c r="DR7" s="71"/>
      <c r="DS7" s="72"/>
      <c r="DT7" s="121"/>
      <c r="DU7" s="85"/>
      <c r="DV7" s="86"/>
      <c r="DW7" s="87"/>
      <c r="DX7" s="16"/>
    </row>
    <row r="8" spans="1:128" s="11" customFormat="1" ht="99" customHeight="1">
      <c r="A8" s="132"/>
      <c r="B8" s="134"/>
      <c r="C8" s="156"/>
      <c r="D8" s="156"/>
      <c r="E8" s="127"/>
      <c r="F8" s="98"/>
      <c r="G8" s="98"/>
      <c r="H8" s="154"/>
      <c r="I8" s="110"/>
      <c r="J8" s="112"/>
      <c r="K8" s="150"/>
      <c r="L8" s="151"/>
      <c r="M8" s="110"/>
      <c r="N8" s="111"/>
      <c r="O8" s="111"/>
      <c r="P8" s="112"/>
      <c r="Q8" s="128" t="s">
        <v>24</v>
      </c>
      <c r="R8" s="129"/>
      <c r="S8" s="129"/>
      <c r="T8" s="130"/>
      <c r="U8" s="101" t="s">
        <v>25</v>
      </c>
      <c r="V8" s="102"/>
      <c r="W8" s="102"/>
      <c r="X8" s="103"/>
      <c r="Y8" s="101" t="s">
        <v>26</v>
      </c>
      <c r="Z8" s="102"/>
      <c r="AA8" s="102"/>
      <c r="AB8" s="103"/>
      <c r="AC8" s="101" t="s">
        <v>27</v>
      </c>
      <c r="AD8" s="102"/>
      <c r="AE8" s="102"/>
      <c r="AF8" s="103"/>
      <c r="AG8" s="101" t="s">
        <v>28</v>
      </c>
      <c r="AH8" s="102"/>
      <c r="AI8" s="102"/>
      <c r="AJ8" s="103"/>
      <c r="AK8" s="101" t="s">
        <v>29</v>
      </c>
      <c r="AL8" s="102"/>
      <c r="AM8" s="102"/>
      <c r="AN8" s="103"/>
      <c r="AO8" s="101" t="s">
        <v>30</v>
      </c>
      <c r="AP8" s="102"/>
      <c r="AQ8" s="103"/>
      <c r="AR8" s="169" t="s">
        <v>31</v>
      </c>
      <c r="AS8" s="73"/>
      <c r="AT8" s="74"/>
      <c r="AU8" s="169" t="s">
        <v>121</v>
      </c>
      <c r="AV8" s="73"/>
      <c r="AW8" s="73"/>
      <c r="AX8" s="75" t="s">
        <v>32</v>
      </c>
      <c r="AY8" s="76"/>
      <c r="AZ8" s="77"/>
      <c r="BA8" s="75" t="s">
        <v>33</v>
      </c>
      <c r="BB8" s="76"/>
      <c r="BC8" s="77"/>
      <c r="BD8" s="68"/>
      <c r="BE8" s="69"/>
      <c r="BF8" s="70"/>
      <c r="BG8" s="117" t="s">
        <v>34</v>
      </c>
      <c r="BH8" s="118"/>
      <c r="BI8" s="118"/>
      <c r="BJ8" s="119"/>
      <c r="BK8" s="95" t="s">
        <v>35</v>
      </c>
      <c r="BL8" s="78"/>
      <c r="BM8" s="79"/>
      <c r="BN8" s="95" t="s">
        <v>91</v>
      </c>
      <c r="BO8" s="78"/>
      <c r="BP8" s="79"/>
      <c r="BQ8" s="95" t="s">
        <v>92</v>
      </c>
      <c r="BR8" s="78"/>
      <c r="BS8" s="79"/>
      <c r="BT8" s="95" t="s">
        <v>36</v>
      </c>
      <c r="BU8" s="78"/>
      <c r="BV8" s="79"/>
      <c r="BW8" s="95" t="s">
        <v>95</v>
      </c>
      <c r="BX8" s="78"/>
      <c r="BY8" s="79"/>
      <c r="BZ8" s="95" t="s">
        <v>122</v>
      </c>
      <c r="CA8" s="78"/>
      <c r="CB8" s="79"/>
      <c r="CC8" s="95" t="s">
        <v>37</v>
      </c>
      <c r="CD8" s="78"/>
      <c r="CE8" s="79"/>
      <c r="CF8" s="95" t="s">
        <v>38</v>
      </c>
      <c r="CG8" s="78"/>
      <c r="CH8" s="79"/>
      <c r="CI8" s="95" t="s">
        <v>39</v>
      </c>
      <c r="CJ8" s="78"/>
      <c r="CK8" s="79"/>
      <c r="CL8" s="95" t="s">
        <v>96</v>
      </c>
      <c r="CM8" s="78"/>
      <c r="CN8" s="79"/>
      <c r="CO8" s="115"/>
      <c r="CP8" s="93"/>
      <c r="CQ8" s="94"/>
      <c r="CR8" s="68"/>
      <c r="CS8" s="69"/>
      <c r="CT8" s="70"/>
      <c r="CU8" s="68"/>
      <c r="CV8" s="69"/>
      <c r="CW8" s="70"/>
      <c r="CX8" s="121"/>
      <c r="CY8" s="139"/>
      <c r="CZ8" s="143"/>
      <c r="DA8" s="140"/>
      <c r="DB8" s="95" t="s">
        <v>123</v>
      </c>
      <c r="DC8" s="78"/>
      <c r="DD8" s="79"/>
      <c r="DE8" s="95" t="s">
        <v>124</v>
      </c>
      <c r="DF8" s="78"/>
      <c r="DG8" s="79"/>
      <c r="DH8" s="68"/>
      <c r="DI8" s="69"/>
      <c r="DJ8" s="70"/>
      <c r="DK8" s="95" t="s">
        <v>125</v>
      </c>
      <c r="DL8" s="78"/>
      <c r="DM8" s="79"/>
      <c r="DN8" s="95" t="s">
        <v>93</v>
      </c>
      <c r="DO8" s="78"/>
      <c r="DP8" s="79"/>
      <c r="DQ8" s="170" t="s">
        <v>94</v>
      </c>
      <c r="DR8" s="171"/>
      <c r="DS8" s="172"/>
      <c r="DT8" s="121"/>
      <c r="DU8" s="88"/>
      <c r="DV8" s="89"/>
      <c r="DW8" s="90"/>
      <c r="DX8" s="16"/>
    </row>
    <row r="9" spans="1:128" s="11" customFormat="1" ht="25.5" customHeight="1">
      <c r="A9" s="132"/>
      <c r="B9" s="134"/>
      <c r="C9" s="156"/>
      <c r="D9" s="156"/>
      <c r="E9" s="161" t="s">
        <v>90</v>
      </c>
      <c r="F9" s="169" t="s">
        <v>41</v>
      </c>
      <c r="G9" s="73"/>
      <c r="H9" s="74"/>
      <c r="I9" s="163" t="s">
        <v>42</v>
      </c>
      <c r="J9" s="58"/>
      <c r="K9" s="165" t="s">
        <v>42</v>
      </c>
      <c r="L9" s="167" t="s">
        <v>43</v>
      </c>
      <c r="M9" s="161" t="s">
        <v>90</v>
      </c>
      <c r="N9" s="169" t="s">
        <v>41</v>
      </c>
      <c r="O9" s="73"/>
      <c r="P9" s="74"/>
      <c r="Q9" s="161" t="s">
        <v>90</v>
      </c>
      <c r="R9" s="169" t="s">
        <v>41</v>
      </c>
      <c r="S9" s="73"/>
      <c r="T9" s="74"/>
      <c r="U9" s="161" t="s">
        <v>90</v>
      </c>
      <c r="V9" s="169" t="s">
        <v>41</v>
      </c>
      <c r="W9" s="73"/>
      <c r="X9" s="74"/>
      <c r="Y9" s="161" t="s">
        <v>90</v>
      </c>
      <c r="Z9" s="169" t="s">
        <v>41</v>
      </c>
      <c r="AA9" s="73"/>
      <c r="AB9" s="74"/>
      <c r="AC9" s="161" t="s">
        <v>90</v>
      </c>
      <c r="AD9" s="169" t="s">
        <v>41</v>
      </c>
      <c r="AE9" s="73"/>
      <c r="AF9" s="74"/>
      <c r="AG9" s="161" t="s">
        <v>90</v>
      </c>
      <c r="AH9" s="169" t="s">
        <v>41</v>
      </c>
      <c r="AI9" s="73"/>
      <c r="AJ9" s="74"/>
      <c r="AK9" s="161" t="s">
        <v>90</v>
      </c>
      <c r="AL9" s="169" t="s">
        <v>41</v>
      </c>
      <c r="AM9" s="73"/>
      <c r="AN9" s="74"/>
      <c r="AO9" s="161" t="s">
        <v>40</v>
      </c>
      <c r="AP9" s="95" t="s">
        <v>41</v>
      </c>
      <c r="AQ9" s="79"/>
      <c r="AR9" s="161" t="s">
        <v>40</v>
      </c>
      <c r="AS9" s="95" t="s">
        <v>41</v>
      </c>
      <c r="AT9" s="79"/>
      <c r="AU9" s="161" t="s">
        <v>90</v>
      </c>
      <c r="AV9" s="95" t="s">
        <v>41</v>
      </c>
      <c r="AW9" s="78"/>
      <c r="AX9" s="161" t="s">
        <v>90</v>
      </c>
      <c r="AY9" s="95" t="s">
        <v>41</v>
      </c>
      <c r="AZ9" s="79"/>
      <c r="BA9" s="161" t="s">
        <v>90</v>
      </c>
      <c r="BB9" s="95" t="s">
        <v>41</v>
      </c>
      <c r="BC9" s="79"/>
      <c r="BD9" s="161" t="s">
        <v>44</v>
      </c>
      <c r="BE9" s="95" t="s">
        <v>41</v>
      </c>
      <c r="BF9" s="79"/>
      <c r="BG9" s="161" t="s">
        <v>90</v>
      </c>
      <c r="BH9" s="169" t="s">
        <v>41</v>
      </c>
      <c r="BI9" s="73"/>
      <c r="BJ9" s="74"/>
      <c r="BK9" s="161" t="s">
        <v>90</v>
      </c>
      <c r="BL9" s="95" t="s">
        <v>41</v>
      </c>
      <c r="BM9" s="79"/>
      <c r="BN9" s="161" t="s">
        <v>90</v>
      </c>
      <c r="BO9" s="95" t="s">
        <v>41</v>
      </c>
      <c r="BP9" s="79"/>
      <c r="BQ9" s="161" t="s">
        <v>90</v>
      </c>
      <c r="BR9" s="95" t="s">
        <v>41</v>
      </c>
      <c r="BS9" s="79"/>
      <c r="BT9" s="161" t="s">
        <v>90</v>
      </c>
      <c r="BU9" s="95" t="s">
        <v>41</v>
      </c>
      <c r="BV9" s="79"/>
      <c r="BW9" s="161" t="s">
        <v>40</v>
      </c>
      <c r="BX9" s="95" t="s">
        <v>41</v>
      </c>
      <c r="BY9" s="79"/>
      <c r="BZ9" s="161" t="s">
        <v>90</v>
      </c>
      <c r="CA9" s="95" t="s">
        <v>41</v>
      </c>
      <c r="CB9" s="79"/>
      <c r="CC9" s="161" t="s">
        <v>90</v>
      </c>
      <c r="CD9" s="95" t="s">
        <v>41</v>
      </c>
      <c r="CE9" s="79"/>
      <c r="CF9" s="161" t="s">
        <v>90</v>
      </c>
      <c r="CG9" s="95" t="s">
        <v>41</v>
      </c>
      <c r="CH9" s="79"/>
      <c r="CI9" s="161" t="s">
        <v>90</v>
      </c>
      <c r="CJ9" s="95" t="s">
        <v>41</v>
      </c>
      <c r="CK9" s="79"/>
      <c r="CL9" s="161" t="s">
        <v>90</v>
      </c>
      <c r="CM9" s="95" t="s">
        <v>41</v>
      </c>
      <c r="CN9" s="79"/>
      <c r="CO9" s="161" t="s">
        <v>90</v>
      </c>
      <c r="CP9" s="95" t="s">
        <v>41</v>
      </c>
      <c r="CQ9" s="79"/>
      <c r="CR9" s="161" t="s">
        <v>90</v>
      </c>
      <c r="CS9" s="95" t="s">
        <v>41</v>
      </c>
      <c r="CT9" s="79"/>
      <c r="CU9" s="161" t="s">
        <v>90</v>
      </c>
      <c r="CV9" s="95" t="s">
        <v>41</v>
      </c>
      <c r="CW9" s="79"/>
      <c r="CX9" s="121"/>
      <c r="CY9" s="161" t="s">
        <v>90</v>
      </c>
      <c r="CZ9" s="95" t="s">
        <v>41</v>
      </c>
      <c r="DA9" s="79"/>
      <c r="DB9" s="161" t="s">
        <v>40</v>
      </c>
      <c r="DC9" s="95" t="s">
        <v>41</v>
      </c>
      <c r="DD9" s="79"/>
      <c r="DE9" s="161" t="s">
        <v>40</v>
      </c>
      <c r="DF9" s="95" t="s">
        <v>41</v>
      </c>
      <c r="DG9" s="79"/>
      <c r="DH9" s="161" t="s">
        <v>40</v>
      </c>
      <c r="DI9" s="95" t="s">
        <v>41</v>
      </c>
      <c r="DJ9" s="79"/>
      <c r="DK9" s="161" t="s">
        <v>90</v>
      </c>
      <c r="DL9" s="95" t="s">
        <v>41</v>
      </c>
      <c r="DM9" s="79"/>
      <c r="DN9" s="161" t="s">
        <v>40</v>
      </c>
      <c r="DO9" s="95" t="s">
        <v>41</v>
      </c>
      <c r="DP9" s="79"/>
      <c r="DQ9" s="161" t="s">
        <v>90</v>
      </c>
      <c r="DR9" s="95" t="s">
        <v>41</v>
      </c>
      <c r="DS9" s="79"/>
      <c r="DT9" s="121"/>
      <c r="DU9" s="161" t="s">
        <v>90</v>
      </c>
      <c r="DV9" s="95" t="s">
        <v>41</v>
      </c>
      <c r="DW9" s="79"/>
      <c r="DX9" s="16"/>
    </row>
    <row r="10" spans="1:128" s="11" customFormat="1" ht="36.75" customHeight="1">
      <c r="A10" s="144"/>
      <c r="B10" s="145"/>
      <c r="C10" s="157"/>
      <c r="D10" s="157"/>
      <c r="E10" s="162"/>
      <c r="F10" s="173" t="s">
        <v>116</v>
      </c>
      <c r="G10" s="64" t="s">
        <v>45</v>
      </c>
      <c r="H10" s="64" t="s">
        <v>46</v>
      </c>
      <c r="I10" s="164"/>
      <c r="J10" s="64" t="s">
        <v>43</v>
      </c>
      <c r="K10" s="166"/>
      <c r="L10" s="168"/>
      <c r="M10" s="162"/>
      <c r="N10" s="173" t="s">
        <v>116</v>
      </c>
      <c r="O10" s="64" t="s">
        <v>45</v>
      </c>
      <c r="P10" s="64" t="s">
        <v>46</v>
      </c>
      <c r="Q10" s="162"/>
      <c r="R10" s="173" t="s">
        <v>116</v>
      </c>
      <c r="S10" s="64" t="s">
        <v>45</v>
      </c>
      <c r="T10" s="64" t="s">
        <v>46</v>
      </c>
      <c r="U10" s="162"/>
      <c r="V10" s="173" t="s">
        <v>120</v>
      </c>
      <c r="W10" s="64" t="s">
        <v>45</v>
      </c>
      <c r="X10" s="64" t="s">
        <v>46</v>
      </c>
      <c r="Y10" s="162"/>
      <c r="Z10" s="173" t="s">
        <v>116</v>
      </c>
      <c r="AA10" s="64" t="s">
        <v>45</v>
      </c>
      <c r="AB10" s="64" t="s">
        <v>46</v>
      </c>
      <c r="AC10" s="162"/>
      <c r="AD10" s="173" t="s">
        <v>116</v>
      </c>
      <c r="AE10" s="64" t="s">
        <v>45</v>
      </c>
      <c r="AF10" s="64" t="s">
        <v>46</v>
      </c>
      <c r="AG10" s="162"/>
      <c r="AH10" s="173" t="s">
        <v>116</v>
      </c>
      <c r="AI10" s="64" t="s">
        <v>45</v>
      </c>
      <c r="AJ10" s="64" t="s">
        <v>46</v>
      </c>
      <c r="AK10" s="162"/>
      <c r="AL10" s="173" t="s">
        <v>116</v>
      </c>
      <c r="AM10" s="64" t="s">
        <v>45</v>
      </c>
      <c r="AN10" s="64" t="s">
        <v>46</v>
      </c>
      <c r="AO10" s="162"/>
      <c r="AP10" s="173" t="s">
        <v>116</v>
      </c>
      <c r="AQ10" s="64" t="s">
        <v>45</v>
      </c>
      <c r="AR10" s="162"/>
      <c r="AS10" s="173" t="s">
        <v>116</v>
      </c>
      <c r="AT10" s="64" t="s">
        <v>45</v>
      </c>
      <c r="AU10" s="162"/>
      <c r="AV10" s="173" t="s">
        <v>116</v>
      </c>
      <c r="AW10" s="64" t="s">
        <v>45</v>
      </c>
      <c r="AX10" s="162"/>
      <c r="AY10" s="173" t="s">
        <v>116</v>
      </c>
      <c r="AZ10" s="64" t="s">
        <v>45</v>
      </c>
      <c r="BA10" s="162"/>
      <c r="BB10" s="173" t="s">
        <v>116</v>
      </c>
      <c r="BC10" s="64" t="s">
        <v>45</v>
      </c>
      <c r="BD10" s="162"/>
      <c r="BE10" s="173" t="s">
        <v>116</v>
      </c>
      <c r="BF10" s="64" t="s">
        <v>45</v>
      </c>
      <c r="BG10" s="162"/>
      <c r="BH10" s="173" t="s">
        <v>116</v>
      </c>
      <c r="BI10" s="64" t="s">
        <v>45</v>
      </c>
      <c r="BJ10" s="64" t="s">
        <v>46</v>
      </c>
      <c r="BK10" s="162"/>
      <c r="BL10" s="173" t="s">
        <v>116</v>
      </c>
      <c r="BM10" s="64" t="s">
        <v>45</v>
      </c>
      <c r="BN10" s="162"/>
      <c r="BO10" s="173" t="s">
        <v>116</v>
      </c>
      <c r="BP10" s="64" t="s">
        <v>45</v>
      </c>
      <c r="BQ10" s="162"/>
      <c r="BR10" s="173" t="s">
        <v>120</v>
      </c>
      <c r="BS10" s="64" t="s">
        <v>45</v>
      </c>
      <c r="BT10" s="162"/>
      <c r="BU10" s="173" t="s">
        <v>116</v>
      </c>
      <c r="BV10" s="64" t="s">
        <v>45</v>
      </c>
      <c r="BW10" s="162"/>
      <c r="BX10" s="173" t="s">
        <v>116</v>
      </c>
      <c r="BY10" s="64" t="s">
        <v>45</v>
      </c>
      <c r="BZ10" s="162"/>
      <c r="CA10" s="173" t="s">
        <v>116</v>
      </c>
      <c r="CB10" s="64" t="s">
        <v>45</v>
      </c>
      <c r="CC10" s="162"/>
      <c r="CD10" s="173" t="s">
        <v>116</v>
      </c>
      <c r="CE10" s="64" t="s">
        <v>45</v>
      </c>
      <c r="CF10" s="162"/>
      <c r="CG10" s="173" t="s">
        <v>116</v>
      </c>
      <c r="CH10" s="64" t="s">
        <v>45</v>
      </c>
      <c r="CI10" s="162"/>
      <c r="CJ10" s="173" t="s">
        <v>116</v>
      </c>
      <c r="CK10" s="64" t="s">
        <v>45</v>
      </c>
      <c r="CL10" s="162"/>
      <c r="CM10" s="173" t="s">
        <v>116</v>
      </c>
      <c r="CN10" s="64" t="s">
        <v>45</v>
      </c>
      <c r="CO10" s="162"/>
      <c r="CP10" s="173" t="s">
        <v>116</v>
      </c>
      <c r="CQ10" s="64" t="s">
        <v>45</v>
      </c>
      <c r="CR10" s="162"/>
      <c r="CS10" s="173" t="s">
        <v>116</v>
      </c>
      <c r="CT10" s="64" t="s">
        <v>45</v>
      </c>
      <c r="CU10" s="162"/>
      <c r="CV10" s="173" t="s">
        <v>116</v>
      </c>
      <c r="CW10" s="64" t="s">
        <v>45</v>
      </c>
      <c r="CX10" s="122"/>
      <c r="CY10" s="162"/>
      <c r="CZ10" s="173" t="s">
        <v>116</v>
      </c>
      <c r="DA10" s="64" t="s">
        <v>45</v>
      </c>
      <c r="DB10" s="162"/>
      <c r="DC10" s="173" t="s">
        <v>116</v>
      </c>
      <c r="DD10" s="64" t="s">
        <v>45</v>
      </c>
      <c r="DE10" s="162"/>
      <c r="DF10" s="173" t="s">
        <v>116</v>
      </c>
      <c r="DG10" s="64" t="s">
        <v>45</v>
      </c>
      <c r="DH10" s="162"/>
      <c r="DI10" s="173" t="s">
        <v>116</v>
      </c>
      <c r="DJ10" s="64" t="s">
        <v>45</v>
      </c>
      <c r="DK10" s="162"/>
      <c r="DL10" s="173" t="s">
        <v>116</v>
      </c>
      <c r="DM10" s="64" t="s">
        <v>45</v>
      </c>
      <c r="DN10" s="162"/>
      <c r="DO10" s="173" t="s">
        <v>116</v>
      </c>
      <c r="DP10" s="64" t="s">
        <v>45</v>
      </c>
      <c r="DQ10" s="162"/>
      <c r="DR10" s="173" t="s">
        <v>116</v>
      </c>
      <c r="DS10" s="64" t="s">
        <v>45</v>
      </c>
      <c r="DT10" s="122"/>
      <c r="DU10" s="162"/>
      <c r="DV10" s="173" t="s">
        <v>116</v>
      </c>
      <c r="DW10" s="64" t="s">
        <v>45</v>
      </c>
      <c r="DX10" s="16"/>
    </row>
    <row r="11" spans="1:128" s="11" customFormat="1" ht="13.5">
      <c r="A11" s="59"/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8</v>
      </c>
      <c r="N11" s="17">
        <v>9</v>
      </c>
      <c r="O11" s="17">
        <v>10</v>
      </c>
      <c r="P11" s="17">
        <v>11</v>
      </c>
      <c r="Q11" s="17">
        <v>12</v>
      </c>
      <c r="R11" s="17">
        <v>13</v>
      </c>
      <c r="S11" s="17">
        <v>14</v>
      </c>
      <c r="T11" s="17">
        <v>15</v>
      </c>
      <c r="U11" s="17">
        <v>16</v>
      </c>
      <c r="V11" s="17">
        <v>17</v>
      </c>
      <c r="W11" s="17">
        <v>18</v>
      </c>
      <c r="X11" s="17">
        <v>19</v>
      </c>
      <c r="Y11" s="17">
        <v>20</v>
      </c>
      <c r="Z11" s="17">
        <v>21</v>
      </c>
      <c r="AA11" s="17">
        <v>22</v>
      </c>
      <c r="AB11" s="17">
        <v>23</v>
      </c>
      <c r="AC11" s="17">
        <v>24</v>
      </c>
      <c r="AD11" s="17">
        <v>25</v>
      </c>
      <c r="AE11" s="17">
        <v>26</v>
      </c>
      <c r="AF11" s="17">
        <v>27</v>
      </c>
      <c r="AG11" s="17">
        <v>28</v>
      </c>
      <c r="AH11" s="17">
        <v>29</v>
      </c>
      <c r="AI11" s="17">
        <v>30</v>
      </c>
      <c r="AJ11" s="17">
        <v>31</v>
      </c>
      <c r="AK11" s="17">
        <v>32</v>
      </c>
      <c r="AL11" s="17">
        <v>33</v>
      </c>
      <c r="AM11" s="17">
        <v>34</v>
      </c>
      <c r="AN11" s="17">
        <v>35</v>
      </c>
      <c r="AO11" s="17">
        <v>36</v>
      </c>
      <c r="AP11" s="17">
        <v>37</v>
      </c>
      <c r="AQ11" s="17">
        <v>38</v>
      </c>
      <c r="AR11" s="17">
        <v>39</v>
      </c>
      <c r="AS11" s="17">
        <v>40</v>
      </c>
      <c r="AT11" s="17">
        <v>41</v>
      </c>
      <c r="AU11" s="17">
        <v>36</v>
      </c>
      <c r="AV11" s="17">
        <v>37</v>
      </c>
      <c r="AW11" s="17"/>
      <c r="AX11" s="17">
        <v>39</v>
      </c>
      <c r="AY11" s="17">
        <v>40</v>
      </c>
      <c r="AZ11" s="17">
        <v>41</v>
      </c>
      <c r="BA11" s="17">
        <v>42</v>
      </c>
      <c r="BB11" s="17">
        <v>43</v>
      </c>
      <c r="BC11" s="17">
        <v>44</v>
      </c>
      <c r="BD11" s="17">
        <v>45</v>
      </c>
      <c r="BE11" s="17">
        <v>46</v>
      </c>
      <c r="BF11" s="17">
        <v>47</v>
      </c>
      <c r="BG11" s="17">
        <v>45</v>
      </c>
      <c r="BH11" s="17">
        <v>46</v>
      </c>
      <c r="BI11" s="17">
        <v>47</v>
      </c>
      <c r="BJ11" s="17">
        <v>48</v>
      </c>
      <c r="BK11" s="17">
        <v>49</v>
      </c>
      <c r="BL11" s="17">
        <v>50</v>
      </c>
      <c r="BM11" s="17">
        <v>51</v>
      </c>
      <c r="BN11" s="17">
        <v>52</v>
      </c>
      <c r="BO11" s="17">
        <v>53</v>
      </c>
      <c r="BP11" s="17">
        <v>54</v>
      </c>
      <c r="BQ11" s="17">
        <v>52</v>
      </c>
      <c r="BR11" s="17">
        <v>53</v>
      </c>
      <c r="BS11" s="17">
        <v>54</v>
      </c>
      <c r="BT11" s="17">
        <v>55</v>
      </c>
      <c r="BU11" s="17">
        <v>56</v>
      </c>
      <c r="BV11" s="17">
        <v>57</v>
      </c>
      <c r="BW11" s="17">
        <v>58</v>
      </c>
      <c r="BX11" s="17">
        <v>59</v>
      </c>
      <c r="BY11" s="17">
        <v>60</v>
      </c>
      <c r="BZ11" s="17">
        <v>58</v>
      </c>
      <c r="CA11" s="17">
        <v>59</v>
      </c>
      <c r="CB11" s="17">
        <v>60</v>
      </c>
      <c r="CC11" s="17">
        <v>61</v>
      </c>
      <c r="CD11" s="17">
        <v>62</v>
      </c>
      <c r="CE11" s="17">
        <v>63</v>
      </c>
      <c r="CF11" s="17">
        <v>64</v>
      </c>
      <c r="CG11" s="17">
        <v>65</v>
      </c>
      <c r="CH11" s="17">
        <v>66</v>
      </c>
      <c r="CI11" s="17">
        <v>67</v>
      </c>
      <c r="CJ11" s="17">
        <v>68</v>
      </c>
      <c r="CK11" s="17">
        <v>69</v>
      </c>
      <c r="CL11" s="17">
        <v>70</v>
      </c>
      <c r="CM11" s="17">
        <v>71</v>
      </c>
      <c r="CN11" s="17">
        <v>72</v>
      </c>
      <c r="CO11" s="17">
        <v>73</v>
      </c>
      <c r="CP11" s="17">
        <v>74</v>
      </c>
      <c r="CQ11" s="17">
        <v>75</v>
      </c>
      <c r="CR11" s="17">
        <v>76</v>
      </c>
      <c r="CS11" s="17">
        <v>77</v>
      </c>
      <c r="CT11" s="17">
        <v>78</v>
      </c>
      <c r="CU11" s="17">
        <v>79</v>
      </c>
      <c r="CV11" s="17">
        <v>80</v>
      </c>
      <c r="CW11" s="17">
        <v>81</v>
      </c>
      <c r="CX11" s="17">
        <v>82</v>
      </c>
      <c r="CY11" s="17">
        <v>83</v>
      </c>
      <c r="CZ11" s="17">
        <v>84</v>
      </c>
      <c r="DA11" s="17">
        <v>85</v>
      </c>
      <c r="DB11" s="17">
        <v>86</v>
      </c>
      <c r="DC11" s="17">
        <v>87</v>
      </c>
      <c r="DD11" s="17">
        <v>88</v>
      </c>
      <c r="DE11" s="17">
        <v>89</v>
      </c>
      <c r="DF11" s="17">
        <v>90</v>
      </c>
      <c r="DG11" s="17">
        <v>91</v>
      </c>
      <c r="DH11" s="17">
        <v>92</v>
      </c>
      <c r="DI11" s="17">
        <v>93</v>
      </c>
      <c r="DJ11" s="17">
        <v>94</v>
      </c>
      <c r="DK11" s="17">
        <v>86</v>
      </c>
      <c r="DL11" s="17">
        <v>87</v>
      </c>
      <c r="DM11" s="17">
        <v>88</v>
      </c>
      <c r="DN11" s="17">
        <v>89</v>
      </c>
      <c r="DO11" s="17">
        <v>90</v>
      </c>
      <c r="DP11" s="17">
        <v>91</v>
      </c>
      <c r="DQ11" s="17">
        <v>89</v>
      </c>
      <c r="DR11" s="17">
        <v>90</v>
      </c>
      <c r="DS11" s="17">
        <v>91</v>
      </c>
      <c r="DT11" s="17">
        <v>95</v>
      </c>
      <c r="DU11" s="17">
        <v>92</v>
      </c>
      <c r="DV11" s="17">
        <v>93</v>
      </c>
      <c r="DW11" s="17">
        <v>94</v>
      </c>
      <c r="DX11" s="16"/>
    </row>
    <row r="12" spans="1:128" s="60" customFormat="1" ht="14.25" customHeight="1">
      <c r="A12" s="18">
        <v>1</v>
      </c>
      <c r="B12" s="19" t="s">
        <v>47</v>
      </c>
      <c r="C12" s="37">
        <v>280.89999999999998</v>
      </c>
      <c r="D12" s="37">
        <v>83.8</v>
      </c>
      <c r="E12" s="30">
        <f t="shared" ref="E12:F30" si="0">CY12+DU12-DQ12</f>
        <v>535490.69999999995</v>
      </c>
      <c r="F12" s="30">
        <f t="shared" si="0"/>
        <v>220431.8</v>
      </c>
      <c r="G12" s="30">
        <f t="shared" ref="G12:G27" si="1">DA12+DW12+CX12-DS12</f>
        <v>203326.44200000001</v>
      </c>
      <c r="H12" s="30">
        <f t="shared" ref="H12:H52" si="2">G12/F12*100</f>
        <v>92.240067903088402</v>
      </c>
      <c r="I12" s="30">
        <f t="shared" ref="I12:I30" si="3">K12-E12</f>
        <v>-535490.69999999995</v>
      </c>
      <c r="J12" s="30">
        <f t="shared" ref="J12:J30" si="4">L12-G12</f>
        <v>-72415.941000000006</v>
      </c>
      <c r="K12" s="31">
        <v>0</v>
      </c>
      <c r="L12" s="31">
        <v>130910.501</v>
      </c>
      <c r="M12" s="32">
        <f t="shared" ref="M12:M30" si="5">U12+Y12+AC12+AG12+AK12+AO12+BD12+BK12+BN12+BQ12+BT12+BW12+CC12+CF12+CL12+CO12+CU12</f>
        <v>140796</v>
      </c>
      <c r="N12" s="32">
        <f t="shared" ref="N12:N30" si="6">V12+Z12+AD12+AH12+AL12+AP12+BE12+BL12+BO12+BR12+BU12+BX12+CD12+CG12+CM12+CP12+CV12</f>
        <v>57329.9</v>
      </c>
      <c r="O12" s="32">
        <f t="shared" ref="O12:O30" si="7">W12+AA12+AE12+AI12+AM12+AQ12+BF12+BM12+BP12+BS12+BV12+BY12+CE12+CH12+CN12+CQ12+CW12</f>
        <v>40545.392</v>
      </c>
      <c r="P12" s="32">
        <f t="shared" ref="P12:P51" si="8">O12/N12*100</f>
        <v>70.722942129674038</v>
      </c>
      <c r="Q12" s="33">
        <f t="shared" ref="Q12:S30" si="9">U12+AC12</f>
        <v>63500</v>
      </c>
      <c r="R12" s="33">
        <f t="shared" si="9"/>
        <v>30766.6</v>
      </c>
      <c r="S12" s="33">
        <f t="shared" si="9"/>
        <v>18060.748</v>
      </c>
      <c r="T12" s="34">
        <f>S12/R12*100</f>
        <v>58.702450059480086</v>
      </c>
      <c r="U12" s="24">
        <v>6000</v>
      </c>
      <c r="V12" s="174">
        <v>3100</v>
      </c>
      <c r="W12" s="40">
        <v>3132.154</v>
      </c>
      <c r="X12" s="36">
        <f>W12*100/V12</f>
        <v>101.03722580645162</v>
      </c>
      <c r="Y12" s="24">
        <v>2800</v>
      </c>
      <c r="Z12" s="174">
        <v>1300</v>
      </c>
      <c r="AA12" s="40">
        <v>454.488</v>
      </c>
      <c r="AB12" s="36">
        <f>AA12*100/Z12</f>
        <v>34.960615384615387</v>
      </c>
      <c r="AC12" s="24">
        <v>57500</v>
      </c>
      <c r="AD12" s="174">
        <v>27666.6</v>
      </c>
      <c r="AE12" s="40">
        <v>14928.593999999999</v>
      </c>
      <c r="AF12" s="36">
        <f t="shared" ref="AF12:AF27" si="10">AE12*100/AD12</f>
        <v>53.958903515430158</v>
      </c>
      <c r="AG12" s="35">
        <v>9026</v>
      </c>
      <c r="AH12" s="174">
        <v>4400</v>
      </c>
      <c r="AI12" s="40">
        <v>2932.402</v>
      </c>
      <c r="AJ12" s="36">
        <f>AI12*100/AH12</f>
        <v>66.645499999999998</v>
      </c>
      <c r="AK12" s="24">
        <v>6000</v>
      </c>
      <c r="AL12" s="29">
        <v>2566.3000000000002</v>
      </c>
      <c r="AM12" s="40">
        <v>2323.0100000000002</v>
      </c>
      <c r="AN12" s="36">
        <f>AM12*100/AL12</f>
        <v>90.519814518957261</v>
      </c>
      <c r="AO12" s="37"/>
      <c r="AP12" s="37"/>
      <c r="AQ12" s="37"/>
      <c r="AR12" s="37"/>
      <c r="AS12" s="37"/>
      <c r="AT12" s="29"/>
      <c r="AU12" s="27">
        <v>371650.6</v>
      </c>
      <c r="AV12" s="42">
        <v>154854.39999999999</v>
      </c>
      <c r="AW12" s="40">
        <v>154854.39999999999</v>
      </c>
      <c r="AX12" s="37">
        <v>15737.4</v>
      </c>
      <c r="AY12" s="29">
        <v>5250.9</v>
      </c>
      <c r="AZ12" s="40">
        <v>5250.9</v>
      </c>
      <c r="BA12" s="38"/>
      <c r="BB12" s="37"/>
      <c r="BC12" s="37"/>
      <c r="BD12" s="37"/>
      <c r="BE12" s="37"/>
      <c r="BF12" s="37"/>
      <c r="BG12" s="32">
        <f t="shared" ref="BG12:BI30" si="11">BK12+BN12+BQ12+BT12</f>
        <v>2600</v>
      </c>
      <c r="BH12" s="32">
        <f t="shared" si="11"/>
        <v>1130.4000000000001</v>
      </c>
      <c r="BI12" s="32">
        <f t="shared" si="11"/>
        <v>421.50200000000001</v>
      </c>
      <c r="BJ12" s="39">
        <f>BI12/BH12*100</f>
        <v>37.287862703467795</v>
      </c>
      <c r="BK12" s="43">
        <v>2600</v>
      </c>
      <c r="BL12" s="51">
        <v>1130.4000000000001</v>
      </c>
      <c r="BM12" s="40">
        <v>421.50200000000001</v>
      </c>
      <c r="BN12" s="35"/>
      <c r="BO12" s="40"/>
      <c r="BP12" s="40"/>
      <c r="BQ12" s="35"/>
      <c r="BR12" s="175"/>
      <c r="BS12" s="29"/>
      <c r="BT12" s="24"/>
      <c r="BU12" s="29"/>
      <c r="BV12" s="40"/>
      <c r="BW12" s="37"/>
      <c r="BX12" s="37"/>
      <c r="BY12" s="37"/>
      <c r="BZ12" s="29">
        <v>7306.7</v>
      </c>
      <c r="CA12" s="57">
        <v>2996.6</v>
      </c>
      <c r="CB12" s="40">
        <v>2675.75</v>
      </c>
      <c r="CC12" s="24"/>
      <c r="CD12" s="24"/>
      <c r="CE12" s="40"/>
      <c r="CF12" s="176">
        <v>56470</v>
      </c>
      <c r="CG12" s="29">
        <v>17000</v>
      </c>
      <c r="CH12" s="40">
        <v>16341.642</v>
      </c>
      <c r="CI12" s="36">
        <v>21500</v>
      </c>
      <c r="CJ12" s="57">
        <v>11018.4</v>
      </c>
      <c r="CK12" s="40">
        <v>8433.7420000000002</v>
      </c>
      <c r="CL12" s="29"/>
      <c r="CM12" s="29"/>
      <c r="CN12" s="40"/>
      <c r="CO12" s="29">
        <v>400</v>
      </c>
      <c r="CP12" s="29">
        <v>166.6</v>
      </c>
      <c r="CQ12" s="40">
        <v>11.6</v>
      </c>
      <c r="CR12" s="24"/>
      <c r="CS12" s="24"/>
      <c r="CT12" s="40"/>
      <c r="CU12" s="44"/>
      <c r="CV12" s="29"/>
      <c r="CW12" s="40"/>
      <c r="CX12" s="40"/>
      <c r="CY12" s="30">
        <f t="shared" ref="CY12:CY30" si="12">U12+Y12+AC12+AG12+AK12+AO12+AR12+AU12+AX12+BA12+BD12+BK12+BN12+BQ12+BT12+BW12+BZ12+CC12+CF12+CL12+CO12+CR12+CU12</f>
        <v>535490.69999999995</v>
      </c>
      <c r="CZ12" s="30">
        <f t="shared" ref="CZ12:CZ30" si="13">V12+Z12+AD12+AH12+AL12+AP12+AS12+AV12+AY12+BB12+BE12+BL12+BO12+BR12+BU12+BX12+CA12+CD12+CG12+CM12+CP12+CS12+CV12</f>
        <v>220431.8</v>
      </c>
      <c r="DA12" s="30">
        <f t="shared" ref="DA12:DA30" si="14">W12+AA12+AE12+AI12+AM12+AQ12+AT12+AW12+AZ12+BC12+BF12+BM12+BP12+BS12+BV12+BY12+CB12+CE12+CH12+CN12+CQ12+CT12+CW12</f>
        <v>203326.44200000001</v>
      </c>
      <c r="DB12" s="37"/>
      <c r="DC12" s="37"/>
      <c r="DD12" s="37"/>
      <c r="DE12" s="37"/>
      <c r="DF12" s="37"/>
      <c r="DG12" s="40"/>
      <c r="DH12" s="37"/>
      <c r="DI12" s="37"/>
      <c r="DJ12" s="37"/>
      <c r="DK12" s="37"/>
      <c r="DL12" s="37"/>
      <c r="DM12" s="37"/>
      <c r="DN12" s="37"/>
      <c r="DO12" s="37"/>
      <c r="DP12" s="37"/>
      <c r="DQ12" s="45"/>
      <c r="DR12" s="45"/>
      <c r="DS12" s="35"/>
      <c r="DT12" s="29"/>
      <c r="DU12" s="41">
        <f t="shared" ref="DU12:DW27" si="15">DB12+DE12+DH12+DK12+DN12+DQ12</f>
        <v>0</v>
      </c>
      <c r="DV12" s="41">
        <f t="shared" si="15"/>
        <v>0</v>
      </c>
      <c r="DW12" s="41">
        <f t="shared" si="15"/>
        <v>0</v>
      </c>
      <c r="DX12" s="46"/>
    </row>
    <row r="13" spans="1:128" s="60" customFormat="1" ht="14.25" customHeight="1">
      <c r="A13" s="18">
        <v>2</v>
      </c>
      <c r="B13" s="177" t="s">
        <v>48</v>
      </c>
      <c r="C13" s="37">
        <v>24.1</v>
      </c>
      <c r="D13" s="37">
        <v>60</v>
      </c>
      <c r="E13" s="30">
        <f t="shared" si="0"/>
        <v>65033.5</v>
      </c>
      <c r="F13" s="30">
        <f t="shared" si="0"/>
        <v>25096.799999999999</v>
      </c>
      <c r="G13" s="30">
        <f t="shared" si="1"/>
        <v>25297.353999999999</v>
      </c>
      <c r="H13" s="30">
        <f t="shared" si="2"/>
        <v>100.7991218003889</v>
      </c>
      <c r="I13" s="30">
        <f t="shared" si="3"/>
        <v>-65033.5</v>
      </c>
      <c r="J13" s="30">
        <f t="shared" si="4"/>
        <v>105613.147</v>
      </c>
      <c r="K13" s="31">
        <v>0</v>
      </c>
      <c r="L13" s="31">
        <v>130910.501</v>
      </c>
      <c r="M13" s="32">
        <f t="shared" si="5"/>
        <v>8951</v>
      </c>
      <c r="N13" s="32">
        <f t="shared" si="6"/>
        <v>1972.7</v>
      </c>
      <c r="O13" s="32">
        <f t="shared" si="7"/>
        <v>2173.2539999999999</v>
      </c>
      <c r="P13" s="32">
        <f t="shared" si="8"/>
        <v>110.16647234754397</v>
      </c>
      <c r="Q13" s="33">
        <f t="shared" si="9"/>
        <v>4195</v>
      </c>
      <c r="R13" s="33">
        <f t="shared" si="9"/>
        <v>1801</v>
      </c>
      <c r="S13" s="33">
        <f t="shared" si="9"/>
        <v>1791.954</v>
      </c>
      <c r="T13" s="34">
        <f t="shared" ref="T13:T52" si="16">S13/R13*100</f>
        <v>99.497723486951699</v>
      </c>
      <c r="U13" s="24">
        <v>43.2</v>
      </c>
      <c r="V13" s="174">
        <v>1</v>
      </c>
      <c r="W13" s="40">
        <v>0.98499999999999999</v>
      </c>
      <c r="X13" s="36">
        <f>W13*100/V13</f>
        <v>98.5</v>
      </c>
      <c r="Y13" s="24"/>
      <c r="Z13" s="174"/>
      <c r="AA13" s="40">
        <v>12.6</v>
      </c>
      <c r="AB13" s="36"/>
      <c r="AC13" s="24">
        <v>4151.8</v>
      </c>
      <c r="AD13" s="174">
        <v>1800</v>
      </c>
      <c r="AE13" s="40">
        <v>1790.9690000000001</v>
      </c>
      <c r="AF13" s="36">
        <f t="shared" si="10"/>
        <v>99.498277777777773</v>
      </c>
      <c r="AG13" s="35">
        <v>396</v>
      </c>
      <c r="AH13" s="174">
        <v>100</v>
      </c>
      <c r="AI13" s="40">
        <v>102.5</v>
      </c>
      <c r="AJ13" s="36">
        <f>AI13*100/AH13</f>
        <v>102.5</v>
      </c>
      <c r="AK13" s="24"/>
      <c r="AL13" s="29"/>
      <c r="AM13" s="40"/>
      <c r="AN13" s="36"/>
      <c r="AO13" s="37"/>
      <c r="AP13" s="37"/>
      <c r="AQ13" s="37"/>
      <c r="AR13" s="37"/>
      <c r="AS13" s="37"/>
      <c r="AT13" s="29"/>
      <c r="AU13" s="27">
        <v>53148.4</v>
      </c>
      <c r="AV13" s="42">
        <v>22145.1</v>
      </c>
      <c r="AW13" s="40">
        <v>22145.1</v>
      </c>
      <c r="AX13" s="37">
        <v>2934.1</v>
      </c>
      <c r="AY13" s="29">
        <v>979</v>
      </c>
      <c r="AZ13" s="40">
        <v>979</v>
      </c>
      <c r="BA13" s="29"/>
      <c r="BB13" s="37"/>
      <c r="BC13" s="37"/>
      <c r="BD13" s="37"/>
      <c r="BE13" s="37"/>
      <c r="BF13" s="37"/>
      <c r="BG13" s="32">
        <f t="shared" si="11"/>
        <v>0</v>
      </c>
      <c r="BH13" s="32">
        <f t="shared" si="11"/>
        <v>0</v>
      </c>
      <c r="BI13" s="32">
        <f t="shared" si="11"/>
        <v>0</v>
      </c>
      <c r="BJ13" s="39">
        <v>0</v>
      </c>
      <c r="BK13" s="43"/>
      <c r="BL13" s="51"/>
      <c r="BM13" s="40"/>
      <c r="BN13" s="35"/>
      <c r="BO13" s="40"/>
      <c r="BP13" s="40"/>
      <c r="BQ13" s="35"/>
      <c r="BR13" s="29"/>
      <c r="BS13" s="29"/>
      <c r="BT13" s="24"/>
      <c r="BU13" s="36"/>
      <c r="BV13" s="40"/>
      <c r="BW13" s="37"/>
      <c r="BX13" s="37"/>
      <c r="BY13" s="37"/>
      <c r="BZ13" s="24"/>
      <c r="CA13" s="174"/>
      <c r="CB13" s="40"/>
      <c r="CC13" s="24">
        <v>860</v>
      </c>
      <c r="CD13" s="36">
        <v>71.7</v>
      </c>
      <c r="CE13" s="40">
        <v>266.2</v>
      </c>
      <c r="CF13" s="176"/>
      <c r="CG13" s="24"/>
      <c r="CH13" s="40"/>
      <c r="CI13" s="37"/>
      <c r="CJ13" s="174"/>
      <c r="CK13" s="40"/>
      <c r="CL13" s="29"/>
      <c r="CM13" s="29"/>
      <c r="CN13" s="40"/>
      <c r="CO13" s="29"/>
      <c r="CP13" s="36"/>
      <c r="CQ13" s="40"/>
      <c r="CR13" s="24"/>
      <c r="CS13" s="24"/>
      <c r="CT13" s="40"/>
      <c r="CU13" s="44">
        <v>3500</v>
      </c>
      <c r="CV13" s="29"/>
      <c r="CW13" s="40"/>
      <c r="CX13" s="40"/>
      <c r="CY13" s="30">
        <f t="shared" si="12"/>
        <v>65033.5</v>
      </c>
      <c r="CZ13" s="30">
        <f t="shared" si="13"/>
        <v>25096.799999999999</v>
      </c>
      <c r="DA13" s="30">
        <f t="shared" si="14"/>
        <v>25297.353999999999</v>
      </c>
      <c r="DB13" s="37"/>
      <c r="DC13" s="37"/>
      <c r="DD13" s="37"/>
      <c r="DE13" s="37"/>
      <c r="DF13" s="37"/>
      <c r="DG13" s="40"/>
      <c r="DH13" s="37"/>
      <c r="DI13" s="37"/>
      <c r="DJ13" s="37"/>
      <c r="DK13" s="37"/>
      <c r="DL13" s="37"/>
      <c r="DM13" s="37"/>
      <c r="DN13" s="37"/>
      <c r="DO13" s="37"/>
      <c r="DP13" s="37"/>
      <c r="DQ13" s="35"/>
      <c r="DR13" s="35"/>
      <c r="DS13" s="35"/>
      <c r="DT13" s="29"/>
      <c r="DU13" s="41">
        <f t="shared" si="15"/>
        <v>0</v>
      </c>
      <c r="DV13" s="41">
        <f t="shared" si="15"/>
        <v>0</v>
      </c>
      <c r="DW13" s="41">
        <f t="shared" si="15"/>
        <v>0</v>
      </c>
      <c r="DX13" s="46"/>
    </row>
    <row r="14" spans="1:128" s="60" customFormat="1" ht="14.25" customHeight="1">
      <c r="A14" s="18">
        <v>3</v>
      </c>
      <c r="B14" s="19" t="s">
        <v>49</v>
      </c>
      <c r="C14" s="37">
        <v>463.8</v>
      </c>
      <c r="D14" s="37"/>
      <c r="E14" s="30">
        <f t="shared" si="0"/>
        <v>11134.4</v>
      </c>
      <c r="F14" s="30">
        <f t="shared" si="0"/>
        <v>4430.5999999999995</v>
      </c>
      <c r="G14" s="30">
        <f t="shared" si="1"/>
        <v>5109.7740000000003</v>
      </c>
      <c r="H14" s="30">
        <f t="shared" si="2"/>
        <v>115.32916535006548</v>
      </c>
      <c r="I14" s="30">
        <f t="shared" si="3"/>
        <v>-11134.4</v>
      </c>
      <c r="J14" s="30">
        <f t="shared" si="4"/>
        <v>125800.727</v>
      </c>
      <c r="K14" s="31">
        <v>0</v>
      </c>
      <c r="L14" s="31">
        <v>130910.501</v>
      </c>
      <c r="M14" s="32">
        <f t="shared" si="5"/>
        <v>3134</v>
      </c>
      <c r="N14" s="32">
        <f t="shared" si="6"/>
        <v>1097.0999999999999</v>
      </c>
      <c r="O14" s="32">
        <f t="shared" si="7"/>
        <v>1776.2740000000001</v>
      </c>
      <c r="P14" s="32">
        <f t="shared" si="8"/>
        <v>161.90629842311552</v>
      </c>
      <c r="Q14" s="33">
        <f t="shared" si="9"/>
        <v>815.9</v>
      </c>
      <c r="R14" s="33">
        <f t="shared" si="9"/>
        <v>130.30000000000001</v>
      </c>
      <c r="S14" s="33">
        <f t="shared" si="9"/>
        <v>241.47400000000002</v>
      </c>
      <c r="T14" s="34">
        <f t="shared" si="16"/>
        <v>185.32156561780505</v>
      </c>
      <c r="U14" s="24">
        <v>0.3</v>
      </c>
      <c r="V14" s="174">
        <v>0.3</v>
      </c>
      <c r="W14" s="40">
        <v>0.35399999999999998</v>
      </c>
      <c r="X14" s="36">
        <f>W14*100/V14</f>
        <v>118</v>
      </c>
      <c r="Y14" s="24">
        <v>1998.1</v>
      </c>
      <c r="Z14" s="174">
        <v>833.4</v>
      </c>
      <c r="AA14" s="40">
        <v>1287.8499999999999</v>
      </c>
      <c r="AB14" s="36">
        <f t="shared" ref="AB14:AB27" si="17">AA14*100/Z14</f>
        <v>154.52963762898966</v>
      </c>
      <c r="AC14" s="24">
        <v>815.6</v>
      </c>
      <c r="AD14" s="174">
        <v>130</v>
      </c>
      <c r="AE14" s="40">
        <v>241.12</v>
      </c>
      <c r="AF14" s="36">
        <f t="shared" si="10"/>
        <v>185.47692307692307</v>
      </c>
      <c r="AG14" s="35"/>
      <c r="AH14" s="174"/>
      <c r="AI14" s="40"/>
      <c r="AJ14" s="36"/>
      <c r="AK14" s="24"/>
      <c r="AL14" s="29"/>
      <c r="AM14" s="40"/>
      <c r="AN14" s="36"/>
      <c r="AO14" s="37"/>
      <c r="AP14" s="37"/>
      <c r="AQ14" s="37"/>
      <c r="AR14" s="37"/>
      <c r="AS14" s="37"/>
      <c r="AT14" s="29"/>
      <c r="AU14" s="27">
        <v>8000.4</v>
      </c>
      <c r="AV14" s="42">
        <v>3333.5</v>
      </c>
      <c r="AW14" s="40">
        <v>3333.5</v>
      </c>
      <c r="AX14" s="37"/>
      <c r="AY14" s="29"/>
      <c r="AZ14" s="40"/>
      <c r="BA14" s="29"/>
      <c r="BB14" s="37"/>
      <c r="BC14" s="37"/>
      <c r="BD14" s="37"/>
      <c r="BE14" s="37"/>
      <c r="BF14" s="37"/>
      <c r="BG14" s="32">
        <f t="shared" si="11"/>
        <v>320</v>
      </c>
      <c r="BH14" s="32">
        <f t="shared" si="11"/>
        <v>133.4</v>
      </c>
      <c r="BI14" s="32">
        <f t="shared" si="11"/>
        <v>246.95</v>
      </c>
      <c r="BJ14" s="39">
        <f t="shared" ref="BJ14:BJ52" si="18">BI14/BH14*100</f>
        <v>185.119940029985</v>
      </c>
      <c r="BK14" s="43">
        <v>320</v>
      </c>
      <c r="BL14" s="51">
        <v>133.4</v>
      </c>
      <c r="BM14" s="40">
        <v>246.95</v>
      </c>
      <c r="BN14" s="35"/>
      <c r="BO14" s="40"/>
      <c r="BP14" s="40"/>
      <c r="BQ14" s="35"/>
      <c r="BR14" s="29"/>
      <c r="BS14" s="29"/>
      <c r="BT14" s="24"/>
      <c r="BU14" s="36"/>
      <c r="BV14" s="40"/>
      <c r="BW14" s="37"/>
      <c r="BX14" s="37"/>
      <c r="BY14" s="37"/>
      <c r="BZ14" s="29"/>
      <c r="CA14" s="174"/>
      <c r="CB14" s="40"/>
      <c r="CC14" s="24"/>
      <c r="CD14" s="43"/>
      <c r="CE14" s="40"/>
      <c r="CF14" s="176"/>
      <c r="CG14" s="36"/>
      <c r="CH14" s="40"/>
      <c r="CI14" s="36"/>
      <c r="CJ14" s="174"/>
      <c r="CK14" s="40"/>
      <c r="CL14" s="29"/>
      <c r="CM14" s="29"/>
      <c r="CN14" s="40"/>
      <c r="CO14" s="29"/>
      <c r="CP14" s="36"/>
      <c r="CQ14" s="40"/>
      <c r="CR14" s="24"/>
      <c r="CS14" s="24"/>
      <c r="CT14" s="40"/>
      <c r="CU14" s="44"/>
      <c r="CV14" s="51"/>
      <c r="CW14" s="40"/>
      <c r="CX14" s="40"/>
      <c r="CY14" s="30">
        <f t="shared" si="12"/>
        <v>11134.4</v>
      </c>
      <c r="CZ14" s="30">
        <f t="shared" si="13"/>
        <v>4430.5999999999995</v>
      </c>
      <c r="DA14" s="30">
        <f t="shared" si="14"/>
        <v>5109.7740000000003</v>
      </c>
      <c r="DB14" s="37"/>
      <c r="DC14" s="37"/>
      <c r="DD14" s="37"/>
      <c r="DE14" s="37"/>
      <c r="DF14" s="37"/>
      <c r="DG14" s="40"/>
      <c r="DH14" s="37"/>
      <c r="DI14" s="37"/>
      <c r="DJ14" s="37"/>
      <c r="DK14" s="37"/>
      <c r="DL14" s="37"/>
      <c r="DM14" s="37"/>
      <c r="DN14" s="37"/>
      <c r="DO14" s="37"/>
      <c r="DP14" s="37"/>
      <c r="DQ14" s="47"/>
      <c r="DR14" s="47"/>
      <c r="DS14" s="35"/>
      <c r="DT14" s="29"/>
      <c r="DU14" s="41">
        <f t="shared" si="15"/>
        <v>0</v>
      </c>
      <c r="DV14" s="41">
        <f t="shared" si="15"/>
        <v>0</v>
      </c>
      <c r="DW14" s="41">
        <f t="shared" si="15"/>
        <v>0</v>
      </c>
      <c r="DX14" s="46"/>
    </row>
    <row r="15" spans="1:128" s="60" customFormat="1" ht="14.25" customHeight="1">
      <c r="A15" s="18">
        <v>4</v>
      </c>
      <c r="B15" s="19" t="s">
        <v>50</v>
      </c>
      <c r="C15" s="37">
        <v>17.399999999999999</v>
      </c>
      <c r="D15" s="37"/>
      <c r="E15" s="30">
        <f t="shared" si="0"/>
        <v>4485.1000000000004</v>
      </c>
      <c r="F15" s="30">
        <f t="shared" si="0"/>
        <v>1938.2</v>
      </c>
      <c r="G15" s="30">
        <f t="shared" si="1"/>
        <v>1873.412</v>
      </c>
      <c r="H15" s="30">
        <f t="shared" si="2"/>
        <v>96.657310907027139</v>
      </c>
      <c r="I15" s="30">
        <f t="shared" si="3"/>
        <v>-4485.1000000000004</v>
      </c>
      <c r="J15" s="30">
        <f t="shared" si="4"/>
        <v>129037.08900000001</v>
      </c>
      <c r="K15" s="31">
        <v>0</v>
      </c>
      <c r="L15" s="31">
        <v>130910.501</v>
      </c>
      <c r="M15" s="32">
        <f t="shared" si="5"/>
        <v>910.7</v>
      </c>
      <c r="N15" s="32">
        <f t="shared" si="6"/>
        <v>448.8</v>
      </c>
      <c r="O15" s="32">
        <f t="shared" si="7"/>
        <v>384.012</v>
      </c>
      <c r="P15" s="32">
        <f t="shared" si="8"/>
        <v>85.564171122994651</v>
      </c>
      <c r="Q15" s="33">
        <f t="shared" si="9"/>
        <v>630.70000000000005</v>
      </c>
      <c r="R15" s="33">
        <f t="shared" si="9"/>
        <v>279.7</v>
      </c>
      <c r="S15" s="33">
        <f t="shared" si="9"/>
        <v>226.512</v>
      </c>
      <c r="T15" s="34">
        <f t="shared" si="16"/>
        <v>80.983911333571683</v>
      </c>
      <c r="U15" s="24">
        <v>29.6</v>
      </c>
      <c r="V15" s="174">
        <v>12.4</v>
      </c>
      <c r="W15" s="40">
        <v>0</v>
      </c>
      <c r="X15" s="36">
        <f>W15*100/V15</f>
        <v>0</v>
      </c>
      <c r="Y15" s="24">
        <v>100</v>
      </c>
      <c r="Z15" s="174">
        <v>41.6</v>
      </c>
      <c r="AA15" s="40">
        <v>67.5</v>
      </c>
      <c r="AB15" s="36">
        <f t="shared" si="17"/>
        <v>162.25961538461539</v>
      </c>
      <c r="AC15" s="24">
        <v>601.1</v>
      </c>
      <c r="AD15" s="174">
        <v>267.3</v>
      </c>
      <c r="AE15" s="40">
        <v>226.512</v>
      </c>
      <c r="AF15" s="36">
        <f t="shared" si="10"/>
        <v>84.740740740740733</v>
      </c>
      <c r="AG15" s="35"/>
      <c r="AH15" s="174"/>
      <c r="AI15" s="40"/>
      <c r="AJ15" s="36"/>
      <c r="AK15" s="24"/>
      <c r="AL15" s="29"/>
      <c r="AM15" s="40"/>
      <c r="AN15" s="36"/>
      <c r="AO15" s="37"/>
      <c r="AP15" s="37"/>
      <c r="AQ15" s="37"/>
      <c r="AR15" s="37"/>
      <c r="AS15" s="37"/>
      <c r="AT15" s="29"/>
      <c r="AU15" s="28">
        <v>3574.4</v>
      </c>
      <c r="AV15" s="42">
        <v>1489.4</v>
      </c>
      <c r="AW15" s="40">
        <v>1489.4</v>
      </c>
      <c r="AX15" s="37"/>
      <c r="AY15" s="29"/>
      <c r="AZ15" s="40"/>
      <c r="BA15" s="29"/>
      <c r="BB15" s="37"/>
      <c r="BC15" s="37"/>
      <c r="BD15" s="37"/>
      <c r="BE15" s="37"/>
      <c r="BF15" s="37"/>
      <c r="BG15" s="32">
        <f t="shared" si="11"/>
        <v>90</v>
      </c>
      <c r="BH15" s="32">
        <f t="shared" si="11"/>
        <v>90</v>
      </c>
      <c r="BI15" s="32">
        <f t="shared" si="11"/>
        <v>90</v>
      </c>
      <c r="BJ15" s="39">
        <v>0</v>
      </c>
      <c r="BK15" s="43">
        <v>90</v>
      </c>
      <c r="BL15" s="51">
        <v>90</v>
      </c>
      <c r="BM15" s="40">
        <v>90</v>
      </c>
      <c r="BN15" s="35"/>
      <c r="BO15" s="40"/>
      <c r="BP15" s="40"/>
      <c r="BQ15" s="35"/>
      <c r="BR15" s="29"/>
      <c r="BS15" s="29"/>
      <c r="BT15" s="24"/>
      <c r="BU15" s="36"/>
      <c r="BV15" s="40"/>
      <c r="BW15" s="37"/>
      <c r="BX15" s="37"/>
      <c r="BY15" s="37"/>
      <c r="BZ15" s="29"/>
      <c r="CA15" s="174"/>
      <c r="CB15" s="40"/>
      <c r="CC15" s="24"/>
      <c r="CD15" s="43"/>
      <c r="CE15" s="40"/>
      <c r="CF15" s="176"/>
      <c r="CG15" s="36"/>
      <c r="CH15" s="40"/>
      <c r="CI15" s="36"/>
      <c r="CJ15" s="174"/>
      <c r="CK15" s="40"/>
      <c r="CL15" s="29"/>
      <c r="CM15" s="29"/>
      <c r="CN15" s="40"/>
      <c r="CO15" s="29"/>
      <c r="CP15" s="36"/>
      <c r="CQ15" s="40"/>
      <c r="CR15" s="24"/>
      <c r="CS15" s="24"/>
      <c r="CT15" s="40"/>
      <c r="CU15" s="44">
        <v>90</v>
      </c>
      <c r="CV15" s="29">
        <v>37.5</v>
      </c>
      <c r="CW15" s="40">
        <v>0</v>
      </c>
      <c r="CX15" s="40"/>
      <c r="CY15" s="30">
        <f t="shared" si="12"/>
        <v>4485.1000000000004</v>
      </c>
      <c r="CZ15" s="30">
        <f t="shared" si="13"/>
        <v>1938.2</v>
      </c>
      <c r="DA15" s="30">
        <f t="shared" si="14"/>
        <v>1873.412</v>
      </c>
      <c r="DB15" s="37"/>
      <c r="DC15" s="37"/>
      <c r="DD15" s="37"/>
      <c r="DE15" s="37"/>
      <c r="DF15" s="37"/>
      <c r="DG15" s="40"/>
      <c r="DH15" s="37"/>
      <c r="DI15" s="37"/>
      <c r="DJ15" s="37"/>
      <c r="DK15" s="37"/>
      <c r="DL15" s="37"/>
      <c r="DM15" s="37"/>
      <c r="DN15" s="37"/>
      <c r="DO15" s="37"/>
      <c r="DP15" s="37"/>
      <c r="DQ15" s="45"/>
      <c r="DR15" s="45"/>
      <c r="DS15" s="35"/>
      <c r="DT15" s="29"/>
      <c r="DU15" s="41">
        <f t="shared" si="15"/>
        <v>0</v>
      </c>
      <c r="DV15" s="41">
        <f t="shared" si="15"/>
        <v>0</v>
      </c>
      <c r="DW15" s="41">
        <f t="shared" si="15"/>
        <v>0</v>
      </c>
      <c r="DX15" s="46"/>
    </row>
    <row r="16" spans="1:128" s="60" customFormat="1" ht="14.25" customHeight="1">
      <c r="A16" s="18">
        <v>5</v>
      </c>
      <c r="B16" s="19" t="s">
        <v>51</v>
      </c>
      <c r="C16" s="37">
        <v>13857.6</v>
      </c>
      <c r="D16" s="37"/>
      <c r="E16" s="30">
        <f t="shared" si="0"/>
        <v>85494.6</v>
      </c>
      <c r="F16" s="30">
        <f t="shared" si="0"/>
        <v>35523.300000000003</v>
      </c>
      <c r="G16" s="30">
        <f t="shared" si="1"/>
        <v>35201.205999999998</v>
      </c>
      <c r="H16" s="30">
        <f t="shared" si="2"/>
        <v>99.093288067268517</v>
      </c>
      <c r="I16" s="30">
        <f t="shared" si="3"/>
        <v>-85494.6</v>
      </c>
      <c r="J16" s="30">
        <f t="shared" si="4"/>
        <v>95709.295000000013</v>
      </c>
      <c r="K16" s="31">
        <v>0</v>
      </c>
      <c r="L16" s="31">
        <v>130910.501</v>
      </c>
      <c r="M16" s="32">
        <f t="shared" si="5"/>
        <v>12604.8</v>
      </c>
      <c r="N16" s="32">
        <f t="shared" si="6"/>
        <v>5152.5999999999995</v>
      </c>
      <c r="O16" s="32">
        <f t="shared" si="7"/>
        <v>4830.5060000000003</v>
      </c>
      <c r="P16" s="32">
        <f t="shared" si="8"/>
        <v>93.74890346621126</v>
      </c>
      <c r="Q16" s="33">
        <f t="shared" si="9"/>
        <v>4900.3999999999996</v>
      </c>
      <c r="R16" s="33">
        <f t="shared" si="9"/>
        <v>2041.9</v>
      </c>
      <c r="S16" s="33">
        <f t="shared" si="9"/>
        <v>1772.8620000000001</v>
      </c>
      <c r="T16" s="34">
        <f t="shared" si="16"/>
        <v>86.824134384641766</v>
      </c>
      <c r="U16" s="24"/>
      <c r="V16" s="174"/>
      <c r="W16" s="40">
        <v>0.28599999999999998</v>
      </c>
      <c r="X16" s="36"/>
      <c r="Y16" s="24">
        <v>4349.6000000000004</v>
      </c>
      <c r="Z16" s="174">
        <v>2174.9</v>
      </c>
      <c r="AA16" s="40">
        <v>2175.2199999999998</v>
      </c>
      <c r="AB16" s="36">
        <f t="shared" si="17"/>
        <v>100.01471332015264</v>
      </c>
      <c r="AC16" s="24">
        <v>4900.3999999999996</v>
      </c>
      <c r="AD16" s="174">
        <v>2041.9</v>
      </c>
      <c r="AE16" s="40">
        <v>1772.576</v>
      </c>
      <c r="AF16" s="36">
        <f t="shared" si="10"/>
        <v>86.810127822126447</v>
      </c>
      <c r="AG16" s="35">
        <v>100</v>
      </c>
      <c r="AH16" s="174">
        <v>41.6</v>
      </c>
      <c r="AI16" s="40">
        <v>0</v>
      </c>
      <c r="AJ16" s="36">
        <f>AI16*100/AH16</f>
        <v>0</v>
      </c>
      <c r="AK16" s="24"/>
      <c r="AL16" s="29"/>
      <c r="AM16" s="40"/>
      <c r="AN16" s="36"/>
      <c r="AO16" s="37"/>
      <c r="AP16" s="37"/>
      <c r="AQ16" s="37"/>
      <c r="AR16" s="37"/>
      <c r="AS16" s="37"/>
      <c r="AT16" s="29"/>
      <c r="AU16" s="27">
        <v>72889.8</v>
      </c>
      <c r="AV16" s="42">
        <v>30370.7</v>
      </c>
      <c r="AW16" s="40">
        <v>30370.7</v>
      </c>
      <c r="AX16" s="37"/>
      <c r="AY16" s="37"/>
      <c r="AZ16" s="40"/>
      <c r="BA16" s="37"/>
      <c r="BB16" s="37"/>
      <c r="BC16" s="37"/>
      <c r="BD16" s="37"/>
      <c r="BE16" s="37"/>
      <c r="BF16" s="37"/>
      <c r="BG16" s="32">
        <f t="shared" si="11"/>
        <v>700</v>
      </c>
      <c r="BH16" s="32">
        <f t="shared" si="11"/>
        <v>291.8</v>
      </c>
      <c r="BI16" s="32">
        <f t="shared" si="11"/>
        <v>215</v>
      </c>
      <c r="BJ16" s="39">
        <f t="shared" si="18"/>
        <v>73.680603152844412</v>
      </c>
      <c r="BK16" s="43">
        <v>500</v>
      </c>
      <c r="BL16" s="51">
        <v>208.4</v>
      </c>
      <c r="BM16" s="40">
        <v>215</v>
      </c>
      <c r="BN16" s="35"/>
      <c r="BO16" s="40"/>
      <c r="BP16" s="40"/>
      <c r="BQ16" s="35"/>
      <c r="BR16" s="29"/>
      <c r="BS16" s="29"/>
      <c r="BT16" s="24">
        <v>200</v>
      </c>
      <c r="BU16" s="29">
        <v>83.4</v>
      </c>
      <c r="BV16" s="40">
        <v>0</v>
      </c>
      <c r="BW16" s="37"/>
      <c r="BX16" s="37"/>
      <c r="BY16" s="37"/>
      <c r="BZ16" s="29"/>
      <c r="CA16" s="174"/>
      <c r="CB16" s="40"/>
      <c r="CC16" s="24"/>
      <c r="CD16" s="43"/>
      <c r="CE16" s="40"/>
      <c r="CF16" s="176">
        <v>1620</v>
      </c>
      <c r="CG16" s="36">
        <v>135</v>
      </c>
      <c r="CH16" s="40">
        <v>200</v>
      </c>
      <c r="CI16" s="36"/>
      <c r="CJ16" s="174"/>
      <c r="CK16" s="40"/>
      <c r="CL16" s="29"/>
      <c r="CM16" s="29"/>
      <c r="CN16" s="40"/>
      <c r="CO16" s="29"/>
      <c r="CP16" s="36"/>
      <c r="CQ16" s="40"/>
      <c r="CR16" s="24"/>
      <c r="CS16" s="24"/>
      <c r="CT16" s="40"/>
      <c r="CU16" s="44">
        <v>934.8</v>
      </c>
      <c r="CV16" s="29">
        <v>467.4</v>
      </c>
      <c r="CW16" s="40">
        <v>467.42399999999998</v>
      </c>
      <c r="CX16" s="40"/>
      <c r="CY16" s="30">
        <f t="shared" si="12"/>
        <v>85494.6</v>
      </c>
      <c r="CZ16" s="30">
        <f t="shared" si="13"/>
        <v>35523.300000000003</v>
      </c>
      <c r="DA16" s="30">
        <f t="shared" si="14"/>
        <v>35201.205999999998</v>
      </c>
      <c r="DB16" s="37"/>
      <c r="DC16" s="37"/>
      <c r="DD16" s="37"/>
      <c r="DE16" s="37"/>
      <c r="DF16" s="37"/>
      <c r="DG16" s="40"/>
      <c r="DH16" s="37"/>
      <c r="DI16" s="37"/>
      <c r="DJ16" s="37"/>
      <c r="DK16" s="37"/>
      <c r="DL16" s="37"/>
      <c r="DM16" s="37"/>
      <c r="DN16" s="37"/>
      <c r="DO16" s="37"/>
      <c r="DP16" s="37"/>
      <c r="DQ16" s="47"/>
      <c r="DR16" s="47"/>
      <c r="DS16" s="35"/>
      <c r="DT16" s="29"/>
      <c r="DU16" s="41">
        <f t="shared" si="15"/>
        <v>0</v>
      </c>
      <c r="DV16" s="41">
        <f t="shared" si="15"/>
        <v>0</v>
      </c>
      <c r="DW16" s="41">
        <f t="shared" si="15"/>
        <v>0</v>
      </c>
      <c r="DX16" s="46"/>
    </row>
    <row r="17" spans="1:128" s="60" customFormat="1" ht="14.25" customHeight="1">
      <c r="A17" s="18">
        <v>6</v>
      </c>
      <c r="B17" s="19" t="s">
        <v>52</v>
      </c>
      <c r="C17" s="29">
        <v>1.3</v>
      </c>
      <c r="D17" s="29">
        <v>242.2</v>
      </c>
      <c r="E17" s="30">
        <f t="shared" si="0"/>
        <v>101919</v>
      </c>
      <c r="F17" s="30">
        <f t="shared" si="0"/>
        <v>42045.200000000004</v>
      </c>
      <c r="G17" s="30">
        <f t="shared" si="1"/>
        <v>39949.720000000008</v>
      </c>
      <c r="H17" s="30">
        <f t="shared" si="2"/>
        <v>95.016125503030082</v>
      </c>
      <c r="I17" s="30">
        <f t="shared" si="3"/>
        <v>-101919</v>
      </c>
      <c r="J17" s="30">
        <f t="shared" si="4"/>
        <v>90960.780999999988</v>
      </c>
      <c r="K17" s="31">
        <v>0</v>
      </c>
      <c r="L17" s="31">
        <v>130910.501</v>
      </c>
      <c r="M17" s="32">
        <f t="shared" si="5"/>
        <v>25979</v>
      </c>
      <c r="N17" s="32">
        <f t="shared" si="6"/>
        <v>10625</v>
      </c>
      <c r="O17" s="32">
        <f t="shared" si="7"/>
        <v>8519.52</v>
      </c>
      <c r="P17" s="32">
        <f t="shared" si="8"/>
        <v>80.183717647058828</v>
      </c>
      <c r="Q17" s="33">
        <f t="shared" si="9"/>
        <v>10700</v>
      </c>
      <c r="R17" s="33">
        <f t="shared" si="9"/>
        <v>4850</v>
      </c>
      <c r="S17" s="33">
        <f t="shared" si="9"/>
        <v>4302.5420000000004</v>
      </c>
      <c r="T17" s="34">
        <f t="shared" si="16"/>
        <v>88.712206185567027</v>
      </c>
      <c r="U17" s="24">
        <v>400</v>
      </c>
      <c r="V17" s="174">
        <v>183.4</v>
      </c>
      <c r="W17" s="40">
        <v>80.081999999999994</v>
      </c>
      <c r="X17" s="36">
        <f>W17*100/V17</f>
        <v>43.665212649945467</v>
      </c>
      <c r="Y17" s="24">
        <v>10000</v>
      </c>
      <c r="Z17" s="174">
        <v>4550</v>
      </c>
      <c r="AA17" s="40">
        <v>3116.9839999999999</v>
      </c>
      <c r="AB17" s="36">
        <f t="shared" si="17"/>
        <v>68.505142857142843</v>
      </c>
      <c r="AC17" s="24">
        <v>10300</v>
      </c>
      <c r="AD17" s="174">
        <v>4666.6000000000004</v>
      </c>
      <c r="AE17" s="40">
        <v>4222.46</v>
      </c>
      <c r="AF17" s="36">
        <f t="shared" si="10"/>
        <v>90.482578322547454</v>
      </c>
      <c r="AG17" s="35">
        <v>931</v>
      </c>
      <c r="AH17" s="174">
        <v>366.6</v>
      </c>
      <c r="AI17" s="40">
        <v>206</v>
      </c>
      <c r="AJ17" s="36">
        <f>AI17*100/AH17</f>
        <v>56.192034915439166</v>
      </c>
      <c r="AK17" s="24"/>
      <c r="AL17" s="29"/>
      <c r="AM17" s="40"/>
      <c r="AN17" s="36"/>
      <c r="AO17" s="29"/>
      <c r="AP17" s="29"/>
      <c r="AQ17" s="29"/>
      <c r="AR17" s="29"/>
      <c r="AS17" s="29"/>
      <c r="AT17" s="29"/>
      <c r="AU17" s="27">
        <v>73272.600000000006</v>
      </c>
      <c r="AV17" s="42">
        <v>30530.2</v>
      </c>
      <c r="AW17" s="40">
        <v>30530.2</v>
      </c>
      <c r="AX17" s="29">
        <v>2667.4</v>
      </c>
      <c r="AY17" s="29">
        <v>890</v>
      </c>
      <c r="AZ17" s="40">
        <v>900</v>
      </c>
      <c r="BA17" s="38"/>
      <c r="BB17" s="37"/>
      <c r="BC17" s="37"/>
      <c r="BD17" s="29"/>
      <c r="BE17" s="37"/>
      <c r="BF17" s="29"/>
      <c r="BG17" s="32">
        <f t="shared" si="11"/>
        <v>1100</v>
      </c>
      <c r="BH17" s="32">
        <f t="shared" si="11"/>
        <v>458.4</v>
      </c>
      <c r="BI17" s="32">
        <f t="shared" si="11"/>
        <v>97.55</v>
      </c>
      <c r="BJ17" s="39">
        <f t="shared" si="18"/>
        <v>21.280541012216407</v>
      </c>
      <c r="BK17" s="43">
        <v>1100</v>
      </c>
      <c r="BL17" s="51">
        <v>458.4</v>
      </c>
      <c r="BM17" s="40">
        <v>97.55</v>
      </c>
      <c r="BN17" s="35"/>
      <c r="BO17" s="40"/>
      <c r="BP17" s="40"/>
      <c r="BQ17" s="35"/>
      <c r="BR17" s="29"/>
      <c r="BS17" s="29"/>
      <c r="BT17" s="24"/>
      <c r="BU17" s="36"/>
      <c r="BV17" s="40"/>
      <c r="BW17" s="37"/>
      <c r="BX17" s="29"/>
      <c r="BY17" s="29"/>
      <c r="BZ17" s="29"/>
      <c r="CA17" s="174"/>
      <c r="CB17" s="40"/>
      <c r="CC17" s="24"/>
      <c r="CD17" s="43"/>
      <c r="CE17" s="40"/>
      <c r="CF17" s="176">
        <v>3248</v>
      </c>
      <c r="CG17" s="29">
        <v>400</v>
      </c>
      <c r="CH17" s="40">
        <v>796.44399999999996</v>
      </c>
      <c r="CI17" s="29"/>
      <c r="CJ17" s="174"/>
      <c r="CK17" s="40"/>
      <c r="CL17" s="29"/>
      <c r="CM17" s="29"/>
      <c r="CN17" s="40"/>
      <c r="CO17" s="29"/>
      <c r="CP17" s="29"/>
      <c r="CQ17" s="40"/>
      <c r="CR17" s="24"/>
      <c r="CS17" s="24"/>
      <c r="CT17" s="40"/>
      <c r="CU17" s="44"/>
      <c r="CV17" s="51"/>
      <c r="CW17" s="40"/>
      <c r="CX17" s="40"/>
      <c r="CY17" s="30">
        <f t="shared" si="12"/>
        <v>101919</v>
      </c>
      <c r="CZ17" s="30">
        <f t="shared" si="13"/>
        <v>42045.200000000004</v>
      </c>
      <c r="DA17" s="30">
        <f t="shared" si="14"/>
        <v>39949.720000000008</v>
      </c>
      <c r="DB17" s="29"/>
      <c r="DC17" s="29"/>
      <c r="DD17" s="29"/>
      <c r="DE17" s="29"/>
      <c r="DF17" s="29"/>
      <c r="DG17" s="40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35"/>
      <c r="DT17" s="29"/>
      <c r="DU17" s="41">
        <f t="shared" si="15"/>
        <v>0</v>
      </c>
      <c r="DV17" s="41">
        <f t="shared" si="15"/>
        <v>0</v>
      </c>
      <c r="DW17" s="41">
        <f t="shared" si="15"/>
        <v>0</v>
      </c>
      <c r="DX17" s="46"/>
    </row>
    <row r="18" spans="1:128" s="60" customFormat="1" ht="14.25" customHeight="1">
      <c r="A18" s="18">
        <v>7</v>
      </c>
      <c r="B18" s="19" t="s">
        <v>53</v>
      </c>
      <c r="C18" s="29">
        <v>93.6</v>
      </c>
      <c r="D18" s="29"/>
      <c r="E18" s="30">
        <f t="shared" si="0"/>
        <v>12399</v>
      </c>
      <c r="F18" s="30">
        <f t="shared" si="0"/>
        <v>5672.9</v>
      </c>
      <c r="G18" s="30">
        <f t="shared" si="1"/>
        <v>4561.1260000000002</v>
      </c>
      <c r="H18" s="30">
        <f t="shared" si="2"/>
        <v>80.402016605263626</v>
      </c>
      <c r="I18" s="30">
        <f t="shared" si="3"/>
        <v>-12399</v>
      </c>
      <c r="J18" s="30">
        <f t="shared" si="4"/>
        <v>126349.375</v>
      </c>
      <c r="K18" s="31">
        <v>0</v>
      </c>
      <c r="L18" s="31">
        <v>130910.501</v>
      </c>
      <c r="M18" s="32">
        <f t="shared" si="5"/>
        <v>2829.6</v>
      </c>
      <c r="N18" s="32">
        <f t="shared" si="6"/>
        <v>1685.6999999999998</v>
      </c>
      <c r="O18" s="32">
        <f t="shared" si="7"/>
        <v>573.92599999999993</v>
      </c>
      <c r="P18" s="32">
        <f t="shared" si="8"/>
        <v>34.046746158865751</v>
      </c>
      <c r="Q18" s="33">
        <f t="shared" si="9"/>
        <v>1907.5</v>
      </c>
      <c r="R18" s="33">
        <f t="shared" si="9"/>
        <v>1427.6</v>
      </c>
      <c r="S18" s="33">
        <f t="shared" si="9"/>
        <v>331.02600000000001</v>
      </c>
      <c r="T18" s="34">
        <f t="shared" si="16"/>
        <v>23.187587559540489</v>
      </c>
      <c r="U18" s="24">
        <v>18</v>
      </c>
      <c r="V18" s="174">
        <v>18</v>
      </c>
      <c r="W18" s="40">
        <v>5.5E-2</v>
      </c>
      <c r="X18" s="36">
        <f>W18*100/V18</f>
        <v>0.30555555555555558</v>
      </c>
      <c r="Y18" s="24">
        <v>901</v>
      </c>
      <c r="Z18" s="174">
        <v>240.1</v>
      </c>
      <c r="AA18" s="40">
        <v>240.1</v>
      </c>
      <c r="AB18" s="36">
        <f t="shared" si="17"/>
        <v>100</v>
      </c>
      <c r="AC18" s="24">
        <v>1889.5</v>
      </c>
      <c r="AD18" s="174">
        <v>1409.6</v>
      </c>
      <c r="AE18" s="40">
        <v>330.971</v>
      </c>
      <c r="AF18" s="36">
        <f t="shared" si="10"/>
        <v>23.479781498297388</v>
      </c>
      <c r="AG18" s="35"/>
      <c r="AH18" s="174"/>
      <c r="AI18" s="40"/>
      <c r="AJ18" s="36"/>
      <c r="AK18" s="24"/>
      <c r="AL18" s="29"/>
      <c r="AM18" s="40"/>
      <c r="AN18" s="36"/>
      <c r="AO18" s="29"/>
      <c r="AP18" s="29"/>
      <c r="AQ18" s="29"/>
      <c r="AR18" s="29"/>
      <c r="AS18" s="29"/>
      <c r="AT18" s="29"/>
      <c r="AU18" s="27">
        <v>9569.4</v>
      </c>
      <c r="AV18" s="42">
        <v>3987.2</v>
      </c>
      <c r="AW18" s="40">
        <v>3987.2</v>
      </c>
      <c r="AX18" s="29"/>
      <c r="AY18" s="29"/>
      <c r="AZ18" s="40"/>
      <c r="BA18" s="29"/>
      <c r="BB18" s="37"/>
      <c r="BC18" s="37"/>
      <c r="BD18" s="37"/>
      <c r="BE18" s="37"/>
      <c r="BF18" s="29"/>
      <c r="BG18" s="32">
        <f t="shared" si="11"/>
        <v>21.1</v>
      </c>
      <c r="BH18" s="32">
        <f t="shared" si="11"/>
        <v>18</v>
      </c>
      <c r="BI18" s="32">
        <f t="shared" si="11"/>
        <v>2.8</v>
      </c>
      <c r="BJ18" s="39">
        <f t="shared" si="18"/>
        <v>15.555555555555555</v>
      </c>
      <c r="BK18" s="43">
        <v>21.1</v>
      </c>
      <c r="BL18" s="51">
        <v>18</v>
      </c>
      <c r="BM18" s="40">
        <v>2.8</v>
      </c>
      <c r="BN18" s="35"/>
      <c r="BO18" s="40"/>
      <c r="BP18" s="40"/>
      <c r="BQ18" s="35"/>
      <c r="BR18" s="29"/>
      <c r="BS18" s="29"/>
      <c r="BT18" s="24"/>
      <c r="BU18" s="36"/>
      <c r="BV18" s="40"/>
      <c r="BW18" s="37"/>
      <c r="BX18" s="29"/>
      <c r="BY18" s="29"/>
      <c r="BZ18" s="29"/>
      <c r="CA18" s="174"/>
      <c r="CB18" s="40"/>
      <c r="CC18" s="24"/>
      <c r="CD18" s="43"/>
      <c r="CE18" s="40"/>
      <c r="CF18" s="176"/>
      <c r="CG18" s="36"/>
      <c r="CH18" s="40"/>
      <c r="CI18" s="36"/>
      <c r="CJ18" s="174"/>
      <c r="CK18" s="40"/>
      <c r="CL18" s="29"/>
      <c r="CM18" s="29"/>
      <c r="CN18" s="40"/>
      <c r="CO18" s="29"/>
      <c r="CP18" s="36"/>
      <c r="CQ18" s="40"/>
      <c r="CR18" s="24"/>
      <c r="CS18" s="24"/>
      <c r="CT18" s="40"/>
      <c r="CU18" s="44"/>
      <c r="CV18" s="51"/>
      <c r="CW18" s="40"/>
      <c r="CX18" s="40"/>
      <c r="CY18" s="30">
        <f t="shared" si="12"/>
        <v>12399</v>
      </c>
      <c r="CZ18" s="30">
        <f t="shared" si="13"/>
        <v>5672.9</v>
      </c>
      <c r="DA18" s="30">
        <f t="shared" si="14"/>
        <v>4561.1260000000002</v>
      </c>
      <c r="DB18" s="29"/>
      <c r="DC18" s="29"/>
      <c r="DD18" s="29"/>
      <c r="DE18" s="29"/>
      <c r="DF18" s="29"/>
      <c r="DG18" s="40"/>
      <c r="DH18" s="29"/>
      <c r="DI18" s="29"/>
      <c r="DJ18" s="29"/>
      <c r="DK18" s="29"/>
      <c r="DL18" s="29"/>
      <c r="DM18" s="29"/>
      <c r="DN18" s="29"/>
      <c r="DO18" s="29"/>
      <c r="DP18" s="29"/>
      <c r="DQ18" s="45"/>
      <c r="DR18" s="45"/>
      <c r="DS18" s="35"/>
      <c r="DT18" s="29"/>
      <c r="DU18" s="41">
        <f t="shared" si="15"/>
        <v>0</v>
      </c>
      <c r="DV18" s="41">
        <f t="shared" si="15"/>
        <v>0</v>
      </c>
      <c r="DW18" s="41">
        <f t="shared" si="15"/>
        <v>0</v>
      </c>
      <c r="DX18" s="46"/>
    </row>
    <row r="19" spans="1:128" s="60" customFormat="1" ht="14.25" customHeight="1">
      <c r="A19" s="18">
        <v>8</v>
      </c>
      <c r="B19" s="19" t="s">
        <v>54</v>
      </c>
      <c r="C19" s="29">
        <v>6625.4</v>
      </c>
      <c r="D19" s="29"/>
      <c r="E19" s="30">
        <f t="shared" si="0"/>
        <v>79993.7</v>
      </c>
      <c r="F19" s="30">
        <f t="shared" si="0"/>
        <v>34645.399999999994</v>
      </c>
      <c r="G19" s="30">
        <f t="shared" si="1"/>
        <v>35655.951999999997</v>
      </c>
      <c r="H19" s="30">
        <f t="shared" si="2"/>
        <v>102.91684321728138</v>
      </c>
      <c r="I19" s="30">
        <f t="shared" si="3"/>
        <v>-79993.7</v>
      </c>
      <c r="J19" s="30">
        <f t="shared" si="4"/>
        <v>95254.548999999999</v>
      </c>
      <c r="K19" s="31">
        <v>0</v>
      </c>
      <c r="L19" s="31">
        <v>130910.501</v>
      </c>
      <c r="M19" s="32">
        <f t="shared" si="5"/>
        <v>12102.8</v>
      </c>
      <c r="N19" s="32">
        <f t="shared" si="6"/>
        <v>4024.1</v>
      </c>
      <c r="O19" s="32">
        <f t="shared" si="7"/>
        <v>5034.652</v>
      </c>
      <c r="P19" s="32">
        <f t="shared" si="8"/>
        <v>125.11249720434382</v>
      </c>
      <c r="Q19" s="33">
        <f t="shared" si="9"/>
        <v>5458.3</v>
      </c>
      <c r="R19" s="33">
        <f t="shared" si="9"/>
        <v>2273.4</v>
      </c>
      <c r="S19" s="33">
        <f t="shared" si="9"/>
        <v>2281.81</v>
      </c>
      <c r="T19" s="34">
        <f t="shared" si="16"/>
        <v>100.36993050057181</v>
      </c>
      <c r="U19" s="24">
        <v>58.3</v>
      </c>
      <c r="V19" s="174">
        <v>23.4</v>
      </c>
      <c r="W19" s="40">
        <v>24.218</v>
      </c>
      <c r="X19" s="36">
        <f>W19*100/V19</f>
        <v>103.49572649572652</v>
      </c>
      <c r="Y19" s="24">
        <v>5484.5</v>
      </c>
      <c r="Z19" s="174">
        <v>1366.6</v>
      </c>
      <c r="AA19" s="40">
        <v>2008.0419999999999</v>
      </c>
      <c r="AB19" s="36">
        <f t="shared" si="17"/>
        <v>146.93707010098052</v>
      </c>
      <c r="AC19" s="24">
        <v>5400</v>
      </c>
      <c r="AD19" s="174">
        <v>2250</v>
      </c>
      <c r="AE19" s="40">
        <v>2257.5920000000001</v>
      </c>
      <c r="AF19" s="36">
        <f t="shared" si="10"/>
        <v>100.33742222222223</v>
      </c>
      <c r="AG19" s="35">
        <v>250</v>
      </c>
      <c r="AH19" s="174">
        <v>104.1</v>
      </c>
      <c r="AI19" s="40">
        <v>38.799999999999997</v>
      </c>
      <c r="AJ19" s="36">
        <f>AI19*100/AH19</f>
        <v>37.271853986551392</v>
      </c>
      <c r="AK19" s="24"/>
      <c r="AL19" s="29"/>
      <c r="AM19" s="40"/>
      <c r="AN19" s="36"/>
      <c r="AO19" s="29"/>
      <c r="AP19" s="29"/>
      <c r="AQ19" s="29"/>
      <c r="AR19" s="29"/>
      <c r="AS19" s="29"/>
      <c r="AT19" s="29"/>
      <c r="AU19" s="27">
        <v>63890.9</v>
      </c>
      <c r="AV19" s="42">
        <v>26621.3</v>
      </c>
      <c r="AW19" s="40">
        <v>26621.3</v>
      </c>
      <c r="AX19" s="29"/>
      <c r="AY19" s="29"/>
      <c r="AZ19" s="40"/>
      <c r="BA19" s="38"/>
      <c r="BB19" s="37"/>
      <c r="BC19" s="37"/>
      <c r="BD19" s="37"/>
      <c r="BE19" s="37"/>
      <c r="BF19" s="29"/>
      <c r="BG19" s="32">
        <f t="shared" si="11"/>
        <v>910</v>
      </c>
      <c r="BH19" s="32">
        <f t="shared" si="11"/>
        <v>280</v>
      </c>
      <c r="BI19" s="32">
        <f t="shared" si="11"/>
        <v>706</v>
      </c>
      <c r="BJ19" s="39">
        <f t="shared" si="18"/>
        <v>252.14285714285714</v>
      </c>
      <c r="BK19" s="43">
        <v>750</v>
      </c>
      <c r="BL19" s="51">
        <v>213.4</v>
      </c>
      <c r="BM19" s="40">
        <v>706</v>
      </c>
      <c r="BN19" s="35"/>
      <c r="BO19" s="40"/>
      <c r="BP19" s="40"/>
      <c r="BQ19" s="35"/>
      <c r="BR19" s="29"/>
      <c r="BS19" s="29"/>
      <c r="BT19" s="24">
        <v>160</v>
      </c>
      <c r="BU19" s="29">
        <v>66.599999999999994</v>
      </c>
      <c r="BV19" s="40">
        <v>0</v>
      </c>
      <c r="BW19" s="37"/>
      <c r="BX19" s="29"/>
      <c r="BY19" s="29"/>
      <c r="BZ19" s="29"/>
      <c r="CA19" s="174"/>
      <c r="CB19" s="40"/>
      <c r="CC19" s="24"/>
      <c r="CD19" s="43"/>
      <c r="CE19" s="40"/>
      <c r="CF19" s="176"/>
      <c r="CG19" s="36"/>
      <c r="CH19" s="40"/>
      <c r="CI19" s="36"/>
      <c r="CJ19" s="174"/>
      <c r="CK19" s="40"/>
      <c r="CL19" s="29"/>
      <c r="CM19" s="29"/>
      <c r="CN19" s="40"/>
      <c r="CO19" s="29"/>
      <c r="CP19" s="36"/>
      <c r="CQ19" s="40"/>
      <c r="CR19" s="24"/>
      <c r="CS19" s="24"/>
      <c r="CT19" s="40"/>
      <c r="CU19" s="44"/>
      <c r="CV19" s="51"/>
      <c r="CW19" s="40"/>
      <c r="CX19" s="40"/>
      <c r="CY19" s="30">
        <f t="shared" si="12"/>
        <v>75993.7</v>
      </c>
      <c r="CZ19" s="30">
        <f t="shared" si="13"/>
        <v>30645.399999999998</v>
      </c>
      <c r="DA19" s="30">
        <f t="shared" si="14"/>
        <v>31655.951999999997</v>
      </c>
      <c r="DB19" s="29"/>
      <c r="DC19" s="29"/>
      <c r="DD19" s="29"/>
      <c r="DE19" s="29">
        <v>4000</v>
      </c>
      <c r="DF19" s="29">
        <v>4000</v>
      </c>
      <c r="DG19" s="40">
        <v>4000</v>
      </c>
      <c r="DH19" s="29"/>
      <c r="DI19" s="29"/>
      <c r="DJ19" s="29"/>
      <c r="DK19" s="29"/>
      <c r="DL19" s="29"/>
      <c r="DM19" s="29"/>
      <c r="DN19" s="29"/>
      <c r="DO19" s="29"/>
      <c r="DP19" s="29"/>
      <c r="DQ19" s="47"/>
      <c r="DR19" s="47"/>
      <c r="DS19" s="35"/>
      <c r="DT19" s="29"/>
      <c r="DU19" s="41">
        <f t="shared" si="15"/>
        <v>4000</v>
      </c>
      <c r="DV19" s="41">
        <f t="shared" si="15"/>
        <v>4000</v>
      </c>
      <c r="DW19" s="41">
        <f t="shared" si="15"/>
        <v>4000</v>
      </c>
      <c r="DX19" s="46"/>
    </row>
    <row r="20" spans="1:128" s="60" customFormat="1" ht="14.25" customHeight="1">
      <c r="A20" s="18">
        <v>9</v>
      </c>
      <c r="B20" s="19" t="s">
        <v>55</v>
      </c>
      <c r="C20" s="29">
        <v>20</v>
      </c>
      <c r="D20" s="29"/>
      <c r="E20" s="30">
        <f t="shared" si="0"/>
        <v>47484.9</v>
      </c>
      <c r="F20" s="30">
        <f t="shared" si="0"/>
        <v>18862.7</v>
      </c>
      <c r="G20" s="30">
        <f t="shared" si="1"/>
        <v>17237.699000000001</v>
      </c>
      <c r="H20" s="30">
        <f t="shared" si="2"/>
        <v>91.385109236747653</v>
      </c>
      <c r="I20" s="30">
        <f t="shared" si="3"/>
        <v>-47484.9</v>
      </c>
      <c r="J20" s="30">
        <f t="shared" si="4"/>
        <v>113672.802</v>
      </c>
      <c r="K20" s="31">
        <v>0</v>
      </c>
      <c r="L20" s="31">
        <v>130910.501</v>
      </c>
      <c r="M20" s="32">
        <f t="shared" si="5"/>
        <v>8592.1</v>
      </c>
      <c r="N20" s="32">
        <f t="shared" si="6"/>
        <v>3157.3</v>
      </c>
      <c r="O20" s="32">
        <f t="shared" si="7"/>
        <v>1532.2990000000002</v>
      </c>
      <c r="P20" s="32">
        <f t="shared" si="8"/>
        <v>48.531941849048245</v>
      </c>
      <c r="Q20" s="33">
        <f t="shared" si="9"/>
        <v>3643.1</v>
      </c>
      <c r="R20" s="33">
        <f t="shared" si="9"/>
        <v>1400</v>
      </c>
      <c r="S20" s="33">
        <f t="shared" si="9"/>
        <v>808.67800000000011</v>
      </c>
      <c r="T20" s="34">
        <f t="shared" si="16"/>
        <v>57.762714285714289</v>
      </c>
      <c r="U20" s="24"/>
      <c r="V20" s="174"/>
      <c r="W20" s="40">
        <v>10.238</v>
      </c>
      <c r="X20" s="36"/>
      <c r="Y20" s="24">
        <v>2887</v>
      </c>
      <c r="Z20" s="174">
        <v>1133.4000000000001</v>
      </c>
      <c r="AA20" s="40">
        <v>445.92099999999999</v>
      </c>
      <c r="AB20" s="36">
        <f t="shared" si="17"/>
        <v>39.343656255514375</v>
      </c>
      <c r="AC20" s="24">
        <v>3643.1</v>
      </c>
      <c r="AD20" s="174">
        <v>1400</v>
      </c>
      <c r="AE20" s="40">
        <v>798.44</v>
      </c>
      <c r="AF20" s="36">
        <f t="shared" si="10"/>
        <v>57.03142857142857</v>
      </c>
      <c r="AG20" s="35">
        <v>936</v>
      </c>
      <c r="AH20" s="174">
        <v>350</v>
      </c>
      <c r="AI20" s="40">
        <v>41.8</v>
      </c>
      <c r="AJ20" s="36">
        <f>AI20*100/AH20</f>
        <v>11.942857142857143</v>
      </c>
      <c r="AK20" s="24"/>
      <c r="AL20" s="29"/>
      <c r="AM20" s="40"/>
      <c r="AN20" s="36"/>
      <c r="AO20" s="29"/>
      <c r="AP20" s="29"/>
      <c r="AQ20" s="29"/>
      <c r="AR20" s="29"/>
      <c r="AS20" s="29"/>
      <c r="AT20" s="29"/>
      <c r="AU20" s="27">
        <v>32892.800000000003</v>
      </c>
      <c r="AV20" s="42">
        <v>13705.4</v>
      </c>
      <c r="AW20" s="40">
        <v>13705.4</v>
      </c>
      <c r="AX20" s="29"/>
      <c r="AY20" s="29"/>
      <c r="AZ20" s="40"/>
      <c r="BA20" s="38"/>
      <c r="BB20" s="37"/>
      <c r="BC20" s="37"/>
      <c r="BD20" s="37"/>
      <c r="BE20" s="37"/>
      <c r="BF20" s="29"/>
      <c r="BG20" s="32">
        <f t="shared" si="11"/>
        <v>422</v>
      </c>
      <c r="BH20" s="32">
        <f t="shared" si="11"/>
        <v>161.9</v>
      </c>
      <c r="BI20" s="32">
        <f t="shared" si="11"/>
        <v>123.9</v>
      </c>
      <c r="BJ20" s="39">
        <f t="shared" si="18"/>
        <v>76.528721432983332</v>
      </c>
      <c r="BK20" s="43">
        <v>200</v>
      </c>
      <c r="BL20" s="51">
        <v>69.400000000000006</v>
      </c>
      <c r="BM20" s="40">
        <v>54.9</v>
      </c>
      <c r="BN20" s="35"/>
      <c r="BO20" s="40"/>
      <c r="BP20" s="40"/>
      <c r="BQ20" s="35"/>
      <c r="BR20" s="29"/>
      <c r="BS20" s="29"/>
      <c r="BT20" s="24">
        <v>222</v>
      </c>
      <c r="BU20" s="29">
        <v>92.5</v>
      </c>
      <c r="BV20" s="40">
        <v>69</v>
      </c>
      <c r="BW20" s="37"/>
      <c r="BX20" s="29"/>
      <c r="BY20" s="29"/>
      <c r="BZ20" s="29"/>
      <c r="CA20" s="174"/>
      <c r="CB20" s="40"/>
      <c r="CC20" s="24"/>
      <c r="CD20" s="43"/>
      <c r="CE20" s="40"/>
      <c r="CF20" s="176">
        <v>704</v>
      </c>
      <c r="CG20" s="36">
        <v>112</v>
      </c>
      <c r="CH20" s="40">
        <v>112</v>
      </c>
      <c r="CI20" s="36"/>
      <c r="CJ20" s="174"/>
      <c r="CK20" s="40"/>
      <c r="CL20" s="29"/>
      <c r="CM20" s="29"/>
      <c r="CN20" s="40"/>
      <c r="CO20" s="29"/>
      <c r="CP20" s="36"/>
      <c r="CQ20" s="40"/>
      <c r="CR20" s="44">
        <v>6000</v>
      </c>
      <c r="CS20" s="24">
        <v>2000</v>
      </c>
      <c r="CT20" s="40">
        <v>2000</v>
      </c>
      <c r="CU20" s="44"/>
      <c r="CV20" s="51"/>
      <c r="CW20" s="40"/>
      <c r="CX20" s="40"/>
      <c r="CY20" s="30">
        <f t="shared" si="12"/>
        <v>47484.9</v>
      </c>
      <c r="CZ20" s="30">
        <f t="shared" si="13"/>
        <v>18862.7</v>
      </c>
      <c r="DA20" s="30">
        <f t="shared" si="14"/>
        <v>17237.699000000001</v>
      </c>
      <c r="DB20" s="29"/>
      <c r="DC20" s="29"/>
      <c r="DD20" s="29"/>
      <c r="DE20" s="29"/>
      <c r="DF20" s="29"/>
      <c r="DG20" s="40"/>
      <c r="DH20" s="29"/>
      <c r="DI20" s="29"/>
      <c r="DJ20" s="29"/>
      <c r="DK20" s="29"/>
      <c r="DL20" s="29"/>
      <c r="DM20" s="35"/>
      <c r="DN20" s="29"/>
      <c r="DO20" s="29"/>
      <c r="DP20" s="29"/>
      <c r="DQ20" s="45"/>
      <c r="DR20" s="45"/>
      <c r="DS20" s="35"/>
      <c r="DT20" s="29"/>
      <c r="DU20" s="41">
        <f t="shared" si="15"/>
        <v>0</v>
      </c>
      <c r="DV20" s="41">
        <f t="shared" si="15"/>
        <v>0</v>
      </c>
      <c r="DW20" s="41">
        <f t="shared" si="15"/>
        <v>0</v>
      </c>
      <c r="DX20" s="46"/>
    </row>
    <row r="21" spans="1:128" s="60" customFormat="1" ht="14.25" customHeight="1">
      <c r="A21" s="18">
        <v>10</v>
      </c>
      <c r="B21" s="19" t="s">
        <v>56</v>
      </c>
      <c r="C21" s="29">
        <v>43.5</v>
      </c>
      <c r="D21" s="29"/>
      <c r="E21" s="30">
        <f t="shared" si="0"/>
        <v>11032.1</v>
      </c>
      <c r="F21" s="30">
        <f t="shared" si="0"/>
        <v>6793.7</v>
      </c>
      <c r="G21" s="30">
        <f t="shared" si="1"/>
        <v>5899.4810000000007</v>
      </c>
      <c r="H21" s="30">
        <f t="shared" si="2"/>
        <v>86.837525943153224</v>
      </c>
      <c r="I21" s="30">
        <f t="shared" si="3"/>
        <v>-11032.1</v>
      </c>
      <c r="J21" s="30">
        <f t="shared" si="4"/>
        <v>125011.02</v>
      </c>
      <c r="K21" s="31">
        <v>0</v>
      </c>
      <c r="L21" s="31">
        <v>130910.501</v>
      </c>
      <c r="M21" s="32">
        <f t="shared" si="5"/>
        <v>3774.4999999999995</v>
      </c>
      <c r="N21" s="32">
        <f t="shared" si="6"/>
        <v>1876.8000000000002</v>
      </c>
      <c r="O21" s="32">
        <f t="shared" si="7"/>
        <v>982.48100000000011</v>
      </c>
      <c r="P21" s="32">
        <f t="shared" si="8"/>
        <v>52.348731884057976</v>
      </c>
      <c r="Q21" s="33">
        <f t="shared" si="9"/>
        <v>1852.3</v>
      </c>
      <c r="R21" s="33">
        <f t="shared" si="9"/>
        <v>1078.4000000000001</v>
      </c>
      <c r="S21" s="33">
        <f t="shared" si="9"/>
        <v>673.99299999999994</v>
      </c>
      <c r="T21" s="34">
        <f t="shared" si="16"/>
        <v>62.499350890207708</v>
      </c>
      <c r="U21" s="24">
        <v>700</v>
      </c>
      <c r="V21" s="174">
        <v>413.4</v>
      </c>
      <c r="W21" s="40">
        <v>431.18299999999999</v>
      </c>
      <c r="X21" s="36">
        <f>W21*100/V21</f>
        <v>104.30164489598454</v>
      </c>
      <c r="Y21" s="24">
        <v>1338.1</v>
      </c>
      <c r="Z21" s="174">
        <v>504</v>
      </c>
      <c r="AA21" s="40">
        <v>217.88800000000001</v>
      </c>
      <c r="AB21" s="36">
        <f t="shared" si="17"/>
        <v>43.231746031746027</v>
      </c>
      <c r="AC21" s="24">
        <v>1152.3</v>
      </c>
      <c r="AD21" s="174">
        <v>665</v>
      </c>
      <c r="AE21" s="40">
        <v>242.81</v>
      </c>
      <c r="AF21" s="36">
        <f t="shared" si="10"/>
        <v>36.512781954887217</v>
      </c>
      <c r="AG21" s="35">
        <v>12</v>
      </c>
      <c r="AH21" s="174">
        <v>5</v>
      </c>
      <c r="AI21" s="40">
        <v>0</v>
      </c>
      <c r="AJ21" s="36">
        <f>AI21*100/AH21</f>
        <v>0</v>
      </c>
      <c r="AK21" s="24"/>
      <c r="AL21" s="29"/>
      <c r="AM21" s="40"/>
      <c r="AN21" s="36"/>
      <c r="AO21" s="29"/>
      <c r="AP21" s="29"/>
      <c r="AQ21" s="29"/>
      <c r="AR21" s="29"/>
      <c r="AS21" s="29"/>
      <c r="AT21" s="29"/>
      <c r="AU21" s="27">
        <v>4012.6</v>
      </c>
      <c r="AV21" s="42">
        <v>1671.9</v>
      </c>
      <c r="AW21" s="40">
        <v>1672</v>
      </c>
      <c r="AX21" s="29">
        <v>3245</v>
      </c>
      <c r="AY21" s="29">
        <v>3245</v>
      </c>
      <c r="AZ21" s="40">
        <v>3245</v>
      </c>
      <c r="BA21" s="38"/>
      <c r="BB21" s="37"/>
      <c r="BC21" s="37"/>
      <c r="BD21" s="37"/>
      <c r="BE21" s="37"/>
      <c r="BF21" s="29"/>
      <c r="BG21" s="32">
        <f t="shared" si="11"/>
        <v>552.1</v>
      </c>
      <c r="BH21" s="32">
        <f t="shared" si="11"/>
        <v>281</v>
      </c>
      <c r="BI21" s="32">
        <f t="shared" si="11"/>
        <v>62.6</v>
      </c>
      <c r="BJ21" s="39">
        <f t="shared" si="18"/>
        <v>22.277580071174377</v>
      </c>
      <c r="BK21" s="43">
        <v>552.1</v>
      </c>
      <c r="BL21" s="51">
        <v>281</v>
      </c>
      <c r="BM21" s="40">
        <v>62.6</v>
      </c>
      <c r="BN21" s="35"/>
      <c r="BO21" s="40"/>
      <c r="BP21" s="40"/>
      <c r="BQ21" s="35"/>
      <c r="BR21" s="29"/>
      <c r="BS21" s="29"/>
      <c r="BT21" s="24"/>
      <c r="BU21" s="36"/>
      <c r="BV21" s="40"/>
      <c r="BW21" s="37"/>
      <c r="BX21" s="29"/>
      <c r="BY21" s="29"/>
      <c r="BZ21" s="29"/>
      <c r="CA21" s="174"/>
      <c r="CB21" s="40"/>
      <c r="CC21" s="24"/>
      <c r="CD21" s="43"/>
      <c r="CE21" s="40"/>
      <c r="CF21" s="176">
        <v>20</v>
      </c>
      <c r="CG21" s="29">
        <v>8.4</v>
      </c>
      <c r="CH21" s="40">
        <v>28</v>
      </c>
      <c r="CI21" s="36"/>
      <c r="CJ21" s="174"/>
      <c r="CK21" s="40"/>
      <c r="CL21" s="29"/>
      <c r="CM21" s="29"/>
      <c r="CN21" s="40"/>
      <c r="CO21" s="29"/>
      <c r="CP21" s="36"/>
      <c r="CQ21" s="40"/>
      <c r="CR21" s="24"/>
      <c r="CS21" s="24"/>
      <c r="CT21" s="40"/>
      <c r="CU21" s="44"/>
      <c r="CV21" s="51"/>
      <c r="CW21" s="40"/>
      <c r="CX21" s="40"/>
      <c r="CY21" s="30">
        <f t="shared" si="12"/>
        <v>11032.1</v>
      </c>
      <c r="CZ21" s="30">
        <f t="shared" si="13"/>
        <v>6793.7</v>
      </c>
      <c r="DA21" s="30">
        <f t="shared" si="14"/>
        <v>5899.4810000000007</v>
      </c>
      <c r="DB21" s="29"/>
      <c r="DC21" s="29"/>
      <c r="DD21" s="29"/>
      <c r="DE21" s="29"/>
      <c r="DF21" s="29"/>
      <c r="DG21" s="40"/>
      <c r="DH21" s="29"/>
      <c r="DI21" s="29"/>
      <c r="DJ21" s="29"/>
      <c r="DK21" s="29"/>
      <c r="DL21" s="29"/>
      <c r="DM21" s="29"/>
      <c r="DN21" s="29"/>
      <c r="DO21" s="29"/>
      <c r="DP21" s="29"/>
      <c r="DQ21" s="45"/>
      <c r="DR21" s="45"/>
      <c r="DS21" s="35"/>
      <c r="DT21" s="29"/>
      <c r="DU21" s="41">
        <f t="shared" si="15"/>
        <v>0</v>
      </c>
      <c r="DV21" s="41">
        <f t="shared" si="15"/>
        <v>0</v>
      </c>
      <c r="DW21" s="41">
        <f t="shared" si="15"/>
        <v>0</v>
      </c>
      <c r="DX21" s="46"/>
    </row>
    <row r="22" spans="1:128" s="60" customFormat="1" ht="14.25" customHeight="1">
      <c r="A22" s="18">
        <v>11</v>
      </c>
      <c r="B22" s="19" t="s">
        <v>57</v>
      </c>
      <c r="C22" s="29">
        <v>604.29999999999995</v>
      </c>
      <c r="D22" s="29"/>
      <c r="E22" s="30">
        <f t="shared" si="0"/>
        <v>13059.8</v>
      </c>
      <c r="F22" s="30">
        <f t="shared" si="0"/>
        <v>5004.8999999999996</v>
      </c>
      <c r="G22" s="30">
        <f t="shared" si="1"/>
        <v>5426.3339999999998</v>
      </c>
      <c r="H22" s="30">
        <f t="shared" si="2"/>
        <v>108.42042798057902</v>
      </c>
      <c r="I22" s="30">
        <f t="shared" si="3"/>
        <v>-13059.8</v>
      </c>
      <c r="J22" s="30">
        <f t="shared" si="4"/>
        <v>125484.167</v>
      </c>
      <c r="K22" s="31">
        <v>0</v>
      </c>
      <c r="L22" s="31">
        <v>130910.501</v>
      </c>
      <c r="M22" s="32">
        <f t="shared" si="5"/>
        <v>5500</v>
      </c>
      <c r="N22" s="32">
        <f t="shared" si="6"/>
        <v>1855</v>
      </c>
      <c r="O22" s="32">
        <f t="shared" si="7"/>
        <v>2276.3339999999998</v>
      </c>
      <c r="P22" s="32">
        <f t="shared" si="8"/>
        <v>122.71342318059297</v>
      </c>
      <c r="Q22" s="33">
        <f t="shared" si="9"/>
        <v>800</v>
      </c>
      <c r="R22" s="33">
        <f t="shared" si="9"/>
        <v>183.4</v>
      </c>
      <c r="S22" s="33">
        <f t="shared" si="9"/>
        <v>271.70400000000001</v>
      </c>
      <c r="T22" s="34">
        <f t="shared" si="16"/>
        <v>148.14830970556162</v>
      </c>
      <c r="U22" s="24"/>
      <c r="V22" s="174"/>
      <c r="W22" s="40">
        <v>2.7589999999999999</v>
      </c>
      <c r="X22" s="36"/>
      <c r="Y22" s="24">
        <v>3500</v>
      </c>
      <c r="Z22" s="174">
        <v>1250</v>
      </c>
      <c r="AA22" s="40">
        <v>1202.8</v>
      </c>
      <c r="AB22" s="36">
        <f t="shared" si="17"/>
        <v>96.224000000000004</v>
      </c>
      <c r="AC22" s="24">
        <v>800</v>
      </c>
      <c r="AD22" s="174">
        <v>183.4</v>
      </c>
      <c r="AE22" s="40">
        <v>268.94499999999999</v>
      </c>
      <c r="AF22" s="36">
        <f t="shared" si="10"/>
        <v>146.64394765539802</v>
      </c>
      <c r="AG22" s="35">
        <v>50</v>
      </c>
      <c r="AH22" s="174">
        <v>21.6</v>
      </c>
      <c r="AI22" s="40">
        <v>19.8</v>
      </c>
      <c r="AJ22" s="36">
        <f>AI22*100/AH22</f>
        <v>91.666666666666657</v>
      </c>
      <c r="AK22" s="24"/>
      <c r="AL22" s="29"/>
      <c r="AM22" s="40"/>
      <c r="AN22" s="36"/>
      <c r="AO22" s="29"/>
      <c r="AP22" s="29"/>
      <c r="AQ22" s="29"/>
      <c r="AR22" s="29"/>
      <c r="AS22" s="29"/>
      <c r="AT22" s="29"/>
      <c r="AU22" s="27">
        <v>7559.8</v>
      </c>
      <c r="AV22" s="42">
        <v>3149.9</v>
      </c>
      <c r="AW22" s="40">
        <v>3150</v>
      </c>
      <c r="AX22" s="29"/>
      <c r="AY22" s="29"/>
      <c r="AZ22" s="40"/>
      <c r="BA22" s="29"/>
      <c r="BB22" s="37"/>
      <c r="BC22" s="37"/>
      <c r="BD22" s="37"/>
      <c r="BE22" s="37"/>
      <c r="BF22" s="29"/>
      <c r="BG22" s="32">
        <f t="shared" si="11"/>
        <v>1150</v>
      </c>
      <c r="BH22" s="32">
        <f t="shared" si="11"/>
        <v>400</v>
      </c>
      <c r="BI22" s="32">
        <f t="shared" si="11"/>
        <v>782.03</v>
      </c>
      <c r="BJ22" s="39">
        <f t="shared" si="18"/>
        <v>195.50749999999999</v>
      </c>
      <c r="BK22" s="43">
        <v>1150</v>
      </c>
      <c r="BL22" s="51">
        <v>400</v>
      </c>
      <c r="BM22" s="40">
        <v>782.03</v>
      </c>
      <c r="BN22" s="35"/>
      <c r="BO22" s="40"/>
      <c r="BP22" s="40"/>
      <c r="BQ22" s="35"/>
      <c r="BR22" s="29"/>
      <c r="BS22" s="29"/>
      <c r="BT22" s="24"/>
      <c r="BU22" s="36"/>
      <c r="BV22" s="40"/>
      <c r="BW22" s="37"/>
      <c r="BX22" s="29"/>
      <c r="BY22" s="29"/>
      <c r="BZ22" s="29"/>
      <c r="CA22" s="174"/>
      <c r="CB22" s="40"/>
      <c r="CC22" s="24"/>
      <c r="CD22" s="43"/>
      <c r="CE22" s="40"/>
      <c r="CF22" s="176"/>
      <c r="CG22" s="36"/>
      <c r="CH22" s="40"/>
      <c r="CI22" s="36"/>
      <c r="CJ22" s="174"/>
      <c r="CK22" s="40"/>
      <c r="CL22" s="29"/>
      <c r="CM22" s="29"/>
      <c r="CN22" s="40"/>
      <c r="CO22" s="29"/>
      <c r="CP22" s="36"/>
      <c r="CQ22" s="40"/>
      <c r="CR22" s="24"/>
      <c r="CS22" s="24"/>
      <c r="CT22" s="40"/>
      <c r="CU22" s="44"/>
      <c r="CV22" s="51"/>
      <c r="CW22" s="40"/>
      <c r="CX22" s="40"/>
      <c r="CY22" s="30">
        <f t="shared" si="12"/>
        <v>13059.8</v>
      </c>
      <c r="CZ22" s="30">
        <f t="shared" si="13"/>
        <v>5004.8999999999996</v>
      </c>
      <c r="DA22" s="30">
        <f t="shared" si="14"/>
        <v>5426.3339999999998</v>
      </c>
      <c r="DB22" s="29"/>
      <c r="DC22" s="29"/>
      <c r="DD22" s="29"/>
      <c r="DE22" s="29"/>
      <c r="DF22" s="29"/>
      <c r="DG22" s="40"/>
      <c r="DH22" s="29"/>
      <c r="DI22" s="29"/>
      <c r="DJ22" s="29"/>
      <c r="DK22" s="29"/>
      <c r="DL22" s="29"/>
      <c r="DM22" s="29"/>
      <c r="DN22" s="29"/>
      <c r="DO22" s="29"/>
      <c r="DP22" s="29"/>
      <c r="DQ22" s="47"/>
      <c r="DR22" s="47"/>
      <c r="DS22" s="35"/>
      <c r="DT22" s="29"/>
      <c r="DU22" s="41">
        <f t="shared" si="15"/>
        <v>0</v>
      </c>
      <c r="DV22" s="41">
        <f t="shared" si="15"/>
        <v>0</v>
      </c>
      <c r="DW22" s="41">
        <f t="shared" si="15"/>
        <v>0</v>
      </c>
      <c r="DX22" s="46"/>
    </row>
    <row r="23" spans="1:128" s="60" customFormat="1" ht="14.25" customHeight="1">
      <c r="A23" s="18">
        <v>12</v>
      </c>
      <c r="B23" s="19" t="s">
        <v>58</v>
      </c>
      <c r="C23" s="29">
        <v>1410.8</v>
      </c>
      <c r="D23" s="29"/>
      <c r="E23" s="30">
        <f t="shared" si="0"/>
        <v>7019.2999999999993</v>
      </c>
      <c r="F23" s="30">
        <f t="shared" si="0"/>
        <v>2858</v>
      </c>
      <c r="G23" s="30">
        <f t="shared" si="1"/>
        <v>2665.5</v>
      </c>
      <c r="H23" s="30">
        <f t="shared" si="2"/>
        <v>93.264520643806861</v>
      </c>
      <c r="I23" s="30">
        <f t="shared" si="3"/>
        <v>-7019.2999999999993</v>
      </c>
      <c r="J23" s="30">
        <f t="shared" si="4"/>
        <v>128245.001</v>
      </c>
      <c r="K23" s="31">
        <v>0</v>
      </c>
      <c r="L23" s="31">
        <v>130910.501</v>
      </c>
      <c r="M23" s="32">
        <f t="shared" si="5"/>
        <v>1211.4000000000001</v>
      </c>
      <c r="N23" s="32">
        <f t="shared" si="6"/>
        <v>438</v>
      </c>
      <c r="O23" s="32">
        <f t="shared" si="7"/>
        <v>245.5</v>
      </c>
      <c r="P23" s="32">
        <f t="shared" si="8"/>
        <v>56.050228310502284</v>
      </c>
      <c r="Q23" s="33">
        <f t="shared" si="9"/>
        <v>380</v>
      </c>
      <c r="R23" s="33">
        <f t="shared" si="9"/>
        <v>83.4</v>
      </c>
      <c r="S23" s="33">
        <f t="shared" si="9"/>
        <v>162.5</v>
      </c>
      <c r="T23" s="34">
        <f t="shared" si="16"/>
        <v>194.8441247002398</v>
      </c>
      <c r="U23" s="24"/>
      <c r="V23" s="174"/>
      <c r="W23" s="40"/>
      <c r="X23" s="36"/>
      <c r="Y23" s="24">
        <v>596.4</v>
      </c>
      <c r="Z23" s="174">
        <v>200</v>
      </c>
      <c r="AA23" s="40">
        <v>83</v>
      </c>
      <c r="AB23" s="36">
        <f t="shared" si="17"/>
        <v>41.5</v>
      </c>
      <c r="AC23" s="24">
        <v>380</v>
      </c>
      <c r="AD23" s="174">
        <v>83.4</v>
      </c>
      <c r="AE23" s="40">
        <v>162.5</v>
      </c>
      <c r="AF23" s="36">
        <f t="shared" si="10"/>
        <v>194.8441247002398</v>
      </c>
      <c r="AG23" s="35"/>
      <c r="AH23" s="174"/>
      <c r="AI23" s="40"/>
      <c r="AJ23" s="36"/>
      <c r="AK23" s="24"/>
      <c r="AL23" s="29"/>
      <c r="AM23" s="40"/>
      <c r="AN23" s="36"/>
      <c r="AO23" s="29"/>
      <c r="AP23" s="29"/>
      <c r="AQ23" s="29"/>
      <c r="AR23" s="29"/>
      <c r="AS23" s="29"/>
      <c r="AT23" s="29"/>
      <c r="AU23" s="28">
        <v>5807.9</v>
      </c>
      <c r="AV23" s="42">
        <v>2420</v>
      </c>
      <c r="AW23" s="40">
        <v>2420</v>
      </c>
      <c r="AX23" s="29"/>
      <c r="AY23" s="29"/>
      <c r="AZ23" s="40"/>
      <c r="BA23" s="29"/>
      <c r="BB23" s="37"/>
      <c r="BC23" s="37"/>
      <c r="BD23" s="37"/>
      <c r="BE23" s="37"/>
      <c r="BF23" s="29"/>
      <c r="BG23" s="32">
        <f t="shared" si="11"/>
        <v>235</v>
      </c>
      <c r="BH23" s="32">
        <f t="shared" si="11"/>
        <v>154.6</v>
      </c>
      <c r="BI23" s="32">
        <f t="shared" si="11"/>
        <v>0</v>
      </c>
      <c r="BJ23" s="39">
        <f t="shared" si="18"/>
        <v>0</v>
      </c>
      <c r="BK23" s="48">
        <v>235</v>
      </c>
      <c r="BL23" s="51">
        <v>154.6</v>
      </c>
      <c r="BM23" s="40">
        <v>0</v>
      </c>
      <c r="BN23" s="35"/>
      <c r="BO23" s="40"/>
      <c r="BP23" s="40"/>
      <c r="BQ23" s="35"/>
      <c r="BR23" s="29"/>
      <c r="BS23" s="29"/>
      <c r="BT23" s="24"/>
      <c r="BU23" s="36"/>
      <c r="BV23" s="40"/>
      <c r="BW23" s="37"/>
      <c r="BX23" s="29"/>
      <c r="BY23" s="29"/>
      <c r="BZ23" s="29"/>
      <c r="CA23" s="174"/>
      <c r="CB23" s="40"/>
      <c r="CC23" s="24"/>
      <c r="CD23" s="48"/>
      <c r="CE23" s="40"/>
      <c r="CF23" s="176"/>
      <c r="CG23" s="36"/>
      <c r="CH23" s="40"/>
      <c r="CI23" s="36"/>
      <c r="CJ23" s="174"/>
      <c r="CK23" s="40"/>
      <c r="CL23" s="29"/>
      <c r="CM23" s="29"/>
      <c r="CN23" s="40"/>
      <c r="CO23" s="29"/>
      <c r="CP23" s="36"/>
      <c r="CQ23" s="40"/>
      <c r="CR23" s="24"/>
      <c r="CS23" s="24"/>
      <c r="CT23" s="40"/>
      <c r="CU23" s="44"/>
      <c r="CV23" s="51"/>
      <c r="CW23" s="40"/>
      <c r="CX23" s="40"/>
      <c r="CY23" s="30">
        <f t="shared" si="12"/>
        <v>7019.2999999999993</v>
      </c>
      <c r="CZ23" s="30">
        <f t="shared" si="13"/>
        <v>2858</v>
      </c>
      <c r="DA23" s="30">
        <f t="shared" si="14"/>
        <v>2665.5</v>
      </c>
      <c r="DB23" s="29"/>
      <c r="DC23" s="29"/>
      <c r="DD23" s="29"/>
      <c r="DE23" s="29"/>
      <c r="DF23" s="29"/>
      <c r="DG23" s="40"/>
      <c r="DH23" s="29"/>
      <c r="DI23" s="29"/>
      <c r="DJ23" s="29"/>
      <c r="DK23" s="29"/>
      <c r="DL23" s="29"/>
      <c r="DM23" s="29"/>
      <c r="DN23" s="29"/>
      <c r="DO23" s="29"/>
      <c r="DP23" s="29"/>
      <c r="DQ23" s="45"/>
      <c r="DR23" s="45"/>
      <c r="DS23" s="35"/>
      <c r="DT23" s="29"/>
      <c r="DU23" s="41">
        <f t="shared" si="15"/>
        <v>0</v>
      </c>
      <c r="DV23" s="41">
        <f t="shared" si="15"/>
        <v>0</v>
      </c>
      <c r="DW23" s="41">
        <f t="shared" si="15"/>
        <v>0</v>
      </c>
      <c r="DX23" s="46"/>
    </row>
    <row r="24" spans="1:128" s="20" customFormat="1" ht="14.25" customHeight="1">
      <c r="A24" s="18">
        <v>13</v>
      </c>
      <c r="B24" s="19" t="s">
        <v>59</v>
      </c>
      <c r="C24" s="29">
        <v>1763.3</v>
      </c>
      <c r="D24" s="29"/>
      <c r="E24" s="30">
        <f t="shared" si="0"/>
        <v>15472.900000000001</v>
      </c>
      <c r="F24" s="30">
        <f t="shared" si="0"/>
        <v>6445.7999999999993</v>
      </c>
      <c r="G24" s="30">
        <f t="shared" si="1"/>
        <v>6069.1930000000002</v>
      </c>
      <c r="H24" s="30">
        <f t="shared" si="2"/>
        <v>94.157327251853943</v>
      </c>
      <c r="I24" s="30">
        <f t="shared" si="3"/>
        <v>-15472.900000000001</v>
      </c>
      <c r="J24" s="30">
        <f t="shared" si="4"/>
        <v>124841.308</v>
      </c>
      <c r="K24" s="31">
        <v>0</v>
      </c>
      <c r="L24" s="31">
        <v>130910.501</v>
      </c>
      <c r="M24" s="32">
        <f t="shared" si="5"/>
        <v>3120.3</v>
      </c>
      <c r="N24" s="32">
        <f t="shared" si="6"/>
        <v>1298.9000000000001</v>
      </c>
      <c r="O24" s="32">
        <f t="shared" si="7"/>
        <v>922.19299999999998</v>
      </c>
      <c r="P24" s="32">
        <f t="shared" si="8"/>
        <v>70.997998306259134</v>
      </c>
      <c r="Q24" s="33">
        <f t="shared" si="9"/>
        <v>927.3</v>
      </c>
      <c r="R24" s="33">
        <f t="shared" si="9"/>
        <v>386.4</v>
      </c>
      <c r="S24" s="33">
        <f t="shared" si="9"/>
        <v>274.44300000000004</v>
      </c>
      <c r="T24" s="34">
        <f t="shared" si="16"/>
        <v>71.025621118012438</v>
      </c>
      <c r="U24" s="24">
        <v>15.3</v>
      </c>
      <c r="V24" s="174">
        <v>6.4</v>
      </c>
      <c r="W24" s="40">
        <v>3.3000000000000002E-2</v>
      </c>
      <c r="X24" s="36">
        <f>W24*100/V24</f>
        <v>0.515625</v>
      </c>
      <c r="Y24" s="24">
        <v>1603</v>
      </c>
      <c r="Z24" s="174">
        <v>666.6</v>
      </c>
      <c r="AA24" s="40">
        <v>538.54999999999995</v>
      </c>
      <c r="AB24" s="36">
        <f t="shared" si="17"/>
        <v>80.790579057905774</v>
      </c>
      <c r="AC24" s="24">
        <v>912</v>
      </c>
      <c r="AD24" s="174">
        <v>380</v>
      </c>
      <c r="AE24" s="40">
        <v>274.41000000000003</v>
      </c>
      <c r="AF24" s="36">
        <f t="shared" si="10"/>
        <v>72.213157894736852</v>
      </c>
      <c r="AG24" s="35">
        <v>120</v>
      </c>
      <c r="AH24" s="174">
        <v>50</v>
      </c>
      <c r="AI24" s="40">
        <v>0</v>
      </c>
      <c r="AJ24" s="36">
        <f>AI24*100/AH24</f>
        <v>0</v>
      </c>
      <c r="AK24" s="24"/>
      <c r="AL24" s="29"/>
      <c r="AM24" s="40"/>
      <c r="AN24" s="36"/>
      <c r="AO24" s="29"/>
      <c r="AP24" s="29"/>
      <c r="AQ24" s="29"/>
      <c r="AR24" s="29"/>
      <c r="AS24" s="29"/>
      <c r="AT24" s="29"/>
      <c r="AU24" s="28">
        <v>12352.6</v>
      </c>
      <c r="AV24" s="42">
        <v>5146.8999999999996</v>
      </c>
      <c r="AW24" s="40">
        <v>5147</v>
      </c>
      <c r="AX24" s="29"/>
      <c r="AY24" s="29"/>
      <c r="AZ24" s="40"/>
      <c r="BA24" s="29"/>
      <c r="BB24" s="37"/>
      <c r="BC24" s="37"/>
      <c r="BD24" s="37"/>
      <c r="BE24" s="37"/>
      <c r="BF24" s="29"/>
      <c r="BG24" s="32">
        <f t="shared" si="11"/>
        <v>450</v>
      </c>
      <c r="BH24" s="32">
        <f t="shared" si="11"/>
        <v>187.5</v>
      </c>
      <c r="BI24" s="32">
        <f t="shared" si="11"/>
        <v>97.2</v>
      </c>
      <c r="BJ24" s="39">
        <f t="shared" si="18"/>
        <v>51.839999999999996</v>
      </c>
      <c r="BK24" s="48">
        <v>450</v>
      </c>
      <c r="BL24" s="51">
        <v>187.5</v>
      </c>
      <c r="BM24" s="40">
        <v>97.2</v>
      </c>
      <c r="BN24" s="35"/>
      <c r="BO24" s="40"/>
      <c r="BP24" s="40"/>
      <c r="BQ24" s="35"/>
      <c r="BR24" s="29"/>
      <c r="BS24" s="29"/>
      <c r="BT24" s="24"/>
      <c r="BU24" s="36"/>
      <c r="BV24" s="40"/>
      <c r="BW24" s="37"/>
      <c r="BX24" s="29"/>
      <c r="BY24" s="29"/>
      <c r="BZ24" s="29"/>
      <c r="CA24" s="174"/>
      <c r="CB24" s="40"/>
      <c r="CC24" s="24"/>
      <c r="CD24" s="48"/>
      <c r="CE24" s="40"/>
      <c r="CF24" s="176">
        <v>20</v>
      </c>
      <c r="CG24" s="29">
        <v>8.4</v>
      </c>
      <c r="CH24" s="40">
        <v>12</v>
      </c>
      <c r="CI24" s="36"/>
      <c r="CJ24" s="174"/>
      <c r="CK24" s="40"/>
      <c r="CL24" s="29"/>
      <c r="CM24" s="29"/>
      <c r="CN24" s="40"/>
      <c r="CO24" s="29"/>
      <c r="CP24" s="36"/>
      <c r="CQ24" s="40"/>
      <c r="CR24" s="24"/>
      <c r="CS24" s="24"/>
      <c r="CT24" s="40"/>
      <c r="CU24" s="44"/>
      <c r="CV24" s="51"/>
      <c r="CW24" s="40"/>
      <c r="CX24" s="40"/>
      <c r="CY24" s="30">
        <f t="shared" si="12"/>
        <v>15472.900000000001</v>
      </c>
      <c r="CZ24" s="30">
        <f t="shared" si="13"/>
        <v>6445.7999999999993</v>
      </c>
      <c r="DA24" s="30">
        <f t="shared" si="14"/>
        <v>6069.1930000000002</v>
      </c>
      <c r="DB24" s="29"/>
      <c r="DC24" s="29"/>
      <c r="DD24" s="29"/>
      <c r="DE24" s="29"/>
      <c r="DF24" s="29"/>
      <c r="DG24" s="40"/>
      <c r="DH24" s="29"/>
      <c r="DI24" s="29"/>
      <c r="DJ24" s="29"/>
      <c r="DK24" s="29"/>
      <c r="DL24" s="29"/>
      <c r="DM24" s="29"/>
      <c r="DN24" s="29"/>
      <c r="DO24" s="29"/>
      <c r="DP24" s="29"/>
      <c r="DQ24" s="47"/>
      <c r="DR24" s="47"/>
      <c r="DS24" s="35"/>
      <c r="DT24" s="29"/>
      <c r="DU24" s="41">
        <f t="shared" si="15"/>
        <v>0</v>
      </c>
      <c r="DV24" s="41">
        <f t="shared" si="15"/>
        <v>0</v>
      </c>
      <c r="DW24" s="41">
        <f t="shared" si="15"/>
        <v>0</v>
      </c>
      <c r="DX24" s="46"/>
    </row>
    <row r="25" spans="1:128" s="20" customFormat="1" ht="14.25" customHeight="1">
      <c r="A25" s="18">
        <v>14</v>
      </c>
      <c r="B25" s="19" t="s">
        <v>60</v>
      </c>
      <c r="C25" s="29">
        <v>633.79999999999995</v>
      </c>
      <c r="D25" s="29"/>
      <c r="E25" s="30">
        <f t="shared" si="0"/>
        <v>39494.699999999997</v>
      </c>
      <c r="F25" s="30">
        <f t="shared" si="0"/>
        <v>16759.2</v>
      </c>
      <c r="G25" s="30">
        <f t="shared" si="1"/>
        <v>15567.821000000002</v>
      </c>
      <c r="H25" s="30">
        <f t="shared" si="2"/>
        <v>92.891194090410039</v>
      </c>
      <c r="I25" s="30">
        <f t="shared" si="3"/>
        <v>-39494.699999999997</v>
      </c>
      <c r="J25" s="30">
        <f t="shared" si="4"/>
        <v>115342.68000000001</v>
      </c>
      <c r="K25" s="31">
        <v>0</v>
      </c>
      <c r="L25" s="31">
        <v>130910.501</v>
      </c>
      <c r="M25" s="32">
        <f t="shared" si="5"/>
        <v>7853.2</v>
      </c>
      <c r="N25" s="32">
        <f t="shared" si="6"/>
        <v>3575.2</v>
      </c>
      <c r="O25" s="32">
        <f t="shared" si="7"/>
        <v>2383.8209999999999</v>
      </c>
      <c r="P25" s="32">
        <f t="shared" si="8"/>
        <v>66.676577534123965</v>
      </c>
      <c r="Q25" s="33">
        <f t="shared" si="9"/>
        <v>2997.6</v>
      </c>
      <c r="R25" s="33">
        <f t="shared" si="9"/>
        <v>1370</v>
      </c>
      <c r="S25" s="33">
        <f t="shared" si="9"/>
        <v>1397.854</v>
      </c>
      <c r="T25" s="34">
        <f t="shared" si="16"/>
        <v>102.03313868613139</v>
      </c>
      <c r="U25" s="24"/>
      <c r="V25" s="174"/>
      <c r="W25" s="40">
        <v>0.126</v>
      </c>
      <c r="X25" s="36"/>
      <c r="Y25" s="24">
        <v>2613.9</v>
      </c>
      <c r="Z25" s="174">
        <v>1316.6</v>
      </c>
      <c r="AA25" s="40">
        <v>592.16700000000003</v>
      </c>
      <c r="AB25" s="36">
        <f t="shared" si="17"/>
        <v>44.976986176515275</v>
      </c>
      <c r="AC25" s="24">
        <v>2997.6</v>
      </c>
      <c r="AD25" s="174">
        <v>1370</v>
      </c>
      <c r="AE25" s="40">
        <v>1397.7280000000001</v>
      </c>
      <c r="AF25" s="36">
        <f t="shared" si="10"/>
        <v>102.02394160583943</v>
      </c>
      <c r="AG25" s="35">
        <v>40</v>
      </c>
      <c r="AH25" s="174">
        <v>16.600000000000001</v>
      </c>
      <c r="AI25" s="40">
        <v>0</v>
      </c>
      <c r="AJ25" s="36">
        <f>AI25*100/AH25</f>
        <v>0</v>
      </c>
      <c r="AK25" s="24"/>
      <c r="AL25" s="29"/>
      <c r="AM25" s="40"/>
      <c r="AN25" s="36"/>
      <c r="AO25" s="29"/>
      <c r="AP25" s="29"/>
      <c r="AQ25" s="29"/>
      <c r="AR25" s="29"/>
      <c r="AS25" s="29"/>
      <c r="AT25" s="29"/>
      <c r="AU25" s="28">
        <v>31641.5</v>
      </c>
      <c r="AV25" s="42">
        <v>13184</v>
      </c>
      <c r="AW25" s="40">
        <v>13184</v>
      </c>
      <c r="AX25" s="29"/>
      <c r="AY25" s="29"/>
      <c r="AZ25" s="40"/>
      <c r="BA25" s="38"/>
      <c r="BB25" s="37"/>
      <c r="BC25" s="37"/>
      <c r="BD25" s="37"/>
      <c r="BE25" s="37"/>
      <c r="BF25" s="29"/>
      <c r="BG25" s="32">
        <f t="shared" si="11"/>
        <v>1501.7</v>
      </c>
      <c r="BH25" s="32">
        <f t="shared" si="11"/>
        <v>772</v>
      </c>
      <c r="BI25" s="32">
        <f t="shared" si="11"/>
        <v>224.6</v>
      </c>
      <c r="BJ25" s="39">
        <f t="shared" si="18"/>
        <v>29.093264248704664</v>
      </c>
      <c r="BK25" s="48">
        <v>1403.5</v>
      </c>
      <c r="BL25" s="51">
        <v>731.4</v>
      </c>
      <c r="BM25" s="40">
        <v>165</v>
      </c>
      <c r="BN25" s="35"/>
      <c r="BO25" s="40"/>
      <c r="BP25" s="40"/>
      <c r="BQ25" s="35"/>
      <c r="BR25" s="29"/>
      <c r="BS25" s="29"/>
      <c r="BT25" s="24">
        <v>98.2</v>
      </c>
      <c r="BU25" s="29">
        <v>40.6</v>
      </c>
      <c r="BV25" s="40">
        <v>59.6</v>
      </c>
      <c r="BW25" s="37"/>
      <c r="BX25" s="29"/>
      <c r="BY25" s="29"/>
      <c r="BZ25" s="29"/>
      <c r="CA25" s="174"/>
      <c r="CB25" s="40"/>
      <c r="CC25" s="24"/>
      <c r="CD25" s="48"/>
      <c r="CE25" s="40"/>
      <c r="CF25" s="176">
        <v>700</v>
      </c>
      <c r="CG25" s="24">
        <v>100</v>
      </c>
      <c r="CH25" s="40">
        <v>169.2</v>
      </c>
      <c r="CI25" s="29"/>
      <c r="CJ25" s="174"/>
      <c r="CK25" s="40"/>
      <c r="CL25" s="29"/>
      <c r="CM25" s="29"/>
      <c r="CN25" s="40"/>
      <c r="CO25" s="29"/>
      <c r="CP25" s="36"/>
      <c r="CQ25" s="40"/>
      <c r="CR25" s="24"/>
      <c r="CS25" s="24"/>
      <c r="CT25" s="40"/>
      <c r="CU25" s="44"/>
      <c r="CV25" s="51"/>
      <c r="CW25" s="40"/>
      <c r="CX25" s="40"/>
      <c r="CY25" s="30">
        <f t="shared" si="12"/>
        <v>39494.699999999997</v>
      </c>
      <c r="CZ25" s="30">
        <f t="shared" si="13"/>
        <v>16759.2</v>
      </c>
      <c r="DA25" s="30">
        <f t="shared" si="14"/>
        <v>15567.821000000002</v>
      </c>
      <c r="DB25" s="29"/>
      <c r="DC25" s="29"/>
      <c r="DD25" s="29"/>
      <c r="DE25" s="29"/>
      <c r="DF25" s="29"/>
      <c r="DG25" s="40"/>
      <c r="DH25" s="29"/>
      <c r="DI25" s="29"/>
      <c r="DJ25" s="29"/>
      <c r="DK25" s="29"/>
      <c r="DL25" s="29"/>
      <c r="DM25" s="29"/>
      <c r="DN25" s="29"/>
      <c r="DO25" s="29"/>
      <c r="DP25" s="29"/>
      <c r="DQ25" s="47"/>
      <c r="DR25" s="47"/>
      <c r="DS25" s="35"/>
      <c r="DT25" s="29"/>
      <c r="DU25" s="41">
        <f t="shared" si="15"/>
        <v>0</v>
      </c>
      <c r="DV25" s="41">
        <f t="shared" si="15"/>
        <v>0</v>
      </c>
      <c r="DW25" s="41">
        <f t="shared" si="15"/>
        <v>0</v>
      </c>
      <c r="DX25" s="46"/>
    </row>
    <row r="26" spans="1:128" s="20" customFormat="1" ht="14.25" customHeight="1">
      <c r="A26" s="18">
        <v>15</v>
      </c>
      <c r="B26" s="19" t="s">
        <v>61</v>
      </c>
      <c r="C26" s="29">
        <v>1238.0999999999999</v>
      </c>
      <c r="D26" s="29"/>
      <c r="E26" s="30">
        <f t="shared" si="0"/>
        <v>11265.4</v>
      </c>
      <c r="F26" s="30">
        <f t="shared" si="0"/>
        <v>4777.3</v>
      </c>
      <c r="G26" s="30">
        <f t="shared" si="1"/>
        <v>4763.2789999999995</v>
      </c>
      <c r="H26" s="30">
        <f t="shared" si="2"/>
        <v>99.706507860088323</v>
      </c>
      <c r="I26" s="30">
        <f t="shared" si="3"/>
        <v>-11265.4</v>
      </c>
      <c r="J26" s="30">
        <f t="shared" si="4"/>
        <v>126147.22200000001</v>
      </c>
      <c r="K26" s="31">
        <v>0</v>
      </c>
      <c r="L26" s="31">
        <v>130910.501</v>
      </c>
      <c r="M26" s="32">
        <f t="shared" si="5"/>
        <v>2394.6</v>
      </c>
      <c r="N26" s="32">
        <f t="shared" si="6"/>
        <v>1081.1999999999998</v>
      </c>
      <c r="O26" s="32">
        <f t="shared" si="7"/>
        <v>1067.1790000000001</v>
      </c>
      <c r="P26" s="32">
        <f t="shared" si="8"/>
        <v>98.70320014798375</v>
      </c>
      <c r="Q26" s="33">
        <f t="shared" si="9"/>
        <v>551</v>
      </c>
      <c r="R26" s="33">
        <f t="shared" si="9"/>
        <v>184.4</v>
      </c>
      <c r="S26" s="33">
        <f t="shared" si="9"/>
        <v>172.37899999999999</v>
      </c>
      <c r="T26" s="34">
        <f t="shared" si="16"/>
        <v>93.481019522776563</v>
      </c>
      <c r="U26" s="24">
        <v>1</v>
      </c>
      <c r="V26" s="174">
        <v>1</v>
      </c>
      <c r="W26" s="40">
        <v>0.129</v>
      </c>
      <c r="X26" s="36">
        <f>W26*100/V26</f>
        <v>12.9</v>
      </c>
      <c r="Y26" s="24">
        <v>1569.6</v>
      </c>
      <c r="Z26" s="174">
        <v>784.8</v>
      </c>
      <c r="AA26" s="40">
        <v>784.8</v>
      </c>
      <c r="AB26" s="36">
        <f t="shared" si="17"/>
        <v>100</v>
      </c>
      <c r="AC26" s="24">
        <v>550</v>
      </c>
      <c r="AD26" s="174">
        <v>183.4</v>
      </c>
      <c r="AE26" s="40">
        <v>172.25</v>
      </c>
      <c r="AF26" s="36">
        <f t="shared" si="10"/>
        <v>93.920392584514715</v>
      </c>
      <c r="AG26" s="35">
        <v>24</v>
      </c>
      <c r="AH26" s="174">
        <v>2</v>
      </c>
      <c r="AI26" s="40">
        <v>0</v>
      </c>
      <c r="AJ26" s="36">
        <f>AI26*100/AH26</f>
        <v>0</v>
      </c>
      <c r="AK26" s="24"/>
      <c r="AL26" s="29"/>
      <c r="AM26" s="40"/>
      <c r="AN26" s="36"/>
      <c r="AO26" s="29"/>
      <c r="AP26" s="29"/>
      <c r="AQ26" s="29"/>
      <c r="AR26" s="29"/>
      <c r="AS26" s="29"/>
      <c r="AT26" s="29"/>
      <c r="AU26" s="28">
        <v>8870.7999999999993</v>
      </c>
      <c r="AV26" s="42">
        <v>3696.1</v>
      </c>
      <c r="AW26" s="40">
        <v>3696.1</v>
      </c>
      <c r="AX26" s="29"/>
      <c r="AY26" s="29"/>
      <c r="AZ26" s="40"/>
      <c r="BA26" s="29"/>
      <c r="BB26" s="37"/>
      <c r="BC26" s="37"/>
      <c r="BD26" s="37"/>
      <c r="BE26" s="37"/>
      <c r="BF26" s="29"/>
      <c r="BG26" s="32">
        <f t="shared" si="11"/>
        <v>250</v>
      </c>
      <c r="BH26" s="32">
        <f t="shared" si="11"/>
        <v>110</v>
      </c>
      <c r="BI26" s="32">
        <f t="shared" si="11"/>
        <v>110</v>
      </c>
      <c r="BJ26" s="39">
        <v>0</v>
      </c>
      <c r="BK26" s="48">
        <v>250</v>
      </c>
      <c r="BL26" s="51">
        <v>110</v>
      </c>
      <c r="BM26" s="40">
        <v>110</v>
      </c>
      <c r="BN26" s="35"/>
      <c r="BO26" s="40"/>
      <c r="BP26" s="40"/>
      <c r="BQ26" s="35"/>
      <c r="BR26" s="29"/>
      <c r="BS26" s="29"/>
      <c r="BT26" s="24"/>
      <c r="BU26" s="36"/>
      <c r="BV26" s="40"/>
      <c r="BW26" s="37"/>
      <c r="BX26" s="29"/>
      <c r="BY26" s="29"/>
      <c r="BZ26" s="29"/>
      <c r="CA26" s="174"/>
      <c r="CB26" s="40"/>
      <c r="CC26" s="24"/>
      <c r="CD26" s="48"/>
      <c r="CE26" s="40"/>
      <c r="CF26" s="176"/>
      <c r="CG26" s="36"/>
      <c r="CH26" s="40"/>
      <c r="CI26" s="36"/>
      <c r="CJ26" s="174"/>
      <c r="CK26" s="40"/>
      <c r="CL26" s="29"/>
      <c r="CM26" s="29"/>
      <c r="CN26" s="40"/>
      <c r="CO26" s="29"/>
      <c r="CP26" s="36"/>
      <c r="CQ26" s="40"/>
      <c r="CR26" s="24"/>
      <c r="CS26" s="24"/>
      <c r="CT26" s="40"/>
      <c r="CU26" s="44"/>
      <c r="CV26" s="51"/>
      <c r="CW26" s="40"/>
      <c r="CX26" s="40"/>
      <c r="CY26" s="30">
        <f t="shared" si="12"/>
        <v>11265.4</v>
      </c>
      <c r="CZ26" s="30">
        <f t="shared" si="13"/>
        <v>4777.3</v>
      </c>
      <c r="DA26" s="30">
        <f t="shared" si="14"/>
        <v>4763.2789999999995</v>
      </c>
      <c r="DB26" s="29"/>
      <c r="DC26" s="29"/>
      <c r="DD26" s="29"/>
      <c r="DE26" s="29"/>
      <c r="DF26" s="29"/>
      <c r="DG26" s="40"/>
      <c r="DH26" s="29"/>
      <c r="DI26" s="29"/>
      <c r="DJ26" s="29"/>
      <c r="DK26" s="29"/>
      <c r="DL26" s="29"/>
      <c r="DM26" s="29"/>
      <c r="DN26" s="29"/>
      <c r="DO26" s="29"/>
      <c r="DP26" s="29"/>
      <c r="DQ26" s="47"/>
      <c r="DR26" s="47"/>
      <c r="DS26" s="35"/>
      <c r="DT26" s="29"/>
      <c r="DU26" s="41">
        <f t="shared" si="15"/>
        <v>0</v>
      </c>
      <c r="DV26" s="41">
        <f t="shared" si="15"/>
        <v>0</v>
      </c>
      <c r="DW26" s="41">
        <f t="shared" si="15"/>
        <v>0</v>
      </c>
      <c r="DX26" s="46"/>
    </row>
    <row r="27" spans="1:128" s="20" customFormat="1" ht="14.25" customHeight="1">
      <c r="A27" s="18">
        <v>16</v>
      </c>
      <c r="B27" s="19" t="s">
        <v>62</v>
      </c>
      <c r="C27" s="29">
        <v>3167.9</v>
      </c>
      <c r="D27" s="29"/>
      <c r="E27" s="30">
        <f t="shared" si="0"/>
        <v>7532.9000000000005</v>
      </c>
      <c r="F27" s="30">
        <f t="shared" si="0"/>
        <v>3263.1</v>
      </c>
      <c r="G27" s="30">
        <f t="shared" si="1"/>
        <v>3158.17</v>
      </c>
      <c r="H27" s="30">
        <f t="shared" si="2"/>
        <v>96.784346173883733</v>
      </c>
      <c r="I27" s="30">
        <f t="shared" si="3"/>
        <v>-7532.9000000000005</v>
      </c>
      <c r="J27" s="30">
        <f t="shared" si="4"/>
        <v>127752.33100000001</v>
      </c>
      <c r="K27" s="31">
        <v>0</v>
      </c>
      <c r="L27" s="31">
        <v>130910.501</v>
      </c>
      <c r="M27" s="32">
        <f t="shared" si="5"/>
        <v>841.30000000000007</v>
      </c>
      <c r="N27" s="32">
        <f t="shared" si="6"/>
        <v>474.90000000000003</v>
      </c>
      <c r="O27" s="32">
        <f t="shared" si="7"/>
        <v>369.87</v>
      </c>
      <c r="P27" s="32">
        <f t="shared" si="8"/>
        <v>77.883765003158558</v>
      </c>
      <c r="Q27" s="33">
        <f t="shared" si="9"/>
        <v>524.70000000000005</v>
      </c>
      <c r="R27" s="33">
        <f t="shared" si="9"/>
        <v>316.60000000000002</v>
      </c>
      <c r="S27" s="33">
        <f t="shared" si="9"/>
        <v>211.57</v>
      </c>
      <c r="T27" s="34">
        <f t="shared" si="16"/>
        <v>66.82564750473783</v>
      </c>
      <c r="U27" s="24"/>
      <c r="V27" s="174"/>
      <c r="W27" s="40"/>
      <c r="X27" s="36"/>
      <c r="Y27" s="24">
        <v>316.60000000000002</v>
      </c>
      <c r="Z27" s="174">
        <v>158.30000000000001</v>
      </c>
      <c r="AA27" s="40">
        <v>158.30000000000001</v>
      </c>
      <c r="AB27" s="36">
        <f t="shared" si="17"/>
        <v>100</v>
      </c>
      <c r="AC27" s="24">
        <v>524.70000000000005</v>
      </c>
      <c r="AD27" s="174">
        <v>316.60000000000002</v>
      </c>
      <c r="AE27" s="40">
        <v>211.57</v>
      </c>
      <c r="AF27" s="36">
        <f t="shared" si="10"/>
        <v>66.82564750473783</v>
      </c>
      <c r="AG27" s="35"/>
      <c r="AH27" s="174"/>
      <c r="AI27" s="40"/>
      <c r="AJ27" s="36"/>
      <c r="AK27" s="24"/>
      <c r="AL27" s="29"/>
      <c r="AM27" s="40"/>
      <c r="AN27" s="36"/>
      <c r="AO27" s="29"/>
      <c r="AP27" s="29"/>
      <c r="AQ27" s="29"/>
      <c r="AR27" s="29"/>
      <c r="AS27" s="29"/>
      <c r="AT27" s="29"/>
      <c r="AU27" s="28">
        <v>6691.6</v>
      </c>
      <c r="AV27" s="42">
        <v>2788.2</v>
      </c>
      <c r="AW27" s="40">
        <v>2788.3</v>
      </c>
      <c r="AX27" s="29"/>
      <c r="AY27" s="29"/>
      <c r="AZ27" s="40"/>
      <c r="BA27" s="29"/>
      <c r="BB27" s="37"/>
      <c r="BC27" s="37"/>
      <c r="BD27" s="37"/>
      <c r="BE27" s="37"/>
      <c r="BF27" s="29"/>
      <c r="BG27" s="32">
        <f t="shared" si="11"/>
        <v>0</v>
      </c>
      <c r="BH27" s="32">
        <f t="shared" si="11"/>
        <v>0</v>
      </c>
      <c r="BI27" s="32">
        <f t="shared" si="11"/>
        <v>0</v>
      </c>
      <c r="BJ27" s="39">
        <v>0</v>
      </c>
      <c r="BK27" s="48"/>
      <c r="BL27" s="51"/>
      <c r="BM27" s="40">
        <v>0</v>
      </c>
      <c r="BN27" s="35"/>
      <c r="BO27" s="40"/>
      <c r="BP27" s="40"/>
      <c r="BQ27" s="35"/>
      <c r="BR27" s="29"/>
      <c r="BS27" s="29"/>
      <c r="BT27" s="24"/>
      <c r="BU27" s="36"/>
      <c r="BV27" s="40"/>
      <c r="BW27" s="37"/>
      <c r="BX27" s="29"/>
      <c r="BY27" s="29"/>
      <c r="BZ27" s="29"/>
      <c r="CA27" s="174"/>
      <c r="CB27" s="40"/>
      <c r="CC27" s="24"/>
      <c r="CD27" s="48"/>
      <c r="CE27" s="40"/>
      <c r="CF27" s="176"/>
      <c r="CG27" s="36"/>
      <c r="CH27" s="40"/>
      <c r="CI27" s="36"/>
      <c r="CJ27" s="174"/>
      <c r="CK27" s="40"/>
      <c r="CL27" s="29"/>
      <c r="CM27" s="29"/>
      <c r="CN27" s="40"/>
      <c r="CO27" s="29"/>
      <c r="CP27" s="36"/>
      <c r="CQ27" s="40"/>
      <c r="CR27" s="24"/>
      <c r="CS27" s="24"/>
      <c r="CT27" s="40"/>
      <c r="CU27" s="44"/>
      <c r="CV27" s="51"/>
      <c r="CW27" s="40"/>
      <c r="CX27" s="40"/>
      <c r="CY27" s="30">
        <f t="shared" si="12"/>
        <v>7532.9000000000005</v>
      </c>
      <c r="CZ27" s="30">
        <f t="shared" si="13"/>
        <v>3263.1</v>
      </c>
      <c r="DA27" s="30">
        <f t="shared" si="14"/>
        <v>3158.17</v>
      </c>
      <c r="DB27" s="29"/>
      <c r="DC27" s="29"/>
      <c r="DD27" s="29"/>
      <c r="DE27" s="29"/>
      <c r="DF27" s="29"/>
      <c r="DG27" s="40"/>
      <c r="DH27" s="29"/>
      <c r="DI27" s="29"/>
      <c r="DJ27" s="29"/>
      <c r="DK27" s="29"/>
      <c r="DL27" s="29"/>
      <c r="DM27" s="29"/>
      <c r="DN27" s="29"/>
      <c r="DO27" s="29"/>
      <c r="DP27" s="29"/>
      <c r="DQ27" s="47"/>
      <c r="DR27" s="47"/>
      <c r="DS27" s="35"/>
      <c r="DT27" s="29"/>
      <c r="DU27" s="41">
        <f t="shared" si="15"/>
        <v>0</v>
      </c>
      <c r="DV27" s="41">
        <f t="shared" si="15"/>
        <v>0</v>
      </c>
      <c r="DW27" s="41">
        <f t="shared" si="15"/>
        <v>0</v>
      </c>
      <c r="DX27" s="46"/>
    </row>
    <row r="28" spans="1:128" s="20" customFormat="1" ht="14.25" customHeight="1">
      <c r="A28" s="18">
        <v>17</v>
      </c>
      <c r="B28" s="19" t="s">
        <v>63</v>
      </c>
      <c r="C28" s="29">
        <v>17</v>
      </c>
      <c r="D28" s="29"/>
      <c r="E28" s="30">
        <f t="shared" si="0"/>
        <v>30832</v>
      </c>
      <c r="F28" s="30">
        <f t="shared" si="0"/>
        <v>12634.6</v>
      </c>
      <c r="G28" s="30">
        <f>DA28+DW28+CX28-DS28</f>
        <v>12780.045000000002</v>
      </c>
      <c r="H28" s="30">
        <f t="shared" si="2"/>
        <v>101.15116426321373</v>
      </c>
      <c r="I28" s="30">
        <f t="shared" si="3"/>
        <v>-30832</v>
      </c>
      <c r="J28" s="30">
        <f t="shared" si="4"/>
        <v>118130.45600000001</v>
      </c>
      <c r="K28" s="31">
        <v>0</v>
      </c>
      <c r="L28" s="31">
        <v>130910.501</v>
      </c>
      <c r="M28" s="32">
        <f t="shared" si="5"/>
        <v>7805</v>
      </c>
      <c r="N28" s="32">
        <f t="shared" si="6"/>
        <v>3040</v>
      </c>
      <c r="O28" s="32">
        <f t="shared" si="7"/>
        <v>3185.4450000000002</v>
      </c>
      <c r="P28" s="32">
        <f t="shared" si="8"/>
        <v>104.784375</v>
      </c>
      <c r="Q28" s="33">
        <f t="shared" si="9"/>
        <v>2015</v>
      </c>
      <c r="R28" s="33">
        <f t="shared" si="9"/>
        <v>848.4</v>
      </c>
      <c r="S28" s="33">
        <f t="shared" si="9"/>
        <v>1034.9850000000001</v>
      </c>
      <c r="T28" s="34">
        <f t="shared" si="16"/>
        <v>121.99257425742576</v>
      </c>
      <c r="U28" s="24">
        <v>15</v>
      </c>
      <c r="V28" s="174">
        <v>15</v>
      </c>
      <c r="W28" s="40">
        <v>8.1050000000000004</v>
      </c>
      <c r="X28" s="36">
        <f>W28*100/V28</f>
        <v>54.033333333333331</v>
      </c>
      <c r="Y28" s="24">
        <v>2500</v>
      </c>
      <c r="Z28" s="174">
        <v>1166.5999999999999</v>
      </c>
      <c r="AA28" s="40">
        <v>1190.25</v>
      </c>
      <c r="AB28" s="36">
        <f>AA28*100/Z28</f>
        <v>102.02725870049719</v>
      </c>
      <c r="AC28" s="24">
        <v>2000</v>
      </c>
      <c r="AD28" s="174">
        <v>833.4</v>
      </c>
      <c r="AE28" s="40">
        <v>1026.8800000000001</v>
      </c>
      <c r="AF28" s="36">
        <f>AE28*100/AD28</f>
        <v>123.21574274058078</v>
      </c>
      <c r="AG28" s="35">
        <v>350</v>
      </c>
      <c r="AH28" s="174">
        <v>216.6</v>
      </c>
      <c r="AI28" s="40">
        <v>0</v>
      </c>
      <c r="AJ28" s="36">
        <f>AI28*100/AH28</f>
        <v>0</v>
      </c>
      <c r="AK28" s="24"/>
      <c r="AL28" s="29"/>
      <c r="AM28" s="40"/>
      <c r="AN28" s="36"/>
      <c r="AO28" s="29"/>
      <c r="AP28" s="29"/>
      <c r="AQ28" s="29"/>
      <c r="AR28" s="29"/>
      <c r="AS28" s="29"/>
      <c r="AT28" s="29"/>
      <c r="AU28" s="28">
        <v>23027</v>
      </c>
      <c r="AV28" s="42">
        <v>9594.6</v>
      </c>
      <c r="AW28" s="40">
        <v>9594.6</v>
      </c>
      <c r="AX28" s="29"/>
      <c r="AY28" s="29"/>
      <c r="AZ28" s="40"/>
      <c r="BA28" s="29"/>
      <c r="BB28" s="37"/>
      <c r="BC28" s="37"/>
      <c r="BD28" s="37"/>
      <c r="BE28" s="37"/>
      <c r="BF28" s="29"/>
      <c r="BG28" s="32">
        <f t="shared" si="11"/>
        <v>2100</v>
      </c>
      <c r="BH28" s="32">
        <f t="shared" si="11"/>
        <v>708.4</v>
      </c>
      <c r="BI28" s="32">
        <f t="shared" si="11"/>
        <v>740.21</v>
      </c>
      <c r="BJ28" s="39">
        <f t="shared" si="18"/>
        <v>104.4904009034444</v>
      </c>
      <c r="BK28" s="48">
        <v>2100</v>
      </c>
      <c r="BL28" s="51">
        <v>708.4</v>
      </c>
      <c r="BM28" s="40">
        <v>740.21</v>
      </c>
      <c r="BN28" s="35"/>
      <c r="BO28" s="40"/>
      <c r="BP28" s="40"/>
      <c r="BQ28" s="35"/>
      <c r="BR28" s="29"/>
      <c r="BS28" s="29"/>
      <c r="BT28" s="24"/>
      <c r="BU28" s="36"/>
      <c r="BV28" s="40"/>
      <c r="BW28" s="37"/>
      <c r="BX28" s="29"/>
      <c r="BY28" s="29"/>
      <c r="BZ28" s="29"/>
      <c r="CA28" s="174"/>
      <c r="CB28" s="40"/>
      <c r="CC28" s="24"/>
      <c r="CD28" s="48"/>
      <c r="CE28" s="40"/>
      <c r="CF28" s="176">
        <v>840</v>
      </c>
      <c r="CG28" s="36">
        <v>100</v>
      </c>
      <c r="CH28" s="40">
        <v>16</v>
      </c>
      <c r="CI28" s="36"/>
      <c r="CJ28" s="174"/>
      <c r="CK28" s="40"/>
      <c r="CL28" s="29"/>
      <c r="CM28" s="29"/>
      <c r="CN28" s="40"/>
      <c r="CO28" s="29"/>
      <c r="CP28" s="36"/>
      <c r="CQ28" s="40"/>
      <c r="CR28" s="24"/>
      <c r="CS28" s="24"/>
      <c r="CT28" s="40"/>
      <c r="CU28" s="44"/>
      <c r="CV28" s="51"/>
      <c r="CW28" s="40">
        <v>204</v>
      </c>
      <c r="CX28" s="40"/>
      <c r="CY28" s="30">
        <f t="shared" si="12"/>
        <v>30832</v>
      </c>
      <c r="CZ28" s="30">
        <f t="shared" si="13"/>
        <v>12634.6</v>
      </c>
      <c r="DA28" s="30">
        <f t="shared" si="14"/>
        <v>12780.045000000002</v>
      </c>
      <c r="DB28" s="29"/>
      <c r="DC28" s="29"/>
      <c r="DD28" s="29"/>
      <c r="DE28" s="29"/>
      <c r="DF28" s="29"/>
      <c r="DG28" s="40"/>
      <c r="DH28" s="29"/>
      <c r="DI28" s="29"/>
      <c r="DJ28" s="29"/>
      <c r="DK28" s="29"/>
      <c r="DL28" s="29"/>
      <c r="DM28" s="29"/>
      <c r="DN28" s="29"/>
      <c r="DO28" s="29"/>
      <c r="DP28" s="29"/>
      <c r="DQ28" s="47"/>
      <c r="DR28" s="47"/>
      <c r="DS28" s="35"/>
      <c r="DT28" s="29"/>
      <c r="DU28" s="41">
        <f t="shared" ref="DU28:DW51" si="19">DB28+DE28+DH28+DK28+DN28+DQ28</f>
        <v>0</v>
      </c>
      <c r="DV28" s="41">
        <f t="shared" si="19"/>
        <v>0</v>
      </c>
      <c r="DW28" s="41">
        <f t="shared" si="19"/>
        <v>0</v>
      </c>
      <c r="DX28" s="46"/>
    </row>
    <row r="29" spans="1:128" s="20" customFormat="1" ht="14.25" customHeight="1">
      <c r="A29" s="18">
        <v>18</v>
      </c>
      <c r="B29" s="19" t="s">
        <v>64</v>
      </c>
      <c r="C29" s="29">
        <v>26110.799999999999</v>
      </c>
      <c r="D29" s="29">
        <v>233</v>
      </c>
      <c r="E29" s="30">
        <f t="shared" si="0"/>
        <v>49165.8</v>
      </c>
      <c r="F29" s="30">
        <f t="shared" si="0"/>
        <v>21166.799999999999</v>
      </c>
      <c r="G29" s="30">
        <f>DA29+DW29+CX29-DS29</f>
        <v>20490.393</v>
      </c>
      <c r="H29" s="30">
        <f t="shared" si="2"/>
        <v>96.804396507738531</v>
      </c>
      <c r="I29" s="30">
        <f t="shared" si="3"/>
        <v>-49165.8</v>
      </c>
      <c r="J29" s="30">
        <f t="shared" si="4"/>
        <v>110420.10800000001</v>
      </c>
      <c r="K29" s="31">
        <v>0</v>
      </c>
      <c r="L29" s="31">
        <v>130910.501</v>
      </c>
      <c r="M29" s="32">
        <f t="shared" si="5"/>
        <v>12594</v>
      </c>
      <c r="N29" s="32">
        <f t="shared" si="6"/>
        <v>5928.5</v>
      </c>
      <c r="O29" s="32">
        <f t="shared" si="7"/>
        <v>5252.0930000000008</v>
      </c>
      <c r="P29" s="32">
        <f t="shared" si="8"/>
        <v>88.590587838407714</v>
      </c>
      <c r="Q29" s="33">
        <f t="shared" si="9"/>
        <v>4130</v>
      </c>
      <c r="R29" s="33">
        <f t="shared" si="9"/>
        <v>1978.4</v>
      </c>
      <c r="S29" s="33">
        <f t="shared" si="9"/>
        <v>2450.5820000000003</v>
      </c>
      <c r="T29" s="34">
        <f t="shared" si="16"/>
        <v>123.8668621107966</v>
      </c>
      <c r="U29" s="24">
        <v>130</v>
      </c>
      <c r="V29" s="174">
        <v>45</v>
      </c>
      <c r="W29" s="40">
        <v>11.474</v>
      </c>
      <c r="X29" s="36">
        <f>W29*100/V29</f>
        <v>25.497777777777781</v>
      </c>
      <c r="Y29" s="24">
        <v>4500</v>
      </c>
      <c r="Z29" s="174">
        <v>2610.1999999999998</v>
      </c>
      <c r="AA29" s="40">
        <v>2256.511</v>
      </c>
      <c r="AB29" s="36">
        <f>AA29*100/Z29</f>
        <v>86.449735652440438</v>
      </c>
      <c r="AC29" s="24">
        <v>4000</v>
      </c>
      <c r="AD29" s="174">
        <v>1933.4</v>
      </c>
      <c r="AE29" s="40">
        <v>2439.1080000000002</v>
      </c>
      <c r="AF29" s="36">
        <f>AE29*100/AD29</f>
        <v>126.15640839971036</v>
      </c>
      <c r="AG29" s="35">
        <v>200</v>
      </c>
      <c r="AH29" s="174">
        <v>93.4</v>
      </c>
      <c r="AI29" s="40">
        <v>98.5</v>
      </c>
      <c r="AJ29" s="36">
        <f>AI29*100/AH29</f>
        <v>105.46038543897215</v>
      </c>
      <c r="AK29" s="24"/>
      <c r="AL29" s="29"/>
      <c r="AM29" s="40"/>
      <c r="AN29" s="36"/>
      <c r="AO29" s="29"/>
      <c r="AP29" s="29"/>
      <c r="AQ29" s="29"/>
      <c r="AR29" s="29"/>
      <c r="AS29" s="29"/>
      <c r="AT29" s="29"/>
      <c r="AU29" s="28">
        <v>36571.800000000003</v>
      </c>
      <c r="AV29" s="42">
        <v>15238.3</v>
      </c>
      <c r="AW29" s="40">
        <v>15238.3</v>
      </c>
      <c r="AX29" s="29"/>
      <c r="AY29" s="29"/>
      <c r="AZ29" s="40"/>
      <c r="BA29" s="29"/>
      <c r="BB29" s="37"/>
      <c r="BC29" s="37"/>
      <c r="BD29" s="37"/>
      <c r="BE29" s="37"/>
      <c r="BF29" s="29"/>
      <c r="BG29" s="32">
        <f t="shared" si="11"/>
        <v>2556.5</v>
      </c>
      <c r="BH29" s="32">
        <f t="shared" si="11"/>
        <v>1100</v>
      </c>
      <c r="BI29" s="32">
        <f t="shared" si="11"/>
        <v>224</v>
      </c>
      <c r="BJ29" s="39">
        <f t="shared" si="18"/>
        <v>20.363636363636363</v>
      </c>
      <c r="BK29" s="48">
        <v>2556.5</v>
      </c>
      <c r="BL29" s="51">
        <v>1100</v>
      </c>
      <c r="BM29" s="40">
        <v>224</v>
      </c>
      <c r="BN29" s="35"/>
      <c r="BO29" s="40"/>
      <c r="BP29" s="40"/>
      <c r="BQ29" s="35"/>
      <c r="BR29" s="29"/>
      <c r="BS29" s="29"/>
      <c r="BT29" s="24"/>
      <c r="BU29" s="36"/>
      <c r="BV29" s="40"/>
      <c r="BW29" s="37"/>
      <c r="BX29" s="29"/>
      <c r="BY29" s="29"/>
      <c r="BZ29" s="29"/>
      <c r="CA29" s="174"/>
      <c r="CB29" s="40"/>
      <c r="CC29" s="24"/>
      <c r="CD29" s="48"/>
      <c r="CE29" s="40"/>
      <c r="CF29" s="176">
        <v>1207.5</v>
      </c>
      <c r="CG29" s="29">
        <v>146.5</v>
      </c>
      <c r="CH29" s="40">
        <v>157.5</v>
      </c>
      <c r="CI29" s="29"/>
      <c r="CJ29" s="174"/>
      <c r="CK29" s="40"/>
      <c r="CL29" s="29"/>
      <c r="CM29" s="29"/>
      <c r="CN29" s="40"/>
      <c r="CO29" s="29"/>
      <c r="CP29" s="36"/>
      <c r="CQ29" s="40">
        <v>10</v>
      </c>
      <c r="CR29" s="24"/>
      <c r="CS29" s="24"/>
      <c r="CT29" s="40"/>
      <c r="CU29" s="44"/>
      <c r="CV29" s="51"/>
      <c r="CW29" s="40">
        <v>55</v>
      </c>
      <c r="CX29" s="40"/>
      <c r="CY29" s="30">
        <f t="shared" si="12"/>
        <v>49165.8</v>
      </c>
      <c r="CZ29" s="30">
        <f t="shared" si="13"/>
        <v>21166.799999999999</v>
      </c>
      <c r="DA29" s="30">
        <f t="shared" si="14"/>
        <v>20490.393</v>
      </c>
      <c r="DB29" s="29"/>
      <c r="DC29" s="29"/>
      <c r="DD29" s="29"/>
      <c r="DE29" s="29"/>
      <c r="DF29" s="29"/>
      <c r="DG29" s="40"/>
      <c r="DH29" s="29"/>
      <c r="DI29" s="29"/>
      <c r="DJ29" s="29"/>
      <c r="DK29" s="29"/>
      <c r="DL29" s="29"/>
      <c r="DM29" s="35"/>
      <c r="DN29" s="29"/>
      <c r="DO29" s="29"/>
      <c r="DP29" s="29"/>
      <c r="DQ29" s="45"/>
      <c r="DR29" s="45"/>
      <c r="DS29" s="35"/>
      <c r="DT29" s="29"/>
      <c r="DU29" s="41">
        <f t="shared" si="19"/>
        <v>0</v>
      </c>
      <c r="DV29" s="41">
        <f t="shared" si="19"/>
        <v>0</v>
      </c>
      <c r="DW29" s="41">
        <f t="shared" si="19"/>
        <v>0</v>
      </c>
      <c r="DX29" s="46"/>
    </row>
    <row r="30" spans="1:128" s="20" customFormat="1" ht="14.25" customHeight="1">
      <c r="A30" s="18">
        <v>19</v>
      </c>
      <c r="B30" s="19" t="s">
        <v>65</v>
      </c>
      <c r="C30" s="29">
        <v>987.4</v>
      </c>
      <c r="D30" s="29"/>
      <c r="E30" s="30">
        <f t="shared" si="0"/>
        <v>19176.099999999999</v>
      </c>
      <c r="F30" s="30">
        <f t="shared" si="0"/>
        <v>8044.5</v>
      </c>
      <c r="G30" s="30">
        <f>DA30+DW30+CX30-DS30</f>
        <v>8088.03</v>
      </c>
      <c r="H30" s="30">
        <f t="shared" si="2"/>
        <v>100.54111504754802</v>
      </c>
      <c r="I30" s="30">
        <f t="shared" si="3"/>
        <v>-19176.099999999999</v>
      </c>
      <c r="J30" s="30">
        <f t="shared" si="4"/>
        <v>122822.47100000001</v>
      </c>
      <c r="K30" s="31">
        <v>0</v>
      </c>
      <c r="L30" s="31">
        <v>130910.501</v>
      </c>
      <c r="M30" s="32">
        <f t="shared" si="5"/>
        <v>2412.3000000000002</v>
      </c>
      <c r="N30" s="32">
        <f t="shared" si="6"/>
        <v>1059.5999999999999</v>
      </c>
      <c r="O30" s="32">
        <f t="shared" si="7"/>
        <v>1103.1300000000001</v>
      </c>
      <c r="P30" s="32">
        <f t="shared" si="8"/>
        <v>104.10815402038507</v>
      </c>
      <c r="Q30" s="33">
        <f t="shared" si="9"/>
        <v>570.70000000000005</v>
      </c>
      <c r="R30" s="33">
        <f t="shared" si="9"/>
        <v>283.60000000000002</v>
      </c>
      <c r="S30" s="33">
        <f t="shared" si="9"/>
        <v>175.53</v>
      </c>
      <c r="T30" s="34">
        <f t="shared" si="16"/>
        <v>61.893511988716497</v>
      </c>
      <c r="U30" s="24">
        <v>100.7</v>
      </c>
      <c r="V30" s="174">
        <v>33.6</v>
      </c>
      <c r="W30" s="40">
        <v>50.433999999999997</v>
      </c>
      <c r="X30" s="36">
        <f>W30*100/V30</f>
        <v>150.10119047619045</v>
      </c>
      <c r="Y30" s="24">
        <v>1474.6</v>
      </c>
      <c r="Z30" s="174">
        <v>650</v>
      </c>
      <c r="AA30" s="40">
        <v>807.6</v>
      </c>
      <c r="AB30" s="36">
        <f>AA30*100/Z30</f>
        <v>124.24615384615385</v>
      </c>
      <c r="AC30" s="24">
        <v>470</v>
      </c>
      <c r="AD30" s="174">
        <v>250</v>
      </c>
      <c r="AE30" s="40">
        <v>125.096</v>
      </c>
      <c r="AF30" s="36">
        <f>AE30*100/AD30</f>
        <v>50.038400000000003</v>
      </c>
      <c r="AG30" s="35">
        <v>6</v>
      </c>
      <c r="AH30" s="174">
        <v>1</v>
      </c>
      <c r="AI30" s="40">
        <v>0</v>
      </c>
      <c r="AJ30" s="36">
        <f>AI30*100/AH30</f>
        <v>0</v>
      </c>
      <c r="AK30" s="24"/>
      <c r="AL30" s="29"/>
      <c r="AM30" s="40"/>
      <c r="AN30" s="36"/>
      <c r="AO30" s="29"/>
      <c r="AP30" s="29"/>
      <c r="AQ30" s="29"/>
      <c r="AR30" s="29"/>
      <c r="AS30" s="29"/>
      <c r="AT30" s="29"/>
      <c r="AU30" s="28">
        <v>16763.8</v>
      </c>
      <c r="AV30" s="42">
        <v>6984.9</v>
      </c>
      <c r="AW30" s="40">
        <v>6984.9</v>
      </c>
      <c r="AX30" s="29"/>
      <c r="AY30" s="29"/>
      <c r="AZ30" s="40"/>
      <c r="BA30" s="29"/>
      <c r="BB30" s="37"/>
      <c r="BC30" s="37"/>
      <c r="BD30" s="37"/>
      <c r="BE30" s="37"/>
      <c r="BF30" s="29"/>
      <c r="BG30" s="32">
        <f t="shared" si="11"/>
        <v>361</v>
      </c>
      <c r="BH30" s="32">
        <f t="shared" si="11"/>
        <v>125</v>
      </c>
      <c r="BI30" s="32">
        <f t="shared" si="11"/>
        <v>120</v>
      </c>
      <c r="BJ30" s="39">
        <f t="shared" si="18"/>
        <v>96</v>
      </c>
      <c r="BK30" s="48">
        <v>361</v>
      </c>
      <c r="BL30" s="51">
        <v>125</v>
      </c>
      <c r="BM30" s="40">
        <v>120</v>
      </c>
      <c r="BN30" s="35"/>
      <c r="BO30" s="40"/>
      <c r="BP30" s="40"/>
      <c r="BQ30" s="35"/>
      <c r="BR30" s="29"/>
      <c r="BS30" s="29"/>
      <c r="BT30" s="24"/>
      <c r="BU30" s="36"/>
      <c r="BV30" s="40"/>
      <c r="BW30" s="37"/>
      <c r="BX30" s="29"/>
      <c r="BY30" s="29"/>
      <c r="BZ30" s="29"/>
      <c r="CA30" s="174"/>
      <c r="CB30" s="40"/>
      <c r="CC30" s="24"/>
      <c r="CD30" s="48"/>
      <c r="CE30" s="40"/>
      <c r="CF30" s="176"/>
      <c r="CG30" s="36"/>
      <c r="CH30" s="40"/>
      <c r="CI30" s="36"/>
      <c r="CJ30" s="174"/>
      <c r="CK30" s="40"/>
      <c r="CL30" s="29"/>
      <c r="CM30" s="29"/>
      <c r="CN30" s="40"/>
      <c r="CO30" s="29"/>
      <c r="CP30" s="36"/>
      <c r="CQ30" s="40"/>
      <c r="CR30" s="24"/>
      <c r="CS30" s="24"/>
      <c r="CT30" s="40"/>
      <c r="CU30" s="44"/>
      <c r="CV30" s="51"/>
      <c r="CW30" s="40"/>
      <c r="CX30" s="40"/>
      <c r="CY30" s="30">
        <f t="shared" si="12"/>
        <v>19176.099999999999</v>
      </c>
      <c r="CZ30" s="30">
        <f t="shared" si="13"/>
        <v>8044.5</v>
      </c>
      <c r="DA30" s="30">
        <f t="shared" si="14"/>
        <v>8088.03</v>
      </c>
      <c r="DB30" s="29"/>
      <c r="DC30" s="29"/>
      <c r="DD30" s="29"/>
      <c r="DE30" s="29"/>
      <c r="DF30" s="29"/>
      <c r="DG30" s="40"/>
      <c r="DH30" s="29"/>
      <c r="DI30" s="29"/>
      <c r="DJ30" s="29"/>
      <c r="DK30" s="29"/>
      <c r="DL30" s="29"/>
      <c r="DM30" s="35"/>
      <c r="DN30" s="29"/>
      <c r="DO30" s="29"/>
      <c r="DP30" s="29"/>
      <c r="DQ30" s="45"/>
      <c r="DR30" s="47"/>
      <c r="DS30" s="35"/>
      <c r="DT30" s="29"/>
      <c r="DU30" s="41">
        <f t="shared" si="19"/>
        <v>0</v>
      </c>
      <c r="DV30" s="41">
        <f t="shared" si="19"/>
        <v>0</v>
      </c>
      <c r="DW30" s="41">
        <f t="shared" si="19"/>
        <v>0</v>
      </c>
      <c r="DX30" s="46"/>
    </row>
    <row r="31" spans="1:128" s="20" customFormat="1" ht="17.25" customHeight="1">
      <c r="A31" s="18">
        <v>20</v>
      </c>
      <c r="B31" s="22" t="s">
        <v>66</v>
      </c>
      <c r="C31" s="29">
        <v>10539.1</v>
      </c>
      <c r="D31" s="29"/>
      <c r="E31" s="30">
        <f t="shared" ref="E31:F48" si="20">CY31+DU31-DQ31</f>
        <v>731096.1</v>
      </c>
      <c r="F31" s="30">
        <f t="shared" si="20"/>
        <v>280467.09999999998</v>
      </c>
      <c r="G31" s="30">
        <f t="shared" ref="G31:G48" si="21">DA31+DW31+CX31-DS31</f>
        <v>268749.8051</v>
      </c>
      <c r="H31" s="30">
        <f t="shared" si="2"/>
        <v>95.822221251619183</v>
      </c>
      <c r="I31" s="30">
        <f t="shared" ref="I31:I48" si="22">K31-E31</f>
        <v>-731096.1</v>
      </c>
      <c r="J31" s="30">
        <f t="shared" ref="J31:J48" si="23">L31-G31</f>
        <v>-137839.30410000001</v>
      </c>
      <c r="K31" s="31">
        <v>0</v>
      </c>
      <c r="L31" s="31">
        <v>130910.501</v>
      </c>
      <c r="M31" s="32">
        <f t="shared" ref="M31:M48" si="24">U31+Y31+AC31+AG31+AK31+AO31+BD31+BK31+BN31+BQ31+BT31+BW31+CC31+CF31+CL31+CO31+CU31</f>
        <v>280379.5</v>
      </c>
      <c r="N31" s="32">
        <f t="shared" ref="N31:N48" si="25">V31+Z31+AD31+AH31+AL31+AP31+BE31+BL31+BO31+BR31+BU31+BX31+CD31+CG31+CM31+CP31+CV31</f>
        <v>93663.500000000015</v>
      </c>
      <c r="O31" s="32">
        <f t="shared" ref="O31:O48" si="26">W31+AA31+AE31+AI31+AM31+AQ31+BF31+BM31+BP31+BS31+BV31+BY31+CE31+CH31+CN31+CQ31+CW31</f>
        <v>82118.415099999998</v>
      </c>
      <c r="P31" s="32">
        <f t="shared" si="8"/>
        <v>87.673869863927763</v>
      </c>
      <c r="Q31" s="33">
        <f t="shared" ref="Q31:S48" si="27">U31+AC31</f>
        <v>82082.100000000006</v>
      </c>
      <c r="R31" s="33">
        <f t="shared" si="27"/>
        <v>25949</v>
      </c>
      <c r="S31" s="33">
        <f t="shared" si="27"/>
        <v>26788.673000000003</v>
      </c>
      <c r="T31" s="34">
        <f t="shared" si="16"/>
        <v>103.23585879995376</v>
      </c>
      <c r="U31" s="26">
        <v>26181.9</v>
      </c>
      <c r="V31" s="174">
        <v>10171.299999999999</v>
      </c>
      <c r="W31" s="40">
        <v>8193.5249999999996</v>
      </c>
      <c r="X31" s="36">
        <f>W31*100/V31</f>
        <v>80.555337075890009</v>
      </c>
      <c r="Y31" s="26">
        <v>32639</v>
      </c>
      <c r="Z31" s="174">
        <v>10666.6</v>
      </c>
      <c r="AA31" s="40">
        <v>8206.1980000000003</v>
      </c>
      <c r="AB31" s="36">
        <f>AA31*100/Z31</f>
        <v>76.933587084919282</v>
      </c>
      <c r="AC31" s="26">
        <v>55900.2</v>
      </c>
      <c r="AD31" s="174">
        <v>15777.7</v>
      </c>
      <c r="AE31" s="40">
        <v>18595.148000000001</v>
      </c>
      <c r="AF31" s="36">
        <f>AE31*100/AD31</f>
        <v>117.8571528169505</v>
      </c>
      <c r="AG31" s="26">
        <v>21161.4</v>
      </c>
      <c r="AH31" s="174">
        <v>7375.6</v>
      </c>
      <c r="AI31" s="40">
        <v>7464.9669999999996</v>
      </c>
      <c r="AJ31" s="36">
        <f>AI31*100/AH31</f>
        <v>101.21165735668961</v>
      </c>
      <c r="AK31" s="26">
        <v>3700</v>
      </c>
      <c r="AL31" s="29">
        <v>1583.4</v>
      </c>
      <c r="AM31" s="40">
        <v>1391.8</v>
      </c>
      <c r="AN31" s="36">
        <f>AM31*100/AL31</f>
        <v>87.899456864974098</v>
      </c>
      <c r="AO31" s="26"/>
      <c r="AP31" s="26"/>
      <c r="AQ31" s="26"/>
      <c r="AR31" s="26"/>
      <c r="AS31" s="26"/>
      <c r="AT31" s="29"/>
      <c r="AU31" s="26">
        <v>435296.8</v>
      </c>
      <c r="AV31" s="42">
        <v>181373.6</v>
      </c>
      <c r="AW31" s="40">
        <v>181373.6</v>
      </c>
      <c r="AX31" s="29">
        <v>12003.1</v>
      </c>
      <c r="AY31" s="29">
        <v>4005</v>
      </c>
      <c r="AZ31" s="40">
        <v>4005</v>
      </c>
      <c r="BA31" s="26"/>
      <c r="BB31" s="37"/>
      <c r="BC31" s="37"/>
      <c r="BD31" s="26"/>
      <c r="BE31" s="26"/>
      <c r="BF31" s="26"/>
      <c r="BG31" s="32">
        <f t="shared" ref="BG31:BI48" si="28">BK31+BN31+BQ31+BT31</f>
        <v>47652</v>
      </c>
      <c r="BH31" s="32">
        <f t="shared" si="28"/>
        <v>19857.5</v>
      </c>
      <c r="BI31" s="32">
        <f t="shared" si="28"/>
        <v>12937.302</v>
      </c>
      <c r="BJ31" s="39">
        <f t="shared" si="18"/>
        <v>65.150708800201429</v>
      </c>
      <c r="BK31" s="26">
        <v>20478.5</v>
      </c>
      <c r="BL31" s="51">
        <v>8532.5</v>
      </c>
      <c r="BM31" s="40">
        <v>6138.0680000000002</v>
      </c>
      <c r="BN31" s="35"/>
      <c r="BO31" s="40"/>
      <c r="BP31" s="40"/>
      <c r="BQ31" s="26">
        <v>14221.9</v>
      </c>
      <c r="BR31" s="24">
        <v>5925</v>
      </c>
      <c r="BS31" s="29">
        <v>2461.1</v>
      </c>
      <c r="BT31" s="26">
        <v>12951.6</v>
      </c>
      <c r="BU31" s="29">
        <v>5400</v>
      </c>
      <c r="BV31" s="40">
        <v>4338.134</v>
      </c>
      <c r="BW31" s="26"/>
      <c r="BX31" s="26"/>
      <c r="BY31" s="26"/>
      <c r="BZ31" s="26">
        <v>3416.7</v>
      </c>
      <c r="CA31" s="57">
        <v>1425</v>
      </c>
      <c r="CB31" s="40">
        <v>1252.79</v>
      </c>
      <c r="CC31" s="26"/>
      <c r="CD31" s="26"/>
      <c r="CE31" s="40"/>
      <c r="CF31" s="26">
        <v>88045</v>
      </c>
      <c r="CG31" s="29">
        <v>26626</v>
      </c>
      <c r="CH31" s="40">
        <v>24802.622100000001</v>
      </c>
      <c r="CI31" s="36">
        <v>30000</v>
      </c>
      <c r="CJ31" s="57">
        <v>12600</v>
      </c>
      <c r="CK31" s="40">
        <v>8521.5120999999999</v>
      </c>
      <c r="CL31" s="26">
        <v>4000</v>
      </c>
      <c r="CM31" s="24">
        <v>1238.8</v>
      </c>
      <c r="CN31" s="40">
        <v>476.85300000000001</v>
      </c>
      <c r="CO31" s="26">
        <v>1100</v>
      </c>
      <c r="CP31" s="36">
        <v>366.6</v>
      </c>
      <c r="CQ31" s="40">
        <v>50</v>
      </c>
      <c r="CR31" s="26"/>
      <c r="CS31" s="26"/>
      <c r="CT31" s="40"/>
      <c r="CU31" s="50"/>
      <c r="CV31" s="51"/>
      <c r="CW31" s="40"/>
      <c r="CX31" s="40"/>
      <c r="CY31" s="30">
        <f t="shared" ref="CY31:CY48" si="29">U31+Y31+AC31+AG31+AK31+AO31+AR31+AU31+AX31+BA31+BD31+BK31+BN31+BQ31+BT31+BW31+BZ31+CC31+CF31+CL31+CO31+CR31+CU31</f>
        <v>731096.1</v>
      </c>
      <c r="CZ31" s="30">
        <f t="shared" ref="CZ31:CZ48" si="30">V31+Z31+AD31+AH31+AL31+AP31+AS31+AV31+AY31+BB31+BE31+BL31+BO31+BR31+BU31+BX31+CA31+CD31+CG31+CM31+CP31+CS31+CV31</f>
        <v>280467.09999999998</v>
      </c>
      <c r="DA31" s="30">
        <f t="shared" ref="DA31:DA48" si="31">W31+AA31+AE31+AI31+AM31+AQ31+AT31+AW31+AZ31+BC31+BF31+BM31+BP31+BS31+BV31+BY31+CB31+CE31+CH31+CN31+CQ31+CT31+CW31</f>
        <v>268749.8051</v>
      </c>
      <c r="DB31" s="26"/>
      <c r="DC31" s="26"/>
      <c r="DD31" s="26"/>
      <c r="DE31" s="26"/>
      <c r="DF31" s="26"/>
      <c r="DG31" s="40"/>
      <c r="DH31" s="26"/>
      <c r="DI31" s="26"/>
      <c r="DJ31" s="26"/>
      <c r="DK31" s="26"/>
      <c r="DL31" s="26"/>
      <c r="DM31" s="35"/>
      <c r="DN31" s="26"/>
      <c r="DO31" s="26"/>
      <c r="DP31" s="26"/>
      <c r="DQ31" s="26"/>
      <c r="DR31" s="26"/>
      <c r="DS31" s="35"/>
      <c r="DT31" s="26"/>
      <c r="DU31" s="41">
        <f t="shared" ref="DU31:DW31" si="32">DB31+DE31+DH31+DK31+DN31+DQ31</f>
        <v>0</v>
      </c>
      <c r="DV31" s="41">
        <f t="shared" si="32"/>
        <v>0</v>
      </c>
      <c r="DW31" s="41">
        <f t="shared" si="32"/>
        <v>0</v>
      </c>
      <c r="DX31" s="21"/>
    </row>
    <row r="32" spans="1:128" s="20" customFormat="1" ht="14.25" customHeight="1">
      <c r="A32" s="18">
        <v>21</v>
      </c>
      <c r="B32" s="22" t="s">
        <v>67</v>
      </c>
      <c r="C32" s="37">
        <v>8280.2999999999993</v>
      </c>
      <c r="D32" s="37"/>
      <c r="E32" s="30">
        <f t="shared" si="20"/>
        <v>256368.80000000002</v>
      </c>
      <c r="F32" s="30">
        <f t="shared" si="20"/>
        <v>117169.2</v>
      </c>
      <c r="G32" s="30">
        <f t="shared" si="21"/>
        <v>116621.36600000001</v>
      </c>
      <c r="H32" s="30">
        <f t="shared" si="2"/>
        <v>99.532441972805145</v>
      </c>
      <c r="I32" s="30">
        <f t="shared" si="22"/>
        <v>-256368.80000000002</v>
      </c>
      <c r="J32" s="30">
        <f t="shared" si="23"/>
        <v>14289.134999999995</v>
      </c>
      <c r="K32" s="31">
        <v>0</v>
      </c>
      <c r="L32" s="31">
        <v>130910.501</v>
      </c>
      <c r="M32" s="32">
        <f t="shared" si="24"/>
        <v>67675</v>
      </c>
      <c r="N32" s="32">
        <f t="shared" si="25"/>
        <v>23149.800000000003</v>
      </c>
      <c r="O32" s="32">
        <f t="shared" si="26"/>
        <v>23496.946</v>
      </c>
      <c r="P32" s="32">
        <f t="shared" si="8"/>
        <v>101.49956371113356</v>
      </c>
      <c r="Q32" s="33">
        <f t="shared" si="27"/>
        <v>20000</v>
      </c>
      <c r="R32" s="33">
        <f t="shared" si="27"/>
        <v>6966.6</v>
      </c>
      <c r="S32" s="33">
        <f t="shared" si="27"/>
        <v>7477.1549999999997</v>
      </c>
      <c r="T32" s="34">
        <f t="shared" si="16"/>
        <v>107.32861080010335</v>
      </c>
      <c r="U32" s="24">
        <v>3000</v>
      </c>
      <c r="V32" s="174">
        <v>966.6</v>
      </c>
      <c r="W32" s="40">
        <v>710.26700000000005</v>
      </c>
      <c r="X32" s="36">
        <f t="shared" ref="X32:X44" si="33">W32*100/V32</f>
        <v>73.480964204427906</v>
      </c>
      <c r="Y32" s="24">
        <v>5000</v>
      </c>
      <c r="Z32" s="174">
        <v>2200</v>
      </c>
      <c r="AA32" s="40">
        <v>1806.2840000000001</v>
      </c>
      <c r="AB32" s="36">
        <f t="shared" ref="AB32:AB48" si="34">AA32*100/Z32</f>
        <v>82.103818181818198</v>
      </c>
      <c r="AC32" s="24">
        <v>17000</v>
      </c>
      <c r="AD32" s="174">
        <v>6000</v>
      </c>
      <c r="AE32" s="40">
        <v>6766.8879999999999</v>
      </c>
      <c r="AF32" s="36">
        <f t="shared" ref="AF32:AF48" si="35">AE32*100/AD32</f>
        <v>112.78146666666667</v>
      </c>
      <c r="AG32" s="35">
        <v>2900</v>
      </c>
      <c r="AH32" s="174">
        <v>1500</v>
      </c>
      <c r="AI32" s="40">
        <v>1190.72</v>
      </c>
      <c r="AJ32" s="36">
        <f>AI32*100/AH32</f>
        <v>79.38133333333333</v>
      </c>
      <c r="AK32" s="24">
        <v>6000</v>
      </c>
      <c r="AL32" s="29">
        <v>1566.6</v>
      </c>
      <c r="AM32" s="40">
        <v>2544.6</v>
      </c>
      <c r="AN32" s="36">
        <f>AM32*100/AL32</f>
        <v>162.42818843355036</v>
      </c>
      <c r="AO32" s="37"/>
      <c r="AP32" s="37"/>
      <c r="AQ32" s="37"/>
      <c r="AR32" s="37"/>
      <c r="AS32" s="37"/>
      <c r="AT32" s="29"/>
      <c r="AU32" s="28">
        <v>151296.1</v>
      </c>
      <c r="AV32" s="42">
        <v>63040</v>
      </c>
      <c r="AW32" s="40">
        <v>63040</v>
      </c>
      <c r="AX32" s="37">
        <v>4534.5</v>
      </c>
      <c r="AY32" s="29">
        <v>1513</v>
      </c>
      <c r="AZ32" s="40">
        <v>1513</v>
      </c>
      <c r="BA32" s="38"/>
      <c r="BB32" s="37"/>
      <c r="BC32" s="37"/>
      <c r="BD32" s="37"/>
      <c r="BE32" s="37"/>
      <c r="BF32" s="37"/>
      <c r="BG32" s="32">
        <f t="shared" si="28"/>
        <v>8000</v>
      </c>
      <c r="BH32" s="32">
        <f t="shared" si="28"/>
        <v>2566.6</v>
      </c>
      <c r="BI32" s="32">
        <f t="shared" si="28"/>
        <v>2857.3029999999999</v>
      </c>
      <c r="BJ32" s="39">
        <f t="shared" si="18"/>
        <v>111.32638510091171</v>
      </c>
      <c r="BK32" s="48">
        <v>1800</v>
      </c>
      <c r="BL32" s="51">
        <v>500</v>
      </c>
      <c r="BM32" s="40">
        <v>794.79600000000005</v>
      </c>
      <c r="BN32" s="35"/>
      <c r="BO32" s="40"/>
      <c r="BP32" s="40"/>
      <c r="BQ32" s="35"/>
      <c r="BR32" s="29"/>
      <c r="BS32" s="29"/>
      <c r="BT32" s="24">
        <v>6200</v>
      </c>
      <c r="BU32" s="29">
        <v>2066.6</v>
      </c>
      <c r="BV32" s="40">
        <v>2062.5070000000001</v>
      </c>
      <c r="BW32" s="37"/>
      <c r="BX32" s="37"/>
      <c r="BY32" s="37"/>
      <c r="BZ32" s="29">
        <v>5363.2</v>
      </c>
      <c r="CA32" s="57">
        <v>1966.4</v>
      </c>
      <c r="CB32" s="40">
        <v>1071.42</v>
      </c>
      <c r="CC32" s="24"/>
      <c r="CD32" s="48"/>
      <c r="CE32" s="40"/>
      <c r="CF32" s="176">
        <v>25415</v>
      </c>
      <c r="CG32" s="29">
        <v>8200</v>
      </c>
      <c r="CH32" s="40">
        <v>7120.884</v>
      </c>
      <c r="CI32" s="36">
        <v>10500</v>
      </c>
      <c r="CJ32" s="57">
        <v>4200</v>
      </c>
      <c r="CK32" s="40">
        <v>4010</v>
      </c>
      <c r="CL32" s="29"/>
      <c r="CM32" s="24"/>
      <c r="CN32" s="40"/>
      <c r="CO32" s="29"/>
      <c r="CP32" s="36"/>
      <c r="CQ32" s="40"/>
      <c r="CR32" s="24"/>
      <c r="CS32" s="24"/>
      <c r="CT32" s="40"/>
      <c r="CU32" s="51">
        <v>360</v>
      </c>
      <c r="CV32" s="29">
        <v>150</v>
      </c>
      <c r="CW32" s="40">
        <v>500</v>
      </c>
      <c r="CX32" s="40"/>
      <c r="CY32" s="30">
        <f t="shared" si="29"/>
        <v>228868.80000000002</v>
      </c>
      <c r="CZ32" s="30">
        <f t="shared" si="30"/>
        <v>89669.2</v>
      </c>
      <c r="DA32" s="30">
        <f t="shared" si="31"/>
        <v>89121.366000000009</v>
      </c>
      <c r="DB32" s="37"/>
      <c r="DC32" s="37"/>
      <c r="DD32" s="37"/>
      <c r="DE32" s="37"/>
      <c r="DF32" s="37"/>
      <c r="DG32" s="40"/>
      <c r="DH32" s="37"/>
      <c r="DI32" s="37"/>
      <c r="DJ32" s="37"/>
      <c r="DK32" s="40">
        <v>27500</v>
      </c>
      <c r="DL32" s="40">
        <v>27500</v>
      </c>
      <c r="DM32" s="40">
        <v>27500</v>
      </c>
      <c r="DN32" s="37"/>
      <c r="DO32" s="37"/>
      <c r="DP32" s="37"/>
      <c r="DQ32" s="45"/>
      <c r="DR32" s="45"/>
      <c r="DS32" s="35"/>
      <c r="DT32" s="29"/>
      <c r="DU32" s="41">
        <f t="shared" si="19"/>
        <v>27500</v>
      </c>
      <c r="DV32" s="41">
        <f t="shared" si="19"/>
        <v>27500</v>
      </c>
      <c r="DW32" s="41">
        <f t="shared" si="19"/>
        <v>27500</v>
      </c>
      <c r="DX32" s="46"/>
    </row>
    <row r="33" spans="1:128" s="20" customFormat="1" ht="14.25" customHeight="1">
      <c r="A33" s="18">
        <v>22</v>
      </c>
      <c r="B33" s="19" t="s">
        <v>68</v>
      </c>
      <c r="C33" s="37">
        <v>16882</v>
      </c>
      <c r="D33" s="37"/>
      <c r="E33" s="30">
        <f t="shared" si="20"/>
        <v>56091.9</v>
      </c>
      <c r="F33" s="30">
        <f t="shared" si="20"/>
        <v>23217.199999999997</v>
      </c>
      <c r="G33" s="30">
        <f t="shared" si="21"/>
        <v>24079.428</v>
      </c>
      <c r="H33" s="30">
        <f t="shared" si="2"/>
        <v>103.71374670502904</v>
      </c>
      <c r="I33" s="30">
        <f t="shared" si="22"/>
        <v>-56091.9</v>
      </c>
      <c r="J33" s="30">
        <f t="shared" si="23"/>
        <v>106831.073</v>
      </c>
      <c r="K33" s="31">
        <v>0</v>
      </c>
      <c r="L33" s="31">
        <v>130910.501</v>
      </c>
      <c r="M33" s="32">
        <f t="shared" si="24"/>
        <v>11449</v>
      </c>
      <c r="N33" s="32">
        <f t="shared" si="25"/>
        <v>4616</v>
      </c>
      <c r="O33" s="32">
        <f t="shared" si="26"/>
        <v>5478.3279999999995</v>
      </c>
      <c r="P33" s="32">
        <f t="shared" si="8"/>
        <v>118.68128249566723</v>
      </c>
      <c r="Q33" s="33">
        <f t="shared" si="27"/>
        <v>3723.5</v>
      </c>
      <c r="R33" s="33">
        <f t="shared" si="27"/>
        <v>1441.6</v>
      </c>
      <c r="S33" s="33">
        <f t="shared" si="27"/>
        <v>2274.8409999999999</v>
      </c>
      <c r="T33" s="34">
        <f t="shared" si="16"/>
        <v>157.79973640399555</v>
      </c>
      <c r="U33" s="24">
        <v>100</v>
      </c>
      <c r="V33" s="174">
        <v>41.6</v>
      </c>
      <c r="W33" s="40">
        <v>53.048999999999999</v>
      </c>
      <c r="X33" s="36">
        <f t="shared" si="33"/>
        <v>127.5216346153846</v>
      </c>
      <c r="Y33" s="24">
        <v>3896.6</v>
      </c>
      <c r="Z33" s="174">
        <v>1848.3</v>
      </c>
      <c r="AA33" s="40">
        <v>1948.3</v>
      </c>
      <c r="AB33" s="36">
        <f t="shared" si="34"/>
        <v>105.41037710328411</v>
      </c>
      <c r="AC33" s="24">
        <v>3623.5</v>
      </c>
      <c r="AD33" s="174">
        <v>1400</v>
      </c>
      <c r="AE33" s="40">
        <v>2221.7919999999999</v>
      </c>
      <c r="AF33" s="36">
        <f t="shared" si="35"/>
        <v>158.69942857142857</v>
      </c>
      <c r="AG33" s="35">
        <v>192</v>
      </c>
      <c r="AH33" s="174">
        <v>80</v>
      </c>
      <c r="AI33" s="40">
        <v>54</v>
      </c>
      <c r="AJ33" s="36">
        <f>AI33*100/AH33</f>
        <v>67.5</v>
      </c>
      <c r="AK33" s="24"/>
      <c r="AL33" s="29"/>
      <c r="AM33" s="40"/>
      <c r="AN33" s="36"/>
      <c r="AO33" s="37"/>
      <c r="AP33" s="37"/>
      <c r="AQ33" s="37"/>
      <c r="AR33" s="37"/>
      <c r="AS33" s="37"/>
      <c r="AT33" s="29"/>
      <c r="AU33" s="28">
        <v>44642.9</v>
      </c>
      <c r="AV33" s="42">
        <v>18601.2</v>
      </c>
      <c r="AW33" s="40">
        <v>18601.099999999999</v>
      </c>
      <c r="AX33" s="37"/>
      <c r="AY33" s="37"/>
      <c r="AZ33" s="40"/>
      <c r="BA33" s="37"/>
      <c r="BB33" s="37"/>
      <c r="BC33" s="37"/>
      <c r="BD33" s="37"/>
      <c r="BE33" s="37"/>
      <c r="BF33" s="37"/>
      <c r="BG33" s="32">
        <f t="shared" si="28"/>
        <v>1965.4</v>
      </c>
      <c r="BH33" s="32">
        <f t="shared" si="28"/>
        <v>424.6</v>
      </c>
      <c r="BI33" s="32">
        <f t="shared" si="28"/>
        <v>479.68700000000001</v>
      </c>
      <c r="BJ33" s="39">
        <f t="shared" si="18"/>
        <v>112.97385774846916</v>
      </c>
      <c r="BK33" s="48">
        <v>1833.4</v>
      </c>
      <c r="BL33" s="51">
        <v>416.6</v>
      </c>
      <c r="BM33" s="40">
        <v>467.68700000000001</v>
      </c>
      <c r="BN33" s="35"/>
      <c r="BO33" s="40"/>
      <c r="BP33" s="40"/>
      <c r="BQ33" s="35"/>
      <c r="BR33" s="29"/>
      <c r="BS33" s="29"/>
      <c r="BT33" s="24">
        <v>132</v>
      </c>
      <c r="BU33" s="29">
        <v>8</v>
      </c>
      <c r="BV33" s="40">
        <v>12</v>
      </c>
      <c r="BW33" s="37"/>
      <c r="BX33" s="37"/>
      <c r="BY33" s="37"/>
      <c r="BZ33" s="24"/>
      <c r="CA33" s="174"/>
      <c r="CB33" s="40"/>
      <c r="CC33" s="24"/>
      <c r="CD33" s="48"/>
      <c r="CE33" s="40"/>
      <c r="CF33" s="176">
        <v>950</v>
      </c>
      <c r="CG33" s="36">
        <v>100</v>
      </c>
      <c r="CH33" s="40">
        <v>0</v>
      </c>
      <c r="CI33" s="36"/>
      <c r="CJ33" s="174"/>
      <c r="CK33" s="40"/>
      <c r="CL33" s="29"/>
      <c r="CM33" s="24"/>
      <c r="CN33" s="40"/>
      <c r="CO33" s="29"/>
      <c r="CP33" s="36"/>
      <c r="CQ33" s="40"/>
      <c r="CR33" s="24"/>
      <c r="CS33" s="24"/>
      <c r="CT33" s="40"/>
      <c r="CU33" s="51">
        <v>721.5</v>
      </c>
      <c r="CV33" s="29">
        <v>721.5</v>
      </c>
      <c r="CW33" s="40">
        <v>721.5</v>
      </c>
      <c r="CX33" s="40"/>
      <c r="CY33" s="30">
        <f t="shared" si="29"/>
        <v>56091.9</v>
      </c>
      <c r="CZ33" s="30">
        <f t="shared" si="30"/>
        <v>23217.199999999997</v>
      </c>
      <c r="DA33" s="30">
        <f t="shared" si="31"/>
        <v>24079.428</v>
      </c>
      <c r="DB33" s="37"/>
      <c r="DC33" s="37"/>
      <c r="DD33" s="37"/>
      <c r="DE33" s="37"/>
      <c r="DF33" s="37"/>
      <c r="DG33" s="40"/>
      <c r="DH33" s="37"/>
      <c r="DI33" s="37"/>
      <c r="DJ33" s="37"/>
      <c r="DK33" s="40"/>
      <c r="DL33" s="40"/>
      <c r="DM33" s="40"/>
      <c r="DN33" s="37"/>
      <c r="DO33" s="37"/>
      <c r="DP33" s="37"/>
      <c r="DQ33" s="45"/>
      <c r="DR33" s="45"/>
      <c r="DS33" s="35"/>
      <c r="DT33" s="29"/>
      <c r="DU33" s="41">
        <f t="shared" si="19"/>
        <v>0</v>
      </c>
      <c r="DV33" s="41">
        <f t="shared" si="19"/>
        <v>0</v>
      </c>
      <c r="DW33" s="41">
        <f t="shared" si="19"/>
        <v>0</v>
      </c>
      <c r="DX33" s="46"/>
    </row>
    <row r="34" spans="1:128" s="20" customFormat="1" ht="14.25" customHeight="1">
      <c r="A34" s="18">
        <v>23</v>
      </c>
      <c r="B34" s="19" t="s">
        <v>69</v>
      </c>
      <c r="C34" s="37">
        <v>154.30000000000001</v>
      </c>
      <c r="D34" s="37"/>
      <c r="E34" s="30">
        <f t="shared" si="20"/>
        <v>14716.5</v>
      </c>
      <c r="F34" s="30">
        <f t="shared" si="20"/>
        <v>6052</v>
      </c>
      <c r="G34" s="30">
        <f t="shared" si="21"/>
        <v>6062.384</v>
      </c>
      <c r="H34" s="30">
        <f t="shared" si="2"/>
        <v>100.1715796430932</v>
      </c>
      <c r="I34" s="30">
        <f t="shared" si="22"/>
        <v>-14716.5</v>
      </c>
      <c r="J34" s="30">
        <f t="shared" si="23"/>
        <v>124848.117</v>
      </c>
      <c r="K34" s="31">
        <v>0</v>
      </c>
      <c r="L34" s="31">
        <v>130910.501</v>
      </c>
      <c r="M34" s="32">
        <f t="shared" si="24"/>
        <v>1327</v>
      </c>
      <c r="N34" s="32">
        <f t="shared" si="25"/>
        <v>473.00000000000006</v>
      </c>
      <c r="O34" s="32">
        <f t="shared" si="26"/>
        <v>483.38400000000001</v>
      </c>
      <c r="P34" s="32">
        <f t="shared" si="8"/>
        <v>102.19534883720928</v>
      </c>
      <c r="Q34" s="33">
        <f t="shared" si="27"/>
        <v>1108.8</v>
      </c>
      <c r="R34" s="33">
        <f t="shared" si="27"/>
        <v>433.20000000000005</v>
      </c>
      <c r="S34" s="33">
        <f t="shared" si="27"/>
        <v>407.03699999999998</v>
      </c>
      <c r="T34" s="34">
        <f t="shared" si="16"/>
        <v>93.960526315789465</v>
      </c>
      <c r="U34" s="24">
        <v>30</v>
      </c>
      <c r="V34" s="174">
        <v>16.600000000000001</v>
      </c>
      <c r="W34" s="40">
        <v>0.32700000000000001</v>
      </c>
      <c r="X34" s="36">
        <f t="shared" si="33"/>
        <v>1.9698795180722892</v>
      </c>
      <c r="Y34" s="24">
        <v>43.2</v>
      </c>
      <c r="Z34" s="174">
        <v>21.5</v>
      </c>
      <c r="AA34" s="40">
        <v>22.372</v>
      </c>
      <c r="AB34" s="36">
        <f t="shared" si="34"/>
        <v>104.05581395348837</v>
      </c>
      <c r="AC34" s="24">
        <v>1078.8</v>
      </c>
      <c r="AD34" s="174">
        <v>416.6</v>
      </c>
      <c r="AE34" s="40">
        <v>406.71</v>
      </c>
      <c r="AF34" s="36">
        <f t="shared" si="35"/>
        <v>97.626020163226116</v>
      </c>
      <c r="AG34" s="35"/>
      <c r="AH34" s="174"/>
      <c r="AI34" s="40"/>
      <c r="AJ34" s="36"/>
      <c r="AK34" s="24"/>
      <c r="AL34" s="29"/>
      <c r="AM34" s="40"/>
      <c r="AN34" s="36"/>
      <c r="AO34" s="37"/>
      <c r="AP34" s="37"/>
      <c r="AQ34" s="37"/>
      <c r="AR34" s="37"/>
      <c r="AS34" s="37"/>
      <c r="AT34" s="29"/>
      <c r="AU34" s="28">
        <v>13389.5</v>
      </c>
      <c r="AV34" s="42">
        <v>5579</v>
      </c>
      <c r="AW34" s="40">
        <v>5579</v>
      </c>
      <c r="AX34" s="37"/>
      <c r="AY34" s="37"/>
      <c r="AZ34" s="40"/>
      <c r="BA34" s="42"/>
      <c r="BB34" s="37"/>
      <c r="BC34" s="37"/>
      <c r="BD34" s="37"/>
      <c r="BE34" s="37"/>
      <c r="BF34" s="37"/>
      <c r="BG34" s="32">
        <f t="shared" si="28"/>
        <v>0</v>
      </c>
      <c r="BH34" s="32">
        <f t="shared" si="28"/>
        <v>0</v>
      </c>
      <c r="BI34" s="32">
        <f t="shared" si="28"/>
        <v>0</v>
      </c>
      <c r="BJ34" s="39">
        <v>0</v>
      </c>
      <c r="BK34" s="48"/>
      <c r="BL34" s="51"/>
      <c r="BM34" s="40">
        <v>0</v>
      </c>
      <c r="BN34" s="35"/>
      <c r="BO34" s="40"/>
      <c r="BP34" s="40"/>
      <c r="BQ34" s="35"/>
      <c r="BR34" s="29"/>
      <c r="BS34" s="29"/>
      <c r="BT34" s="24"/>
      <c r="BU34" s="36"/>
      <c r="BV34" s="40"/>
      <c r="BW34" s="37"/>
      <c r="BX34" s="37"/>
      <c r="BY34" s="37"/>
      <c r="BZ34" s="29"/>
      <c r="CA34" s="174"/>
      <c r="CB34" s="40"/>
      <c r="CC34" s="24"/>
      <c r="CD34" s="48"/>
      <c r="CE34" s="40"/>
      <c r="CF34" s="176">
        <v>175</v>
      </c>
      <c r="CG34" s="36">
        <v>18.3</v>
      </c>
      <c r="CH34" s="40">
        <v>50</v>
      </c>
      <c r="CI34" s="36"/>
      <c r="CJ34" s="174"/>
      <c r="CK34" s="40"/>
      <c r="CL34" s="29"/>
      <c r="CM34" s="24"/>
      <c r="CN34" s="40"/>
      <c r="CO34" s="29"/>
      <c r="CP34" s="36"/>
      <c r="CQ34" s="40"/>
      <c r="CR34" s="24"/>
      <c r="CS34" s="24"/>
      <c r="CT34" s="40"/>
      <c r="CU34" s="51"/>
      <c r="CV34" s="51"/>
      <c r="CW34" s="40">
        <v>3.9750000000000001</v>
      </c>
      <c r="CX34" s="40"/>
      <c r="CY34" s="30">
        <f t="shared" si="29"/>
        <v>14716.5</v>
      </c>
      <c r="CZ34" s="30">
        <f t="shared" si="30"/>
        <v>6052</v>
      </c>
      <c r="DA34" s="30">
        <f t="shared" si="31"/>
        <v>6062.384</v>
      </c>
      <c r="DB34" s="37"/>
      <c r="DC34" s="37"/>
      <c r="DD34" s="37"/>
      <c r="DE34" s="37"/>
      <c r="DF34" s="37"/>
      <c r="DG34" s="40"/>
      <c r="DH34" s="37"/>
      <c r="DI34" s="37"/>
      <c r="DJ34" s="37"/>
      <c r="DK34" s="40"/>
      <c r="DL34" s="40"/>
      <c r="DM34" s="40"/>
      <c r="DN34" s="37"/>
      <c r="DO34" s="37"/>
      <c r="DP34" s="37"/>
      <c r="DQ34" s="45"/>
      <c r="DR34" s="45"/>
      <c r="DS34" s="35"/>
      <c r="DT34" s="29"/>
      <c r="DU34" s="41">
        <f t="shared" si="19"/>
        <v>0</v>
      </c>
      <c r="DV34" s="41">
        <f t="shared" si="19"/>
        <v>0</v>
      </c>
      <c r="DW34" s="41">
        <f t="shared" si="19"/>
        <v>0</v>
      </c>
      <c r="DX34" s="46"/>
    </row>
    <row r="35" spans="1:128" s="20" customFormat="1" ht="14.25" customHeight="1">
      <c r="A35" s="18">
        <v>24</v>
      </c>
      <c r="B35" s="19" t="s">
        <v>70</v>
      </c>
      <c r="C35" s="29">
        <v>7061.4</v>
      </c>
      <c r="D35" s="37"/>
      <c r="E35" s="30">
        <f t="shared" si="20"/>
        <v>71939.3</v>
      </c>
      <c r="F35" s="30">
        <f t="shared" si="20"/>
        <v>30441.599999999999</v>
      </c>
      <c r="G35" s="30">
        <f t="shared" si="21"/>
        <v>31429.983</v>
      </c>
      <c r="H35" s="30">
        <f t="shared" si="2"/>
        <v>103.24681685588143</v>
      </c>
      <c r="I35" s="30">
        <f t="shared" si="22"/>
        <v>-71939.3</v>
      </c>
      <c r="J35" s="30">
        <f t="shared" si="23"/>
        <v>99480.518000000011</v>
      </c>
      <c r="K35" s="31">
        <v>0</v>
      </c>
      <c r="L35" s="31">
        <v>130910.501</v>
      </c>
      <c r="M35" s="32">
        <f t="shared" si="24"/>
        <v>12163</v>
      </c>
      <c r="N35" s="32">
        <f t="shared" si="25"/>
        <v>5534.8000000000011</v>
      </c>
      <c r="O35" s="32">
        <f t="shared" si="26"/>
        <v>6523.1829999999991</v>
      </c>
      <c r="P35" s="32">
        <f t="shared" si="8"/>
        <v>117.85761003107606</v>
      </c>
      <c r="Q35" s="33">
        <f t="shared" si="27"/>
        <v>3600</v>
      </c>
      <c r="R35" s="33">
        <f t="shared" si="27"/>
        <v>1500</v>
      </c>
      <c r="S35" s="33">
        <f t="shared" si="27"/>
        <v>2143.9269999999997</v>
      </c>
      <c r="T35" s="34">
        <f t="shared" si="16"/>
        <v>142.92846666666665</v>
      </c>
      <c r="U35" s="24">
        <v>100</v>
      </c>
      <c r="V35" s="174">
        <v>41.6</v>
      </c>
      <c r="W35" s="40">
        <v>35.561999999999998</v>
      </c>
      <c r="X35" s="36">
        <f t="shared" si="33"/>
        <v>85.48557692307692</v>
      </c>
      <c r="Y35" s="24">
        <v>5951</v>
      </c>
      <c r="Z35" s="174">
        <v>2946.6</v>
      </c>
      <c r="AA35" s="40">
        <v>3108.328</v>
      </c>
      <c r="AB35" s="36">
        <f t="shared" si="34"/>
        <v>105.48863096450145</v>
      </c>
      <c r="AC35" s="24">
        <v>3500</v>
      </c>
      <c r="AD35" s="174">
        <v>1458.4</v>
      </c>
      <c r="AE35" s="40">
        <v>2108.3649999999998</v>
      </c>
      <c r="AF35" s="36">
        <f t="shared" si="35"/>
        <v>144.56699122325833</v>
      </c>
      <c r="AG35" s="35">
        <v>388</v>
      </c>
      <c r="AH35" s="174">
        <v>161.6</v>
      </c>
      <c r="AI35" s="40">
        <v>0</v>
      </c>
      <c r="AJ35" s="36">
        <f>AI35*100/AH35</f>
        <v>0</v>
      </c>
      <c r="AK35" s="24"/>
      <c r="AL35" s="29"/>
      <c r="AM35" s="40"/>
      <c r="AN35" s="36"/>
      <c r="AO35" s="29"/>
      <c r="AP35" s="29"/>
      <c r="AQ35" s="29"/>
      <c r="AR35" s="29"/>
      <c r="AS35" s="29"/>
      <c r="AT35" s="29"/>
      <c r="AU35" s="28">
        <v>59776.3</v>
      </c>
      <c r="AV35" s="42">
        <v>24906.799999999999</v>
      </c>
      <c r="AW35" s="40">
        <v>24906.799999999999</v>
      </c>
      <c r="AX35" s="29"/>
      <c r="AY35" s="29"/>
      <c r="AZ35" s="40"/>
      <c r="BA35" s="29"/>
      <c r="BB35" s="29"/>
      <c r="BC35" s="29"/>
      <c r="BD35" s="37"/>
      <c r="BE35" s="37"/>
      <c r="BF35" s="29"/>
      <c r="BG35" s="32">
        <f t="shared" si="28"/>
        <v>360</v>
      </c>
      <c r="BH35" s="32">
        <f t="shared" si="28"/>
        <v>150</v>
      </c>
      <c r="BI35" s="32">
        <f t="shared" si="28"/>
        <v>90</v>
      </c>
      <c r="BJ35" s="39">
        <f t="shared" si="18"/>
        <v>60</v>
      </c>
      <c r="BK35" s="48">
        <v>360</v>
      </c>
      <c r="BL35" s="51">
        <v>150</v>
      </c>
      <c r="BM35" s="40">
        <v>90</v>
      </c>
      <c r="BN35" s="35"/>
      <c r="BO35" s="40"/>
      <c r="BP35" s="40"/>
      <c r="BQ35" s="35"/>
      <c r="BR35" s="29"/>
      <c r="BS35" s="29"/>
      <c r="BT35" s="24"/>
      <c r="BU35" s="36"/>
      <c r="BV35" s="40"/>
      <c r="BW35" s="37"/>
      <c r="BX35" s="29"/>
      <c r="BY35" s="29"/>
      <c r="BZ35" s="29"/>
      <c r="CA35" s="174"/>
      <c r="CB35" s="40"/>
      <c r="CC35" s="24"/>
      <c r="CD35" s="48"/>
      <c r="CE35" s="40"/>
      <c r="CF35" s="176"/>
      <c r="CG35" s="36"/>
      <c r="CH35" s="40"/>
      <c r="CI35" s="36"/>
      <c r="CJ35" s="174"/>
      <c r="CK35" s="40"/>
      <c r="CL35" s="29"/>
      <c r="CM35" s="24"/>
      <c r="CN35" s="40"/>
      <c r="CO35" s="29"/>
      <c r="CP35" s="36"/>
      <c r="CQ35" s="40"/>
      <c r="CR35" s="24"/>
      <c r="CS35" s="24"/>
      <c r="CT35" s="40"/>
      <c r="CU35" s="51">
        <v>1864</v>
      </c>
      <c r="CV35" s="29">
        <v>776.6</v>
      </c>
      <c r="CW35" s="40">
        <v>1180.9280000000001</v>
      </c>
      <c r="CX35" s="40"/>
      <c r="CY35" s="30">
        <f t="shared" si="29"/>
        <v>71939.3</v>
      </c>
      <c r="CZ35" s="30">
        <f t="shared" si="30"/>
        <v>30441.599999999999</v>
      </c>
      <c r="DA35" s="30">
        <f t="shared" si="31"/>
        <v>31429.983</v>
      </c>
      <c r="DB35" s="29"/>
      <c r="DC35" s="29"/>
      <c r="DD35" s="29"/>
      <c r="DE35" s="29"/>
      <c r="DF35" s="29"/>
      <c r="DG35" s="40"/>
      <c r="DH35" s="29"/>
      <c r="DI35" s="29"/>
      <c r="DJ35" s="29"/>
      <c r="DK35" s="40"/>
      <c r="DL35" s="40"/>
      <c r="DM35" s="40"/>
      <c r="DN35" s="29"/>
      <c r="DO35" s="29"/>
      <c r="DP35" s="29"/>
      <c r="DQ35" s="29"/>
      <c r="DR35" s="29"/>
      <c r="DS35" s="35"/>
      <c r="DT35" s="29"/>
      <c r="DU35" s="41">
        <f t="shared" si="19"/>
        <v>0</v>
      </c>
      <c r="DV35" s="41">
        <f t="shared" si="19"/>
        <v>0</v>
      </c>
      <c r="DW35" s="41">
        <f t="shared" si="19"/>
        <v>0</v>
      </c>
      <c r="DX35" s="46"/>
    </row>
    <row r="36" spans="1:128" s="20" customFormat="1" ht="14.25" customHeight="1">
      <c r="A36" s="18">
        <v>25</v>
      </c>
      <c r="B36" s="19" t="s">
        <v>71</v>
      </c>
      <c r="C36" s="29">
        <v>2231.3000000000002</v>
      </c>
      <c r="D36" s="29"/>
      <c r="E36" s="30">
        <f t="shared" si="20"/>
        <v>35957.1</v>
      </c>
      <c r="F36" s="30">
        <f t="shared" si="20"/>
        <v>14831</v>
      </c>
      <c r="G36" s="30">
        <f t="shared" si="21"/>
        <v>13739.133</v>
      </c>
      <c r="H36" s="30">
        <f t="shared" si="2"/>
        <v>92.637940799676358</v>
      </c>
      <c r="I36" s="30">
        <f t="shared" si="22"/>
        <v>-35957.1</v>
      </c>
      <c r="J36" s="30">
        <f t="shared" si="23"/>
        <v>117171.368</v>
      </c>
      <c r="K36" s="31">
        <v>0</v>
      </c>
      <c r="L36" s="31">
        <v>130910.501</v>
      </c>
      <c r="M36" s="32">
        <f t="shared" si="24"/>
        <v>7842.5</v>
      </c>
      <c r="N36" s="32">
        <f t="shared" si="25"/>
        <v>3116.6</v>
      </c>
      <c r="O36" s="32">
        <f t="shared" si="26"/>
        <v>2024.7330000000002</v>
      </c>
      <c r="P36" s="32">
        <f t="shared" si="8"/>
        <v>64.966084836039286</v>
      </c>
      <c r="Q36" s="33">
        <f t="shared" si="27"/>
        <v>2675.3</v>
      </c>
      <c r="R36" s="33">
        <f t="shared" si="27"/>
        <v>941.8</v>
      </c>
      <c r="S36" s="33">
        <f t="shared" si="27"/>
        <v>838.63400000000001</v>
      </c>
      <c r="T36" s="34">
        <f t="shared" si="16"/>
        <v>89.045869611382471</v>
      </c>
      <c r="U36" s="24">
        <v>22.3</v>
      </c>
      <c r="V36" s="174">
        <v>8.4</v>
      </c>
      <c r="W36" s="40">
        <v>1.4239999999999999</v>
      </c>
      <c r="X36" s="36">
        <f t="shared" si="33"/>
        <v>16.952380952380953</v>
      </c>
      <c r="Y36" s="24">
        <v>3325.2</v>
      </c>
      <c r="Z36" s="174">
        <v>1548.1</v>
      </c>
      <c r="AA36" s="40">
        <v>556.09900000000005</v>
      </c>
      <c r="AB36" s="36">
        <f t="shared" si="34"/>
        <v>35.921387507266978</v>
      </c>
      <c r="AC36" s="24">
        <v>2653</v>
      </c>
      <c r="AD36" s="174">
        <v>933.4</v>
      </c>
      <c r="AE36" s="40">
        <v>837.21</v>
      </c>
      <c r="AF36" s="36">
        <f t="shared" si="35"/>
        <v>89.694664666809516</v>
      </c>
      <c r="AG36" s="35">
        <v>172</v>
      </c>
      <c r="AH36" s="174">
        <v>60</v>
      </c>
      <c r="AI36" s="40">
        <v>30</v>
      </c>
      <c r="AJ36" s="36">
        <f>AI36*100/AH36</f>
        <v>50</v>
      </c>
      <c r="AK36" s="12"/>
      <c r="AL36" s="29"/>
      <c r="AM36" s="40"/>
      <c r="AN36" s="36"/>
      <c r="AO36" s="29"/>
      <c r="AP36" s="29"/>
      <c r="AQ36" s="29"/>
      <c r="AR36" s="29"/>
      <c r="AS36" s="29"/>
      <c r="AT36" s="29"/>
      <c r="AU36" s="28">
        <v>28114.6</v>
      </c>
      <c r="AV36" s="42">
        <v>11714.4</v>
      </c>
      <c r="AW36" s="40">
        <v>11714.4</v>
      </c>
      <c r="AX36" s="29"/>
      <c r="AY36" s="29"/>
      <c r="AZ36" s="40"/>
      <c r="BA36" s="29"/>
      <c r="BB36" s="29"/>
      <c r="BC36" s="29"/>
      <c r="BD36" s="37"/>
      <c r="BE36" s="37"/>
      <c r="BF36" s="29"/>
      <c r="BG36" s="32">
        <f t="shared" si="28"/>
        <v>670</v>
      </c>
      <c r="BH36" s="32">
        <f t="shared" si="28"/>
        <v>400</v>
      </c>
      <c r="BI36" s="32">
        <f t="shared" si="28"/>
        <v>170</v>
      </c>
      <c r="BJ36" s="39">
        <f t="shared" si="18"/>
        <v>42.5</v>
      </c>
      <c r="BK36" s="48">
        <v>670</v>
      </c>
      <c r="BL36" s="51">
        <v>400</v>
      </c>
      <c r="BM36" s="40">
        <v>170</v>
      </c>
      <c r="BN36" s="35"/>
      <c r="BO36" s="40"/>
      <c r="BP36" s="40"/>
      <c r="BQ36" s="35"/>
      <c r="BR36" s="29"/>
      <c r="BS36" s="29"/>
      <c r="BT36" s="24"/>
      <c r="BU36" s="36"/>
      <c r="BV36" s="40"/>
      <c r="BW36" s="37"/>
      <c r="BX36" s="29"/>
      <c r="BY36" s="29"/>
      <c r="BZ36" s="29"/>
      <c r="CA36" s="174"/>
      <c r="CB36" s="40"/>
      <c r="CC36" s="24"/>
      <c r="CD36" s="48"/>
      <c r="CE36" s="40"/>
      <c r="CF36" s="176">
        <v>1000</v>
      </c>
      <c r="CG36" s="36">
        <v>166.7</v>
      </c>
      <c r="CH36" s="40">
        <v>430</v>
      </c>
      <c r="CI36" s="36"/>
      <c r="CJ36" s="174"/>
      <c r="CK36" s="40"/>
      <c r="CL36" s="29"/>
      <c r="CM36" s="24"/>
      <c r="CN36" s="40"/>
      <c r="CO36" s="29"/>
      <c r="CP36" s="36"/>
      <c r="CQ36" s="40"/>
      <c r="CR36" s="24"/>
      <c r="CS36" s="24"/>
      <c r="CT36" s="40"/>
      <c r="CU36" s="51"/>
      <c r="CV36" s="29"/>
      <c r="CW36" s="40"/>
      <c r="CX36" s="40"/>
      <c r="CY36" s="30">
        <f t="shared" si="29"/>
        <v>35957.1</v>
      </c>
      <c r="CZ36" s="30">
        <f t="shared" si="30"/>
        <v>14831</v>
      </c>
      <c r="DA36" s="30">
        <f t="shared" si="31"/>
        <v>13739.133</v>
      </c>
      <c r="DB36" s="29"/>
      <c r="DC36" s="29"/>
      <c r="DD36" s="29"/>
      <c r="DE36" s="29"/>
      <c r="DF36" s="29"/>
      <c r="DG36" s="40"/>
      <c r="DH36" s="29"/>
      <c r="DI36" s="29"/>
      <c r="DJ36" s="29"/>
      <c r="DK36" s="40"/>
      <c r="DL36" s="40"/>
      <c r="DM36" s="40"/>
      <c r="DN36" s="29"/>
      <c r="DO36" s="29"/>
      <c r="DP36" s="29"/>
      <c r="DQ36" s="47"/>
      <c r="DR36" s="47"/>
      <c r="DS36" s="35"/>
      <c r="DT36" s="29"/>
      <c r="DU36" s="41">
        <f t="shared" si="19"/>
        <v>0</v>
      </c>
      <c r="DV36" s="41">
        <f t="shared" si="19"/>
        <v>0</v>
      </c>
      <c r="DW36" s="41">
        <f t="shared" si="19"/>
        <v>0</v>
      </c>
      <c r="DX36" s="46"/>
    </row>
    <row r="37" spans="1:128" s="20" customFormat="1" ht="14.25" customHeight="1">
      <c r="A37" s="18">
        <v>26</v>
      </c>
      <c r="B37" s="19" t="s">
        <v>72</v>
      </c>
      <c r="C37" s="38">
        <v>113.5</v>
      </c>
      <c r="D37" s="29"/>
      <c r="E37" s="30">
        <f t="shared" si="20"/>
        <v>7401.4</v>
      </c>
      <c r="F37" s="30">
        <f t="shared" si="20"/>
        <v>3028.9</v>
      </c>
      <c r="G37" s="30">
        <f t="shared" si="21"/>
        <v>2864.1120000000001</v>
      </c>
      <c r="H37" s="30">
        <f t="shared" si="2"/>
        <v>94.559477037868533</v>
      </c>
      <c r="I37" s="30">
        <f t="shared" si="22"/>
        <v>-7401.4</v>
      </c>
      <c r="J37" s="30">
        <f t="shared" si="23"/>
        <v>128046.38900000001</v>
      </c>
      <c r="K37" s="31">
        <v>0</v>
      </c>
      <c r="L37" s="31">
        <v>130910.501</v>
      </c>
      <c r="M37" s="32">
        <f t="shared" si="24"/>
        <v>1450.9</v>
      </c>
      <c r="N37" s="32">
        <f t="shared" si="25"/>
        <v>549.5</v>
      </c>
      <c r="O37" s="32">
        <f t="shared" si="26"/>
        <v>384.71200000000005</v>
      </c>
      <c r="P37" s="32">
        <f t="shared" si="8"/>
        <v>70.011282984531391</v>
      </c>
      <c r="Q37" s="33">
        <f t="shared" si="27"/>
        <v>477.79999999999995</v>
      </c>
      <c r="R37" s="33">
        <f t="shared" si="27"/>
        <v>158.6</v>
      </c>
      <c r="S37" s="33">
        <f t="shared" si="27"/>
        <v>200.86199999999999</v>
      </c>
      <c r="T37" s="34">
        <f t="shared" si="16"/>
        <v>126.64691046658261</v>
      </c>
      <c r="U37" s="24">
        <v>6.4</v>
      </c>
      <c r="V37" s="174">
        <v>2.6</v>
      </c>
      <c r="W37" s="40">
        <v>0.66200000000000003</v>
      </c>
      <c r="X37" s="36">
        <f t="shared" si="33"/>
        <v>25.461538461538463</v>
      </c>
      <c r="Y37" s="24">
        <v>595.20000000000005</v>
      </c>
      <c r="Z37" s="174">
        <v>233.4</v>
      </c>
      <c r="AA37" s="40">
        <v>131.65</v>
      </c>
      <c r="AB37" s="36">
        <f t="shared" si="34"/>
        <v>56.405312767780636</v>
      </c>
      <c r="AC37" s="24">
        <v>471.4</v>
      </c>
      <c r="AD37" s="174">
        <v>156</v>
      </c>
      <c r="AE37" s="40">
        <v>200.2</v>
      </c>
      <c r="AF37" s="36">
        <f t="shared" si="35"/>
        <v>128.33333333333334</v>
      </c>
      <c r="AG37" s="35">
        <v>18</v>
      </c>
      <c r="AH37" s="174">
        <v>7.5</v>
      </c>
      <c r="AI37" s="40">
        <v>0</v>
      </c>
      <c r="AJ37" s="36">
        <f>AI37*100/AH37</f>
        <v>0</v>
      </c>
      <c r="AK37" s="12"/>
      <c r="AL37" s="29"/>
      <c r="AM37" s="40"/>
      <c r="AN37" s="36"/>
      <c r="AO37" s="29"/>
      <c r="AP37" s="29"/>
      <c r="AQ37" s="29"/>
      <c r="AR37" s="29"/>
      <c r="AS37" s="29"/>
      <c r="AT37" s="29"/>
      <c r="AU37" s="28">
        <v>5950.5</v>
      </c>
      <c r="AV37" s="42">
        <v>2479.4</v>
      </c>
      <c r="AW37" s="40">
        <v>2479.4</v>
      </c>
      <c r="AX37" s="29"/>
      <c r="AY37" s="29"/>
      <c r="AZ37" s="40"/>
      <c r="BA37" s="38"/>
      <c r="BB37" s="29"/>
      <c r="BC37" s="29"/>
      <c r="BD37" s="37"/>
      <c r="BE37" s="37"/>
      <c r="BF37" s="29"/>
      <c r="BG37" s="32">
        <f t="shared" si="28"/>
        <v>357.4</v>
      </c>
      <c r="BH37" s="32">
        <f t="shared" si="28"/>
        <v>149</v>
      </c>
      <c r="BI37" s="32">
        <f t="shared" si="28"/>
        <v>43.6</v>
      </c>
      <c r="BJ37" s="39">
        <f t="shared" si="18"/>
        <v>29.261744966442954</v>
      </c>
      <c r="BK37" s="48">
        <v>357.4</v>
      </c>
      <c r="BL37" s="51">
        <v>149</v>
      </c>
      <c r="BM37" s="40">
        <v>43.6</v>
      </c>
      <c r="BN37" s="35"/>
      <c r="BO37" s="40"/>
      <c r="BP37" s="40"/>
      <c r="BQ37" s="35"/>
      <c r="BR37" s="29"/>
      <c r="BS37" s="29"/>
      <c r="BT37" s="24"/>
      <c r="BU37" s="36"/>
      <c r="BV37" s="40"/>
      <c r="BW37" s="37"/>
      <c r="BX37" s="29"/>
      <c r="BY37" s="29"/>
      <c r="BZ37" s="29"/>
      <c r="CA37" s="174"/>
      <c r="CB37" s="40"/>
      <c r="CC37" s="24"/>
      <c r="CD37" s="48"/>
      <c r="CE37" s="40"/>
      <c r="CF37" s="176">
        <v>2.5</v>
      </c>
      <c r="CG37" s="29">
        <v>1</v>
      </c>
      <c r="CH37" s="40">
        <v>8.6</v>
      </c>
      <c r="CI37" s="36"/>
      <c r="CJ37" s="174"/>
      <c r="CK37" s="40"/>
      <c r="CL37" s="29"/>
      <c r="CM37" s="24"/>
      <c r="CN37" s="40"/>
      <c r="CO37" s="29"/>
      <c r="CP37" s="36"/>
      <c r="CQ37" s="40"/>
      <c r="CR37" s="24"/>
      <c r="CS37" s="24"/>
      <c r="CT37" s="40"/>
      <c r="CU37" s="51"/>
      <c r="CV37" s="174"/>
      <c r="CW37" s="40"/>
      <c r="CX37" s="40"/>
      <c r="CY37" s="30">
        <f t="shared" si="29"/>
        <v>7401.4</v>
      </c>
      <c r="CZ37" s="30">
        <f t="shared" si="30"/>
        <v>3028.9</v>
      </c>
      <c r="DA37" s="30">
        <f t="shared" si="31"/>
        <v>2864.1120000000001</v>
      </c>
      <c r="DB37" s="29"/>
      <c r="DC37" s="29"/>
      <c r="DD37" s="29"/>
      <c r="DE37" s="29"/>
      <c r="DF37" s="29"/>
      <c r="DG37" s="40"/>
      <c r="DH37" s="29"/>
      <c r="DI37" s="29"/>
      <c r="DJ37" s="29"/>
      <c r="DK37" s="40"/>
      <c r="DL37" s="40"/>
      <c r="DM37" s="40"/>
      <c r="DN37" s="29"/>
      <c r="DO37" s="29"/>
      <c r="DP37" s="29"/>
      <c r="DQ37" s="45"/>
      <c r="DR37" s="47"/>
      <c r="DS37" s="35"/>
      <c r="DT37" s="29"/>
      <c r="DU37" s="41">
        <f t="shared" si="19"/>
        <v>0</v>
      </c>
      <c r="DV37" s="41">
        <f t="shared" si="19"/>
        <v>0</v>
      </c>
      <c r="DW37" s="41">
        <f t="shared" si="19"/>
        <v>0</v>
      </c>
      <c r="DX37" s="46"/>
    </row>
    <row r="38" spans="1:128" s="20" customFormat="1" ht="14.25" customHeight="1">
      <c r="A38" s="18">
        <v>27</v>
      </c>
      <c r="B38" s="19" t="s">
        <v>73</v>
      </c>
      <c r="C38" s="38">
        <v>6103.5</v>
      </c>
      <c r="D38" s="29"/>
      <c r="E38" s="30">
        <f t="shared" si="20"/>
        <v>67890</v>
      </c>
      <c r="F38" s="30">
        <f t="shared" si="20"/>
        <v>43309.2</v>
      </c>
      <c r="G38" s="30">
        <f t="shared" si="21"/>
        <v>43209.683000000005</v>
      </c>
      <c r="H38" s="30">
        <f t="shared" si="2"/>
        <v>99.770217413390242</v>
      </c>
      <c r="I38" s="30">
        <f t="shared" si="22"/>
        <v>-67890</v>
      </c>
      <c r="J38" s="30">
        <f t="shared" si="23"/>
        <v>87700.817999999999</v>
      </c>
      <c r="K38" s="31">
        <v>0</v>
      </c>
      <c r="L38" s="31">
        <v>130910.501</v>
      </c>
      <c r="M38" s="32">
        <f t="shared" si="24"/>
        <v>6224.1</v>
      </c>
      <c r="N38" s="32">
        <f t="shared" si="25"/>
        <v>2740.1</v>
      </c>
      <c r="O38" s="32">
        <f t="shared" si="26"/>
        <v>2640.5829999999996</v>
      </c>
      <c r="P38" s="32">
        <f t="shared" si="8"/>
        <v>96.368125250903233</v>
      </c>
      <c r="Q38" s="33">
        <f t="shared" si="27"/>
        <v>2624.1</v>
      </c>
      <c r="R38" s="33">
        <f t="shared" si="27"/>
        <v>1030</v>
      </c>
      <c r="S38" s="33">
        <f t="shared" si="27"/>
        <v>1021.323</v>
      </c>
      <c r="T38" s="34">
        <f t="shared" si="16"/>
        <v>99.157572815533982</v>
      </c>
      <c r="U38" s="24">
        <v>66.099999999999994</v>
      </c>
      <c r="V38" s="174">
        <v>33.4</v>
      </c>
      <c r="W38" s="40">
        <v>1.7410000000000001</v>
      </c>
      <c r="X38" s="36">
        <f t="shared" si="33"/>
        <v>5.2125748502994025</v>
      </c>
      <c r="Y38" s="24">
        <v>3027</v>
      </c>
      <c r="Z38" s="174">
        <v>1513.5</v>
      </c>
      <c r="AA38" s="40">
        <v>1513.56</v>
      </c>
      <c r="AB38" s="36">
        <f t="shared" si="34"/>
        <v>100.00396432111</v>
      </c>
      <c r="AC38" s="24">
        <v>2558</v>
      </c>
      <c r="AD38" s="174">
        <v>996.6</v>
      </c>
      <c r="AE38" s="40">
        <v>1019.582</v>
      </c>
      <c r="AF38" s="36">
        <f t="shared" si="35"/>
        <v>102.30604053782861</v>
      </c>
      <c r="AG38" s="35"/>
      <c r="AH38" s="174"/>
      <c r="AI38" s="40"/>
      <c r="AJ38" s="36"/>
      <c r="AK38" s="12"/>
      <c r="AL38" s="29"/>
      <c r="AM38" s="40"/>
      <c r="AN38" s="36"/>
      <c r="AO38" s="29"/>
      <c r="AP38" s="29"/>
      <c r="AQ38" s="29"/>
      <c r="AR38" s="29"/>
      <c r="AS38" s="29"/>
      <c r="AT38" s="29"/>
      <c r="AU38" s="28">
        <v>36165.9</v>
      </c>
      <c r="AV38" s="42">
        <v>15069.1</v>
      </c>
      <c r="AW38" s="40">
        <v>15069.1</v>
      </c>
      <c r="AX38" s="29"/>
      <c r="AY38" s="29"/>
      <c r="AZ38" s="40"/>
      <c r="BA38" s="38"/>
      <c r="BB38" s="29"/>
      <c r="BC38" s="29"/>
      <c r="BD38" s="37"/>
      <c r="BE38" s="37"/>
      <c r="BF38" s="29"/>
      <c r="BG38" s="32">
        <f t="shared" si="28"/>
        <v>380</v>
      </c>
      <c r="BH38" s="32">
        <f t="shared" si="28"/>
        <v>150</v>
      </c>
      <c r="BI38" s="32">
        <f t="shared" si="28"/>
        <v>60</v>
      </c>
      <c r="BJ38" s="39">
        <f t="shared" si="18"/>
        <v>40</v>
      </c>
      <c r="BK38" s="48">
        <v>240</v>
      </c>
      <c r="BL38" s="51">
        <v>100</v>
      </c>
      <c r="BM38" s="40">
        <v>60</v>
      </c>
      <c r="BN38" s="35"/>
      <c r="BO38" s="40"/>
      <c r="BP38" s="40"/>
      <c r="BQ38" s="35"/>
      <c r="BR38" s="29"/>
      <c r="BS38" s="29"/>
      <c r="BT38" s="24">
        <v>140</v>
      </c>
      <c r="BU38" s="29">
        <v>50</v>
      </c>
      <c r="BV38" s="40">
        <v>0</v>
      </c>
      <c r="BW38" s="37"/>
      <c r="BX38" s="29"/>
      <c r="BY38" s="29"/>
      <c r="BZ38" s="29"/>
      <c r="CA38" s="174"/>
      <c r="CB38" s="40"/>
      <c r="CC38" s="24"/>
      <c r="CD38" s="48"/>
      <c r="CE38" s="40"/>
      <c r="CF38" s="176">
        <v>193</v>
      </c>
      <c r="CG38" s="29">
        <v>46.6</v>
      </c>
      <c r="CH38" s="40">
        <v>45.7</v>
      </c>
      <c r="CI38" s="36"/>
      <c r="CJ38" s="174"/>
      <c r="CK38" s="40"/>
      <c r="CL38" s="29"/>
      <c r="CM38" s="24"/>
      <c r="CN38" s="40"/>
      <c r="CO38" s="29"/>
      <c r="CP38" s="36"/>
      <c r="CQ38" s="40"/>
      <c r="CR38" s="24"/>
      <c r="CS38" s="24"/>
      <c r="CT38" s="40"/>
      <c r="CU38" s="51"/>
      <c r="CV38" s="51"/>
      <c r="CW38" s="40"/>
      <c r="CX38" s="40"/>
      <c r="CY38" s="30">
        <f t="shared" si="29"/>
        <v>42390</v>
      </c>
      <c r="CZ38" s="30">
        <f t="shared" si="30"/>
        <v>17809.199999999997</v>
      </c>
      <c r="DA38" s="30">
        <f t="shared" si="31"/>
        <v>17709.683000000001</v>
      </c>
      <c r="DB38" s="29"/>
      <c r="DC38" s="29"/>
      <c r="DD38" s="29"/>
      <c r="DE38" s="29"/>
      <c r="DF38" s="29"/>
      <c r="DG38" s="40"/>
      <c r="DH38" s="29"/>
      <c r="DI38" s="29"/>
      <c r="DJ38" s="29"/>
      <c r="DK38" s="40">
        <v>25500</v>
      </c>
      <c r="DL38" s="40">
        <v>25500</v>
      </c>
      <c r="DM38" s="40">
        <v>25500</v>
      </c>
      <c r="DN38" s="29"/>
      <c r="DO38" s="29"/>
      <c r="DP38" s="29"/>
      <c r="DQ38" s="47"/>
      <c r="DR38" s="47"/>
      <c r="DS38" s="35"/>
      <c r="DT38" s="29"/>
      <c r="DU38" s="41">
        <f t="shared" si="19"/>
        <v>25500</v>
      </c>
      <c r="DV38" s="41">
        <f t="shared" si="19"/>
        <v>25500</v>
      </c>
      <c r="DW38" s="41">
        <f t="shared" si="19"/>
        <v>25500</v>
      </c>
      <c r="DX38" s="46"/>
    </row>
    <row r="39" spans="1:128" s="20" customFormat="1" ht="14.25" customHeight="1">
      <c r="A39" s="18">
        <v>28</v>
      </c>
      <c r="B39" s="19" t="s">
        <v>74</v>
      </c>
      <c r="C39" s="29">
        <v>1655</v>
      </c>
      <c r="D39" s="29"/>
      <c r="E39" s="30">
        <f t="shared" si="20"/>
        <v>27254.2</v>
      </c>
      <c r="F39" s="30">
        <f t="shared" si="20"/>
        <v>10584.4</v>
      </c>
      <c r="G39" s="30">
        <f t="shared" si="21"/>
        <v>10316.98</v>
      </c>
      <c r="H39" s="30">
        <f t="shared" si="2"/>
        <v>97.473451494652508</v>
      </c>
      <c r="I39" s="30">
        <f t="shared" si="22"/>
        <v>-27254.2</v>
      </c>
      <c r="J39" s="30">
        <f t="shared" si="23"/>
        <v>120593.52100000001</v>
      </c>
      <c r="K39" s="31">
        <v>0</v>
      </c>
      <c r="L39" s="31">
        <v>130910.501</v>
      </c>
      <c r="M39" s="32">
        <f t="shared" si="24"/>
        <v>5738</v>
      </c>
      <c r="N39" s="32">
        <f t="shared" si="25"/>
        <v>1619.3</v>
      </c>
      <c r="O39" s="32">
        <f t="shared" si="26"/>
        <v>1351.98</v>
      </c>
      <c r="P39" s="32">
        <f t="shared" si="8"/>
        <v>83.491632186747367</v>
      </c>
      <c r="Q39" s="33">
        <f t="shared" si="27"/>
        <v>1185.4000000000001</v>
      </c>
      <c r="R39" s="33">
        <f t="shared" si="27"/>
        <v>384</v>
      </c>
      <c r="S39" s="33">
        <f t="shared" si="27"/>
        <v>467.71699999999998</v>
      </c>
      <c r="T39" s="34">
        <f t="shared" si="16"/>
        <v>121.80130208333333</v>
      </c>
      <c r="U39" s="24">
        <v>22</v>
      </c>
      <c r="V39" s="174">
        <v>8.4</v>
      </c>
      <c r="W39" s="40">
        <v>0.16700000000000001</v>
      </c>
      <c r="X39" s="36">
        <f t="shared" si="33"/>
        <v>1.9880952380952379</v>
      </c>
      <c r="Y39" s="24">
        <v>2300</v>
      </c>
      <c r="Z39" s="174">
        <v>400</v>
      </c>
      <c r="AA39" s="40">
        <v>441.41</v>
      </c>
      <c r="AB39" s="36">
        <f t="shared" si="34"/>
        <v>110.35250000000001</v>
      </c>
      <c r="AC39" s="24">
        <v>1163.4000000000001</v>
      </c>
      <c r="AD39" s="174">
        <v>375.6</v>
      </c>
      <c r="AE39" s="40">
        <v>467.55</v>
      </c>
      <c r="AF39" s="36">
        <f t="shared" si="35"/>
        <v>124.48083067092651</v>
      </c>
      <c r="AG39" s="35">
        <v>150</v>
      </c>
      <c r="AH39" s="174">
        <v>66.599999999999994</v>
      </c>
      <c r="AI39" s="40">
        <v>15.3</v>
      </c>
      <c r="AJ39" s="36">
        <f t="shared" ref="AJ39:AJ47" si="36">AI39*100/AH39</f>
        <v>22.972972972972975</v>
      </c>
      <c r="AK39" s="24"/>
      <c r="AL39" s="29"/>
      <c r="AM39" s="40"/>
      <c r="AN39" s="36"/>
      <c r="AO39" s="29"/>
      <c r="AP39" s="29"/>
      <c r="AQ39" s="29"/>
      <c r="AR39" s="29"/>
      <c r="AS39" s="29"/>
      <c r="AT39" s="29"/>
      <c r="AU39" s="28">
        <v>21516.2</v>
      </c>
      <c r="AV39" s="42">
        <v>8965.1</v>
      </c>
      <c r="AW39" s="40">
        <v>8965</v>
      </c>
      <c r="AX39" s="29"/>
      <c r="AY39" s="29"/>
      <c r="AZ39" s="40"/>
      <c r="BA39" s="29"/>
      <c r="BB39" s="29"/>
      <c r="BC39" s="29"/>
      <c r="BD39" s="37"/>
      <c r="BE39" s="37"/>
      <c r="BF39" s="29"/>
      <c r="BG39" s="32">
        <f t="shared" si="28"/>
        <v>1300</v>
      </c>
      <c r="BH39" s="32">
        <f t="shared" si="28"/>
        <v>683.4</v>
      </c>
      <c r="BI39" s="32">
        <f t="shared" si="28"/>
        <v>326.35300000000001</v>
      </c>
      <c r="BJ39" s="39">
        <f t="shared" si="18"/>
        <v>47.75431665203395</v>
      </c>
      <c r="BK39" s="48">
        <v>1100</v>
      </c>
      <c r="BL39" s="51">
        <v>583.4</v>
      </c>
      <c r="BM39" s="40">
        <v>326.35300000000001</v>
      </c>
      <c r="BN39" s="35"/>
      <c r="BO39" s="40"/>
      <c r="BP39" s="40"/>
      <c r="BQ39" s="35"/>
      <c r="BR39" s="29"/>
      <c r="BS39" s="29"/>
      <c r="BT39" s="24">
        <v>200</v>
      </c>
      <c r="BU39" s="29">
        <v>100</v>
      </c>
      <c r="BV39" s="40">
        <v>0</v>
      </c>
      <c r="BW39" s="37"/>
      <c r="BX39" s="29"/>
      <c r="BY39" s="29"/>
      <c r="BZ39" s="29"/>
      <c r="CA39" s="174"/>
      <c r="CB39" s="40"/>
      <c r="CC39" s="24"/>
      <c r="CD39" s="48"/>
      <c r="CE39" s="40"/>
      <c r="CF39" s="176">
        <v>802.6</v>
      </c>
      <c r="CG39" s="29">
        <v>85.3</v>
      </c>
      <c r="CH39" s="40">
        <v>101.2</v>
      </c>
      <c r="CI39" s="36"/>
      <c r="CJ39" s="174"/>
      <c r="CK39" s="40"/>
      <c r="CL39" s="29"/>
      <c r="CM39" s="24"/>
      <c r="CN39" s="40"/>
      <c r="CO39" s="29"/>
      <c r="CP39" s="36"/>
      <c r="CQ39" s="40"/>
      <c r="CR39" s="24"/>
      <c r="CS39" s="24"/>
      <c r="CT39" s="40"/>
      <c r="CU39" s="51"/>
      <c r="CV39" s="174"/>
      <c r="CW39" s="40"/>
      <c r="CX39" s="40"/>
      <c r="CY39" s="30">
        <f t="shared" si="29"/>
        <v>27254.2</v>
      </c>
      <c r="CZ39" s="30">
        <f t="shared" si="30"/>
        <v>10584.4</v>
      </c>
      <c r="DA39" s="30">
        <f t="shared" si="31"/>
        <v>10316.98</v>
      </c>
      <c r="DB39" s="29"/>
      <c r="DC39" s="29"/>
      <c r="DD39" s="29"/>
      <c r="DE39" s="29"/>
      <c r="DF39" s="29"/>
      <c r="DG39" s="40"/>
      <c r="DH39" s="29"/>
      <c r="DI39" s="29"/>
      <c r="DJ39" s="29"/>
      <c r="DK39" s="29"/>
      <c r="DL39" s="29"/>
      <c r="DM39" s="29"/>
      <c r="DN39" s="29"/>
      <c r="DO39" s="29"/>
      <c r="DP39" s="29"/>
      <c r="DQ39" s="45"/>
      <c r="DR39" s="45"/>
      <c r="DS39" s="35"/>
      <c r="DT39" s="29"/>
      <c r="DU39" s="41">
        <f t="shared" si="19"/>
        <v>0</v>
      </c>
      <c r="DV39" s="41">
        <f t="shared" si="19"/>
        <v>0</v>
      </c>
      <c r="DW39" s="41">
        <f t="shared" si="19"/>
        <v>0</v>
      </c>
      <c r="DX39" s="46"/>
    </row>
    <row r="40" spans="1:128" s="20" customFormat="1" ht="14.25" customHeight="1">
      <c r="A40" s="18">
        <v>29</v>
      </c>
      <c r="B40" s="19" t="s">
        <v>75</v>
      </c>
      <c r="C40" s="29">
        <v>4862.1000000000004</v>
      </c>
      <c r="D40" s="29"/>
      <c r="E40" s="30">
        <f t="shared" si="20"/>
        <v>39593.199999999997</v>
      </c>
      <c r="F40" s="30">
        <f t="shared" si="20"/>
        <v>15663.599999999999</v>
      </c>
      <c r="G40" s="30">
        <f t="shared" si="21"/>
        <v>15004.188</v>
      </c>
      <c r="H40" s="30">
        <f t="shared" si="2"/>
        <v>95.790163180877968</v>
      </c>
      <c r="I40" s="30">
        <f t="shared" si="22"/>
        <v>-39593.199999999997</v>
      </c>
      <c r="J40" s="30">
        <f t="shared" si="23"/>
        <v>115906.31300000001</v>
      </c>
      <c r="K40" s="31">
        <v>0</v>
      </c>
      <c r="L40" s="31">
        <v>130910.501</v>
      </c>
      <c r="M40" s="32">
        <f t="shared" si="24"/>
        <v>8773</v>
      </c>
      <c r="N40" s="32">
        <f t="shared" si="25"/>
        <v>2821.8</v>
      </c>
      <c r="O40" s="32">
        <f t="shared" si="26"/>
        <v>2162.3879999999999</v>
      </c>
      <c r="P40" s="32">
        <f>O40/N40*100</f>
        <v>76.631511800978089</v>
      </c>
      <c r="Q40" s="33">
        <f t="shared" si="27"/>
        <v>2940</v>
      </c>
      <c r="R40" s="33">
        <f t="shared" si="27"/>
        <v>1230</v>
      </c>
      <c r="S40" s="33">
        <f t="shared" si="27"/>
        <v>1419.539</v>
      </c>
      <c r="T40" s="34">
        <f>S40/R40*100</f>
        <v>115.40967479674798</v>
      </c>
      <c r="U40" s="24">
        <v>40</v>
      </c>
      <c r="V40" s="174">
        <v>20</v>
      </c>
      <c r="W40" s="40">
        <v>12.319000000000001</v>
      </c>
      <c r="X40" s="36">
        <f t="shared" si="33"/>
        <v>61.595000000000006</v>
      </c>
      <c r="Y40" s="24">
        <v>3500</v>
      </c>
      <c r="Z40" s="174">
        <v>763.4</v>
      </c>
      <c r="AA40" s="40">
        <v>315.44499999999999</v>
      </c>
      <c r="AB40" s="36">
        <f t="shared" si="34"/>
        <v>41.321063662562224</v>
      </c>
      <c r="AC40" s="24">
        <v>2900</v>
      </c>
      <c r="AD40" s="174">
        <v>1210</v>
      </c>
      <c r="AE40" s="40">
        <v>1407.22</v>
      </c>
      <c r="AF40" s="36">
        <f t="shared" si="35"/>
        <v>116.29917355371902</v>
      </c>
      <c r="AG40" s="35">
        <v>48</v>
      </c>
      <c r="AH40" s="174">
        <v>20</v>
      </c>
      <c r="AI40" s="40">
        <v>0</v>
      </c>
      <c r="AJ40" s="36">
        <f t="shared" si="36"/>
        <v>0</v>
      </c>
      <c r="AK40" s="24"/>
      <c r="AL40" s="29"/>
      <c r="AM40" s="40"/>
      <c r="AN40" s="36"/>
      <c r="AO40" s="29"/>
      <c r="AP40" s="29"/>
      <c r="AQ40" s="29"/>
      <c r="AR40" s="29"/>
      <c r="AS40" s="29"/>
      <c r="AT40" s="29"/>
      <c r="AU40" s="28">
        <v>30820.2</v>
      </c>
      <c r="AV40" s="42">
        <v>12841.8</v>
      </c>
      <c r="AW40" s="40">
        <v>12841.8</v>
      </c>
      <c r="AX40" s="29"/>
      <c r="AY40" s="29"/>
      <c r="AZ40" s="40"/>
      <c r="BA40" s="38"/>
      <c r="BB40" s="29"/>
      <c r="BC40" s="29"/>
      <c r="BD40" s="37"/>
      <c r="BE40" s="37"/>
      <c r="BF40" s="29"/>
      <c r="BG40" s="32">
        <f t="shared" si="28"/>
        <v>1200</v>
      </c>
      <c r="BH40" s="32">
        <f t="shared" si="28"/>
        <v>533.4</v>
      </c>
      <c r="BI40" s="32">
        <f t="shared" si="28"/>
        <v>281.404</v>
      </c>
      <c r="BJ40" s="39">
        <f>BI40/BH40*100</f>
        <v>52.756655418072739</v>
      </c>
      <c r="BK40" s="48">
        <v>800</v>
      </c>
      <c r="BL40" s="51">
        <v>333.4</v>
      </c>
      <c r="BM40" s="40">
        <v>281.404</v>
      </c>
      <c r="BN40" s="35"/>
      <c r="BO40" s="40"/>
      <c r="BP40" s="40"/>
      <c r="BQ40" s="35"/>
      <c r="BR40" s="29"/>
      <c r="BS40" s="29"/>
      <c r="BT40" s="24">
        <v>400</v>
      </c>
      <c r="BU40" s="29">
        <v>200</v>
      </c>
      <c r="BV40" s="40">
        <v>0</v>
      </c>
      <c r="BW40" s="37"/>
      <c r="BX40" s="29"/>
      <c r="BY40" s="29"/>
      <c r="BZ40" s="29"/>
      <c r="CA40" s="174"/>
      <c r="CB40" s="40"/>
      <c r="CC40" s="24"/>
      <c r="CD40" s="48"/>
      <c r="CE40" s="40"/>
      <c r="CF40" s="176">
        <v>585</v>
      </c>
      <c r="CG40" s="36">
        <v>65</v>
      </c>
      <c r="CH40" s="40">
        <v>146</v>
      </c>
      <c r="CI40" s="36"/>
      <c r="CJ40" s="174"/>
      <c r="CK40" s="40"/>
      <c r="CL40" s="29"/>
      <c r="CM40" s="24"/>
      <c r="CN40" s="40"/>
      <c r="CO40" s="29"/>
      <c r="CP40" s="36"/>
      <c r="CQ40" s="40"/>
      <c r="CR40" s="24"/>
      <c r="CS40" s="24"/>
      <c r="CT40" s="40"/>
      <c r="CU40" s="51">
        <v>500</v>
      </c>
      <c r="CV40" s="29">
        <v>210</v>
      </c>
      <c r="CW40" s="40">
        <v>0</v>
      </c>
      <c r="CX40" s="40"/>
      <c r="CY40" s="30">
        <f t="shared" si="29"/>
        <v>39593.199999999997</v>
      </c>
      <c r="CZ40" s="30">
        <f t="shared" si="30"/>
        <v>15663.599999999999</v>
      </c>
      <c r="DA40" s="30">
        <f t="shared" si="31"/>
        <v>15004.188</v>
      </c>
      <c r="DB40" s="29"/>
      <c r="DC40" s="29"/>
      <c r="DD40" s="29"/>
      <c r="DE40" s="29"/>
      <c r="DF40" s="29"/>
      <c r="DG40" s="40"/>
      <c r="DH40" s="29"/>
      <c r="DI40" s="29"/>
      <c r="DJ40" s="29"/>
      <c r="DK40" s="29"/>
      <c r="DL40" s="29"/>
      <c r="DM40" s="29"/>
      <c r="DN40" s="29"/>
      <c r="DO40" s="29"/>
      <c r="DP40" s="29"/>
      <c r="DQ40" s="47"/>
      <c r="DR40" s="47"/>
      <c r="DS40" s="35"/>
      <c r="DT40" s="29"/>
      <c r="DU40" s="41">
        <f t="shared" si="19"/>
        <v>0</v>
      </c>
      <c r="DV40" s="41">
        <f t="shared" si="19"/>
        <v>0</v>
      </c>
      <c r="DW40" s="41">
        <f t="shared" si="19"/>
        <v>0</v>
      </c>
      <c r="DX40" s="46"/>
    </row>
    <row r="41" spans="1:128" s="20" customFormat="1" ht="14.25" customHeight="1">
      <c r="A41" s="18">
        <v>30</v>
      </c>
      <c r="B41" s="19" t="s">
        <v>76</v>
      </c>
      <c r="C41" s="38">
        <v>2826.7</v>
      </c>
      <c r="D41" s="29"/>
      <c r="E41" s="30">
        <f t="shared" si="20"/>
        <v>26108.2</v>
      </c>
      <c r="F41" s="30">
        <f t="shared" si="20"/>
        <v>10801</v>
      </c>
      <c r="G41" s="30">
        <f t="shared" si="21"/>
        <v>10685.142000000002</v>
      </c>
      <c r="H41" s="30">
        <f t="shared" si="2"/>
        <v>98.927340061105468</v>
      </c>
      <c r="I41" s="30">
        <f t="shared" si="22"/>
        <v>-26108.2</v>
      </c>
      <c r="J41" s="30">
        <f t="shared" si="23"/>
        <v>120225.359</v>
      </c>
      <c r="K41" s="31">
        <v>0</v>
      </c>
      <c r="L41" s="31">
        <v>130910.501</v>
      </c>
      <c r="M41" s="32">
        <f t="shared" si="24"/>
        <v>3396.9</v>
      </c>
      <c r="N41" s="32">
        <f t="shared" si="25"/>
        <v>1338</v>
      </c>
      <c r="O41" s="32">
        <f t="shared" si="26"/>
        <v>1222.0419999999999</v>
      </c>
      <c r="P41" s="32">
        <f>O41/N41*100</f>
        <v>91.333482810164426</v>
      </c>
      <c r="Q41" s="33">
        <f t="shared" si="27"/>
        <v>1752.9</v>
      </c>
      <c r="R41" s="33">
        <f t="shared" si="27"/>
        <v>636</v>
      </c>
      <c r="S41" s="33">
        <f t="shared" si="27"/>
        <v>506.44500000000005</v>
      </c>
      <c r="T41" s="34">
        <f>S41/R41*100</f>
        <v>79.629716981132077</v>
      </c>
      <c r="U41" s="24">
        <v>8.9</v>
      </c>
      <c r="V41" s="174">
        <v>2.6</v>
      </c>
      <c r="W41" s="40">
        <v>2.5950000000000002</v>
      </c>
      <c r="X41" s="36">
        <f t="shared" si="33"/>
        <v>99.807692307692307</v>
      </c>
      <c r="Y41" s="24">
        <v>1272</v>
      </c>
      <c r="Z41" s="174">
        <v>636</v>
      </c>
      <c r="AA41" s="40">
        <v>636.07500000000005</v>
      </c>
      <c r="AB41" s="36">
        <f t="shared" si="34"/>
        <v>100.01179245283021</v>
      </c>
      <c r="AC41" s="24">
        <v>1744</v>
      </c>
      <c r="AD41" s="174">
        <v>633.4</v>
      </c>
      <c r="AE41" s="40">
        <v>503.85</v>
      </c>
      <c r="AF41" s="36">
        <f t="shared" si="35"/>
        <v>79.546889801073576</v>
      </c>
      <c r="AG41" s="35">
        <v>52</v>
      </c>
      <c r="AH41" s="174">
        <v>6</v>
      </c>
      <c r="AI41" s="40">
        <v>0</v>
      </c>
      <c r="AJ41" s="36">
        <f t="shared" si="36"/>
        <v>0</v>
      </c>
      <c r="AK41" s="24"/>
      <c r="AL41" s="29"/>
      <c r="AM41" s="40"/>
      <c r="AN41" s="36"/>
      <c r="AO41" s="29"/>
      <c r="AP41" s="29"/>
      <c r="AQ41" s="29"/>
      <c r="AR41" s="29"/>
      <c r="AS41" s="29"/>
      <c r="AT41" s="29"/>
      <c r="AU41" s="28">
        <v>22711.3</v>
      </c>
      <c r="AV41" s="42">
        <v>9463</v>
      </c>
      <c r="AW41" s="40">
        <v>9463.1</v>
      </c>
      <c r="AX41" s="29"/>
      <c r="AY41" s="29"/>
      <c r="AZ41" s="40"/>
      <c r="BA41" s="38"/>
      <c r="BB41" s="29"/>
      <c r="BC41" s="29"/>
      <c r="BD41" s="37"/>
      <c r="BE41" s="37"/>
      <c r="BF41" s="29"/>
      <c r="BG41" s="32">
        <f t="shared" si="28"/>
        <v>320</v>
      </c>
      <c r="BH41" s="32">
        <f t="shared" si="28"/>
        <v>60</v>
      </c>
      <c r="BI41" s="32">
        <f t="shared" si="28"/>
        <v>79.522000000000006</v>
      </c>
      <c r="BJ41" s="39">
        <f>BI41/BH41*100</f>
        <v>132.53666666666669</v>
      </c>
      <c r="BK41" s="48">
        <v>320</v>
      </c>
      <c r="BL41" s="51">
        <v>60</v>
      </c>
      <c r="BM41" s="40">
        <v>79.522000000000006</v>
      </c>
      <c r="BN41" s="35"/>
      <c r="BO41" s="40"/>
      <c r="BP41" s="40"/>
      <c r="BQ41" s="35"/>
      <c r="BR41" s="29"/>
      <c r="BS41" s="29"/>
      <c r="BT41" s="24"/>
      <c r="BU41" s="36"/>
      <c r="BV41" s="40"/>
      <c r="BW41" s="37"/>
      <c r="BX41" s="29"/>
      <c r="BY41" s="29"/>
      <c r="BZ41" s="29"/>
      <c r="CA41" s="174"/>
      <c r="CB41" s="40"/>
      <c r="CC41" s="24"/>
      <c r="CD41" s="48"/>
      <c r="CE41" s="40"/>
      <c r="CF41" s="176"/>
      <c r="CG41" s="36"/>
      <c r="CH41" s="40"/>
      <c r="CI41" s="36"/>
      <c r="CJ41" s="174"/>
      <c r="CK41" s="40"/>
      <c r="CL41" s="29"/>
      <c r="CM41" s="24"/>
      <c r="CN41" s="40"/>
      <c r="CO41" s="29"/>
      <c r="CP41" s="36"/>
      <c r="CQ41" s="40"/>
      <c r="CR41" s="24"/>
      <c r="CS41" s="24"/>
      <c r="CT41" s="40"/>
      <c r="CU41" s="51"/>
      <c r="CV41" s="51"/>
      <c r="CW41" s="40"/>
      <c r="CX41" s="40"/>
      <c r="CY41" s="30">
        <f t="shared" si="29"/>
        <v>26108.2</v>
      </c>
      <c r="CZ41" s="30">
        <f t="shared" si="30"/>
        <v>10801</v>
      </c>
      <c r="DA41" s="30">
        <f t="shared" si="31"/>
        <v>10685.142000000002</v>
      </c>
      <c r="DB41" s="29"/>
      <c r="DC41" s="29"/>
      <c r="DD41" s="29"/>
      <c r="DE41" s="29"/>
      <c r="DF41" s="29"/>
      <c r="DG41" s="40"/>
      <c r="DH41" s="29"/>
      <c r="DI41" s="29"/>
      <c r="DJ41" s="29"/>
      <c r="DK41" s="29"/>
      <c r="DL41" s="29"/>
      <c r="DM41" s="29"/>
      <c r="DN41" s="29"/>
      <c r="DO41" s="29"/>
      <c r="DP41" s="29"/>
      <c r="DQ41" s="45"/>
      <c r="DR41" s="45"/>
      <c r="DS41" s="35"/>
      <c r="DT41" s="29"/>
      <c r="DU41" s="41">
        <f t="shared" si="19"/>
        <v>0</v>
      </c>
      <c r="DV41" s="41">
        <f t="shared" si="19"/>
        <v>0</v>
      </c>
      <c r="DW41" s="41">
        <f t="shared" si="19"/>
        <v>0</v>
      </c>
      <c r="DX41" s="46"/>
    </row>
    <row r="42" spans="1:128" s="20" customFormat="1" ht="14.25" customHeight="1">
      <c r="A42" s="18">
        <v>31</v>
      </c>
      <c r="B42" s="19" t="s">
        <v>77</v>
      </c>
      <c r="C42" s="29">
        <v>3129</v>
      </c>
      <c r="D42" s="29"/>
      <c r="E42" s="30">
        <f t="shared" si="20"/>
        <v>27147.399999999998</v>
      </c>
      <c r="F42" s="30">
        <f t="shared" si="20"/>
        <v>11369.4</v>
      </c>
      <c r="G42" s="30">
        <f t="shared" si="21"/>
        <v>11558.307999999999</v>
      </c>
      <c r="H42" s="30">
        <f t="shared" si="2"/>
        <v>101.6615476630253</v>
      </c>
      <c r="I42" s="30">
        <f t="shared" si="22"/>
        <v>-27147.399999999998</v>
      </c>
      <c r="J42" s="30">
        <f t="shared" si="23"/>
        <v>119352.193</v>
      </c>
      <c r="K42" s="31">
        <v>0</v>
      </c>
      <c r="L42" s="31">
        <v>130910.501</v>
      </c>
      <c r="M42" s="32">
        <f t="shared" si="24"/>
        <v>4131.6000000000004</v>
      </c>
      <c r="N42" s="32">
        <f t="shared" si="25"/>
        <v>1779.5</v>
      </c>
      <c r="O42" s="32">
        <f t="shared" si="26"/>
        <v>1968.308</v>
      </c>
      <c r="P42" s="32">
        <f t="shared" si="8"/>
        <v>110.61017139645968</v>
      </c>
      <c r="Q42" s="33">
        <f t="shared" si="27"/>
        <v>1792.3</v>
      </c>
      <c r="R42" s="33">
        <f t="shared" si="27"/>
        <v>746.1</v>
      </c>
      <c r="S42" s="33">
        <f t="shared" si="27"/>
        <v>981.00800000000004</v>
      </c>
      <c r="T42" s="34">
        <f t="shared" si="16"/>
        <v>131.48478756198901</v>
      </c>
      <c r="U42" s="24">
        <v>22.8</v>
      </c>
      <c r="V42" s="174">
        <v>9</v>
      </c>
      <c r="W42" s="40">
        <v>0.106</v>
      </c>
      <c r="X42" s="36">
        <f t="shared" si="33"/>
        <v>1.1777777777777778</v>
      </c>
      <c r="Y42" s="24">
        <v>1844.8</v>
      </c>
      <c r="Z42" s="174">
        <v>922.4</v>
      </c>
      <c r="AA42" s="40">
        <v>922.4</v>
      </c>
      <c r="AB42" s="36">
        <f t="shared" si="34"/>
        <v>100</v>
      </c>
      <c r="AC42" s="24">
        <v>1769.5</v>
      </c>
      <c r="AD42" s="174">
        <v>737.1</v>
      </c>
      <c r="AE42" s="40">
        <v>980.90200000000004</v>
      </c>
      <c r="AF42" s="36">
        <f t="shared" si="35"/>
        <v>133.07583774250443</v>
      </c>
      <c r="AG42" s="35">
        <v>48</v>
      </c>
      <c r="AH42" s="174">
        <v>20</v>
      </c>
      <c r="AI42" s="40">
        <v>12</v>
      </c>
      <c r="AJ42" s="36">
        <f t="shared" si="36"/>
        <v>60</v>
      </c>
      <c r="AK42" s="24"/>
      <c r="AL42" s="29"/>
      <c r="AM42" s="40"/>
      <c r="AN42" s="36"/>
      <c r="AO42" s="29"/>
      <c r="AP42" s="29"/>
      <c r="AQ42" s="29"/>
      <c r="AR42" s="29"/>
      <c r="AS42" s="29"/>
      <c r="AT42" s="29"/>
      <c r="AU42" s="28">
        <v>23015.8</v>
      </c>
      <c r="AV42" s="42">
        <v>9589.9</v>
      </c>
      <c r="AW42" s="40">
        <v>9590</v>
      </c>
      <c r="AX42" s="29"/>
      <c r="AY42" s="29"/>
      <c r="AZ42" s="40"/>
      <c r="BA42" s="29"/>
      <c r="BB42" s="29"/>
      <c r="BC42" s="29"/>
      <c r="BD42" s="37"/>
      <c r="BE42" s="37"/>
      <c r="BF42" s="29"/>
      <c r="BG42" s="32">
        <f t="shared" si="28"/>
        <v>246.5</v>
      </c>
      <c r="BH42" s="32">
        <f t="shared" si="28"/>
        <v>69</v>
      </c>
      <c r="BI42" s="32">
        <f t="shared" si="28"/>
        <v>0</v>
      </c>
      <c r="BJ42" s="39">
        <f t="shared" si="18"/>
        <v>0</v>
      </c>
      <c r="BK42" s="48">
        <v>246.5</v>
      </c>
      <c r="BL42" s="51">
        <v>69</v>
      </c>
      <c r="BM42" s="40">
        <v>0</v>
      </c>
      <c r="BN42" s="35"/>
      <c r="BO42" s="40"/>
      <c r="BP42" s="40"/>
      <c r="BQ42" s="35"/>
      <c r="BR42" s="29"/>
      <c r="BS42" s="29"/>
      <c r="BT42" s="24"/>
      <c r="BU42" s="36"/>
      <c r="BV42" s="40"/>
      <c r="BW42" s="37"/>
      <c r="BX42" s="29"/>
      <c r="BY42" s="29"/>
      <c r="BZ42" s="29"/>
      <c r="CA42" s="174"/>
      <c r="CB42" s="40"/>
      <c r="CC42" s="24"/>
      <c r="CD42" s="48"/>
      <c r="CE42" s="40"/>
      <c r="CF42" s="176">
        <v>200</v>
      </c>
      <c r="CG42" s="36">
        <v>22</v>
      </c>
      <c r="CH42" s="40">
        <v>52.9</v>
      </c>
      <c r="CI42" s="36"/>
      <c r="CJ42" s="174"/>
      <c r="CK42" s="40"/>
      <c r="CL42" s="29"/>
      <c r="CM42" s="24"/>
      <c r="CN42" s="40"/>
      <c r="CO42" s="29"/>
      <c r="CP42" s="36"/>
      <c r="CQ42" s="40"/>
      <c r="CR42" s="24"/>
      <c r="CS42" s="24"/>
      <c r="CT42" s="40"/>
      <c r="CU42" s="51"/>
      <c r="CV42" s="51"/>
      <c r="CW42" s="40"/>
      <c r="CX42" s="40"/>
      <c r="CY42" s="30">
        <f t="shared" si="29"/>
        <v>27147.399999999998</v>
      </c>
      <c r="CZ42" s="30">
        <f t="shared" si="30"/>
        <v>11369.4</v>
      </c>
      <c r="DA42" s="30">
        <f t="shared" si="31"/>
        <v>11558.307999999999</v>
      </c>
      <c r="DB42" s="29"/>
      <c r="DC42" s="29"/>
      <c r="DD42" s="29"/>
      <c r="DE42" s="29"/>
      <c r="DF42" s="29"/>
      <c r="DG42" s="40"/>
      <c r="DH42" s="29"/>
      <c r="DI42" s="29"/>
      <c r="DJ42" s="29"/>
      <c r="DK42" s="29"/>
      <c r="DL42" s="29"/>
      <c r="DM42" s="29"/>
      <c r="DN42" s="29"/>
      <c r="DO42" s="29"/>
      <c r="DP42" s="29"/>
      <c r="DQ42" s="47"/>
      <c r="DR42" s="47"/>
      <c r="DS42" s="35"/>
      <c r="DT42" s="29"/>
      <c r="DU42" s="41">
        <f t="shared" si="19"/>
        <v>0</v>
      </c>
      <c r="DV42" s="41">
        <f t="shared" si="19"/>
        <v>0</v>
      </c>
      <c r="DW42" s="41">
        <f t="shared" si="19"/>
        <v>0</v>
      </c>
      <c r="DX42" s="46"/>
    </row>
    <row r="43" spans="1:128" s="20" customFormat="1" ht="14.25" customHeight="1">
      <c r="A43" s="18">
        <v>32</v>
      </c>
      <c r="B43" s="19" t="s">
        <v>78</v>
      </c>
      <c r="C43" s="29">
        <v>648.29999999999995</v>
      </c>
      <c r="D43" s="29"/>
      <c r="E43" s="30">
        <f t="shared" si="20"/>
        <v>13919.9</v>
      </c>
      <c r="F43" s="30">
        <f t="shared" si="20"/>
        <v>4858.2999999999993</v>
      </c>
      <c r="G43" s="30">
        <f t="shared" si="21"/>
        <v>4858.1669999999995</v>
      </c>
      <c r="H43" s="30">
        <f t="shared" si="2"/>
        <v>99.997262416894799</v>
      </c>
      <c r="I43" s="30">
        <f t="shared" si="22"/>
        <v>-13919.9</v>
      </c>
      <c r="J43" s="30">
        <f t="shared" si="23"/>
        <v>126052.334</v>
      </c>
      <c r="K43" s="31">
        <v>0</v>
      </c>
      <c r="L43" s="31">
        <v>130910.501</v>
      </c>
      <c r="M43" s="32">
        <f t="shared" si="24"/>
        <v>5082</v>
      </c>
      <c r="N43" s="32">
        <f t="shared" si="25"/>
        <v>1175.8000000000002</v>
      </c>
      <c r="O43" s="32">
        <f t="shared" si="26"/>
        <v>1175.6670000000001</v>
      </c>
      <c r="P43" s="32">
        <f t="shared" si="8"/>
        <v>99.988688552474898</v>
      </c>
      <c r="Q43" s="33">
        <f t="shared" si="27"/>
        <v>1070.4000000000001</v>
      </c>
      <c r="R43" s="33">
        <f t="shared" si="27"/>
        <v>250.7</v>
      </c>
      <c r="S43" s="33">
        <f t="shared" si="27"/>
        <v>565.25400000000002</v>
      </c>
      <c r="T43" s="34">
        <f t="shared" si="16"/>
        <v>225.47028320702034</v>
      </c>
      <c r="U43" s="24"/>
      <c r="V43" s="174"/>
      <c r="W43" s="40">
        <v>0.154</v>
      </c>
      <c r="X43" s="36"/>
      <c r="Y43" s="24">
        <v>2407</v>
      </c>
      <c r="Z43" s="174">
        <v>546.6</v>
      </c>
      <c r="AA43" s="40">
        <v>433.06700000000001</v>
      </c>
      <c r="AB43" s="36">
        <f t="shared" si="34"/>
        <v>79.22923527259421</v>
      </c>
      <c r="AC43" s="24">
        <v>1070.4000000000001</v>
      </c>
      <c r="AD43" s="174">
        <v>250.7</v>
      </c>
      <c r="AE43" s="40">
        <v>565.1</v>
      </c>
      <c r="AF43" s="36">
        <f t="shared" si="35"/>
        <v>225.40885520542483</v>
      </c>
      <c r="AG43" s="35">
        <v>20</v>
      </c>
      <c r="AH43" s="174">
        <v>6.6</v>
      </c>
      <c r="AI43" s="40">
        <v>0</v>
      </c>
      <c r="AJ43" s="36">
        <f t="shared" si="36"/>
        <v>0</v>
      </c>
      <c r="AK43" s="24"/>
      <c r="AL43" s="29"/>
      <c r="AM43" s="40"/>
      <c r="AN43" s="36"/>
      <c r="AO43" s="29"/>
      <c r="AP43" s="29"/>
      <c r="AQ43" s="29"/>
      <c r="AR43" s="29"/>
      <c r="AS43" s="29"/>
      <c r="AT43" s="29"/>
      <c r="AU43" s="28">
        <v>8837.9</v>
      </c>
      <c r="AV43" s="42">
        <v>3682.5</v>
      </c>
      <c r="AW43" s="40">
        <v>3682.5</v>
      </c>
      <c r="AX43" s="29"/>
      <c r="AY43" s="29"/>
      <c r="AZ43" s="40"/>
      <c r="BA43" s="29"/>
      <c r="BB43" s="29"/>
      <c r="BC43" s="29"/>
      <c r="BD43" s="37"/>
      <c r="BE43" s="37"/>
      <c r="BF43" s="29"/>
      <c r="BG43" s="32">
        <f t="shared" si="28"/>
        <v>632.1</v>
      </c>
      <c r="BH43" s="32">
        <f t="shared" si="28"/>
        <v>267.39999999999998</v>
      </c>
      <c r="BI43" s="32">
        <f t="shared" si="28"/>
        <v>78.483000000000004</v>
      </c>
      <c r="BJ43" s="39">
        <f t="shared" si="18"/>
        <v>29.35041136873598</v>
      </c>
      <c r="BK43" s="48">
        <v>610.6</v>
      </c>
      <c r="BL43" s="51">
        <v>260</v>
      </c>
      <c r="BM43" s="40">
        <v>78.483000000000004</v>
      </c>
      <c r="BN43" s="35"/>
      <c r="BO43" s="40"/>
      <c r="BP43" s="40"/>
      <c r="BQ43" s="35"/>
      <c r="BR43" s="29"/>
      <c r="BS43" s="29"/>
      <c r="BT43" s="24">
        <v>21.5</v>
      </c>
      <c r="BU43" s="29">
        <v>7.4</v>
      </c>
      <c r="BV43" s="40">
        <v>0</v>
      </c>
      <c r="BW43" s="37"/>
      <c r="BX43" s="29"/>
      <c r="BY43" s="29"/>
      <c r="BZ43" s="29"/>
      <c r="CA43" s="174"/>
      <c r="CB43" s="40"/>
      <c r="CC43" s="24"/>
      <c r="CD43" s="48"/>
      <c r="CE43" s="40"/>
      <c r="CF43" s="176">
        <v>930</v>
      </c>
      <c r="CG43" s="29">
        <v>82</v>
      </c>
      <c r="CH43" s="40">
        <v>76.400000000000006</v>
      </c>
      <c r="CI43" s="36"/>
      <c r="CJ43" s="174"/>
      <c r="CK43" s="40"/>
      <c r="CL43" s="29"/>
      <c r="CM43" s="24"/>
      <c r="CN43" s="40"/>
      <c r="CO43" s="29"/>
      <c r="CP43" s="36"/>
      <c r="CQ43" s="40"/>
      <c r="CR43" s="24"/>
      <c r="CS43" s="24"/>
      <c r="CT43" s="40"/>
      <c r="CU43" s="51">
        <v>22.5</v>
      </c>
      <c r="CV43" s="29">
        <v>22.5</v>
      </c>
      <c r="CW43" s="40">
        <v>22.463000000000001</v>
      </c>
      <c r="CX43" s="40"/>
      <c r="CY43" s="30">
        <f t="shared" si="29"/>
        <v>13919.9</v>
      </c>
      <c r="CZ43" s="30">
        <f t="shared" si="30"/>
        <v>4858.2999999999993</v>
      </c>
      <c r="DA43" s="30">
        <f t="shared" si="31"/>
        <v>4858.1669999999995</v>
      </c>
      <c r="DB43" s="29"/>
      <c r="DC43" s="29"/>
      <c r="DD43" s="29"/>
      <c r="DE43" s="29"/>
      <c r="DF43" s="29"/>
      <c r="DG43" s="40"/>
      <c r="DH43" s="29"/>
      <c r="DI43" s="29"/>
      <c r="DJ43" s="29"/>
      <c r="DK43" s="29"/>
      <c r="DL43" s="29"/>
      <c r="DM43" s="29"/>
      <c r="DN43" s="29"/>
      <c r="DO43" s="29"/>
      <c r="DP43" s="29"/>
      <c r="DQ43" s="45"/>
      <c r="DR43" s="45"/>
      <c r="DS43" s="35"/>
      <c r="DT43" s="29"/>
      <c r="DU43" s="41">
        <f t="shared" si="19"/>
        <v>0</v>
      </c>
      <c r="DV43" s="41">
        <f t="shared" si="19"/>
        <v>0</v>
      </c>
      <c r="DW43" s="41">
        <f t="shared" si="19"/>
        <v>0</v>
      </c>
      <c r="DX43" s="46"/>
    </row>
    <row r="44" spans="1:128" s="20" customFormat="1" ht="14.25" customHeight="1">
      <c r="A44" s="18">
        <v>33</v>
      </c>
      <c r="B44" s="19" t="s">
        <v>79</v>
      </c>
      <c r="C44" s="29">
        <v>97.1</v>
      </c>
      <c r="D44" s="29"/>
      <c r="E44" s="30">
        <f t="shared" si="20"/>
        <v>26182.100000000002</v>
      </c>
      <c r="F44" s="30">
        <f t="shared" si="20"/>
        <v>11632.699999999999</v>
      </c>
      <c r="G44" s="30">
        <f t="shared" si="21"/>
        <v>10924.192000000001</v>
      </c>
      <c r="H44" s="30">
        <f t="shared" si="2"/>
        <v>93.909341769322708</v>
      </c>
      <c r="I44" s="30">
        <f t="shared" si="22"/>
        <v>-26182.100000000002</v>
      </c>
      <c r="J44" s="30">
        <f t="shared" si="23"/>
        <v>119986.30900000001</v>
      </c>
      <c r="K44" s="31">
        <v>0</v>
      </c>
      <c r="L44" s="31">
        <v>130910.501</v>
      </c>
      <c r="M44" s="32">
        <f t="shared" si="24"/>
        <v>5480.7</v>
      </c>
      <c r="N44" s="32">
        <f t="shared" si="25"/>
        <v>3007.1000000000004</v>
      </c>
      <c r="O44" s="32">
        <f t="shared" si="26"/>
        <v>2298.5920000000001</v>
      </c>
      <c r="P44" s="32">
        <f t="shared" si="8"/>
        <v>76.438828106813872</v>
      </c>
      <c r="Q44" s="33">
        <f t="shared" si="27"/>
        <v>1370.3999999999999</v>
      </c>
      <c r="R44" s="33">
        <f t="shared" si="27"/>
        <v>663.6</v>
      </c>
      <c r="S44" s="33">
        <f t="shared" si="27"/>
        <v>375.38099999999997</v>
      </c>
      <c r="T44" s="34">
        <f t="shared" si="16"/>
        <v>56.56735985533453</v>
      </c>
      <c r="U44" s="24">
        <v>42.3</v>
      </c>
      <c r="V44" s="174">
        <v>16.600000000000001</v>
      </c>
      <c r="W44" s="40">
        <v>89.611000000000004</v>
      </c>
      <c r="X44" s="36">
        <f t="shared" si="33"/>
        <v>539.8253012048192</v>
      </c>
      <c r="Y44" s="24">
        <v>1950.3</v>
      </c>
      <c r="Z44" s="174">
        <v>974.3</v>
      </c>
      <c r="AA44" s="40">
        <v>976.03200000000004</v>
      </c>
      <c r="AB44" s="36">
        <f t="shared" si="34"/>
        <v>100.17776865441856</v>
      </c>
      <c r="AC44" s="24">
        <v>1328.1</v>
      </c>
      <c r="AD44" s="174">
        <v>647</v>
      </c>
      <c r="AE44" s="40">
        <v>285.77</v>
      </c>
      <c r="AF44" s="36">
        <f t="shared" si="35"/>
        <v>44.168469860896444</v>
      </c>
      <c r="AG44" s="35">
        <v>30</v>
      </c>
      <c r="AH44" s="174">
        <v>12.5</v>
      </c>
      <c r="AI44" s="40">
        <v>7.5</v>
      </c>
      <c r="AJ44" s="36">
        <f t="shared" si="36"/>
        <v>60</v>
      </c>
      <c r="AK44" s="24"/>
      <c r="AL44" s="29"/>
      <c r="AM44" s="40"/>
      <c r="AN44" s="36"/>
      <c r="AO44" s="29"/>
      <c r="AP44" s="29"/>
      <c r="AQ44" s="29"/>
      <c r="AR44" s="29"/>
      <c r="AS44" s="29"/>
      <c r="AT44" s="29"/>
      <c r="AU44" s="28">
        <v>20701.400000000001</v>
      </c>
      <c r="AV44" s="42">
        <v>8625.6</v>
      </c>
      <c r="AW44" s="40">
        <v>8625.6</v>
      </c>
      <c r="AX44" s="29"/>
      <c r="AY44" s="29"/>
      <c r="AZ44" s="40"/>
      <c r="BA44" s="29"/>
      <c r="BB44" s="29"/>
      <c r="BC44" s="29"/>
      <c r="BD44" s="37"/>
      <c r="BE44" s="37"/>
      <c r="BF44" s="29"/>
      <c r="BG44" s="32">
        <f t="shared" si="28"/>
        <v>1120</v>
      </c>
      <c r="BH44" s="32">
        <f t="shared" si="28"/>
        <v>533.4</v>
      </c>
      <c r="BI44" s="32">
        <f t="shared" si="28"/>
        <v>83.478999999999999</v>
      </c>
      <c r="BJ44" s="39">
        <f t="shared" si="18"/>
        <v>15.650356205474317</v>
      </c>
      <c r="BK44" s="48">
        <v>1020</v>
      </c>
      <c r="BL44" s="51">
        <v>533.4</v>
      </c>
      <c r="BM44" s="40">
        <v>83.478999999999999</v>
      </c>
      <c r="BN44" s="35"/>
      <c r="BO44" s="40"/>
      <c r="BP44" s="40"/>
      <c r="BQ44" s="35"/>
      <c r="BR44" s="29"/>
      <c r="BS44" s="29"/>
      <c r="BT44" s="24">
        <v>100</v>
      </c>
      <c r="BU44" s="29">
        <v>0</v>
      </c>
      <c r="BV44" s="40">
        <v>0</v>
      </c>
      <c r="BW44" s="37"/>
      <c r="BX44" s="29"/>
      <c r="BY44" s="29"/>
      <c r="BZ44" s="29"/>
      <c r="CA44" s="174"/>
      <c r="CB44" s="40"/>
      <c r="CC44" s="24"/>
      <c r="CD44" s="48"/>
      <c r="CE44" s="40"/>
      <c r="CF44" s="176">
        <v>210</v>
      </c>
      <c r="CG44" s="36">
        <v>23.3</v>
      </c>
      <c r="CH44" s="40">
        <v>56.2</v>
      </c>
      <c r="CI44" s="36"/>
      <c r="CJ44" s="57"/>
      <c r="CK44" s="40"/>
      <c r="CL44" s="29"/>
      <c r="CM44" s="24"/>
      <c r="CN44" s="40"/>
      <c r="CO44" s="29"/>
      <c r="CP44" s="36"/>
      <c r="CQ44" s="40"/>
      <c r="CR44" s="24"/>
      <c r="CS44" s="35"/>
      <c r="CT44" s="40"/>
      <c r="CU44" s="51">
        <v>800</v>
      </c>
      <c r="CV44" s="174">
        <v>800</v>
      </c>
      <c r="CW44" s="40">
        <v>800</v>
      </c>
      <c r="CX44" s="40"/>
      <c r="CY44" s="30">
        <f t="shared" si="29"/>
        <v>26182.100000000002</v>
      </c>
      <c r="CZ44" s="30">
        <f t="shared" si="30"/>
        <v>11632.699999999999</v>
      </c>
      <c r="DA44" s="30">
        <f t="shared" si="31"/>
        <v>10924.192000000001</v>
      </c>
      <c r="DB44" s="29"/>
      <c r="DC44" s="29"/>
      <c r="DD44" s="29"/>
      <c r="DE44" s="29"/>
      <c r="DF44" s="29"/>
      <c r="DG44" s="40"/>
      <c r="DH44" s="29"/>
      <c r="DI44" s="29"/>
      <c r="DJ44" s="29"/>
      <c r="DK44" s="29"/>
      <c r="DL44" s="29"/>
      <c r="DM44" s="29"/>
      <c r="DN44" s="29"/>
      <c r="DO44" s="29"/>
      <c r="DP44" s="29"/>
      <c r="DQ44" s="45"/>
      <c r="DR44" s="45"/>
      <c r="DS44" s="35"/>
      <c r="DT44" s="29"/>
      <c r="DU44" s="41">
        <f t="shared" si="19"/>
        <v>0</v>
      </c>
      <c r="DV44" s="41">
        <f t="shared" si="19"/>
        <v>0</v>
      </c>
      <c r="DW44" s="41">
        <f t="shared" si="19"/>
        <v>0</v>
      </c>
      <c r="DX44" s="46"/>
    </row>
    <row r="45" spans="1:128" s="20" customFormat="1" ht="14.25" customHeight="1">
      <c r="A45" s="18">
        <v>34</v>
      </c>
      <c r="B45" s="19" t="s">
        <v>80</v>
      </c>
      <c r="C45" s="29">
        <v>4327.2</v>
      </c>
      <c r="D45" s="29"/>
      <c r="E45" s="30">
        <f t="shared" si="20"/>
        <v>39474.899999999994</v>
      </c>
      <c r="F45" s="30">
        <f t="shared" si="20"/>
        <v>16554.3</v>
      </c>
      <c r="G45" s="30">
        <f t="shared" si="21"/>
        <v>16447.661999999997</v>
      </c>
      <c r="H45" s="30">
        <f t="shared" si="2"/>
        <v>99.355828999111992</v>
      </c>
      <c r="I45" s="30">
        <f t="shared" si="22"/>
        <v>-39474.899999999994</v>
      </c>
      <c r="J45" s="30">
        <f t="shared" si="23"/>
        <v>114462.83900000001</v>
      </c>
      <c r="K45" s="31">
        <v>0</v>
      </c>
      <c r="L45" s="31">
        <v>130910.501</v>
      </c>
      <c r="M45" s="32">
        <f t="shared" si="24"/>
        <v>8210.4000000000015</v>
      </c>
      <c r="N45" s="32">
        <f t="shared" si="25"/>
        <v>3527.4</v>
      </c>
      <c r="O45" s="32">
        <f t="shared" si="26"/>
        <v>3420.8620000000001</v>
      </c>
      <c r="P45" s="32">
        <f t="shared" si="8"/>
        <v>96.979701763338426</v>
      </c>
      <c r="Q45" s="33">
        <f t="shared" si="27"/>
        <v>3084.7</v>
      </c>
      <c r="R45" s="33">
        <f t="shared" si="27"/>
        <v>1301.6999999999998</v>
      </c>
      <c r="S45" s="33">
        <f t="shared" si="27"/>
        <v>1251.605</v>
      </c>
      <c r="T45" s="34">
        <f t="shared" si="16"/>
        <v>96.151571022509046</v>
      </c>
      <c r="U45" s="24">
        <v>28.1</v>
      </c>
      <c r="V45" s="174">
        <v>28.1</v>
      </c>
      <c r="W45" s="40">
        <v>65.125</v>
      </c>
      <c r="X45" s="36">
        <f>W45*100/V45</f>
        <v>231.76156583629893</v>
      </c>
      <c r="Y45" s="24">
        <v>4100</v>
      </c>
      <c r="Z45" s="174">
        <v>1965.8</v>
      </c>
      <c r="AA45" s="40">
        <v>2069.5</v>
      </c>
      <c r="AB45" s="36">
        <f t="shared" si="34"/>
        <v>105.27520602299319</v>
      </c>
      <c r="AC45" s="24">
        <v>3056.6</v>
      </c>
      <c r="AD45" s="174">
        <v>1273.5999999999999</v>
      </c>
      <c r="AE45" s="40">
        <v>1186.48</v>
      </c>
      <c r="AF45" s="36">
        <f t="shared" si="35"/>
        <v>93.159547738693476</v>
      </c>
      <c r="AG45" s="35"/>
      <c r="AH45" s="174"/>
      <c r="AI45" s="40"/>
      <c r="AJ45" s="36"/>
      <c r="AK45" s="24"/>
      <c r="AL45" s="29"/>
      <c r="AM45" s="40"/>
      <c r="AN45" s="36"/>
      <c r="AO45" s="29"/>
      <c r="AP45" s="29"/>
      <c r="AQ45" s="29"/>
      <c r="AR45" s="29"/>
      <c r="AS45" s="29"/>
      <c r="AT45" s="29"/>
      <c r="AU45" s="28">
        <v>31264.5</v>
      </c>
      <c r="AV45" s="42">
        <v>13026.9</v>
      </c>
      <c r="AW45" s="40">
        <v>13026.8</v>
      </c>
      <c r="AX45" s="29"/>
      <c r="AY45" s="29"/>
      <c r="AZ45" s="40"/>
      <c r="BA45" s="38"/>
      <c r="BB45" s="29"/>
      <c r="BC45" s="29"/>
      <c r="BD45" s="37"/>
      <c r="BE45" s="37"/>
      <c r="BF45" s="29"/>
      <c r="BG45" s="32">
        <f t="shared" si="28"/>
        <v>455.7</v>
      </c>
      <c r="BH45" s="32">
        <f t="shared" si="28"/>
        <v>189.9</v>
      </c>
      <c r="BI45" s="32">
        <f t="shared" si="28"/>
        <v>26.757000000000001</v>
      </c>
      <c r="BJ45" s="39">
        <f t="shared" si="18"/>
        <v>14.09004739336493</v>
      </c>
      <c r="BK45" s="48">
        <v>455.7</v>
      </c>
      <c r="BL45" s="51">
        <v>189.9</v>
      </c>
      <c r="BM45" s="40">
        <v>26.757000000000001</v>
      </c>
      <c r="BN45" s="35"/>
      <c r="BO45" s="40"/>
      <c r="BP45" s="40"/>
      <c r="BQ45" s="35"/>
      <c r="BR45" s="29"/>
      <c r="BS45" s="29"/>
      <c r="BT45" s="24"/>
      <c r="BU45" s="36"/>
      <c r="BV45" s="40"/>
      <c r="BW45" s="37"/>
      <c r="BX45" s="29"/>
      <c r="BY45" s="29"/>
      <c r="BZ45" s="29"/>
      <c r="CA45" s="174"/>
      <c r="CB45" s="40"/>
      <c r="CC45" s="24"/>
      <c r="CD45" s="48"/>
      <c r="CE45" s="40"/>
      <c r="CF45" s="176">
        <v>570</v>
      </c>
      <c r="CG45" s="36">
        <v>70</v>
      </c>
      <c r="CH45" s="40">
        <v>73</v>
      </c>
      <c r="CI45" s="36"/>
      <c r="CJ45" s="57"/>
      <c r="CK45" s="40"/>
      <c r="CL45" s="29"/>
      <c r="CM45" s="24"/>
      <c r="CN45" s="40"/>
      <c r="CO45" s="29"/>
      <c r="CP45" s="36"/>
      <c r="CQ45" s="40"/>
      <c r="CR45" s="24"/>
      <c r="CS45" s="35"/>
      <c r="CT45" s="40"/>
      <c r="CU45" s="178"/>
      <c r="CV45" s="51"/>
      <c r="CW45" s="40"/>
      <c r="CX45" s="40"/>
      <c r="CY45" s="30">
        <f t="shared" si="29"/>
        <v>39474.899999999994</v>
      </c>
      <c r="CZ45" s="30">
        <f t="shared" si="30"/>
        <v>16554.3</v>
      </c>
      <c r="DA45" s="30">
        <f t="shared" si="31"/>
        <v>16447.661999999997</v>
      </c>
      <c r="DB45" s="29"/>
      <c r="DC45" s="29"/>
      <c r="DD45" s="29"/>
      <c r="DE45" s="29"/>
      <c r="DF45" s="29"/>
      <c r="DG45" s="40"/>
      <c r="DH45" s="29"/>
      <c r="DI45" s="29"/>
      <c r="DJ45" s="29"/>
      <c r="DK45" s="29"/>
      <c r="DL45" s="29"/>
      <c r="DM45" s="29"/>
      <c r="DN45" s="29"/>
      <c r="DO45" s="29"/>
      <c r="DP45" s="29"/>
      <c r="DQ45" s="47"/>
      <c r="DR45" s="47"/>
      <c r="DS45" s="35"/>
      <c r="DT45" s="29"/>
      <c r="DU45" s="41">
        <f t="shared" si="19"/>
        <v>0</v>
      </c>
      <c r="DV45" s="41">
        <f t="shared" si="19"/>
        <v>0</v>
      </c>
      <c r="DW45" s="41">
        <f t="shared" si="19"/>
        <v>0</v>
      </c>
      <c r="DX45" s="46"/>
    </row>
    <row r="46" spans="1:128" s="20" customFormat="1" ht="14.25" customHeight="1">
      <c r="A46" s="18">
        <v>35</v>
      </c>
      <c r="B46" s="19" t="s">
        <v>81</v>
      </c>
      <c r="C46" s="29">
        <v>1161.8</v>
      </c>
      <c r="D46" s="29"/>
      <c r="E46" s="30">
        <f t="shared" si="20"/>
        <v>15799.4</v>
      </c>
      <c r="F46" s="30">
        <f t="shared" si="20"/>
        <v>6518.8999999999987</v>
      </c>
      <c r="G46" s="30">
        <f t="shared" si="21"/>
        <v>5348.34</v>
      </c>
      <c r="H46" s="30">
        <f t="shared" si="2"/>
        <v>82.043596312261286</v>
      </c>
      <c r="I46" s="30">
        <f t="shared" si="22"/>
        <v>-15799.4</v>
      </c>
      <c r="J46" s="30">
        <f t="shared" si="23"/>
        <v>125562.16100000001</v>
      </c>
      <c r="K46" s="31">
        <v>0</v>
      </c>
      <c r="L46" s="31">
        <v>130910.501</v>
      </c>
      <c r="M46" s="32">
        <f t="shared" si="24"/>
        <v>5736.2999999999993</v>
      </c>
      <c r="N46" s="32">
        <f t="shared" si="25"/>
        <v>2325.9</v>
      </c>
      <c r="O46" s="32">
        <f t="shared" si="26"/>
        <v>1155.3399999999999</v>
      </c>
      <c r="P46" s="32">
        <f t="shared" si="8"/>
        <v>49.672814824369055</v>
      </c>
      <c r="Q46" s="33">
        <f t="shared" si="27"/>
        <v>1632.8</v>
      </c>
      <c r="R46" s="33">
        <f t="shared" si="27"/>
        <v>679.8</v>
      </c>
      <c r="S46" s="33">
        <f t="shared" si="27"/>
        <v>623.25799999999992</v>
      </c>
      <c r="T46" s="34">
        <f t="shared" si="16"/>
        <v>91.682553692262431</v>
      </c>
      <c r="U46" s="24">
        <v>62.2</v>
      </c>
      <c r="V46" s="174">
        <v>38.799999999999997</v>
      </c>
      <c r="W46" s="40">
        <v>0.22800000000000001</v>
      </c>
      <c r="X46" s="36">
        <f>W46*100/V46</f>
        <v>0.58762886597938147</v>
      </c>
      <c r="Y46" s="24">
        <v>3264.5</v>
      </c>
      <c r="Z46" s="174">
        <v>1360.3</v>
      </c>
      <c r="AA46" s="40">
        <v>435.50200000000001</v>
      </c>
      <c r="AB46" s="36">
        <f t="shared" si="34"/>
        <v>32.015143718297438</v>
      </c>
      <c r="AC46" s="24">
        <v>1570.6</v>
      </c>
      <c r="AD46" s="174">
        <v>641</v>
      </c>
      <c r="AE46" s="40">
        <v>623.03</v>
      </c>
      <c r="AF46" s="36">
        <f t="shared" si="35"/>
        <v>97.196567862714502</v>
      </c>
      <c r="AG46" s="35">
        <v>69</v>
      </c>
      <c r="AH46" s="174">
        <v>28.7</v>
      </c>
      <c r="AI46" s="40">
        <v>46</v>
      </c>
      <c r="AJ46" s="36">
        <f t="shared" si="36"/>
        <v>160.2787456445993</v>
      </c>
      <c r="AK46" s="24"/>
      <c r="AL46" s="29"/>
      <c r="AM46" s="40"/>
      <c r="AN46" s="36"/>
      <c r="AO46" s="29"/>
      <c r="AP46" s="29"/>
      <c r="AQ46" s="29"/>
      <c r="AR46" s="29"/>
      <c r="AS46" s="29"/>
      <c r="AT46" s="29"/>
      <c r="AU46" s="28">
        <v>10063.1</v>
      </c>
      <c r="AV46" s="42">
        <v>4193</v>
      </c>
      <c r="AW46" s="40">
        <v>4193</v>
      </c>
      <c r="AX46" s="29"/>
      <c r="AY46" s="29"/>
      <c r="AZ46" s="40"/>
      <c r="BA46" s="29"/>
      <c r="BB46" s="29"/>
      <c r="BC46" s="29"/>
      <c r="BD46" s="37"/>
      <c r="BE46" s="37"/>
      <c r="BF46" s="29"/>
      <c r="BG46" s="32">
        <f t="shared" si="28"/>
        <v>430</v>
      </c>
      <c r="BH46" s="32">
        <f t="shared" si="28"/>
        <v>179.3</v>
      </c>
      <c r="BI46" s="32">
        <f t="shared" si="28"/>
        <v>10.58</v>
      </c>
      <c r="BJ46" s="39">
        <f t="shared" si="18"/>
        <v>5.900725041829336</v>
      </c>
      <c r="BK46" s="48">
        <v>350</v>
      </c>
      <c r="BL46" s="51">
        <v>145.9</v>
      </c>
      <c r="BM46" s="40">
        <v>9.58</v>
      </c>
      <c r="BN46" s="35"/>
      <c r="BO46" s="40"/>
      <c r="BP46" s="40"/>
      <c r="BQ46" s="35"/>
      <c r="BR46" s="29"/>
      <c r="BS46" s="29"/>
      <c r="BT46" s="24">
        <v>80</v>
      </c>
      <c r="BU46" s="29">
        <v>33.4</v>
      </c>
      <c r="BV46" s="40">
        <v>1</v>
      </c>
      <c r="BW46" s="37"/>
      <c r="BX46" s="29"/>
      <c r="BY46" s="29"/>
      <c r="BZ46" s="29"/>
      <c r="CA46" s="174"/>
      <c r="CB46" s="40"/>
      <c r="CC46" s="24"/>
      <c r="CD46" s="48"/>
      <c r="CE46" s="40"/>
      <c r="CF46" s="176">
        <v>340</v>
      </c>
      <c r="CG46" s="36">
        <v>77.8</v>
      </c>
      <c r="CH46" s="40">
        <v>40</v>
      </c>
      <c r="CI46" s="36"/>
      <c r="CJ46" s="174"/>
      <c r="CK46" s="40"/>
      <c r="CL46" s="29"/>
      <c r="CM46" s="24"/>
      <c r="CN46" s="40"/>
      <c r="CO46" s="29"/>
      <c r="CP46" s="36"/>
      <c r="CQ46" s="40"/>
      <c r="CR46" s="24"/>
      <c r="CS46" s="24"/>
      <c r="CT46" s="40"/>
      <c r="CU46" s="179"/>
      <c r="CV46" s="178"/>
      <c r="CW46" s="40"/>
      <c r="CX46" s="40"/>
      <c r="CY46" s="30">
        <f t="shared" si="29"/>
        <v>15799.4</v>
      </c>
      <c r="CZ46" s="30">
        <f t="shared" si="30"/>
        <v>6518.8999999999987</v>
      </c>
      <c r="DA46" s="30">
        <f t="shared" si="31"/>
        <v>5348.34</v>
      </c>
      <c r="DB46" s="29"/>
      <c r="DC46" s="29"/>
      <c r="DD46" s="29"/>
      <c r="DE46" s="29"/>
      <c r="DF46" s="29"/>
      <c r="DG46" s="40"/>
      <c r="DH46" s="29"/>
      <c r="DI46" s="29"/>
      <c r="DJ46" s="29"/>
      <c r="DK46" s="29"/>
      <c r="DL46" s="29"/>
      <c r="DM46" s="29"/>
      <c r="DN46" s="29"/>
      <c r="DO46" s="29"/>
      <c r="DP46" s="29"/>
      <c r="DQ46" s="45"/>
      <c r="DR46" s="45"/>
      <c r="DS46" s="35"/>
      <c r="DT46" s="29"/>
      <c r="DU46" s="41">
        <f t="shared" si="19"/>
        <v>0</v>
      </c>
      <c r="DV46" s="41">
        <f t="shared" si="19"/>
        <v>0</v>
      </c>
      <c r="DW46" s="41">
        <f t="shared" si="19"/>
        <v>0</v>
      </c>
      <c r="DX46" s="46"/>
    </row>
    <row r="47" spans="1:128" s="20" customFormat="1" ht="14.25" customHeight="1">
      <c r="A47" s="18">
        <v>36</v>
      </c>
      <c r="B47" s="19" t="s">
        <v>82</v>
      </c>
      <c r="C47" s="29">
        <v>944.1</v>
      </c>
      <c r="D47" s="29"/>
      <c r="E47" s="30">
        <f t="shared" si="20"/>
        <v>20568.3</v>
      </c>
      <c r="F47" s="30">
        <f t="shared" si="20"/>
        <v>8163.4000000000005</v>
      </c>
      <c r="G47" s="30">
        <f t="shared" si="21"/>
        <v>7876.6329999999998</v>
      </c>
      <c r="H47" s="30">
        <f t="shared" si="2"/>
        <v>96.487162211823502</v>
      </c>
      <c r="I47" s="30">
        <f t="shared" si="22"/>
        <v>-20568.3</v>
      </c>
      <c r="J47" s="30">
        <f t="shared" si="23"/>
        <v>123033.868</v>
      </c>
      <c r="K47" s="31">
        <v>0</v>
      </c>
      <c r="L47" s="31">
        <v>130910.501</v>
      </c>
      <c r="M47" s="32">
        <f t="shared" si="24"/>
        <v>4544.5</v>
      </c>
      <c r="N47" s="32">
        <f t="shared" si="25"/>
        <v>1486.8000000000002</v>
      </c>
      <c r="O47" s="32">
        <f t="shared" si="26"/>
        <v>1200.133</v>
      </c>
      <c r="P47" s="32">
        <f t="shared" si="8"/>
        <v>80.71919558783965</v>
      </c>
      <c r="Q47" s="33">
        <f t="shared" si="27"/>
        <v>1469</v>
      </c>
      <c r="R47" s="33">
        <f t="shared" si="27"/>
        <v>630</v>
      </c>
      <c r="S47" s="33">
        <f t="shared" si="27"/>
        <v>591.07299999999998</v>
      </c>
      <c r="T47" s="34">
        <f t="shared" si="16"/>
        <v>93.821111111111108</v>
      </c>
      <c r="U47" s="24">
        <v>38.299999999999997</v>
      </c>
      <c r="V47" s="174">
        <v>13.4</v>
      </c>
      <c r="W47" s="40">
        <v>0.127</v>
      </c>
      <c r="X47" s="36">
        <f>W47*100/V47</f>
        <v>0.94776119402985071</v>
      </c>
      <c r="Y47" s="24">
        <v>2221</v>
      </c>
      <c r="Z47" s="174">
        <v>633.4</v>
      </c>
      <c r="AA47" s="40">
        <v>485.06</v>
      </c>
      <c r="AB47" s="36">
        <f t="shared" si="34"/>
        <v>76.580359962109256</v>
      </c>
      <c r="AC47" s="24">
        <v>1430.7</v>
      </c>
      <c r="AD47" s="174">
        <v>616.6</v>
      </c>
      <c r="AE47" s="40">
        <v>590.94600000000003</v>
      </c>
      <c r="AF47" s="36">
        <f t="shared" si="35"/>
        <v>95.83944210184886</v>
      </c>
      <c r="AG47" s="35">
        <v>99.5</v>
      </c>
      <c r="AH47" s="174">
        <v>33.4</v>
      </c>
      <c r="AI47" s="40">
        <v>0</v>
      </c>
      <c r="AJ47" s="36">
        <f t="shared" si="36"/>
        <v>0</v>
      </c>
      <c r="AK47" s="24"/>
      <c r="AL47" s="29"/>
      <c r="AM47" s="40"/>
      <c r="AN47" s="36"/>
      <c r="AO47" s="29"/>
      <c r="AP47" s="29"/>
      <c r="AQ47" s="29"/>
      <c r="AR47" s="29"/>
      <c r="AS47" s="29"/>
      <c r="AT47" s="29"/>
      <c r="AU47" s="28">
        <v>16023.8</v>
      </c>
      <c r="AV47" s="42">
        <v>6676.6</v>
      </c>
      <c r="AW47" s="40">
        <v>6676.5</v>
      </c>
      <c r="AX47" s="29"/>
      <c r="AY47" s="29"/>
      <c r="AZ47" s="40"/>
      <c r="BA47" s="29"/>
      <c r="BB47" s="29"/>
      <c r="BC47" s="29"/>
      <c r="BD47" s="37"/>
      <c r="BE47" s="37"/>
      <c r="BF47" s="29"/>
      <c r="BG47" s="32">
        <f t="shared" si="28"/>
        <v>230</v>
      </c>
      <c r="BH47" s="32">
        <f t="shared" si="28"/>
        <v>90</v>
      </c>
      <c r="BI47" s="32">
        <f t="shared" si="28"/>
        <v>0</v>
      </c>
      <c r="BJ47" s="39">
        <f t="shared" si="18"/>
        <v>0</v>
      </c>
      <c r="BK47" s="48">
        <v>230</v>
      </c>
      <c r="BL47" s="51">
        <v>90</v>
      </c>
      <c r="BM47" s="40">
        <v>0</v>
      </c>
      <c r="BN47" s="35"/>
      <c r="BO47" s="40"/>
      <c r="BP47" s="40"/>
      <c r="BQ47" s="35"/>
      <c r="BR47" s="29"/>
      <c r="BS47" s="29"/>
      <c r="BT47" s="24"/>
      <c r="BU47" s="24"/>
      <c r="BV47" s="40"/>
      <c r="BW47" s="37"/>
      <c r="BX47" s="29"/>
      <c r="BY47" s="29"/>
      <c r="BZ47" s="29"/>
      <c r="CA47" s="174"/>
      <c r="CB47" s="40"/>
      <c r="CC47" s="24"/>
      <c r="CD47" s="48"/>
      <c r="CE47" s="40"/>
      <c r="CF47" s="176">
        <v>525</v>
      </c>
      <c r="CG47" s="29">
        <v>100</v>
      </c>
      <c r="CH47" s="40">
        <v>124</v>
      </c>
      <c r="CI47" s="36"/>
      <c r="CJ47" s="174"/>
      <c r="CK47" s="40"/>
      <c r="CL47" s="29"/>
      <c r="CM47" s="24"/>
      <c r="CN47" s="40"/>
      <c r="CO47" s="29"/>
      <c r="CP47" s="36"/>
      <c r="CQ47" s="40"/>
      <c r="CR47" s="24"/>
      <c r="CS47" s="24"/>
      <c r="CT47" s="40"/>
      <c r="CU47" s="180"/>
      <c r="CV47" s="29"/>
      <c r="CW47" s="40"/>
      <c r="CX47" s="40"/>
      <c r="CY47" s="30">
        <f t="shared" si="29"/>
        <v>20568.3</v>
      </c>
      <c r="CZ47" s="30">
        <f t="shared" si="30"/>
        <v>8163.4000000000005</v>
      </c>
      <c r="DA47" s="30">
        <f t="shared" si="31"/>
        <v>7876.6329999999998</v>
      </c>
      <c r="DB47" s="29"/>
      <c r="DC47" s="29"/>
      <c r="DD47" s="29"/>
      <c r="DE47" s="29"/>
      <c r="DF47" s="29"/>
      <c r="DG47" s="40"/>
      <c r="DH47" s="29"/>
      <c r="DI47" s="29"/>
      <c r="DJ47" s="29"/>
      <c r="DK47" s="29"/>
      <c r="DL47" s="29"/>
      <c r="DM47" s="29"/>
      <c r="DN47" s="29"/>
      <c r="DO47" s="29"/>
      <c r="DP47" s="29"/>
      <c r="DQ47" s="45"/>
      <c r="DR47" s="45"/>
      <c r="DS47" s="35"/>
      <c r="DT47" s="29"/>
      <c r="DU47" s="41">
        <f t="shared" si="19"/>
        <v>0</v>
      </c>
      <c r="DV47" s="41">
        <f t="shared" si="19"/>
        <v>0</v>
      </c>
      <c r="DW47" s="41">
        <f t="shared" si="19"/>
        <v>0</v>
      </c>
      <c r="DX47" s="46"/>
    </row>
    <row r="48" spans="1:128" s="20" customFormat="1" ht="14.25" customHeight="1">
      <c r="A48" s="18">
        <v>37</v>
      </c>
      <c r="B48" s="19" t="s">
        <v>83</v>
      </c>
      <c r="C48" s="29">
        <v>2676.7</v>
      </c>
      <c r="D48" s="29"/>
      <c r="E48" s="30">
        <f t="shared" si="20"/>
        <v>37927.599999999999</v>
      </c>
      <c r="F48" s="30">
        <f t="shared" si="20"/>
        <v>15816.4</v>
      </c>
      <c r="G48" s="30">
        <f t="shared" si="21"/>
        <v>15786.094999999999</v>
      </c>
      <c r="H48" s="30">
        <f t="shared" si="2"/>
        <v>99.808395083584116</v>
      </c>
      <c r="I48" s="30">
        <f t="shared" si="22"/>
        <v>-37927.599999999999</v>
      </c>
      <c r="J48" s="30">
        <f t="shared" si="23"/>
        <v>115124.406</v>
      </c>
      <c r="K48" s="31">
        <v>0</v>
      </c>
      <c r="L48" s="31">
        <v>130910.501</v>
      </c>
      <c r="M48" s="32">
        <f t="shared" si="24"/>
        <v>9297.1</v>
      </c>
      <c r="N48" s="32">
        <f t="shared" si="25"/>
        <v>3886.9999999999995</v>
      </c>
      <c r="O48" s="32">
        <f t="shared" si="26"/>
        <v>3856.6950000000002</v>
      </c>
      <c r="P48" s="32">
        <f t="shared" si="8"/>
        <v>99.220349884229492</v>
      </c>
      <c r="Q48" s="33">
        <f t="shared" si="27"/>
        <v>2525.1</v>
      </c>
      <c r="R48" s="33">
        <f t="shared" si="27"/>
        <v>1052.0999999999999</v>
      </c>
      <c r="S48" s="33">
        <f t="shared" si="27"/>
        <v>1031.9379999999999</v>
      </c>
      <c r="T48" s="34">
        <f t="shared" si="16"/>
        <v>98.083642239330857</v>
      </c>
      <c r="U48" s="24">
        <v>33.5</v>
      </c>
      <c r="V48" s="174">
        <v>14</v>
      </c>
      <c r="W48" s="40">
        <v>3.11</v>
      </c>
      <c r="X48" s="36">
        <f>W48*100/V48</f>
        <v>22.214285714285715</v>
      </c>
      <c r="Y48" s="24">
        <v>4550</v>
      </c>
      <c r="Z48" s="174">
        <v>2259.1999999999998</v>
      </c>
      <c r="AA48" s="40">
        <v>2329.3200000000002</v>
      </c>
      <c r="AB48" s="36">
        <f t="shared" si="34"/>
        <v>103.10375354107651</v>
      </c>
      <c r="AC48" s="24">
        <v>2491.6</v>
      </c>
      <c r="AD48" s="174">
        <v>1038.0999999999999</v>
      </c>
      <c r="AE48" s="40">
        <v>1028.828</v>
      </c>
      <c r="AF48" s="36">
        <f t="shared" si="35"/>
        <v>99.106829785184487</v>
      </c>
      <c r="AG48" s="35">
        <v>72</v>
      </c>
      <c r="AH48" s="174">
        <v>30</v>
      </c>
      <c r="AI48" s="40">
        <v>0</v>
      </c>
      <c r="AJ48" s="36">
        <f>AI48*100/AH48</f>
        <v>0</v>
      </c>
      <c r="AK48" s="24"/>
      <c r="AL48" s="29"/>
      <c r="AM48" s="40"/>
      <c r="AN48" s="36"/>
      <c r="AO48" s="29"/>
      <c r="AP48" s="29"/>
      <c r="AQ48" s="29"/>
      <c r="AR48" s="29"/>
      <c r="AS48" s="29"/>
      <c r="AT48" s="29"/>
      <c r="AU48" s="28">
        <v>28630.5</v>
      </c>
      <c r="AV48" s="42">
        <v>11929.4</v>
      </c>
      <c r="AW48" s="40">
        <v>11929.4</v>
      </c>
      <c r="AX48" s="29"/>
      <c r="AY48" s="29"/>
      <c r="AZ48" s="40"/>
      <c r="BA48" s="29"/>
      <c r="BB48" s="29"/>
      <c r="BC48" s="29"/>
      <c r="BD48" s="37"/>
      <c r="BE48" s="37"/>
      <c r="BF48" s="29"/>
      <c r="BG48" s="32">
        <f t="shared" si="28"/>
        <v>950</v>
      </c>
      <c r="BH48" s="32">
        <f t="shared" si="28"/>
        <v>395.70000000000005</v>
      </c>
      <c r="BI48" s="32">
        <f t="shared" si="28"/>
        <v>409.43700000000001</v>
      </c>
      <c r="BJ48" s="39">
        <f t="shared" si="18"/>
        <v>103.47156937073541</v>
      </c>
      <c r="BK48" s="48">
        <v>850</v>
      </c>
      <c r="BL48" s="51">
        <v>354.1</v>
      </c>
      <c r="BM48" s="40">
        <v>379.43700000000001</v>
      </c>
      <c r="BN48" s="35"/>
      <c r="BO48" s="40"/>
      <c r="BP48" s="40"/>
      <c r="BQ48" s="35"/>
      <c r="BR48" s="29"/>
      <c r="BS48" s="29"/>
      <c r="BT48" s="24">
        <v>100</v>
      </c>
      <c r="BU48" s="29">
        <v>41.6</v>
      </c>
      <c r="BV48" s="40">
        <v>30</v>
      </c>
      <c r="BW48" s="37"/>
      <c r="BX48" s="29"/>
      <c r="BY48" s="29"/>
      <c r="BZ48" s="29"/>
      <c r="CA48" s="174"/>
      <c r="CB48" s="40"/>
      <c r="CC48" s="24"/>
      <c r="CD48" s="48"/>
      <c r="CE48" s="40">
        <v>30</v>
      </c>
      <c r="CF48" s="176">
        <v>1200</v>
      </c>
      <c r="CG48" s="36">
        <v>150</v>
      </c>
      <c r="CH48" s="40">
        <v>56</v>
      </c>
      <c r="CI48" s="36"/>
      <c r="CJ48" s="174"/>
      <c r="CK48" s="40"/>
      <c r="CL48" s="29"/>
      <c r="CM48" s="24"/>
      <c r="CN48" s="40"/>
      <c r="CO48" s="29"/>
      <c r="CP48" s="36"/>
      <c r="CQ48" s="40"/>
      <c r="CR48" s="24"/>
      <c r="CS48" s="24"/>
      <c r="CT48" s="40"/>
      <c r="CU48" s="51"/>
      <c r="CV48" s="181"/>
      <c r="CW48" s="40"/>
      <c r="CX48" s="40"/>
      <c r="CY48" s="30">
        <f t="shared" si="29"/>
        <v>37927.599999999999</v>
      </c>
      <c r="CZ48" s="30">
        <f t="shared" si="30"/>
        <v>15816.4</v>
      </c>
      <c r="DA48" s="30">
        <f t="shared" si="31"/>
        <v>15786.094999999999</v>
      </c>
      <c r="DB48" s="29"/>
      <c r="DC48" s="29"/>
      <c r="DD48" s="29"/>
      <c r="DE48" s="29"/>
      <c r="DF48" s="29"/>
      <c r="DG48" s="40"/>
      <c r="DH48" s="29"/>
      <c r="DI48" s="29"/>
      <c r="DJ48" s="29"/>
      <c r="DK48" s="29"/>
      <c r="DL48" s="29"/>
      <c r="DM48" s="29"/>
      <c r="DN48" s="29"/>
      <c r="DO48" s="29"/>
      <c r="DP48" s="29"/>
      <c r="DQ48" s="45"/>
      <c r="DR48" s="45"/>
      <c r="DS48" s="35"/>
      <c r="DT48" s="29"/>
      <c r="DU48" s="41">
        <f t="shared" si="19"/>
        <v>0</v>
      </c>
      <c r="DV48" s="41">
        <f t="shared" si="19"/>
        <v>0</v>
      </c>
      <c r="DW48" s="41">
        <f t="shared" si="19"/>
        <v>0</v>
      </c>
      <c r="DX48" s="46"/>
    </row>
    <row r="49" spans="1:128" s="20" customFormat="1" ht="14.25" customHeight="1">
      <c r="A49" s="18">
        <v>38</v>
      </c>
      <c r="B49" s="19" t="s">
        <v>84</v>
      </c>
      <c r="C49" s="37">
        <v>33000</v>
      </c>
      <c r="D49" s="37"/>
      <c r="E49" s="30">
        <f>CY49+DU49-DQ49</f>
        <v>420175.3</v>
      </c>
      <c r="F49" s="30">
        <f t="shared" ref="F49:F51" si="37">CZ49+DV49-DR49</f>
        <v>166988.4</v>
      </c>
      <c r="G49" s="30">
        <f t="shared" ref="G49:G51" si="38">DA49+DW49+CX49-DS49</f>
        <v>164960.58790000004</v>
      </c>
      <c r="H49" s="30">
        <f t="shared" si="2"/>
        <v>98.785656907905008</v>
      </c>
      <c r="I49" s="30">
        <f>K49-E49</f>
        <v>-420175.3</v>
      </c>
      <c r="J49" s="30">
        <f t="shared" ref="J49:J51" si="39">L49-G49</f>
        <v>-34050.086900000038</v>
      </c>
      <c r="K49" s="31">
        <v>0</v>
      </c>
      <c r="L49" s="31">
        <v>130910.501</v>
      </c>
      <c r="M49" s="32">
        <f t="shared" ref="M49:O51" si="40">U49+Y49+AC49+AG49+AK49+AO49+BD49+BK49+BN49+BQ49+BT49+BW49+CC49+CF49+CL49+CO49+CU49</f>
        <v>103829.5</v>
      </c>
      <c r="N49" s="32">
        <f t="shared" si="40"/>
        <v>35752.1</v>
      </c>
      <c r="O49" s="32">
        <f t="shared" si="40"/>
        <v>34611.443900000006</v>
      </c>
      <c r="P49" s="32">
        <f t="shared" si="8"/>
        <v>96.809540978012492</v>
      </c>
      <c r="Q49" s="33">
        <f t="shared" ref="Q49:S51" si="41">U49+AC49</f>
        <v>40991.300000000003</v>
      </c>
      <c r="R49" s="33">
        <f t="shared" si="41"/>
        <v>13433.8</v>
      </c>
      <c r="S49" s="33">
        <f t="shared" si="41"/>
        <v>14000.930699999999</v>
      </c>
      <c r="T49" s="34">
        <f t="shared" si="16"/>
        <v>104.22166996680016</v>
      </c>
      <c r="U49" s="24">
        <v>1500</v>
      </c>
      <c r="V49" s="174">
        <v>400</v>
      </c>
      <c r="W49" s="40">
        <v>399.47800000000001</v>
      </c>
      <c r="X49" s="36">
        <f>W49*100/V49</f>
        <v>99.869500000000002</v>
      </c>
      <c r="Y49" s="24">
        <v>18000</v>
      </c>
      <c r="Z49" s="174">
        <v>8505.2000000000007</v>
      </c>
      <c r="AA49" s="40">
        <v>8999.3340000000007</v>
      </c>
      <c r="AB49" s="36">
        <f t="shared" ref="AB49:AB51" si="42">AA49*100/Z49</f>
        <v>105.80978695386351</v>
      </c>
      <c r="AC49" s="24">
        <v>39491.300000000003</v>
      </c>
      <c r="AD49" s="174">
        <v>13033.8</v>
      </c>
      <c r="AE49" s="40">
        <v>13601.4527</v>
      </c>
      <c r="AF49" s="36">
        <f t="shared" ref="AF49:AF51" si="43">AE49*100/AD49</f>
        <v>104.35523561816201</v>
      </c>
      <c r="AG49" s="35">
        <v>4140</v>
      </c>
      <c r="AH49" s="174">
        <v>1266.5999999999999</v>
      </c>
      <c r="AI49" s="40">
        <v>1247.7</v>
      </c>
      <c r="AJ49" s="36">
        <f>AI49*100/AH49</f>
        <v>98.507816200852687</v>
      </c>
      <c r="AK49" s="29">
        <v>6500</v>
      </c>
      <c r="AL49" s="29">
        <v>3066.6</v>
      </c>
      <c r="AM49" s="40">
        <v>1372.4</v>
      </c>
      <c r="AN49" s="36">
        <f>AM49*100/AL49</f>
        <v>44.753146807539295</v>
      </c>
      <c r="AO49" s="37"/>
      <c r="AP49" s="37"/>
      <c r="AQ49" s="37"/>
      <c r="AR49" s="37"/>
      <c r="AS49" s="37"/>
      <c r="AT49" s="29"/>
      <c r="AU49" s="26">
        <v>287689.59999999998</v>
      </c>
      <c r="AV49" s="42">
        <v>119870.6</v>
      </c>
      <c r="AW49" s="40">
        <v>119870.6</v>
      </c>
      <c r="AX49" s="37">
        <v>10635.3</v>
      </c>
      <c r="AY49" s="40">
        <v>3099.7</v>
      </c>
      <c r="AZ49" s="40">
        <v>3099.7</v>
      </c>
      <c r="BA49" s="38"/>
      <c r="BB49" s="37"/>
      <c r="BC49" s="37"/>
      <c r="BD49" s="37"/>
      <c r="BE49" s="37"/>
      <c r="BF49" s="37"/>
      <c r="BG49" s="32">
        <f t="shared" ref="BG49:BI51" si="44">BK49+BN49+BQ49+BT49</f>
        <v>11878.2</v>
      </c>
      <c r="BH49" s="32">
        <f t="shared" si="44"/>
        <v>1813.1</v>
      </c>
      <c r="BI49" s="32">
        <f t="shared" si="44"/>
        <v>3050.4992000000002</v>
      </c>
      <c r="BJ49" s="39">
        <f t="shared" si="18"/>
        <v>168.24770834482382</v>
      </c>
      <c r="BK49" s="48">
        <v>8056</v>
      </c>
      <c r="BL49" s="51">
        <v>346.6</v>
      </c>
      <c r="BM49" s="40">
        <v>2149.4</v>
      </c>
      <c r="BN49" s="35"/>
      <c r="BO49" s="40"/>
      <c r="BP49" s="40"/>
      <c r="BQ49" s="35"/>
      <c r="BR49" s="29"/>
      <c r="BS49" s="24"/>
      <c r="BT49" s="29">
        <v>3822.2</v>
      </c>
      <c r="BU49" s="29">
        <v>1466.5</v>
      </c>
      <c r="BV49" s="40">
        <v>901.0992</v>
      </c>
      <c r="BW49" s="37"/>
      <c r="BX49" s="37"/>
      <c r="BY49" s="37"/>
      <c r="BZ49" s="36">
        <v>5358</v>
      </c>
      <c r="CA49" s="57">
        <v>1958.6</v>
      </c>
      <c r="CB49" s="40">
        <v>1071.42</v>
      </c>
      <c r="CC49" s="24"/>
      <c r="CD49" s="48"/>
      <c r="CE49" s="40"/>
      <c r="CF49" s="24">
        <v>17600</v>
      </c>
      <c r="CG49" s="29">
        <v>5500</v>
      </c>
      <c r="CH49" s="40">
        <v>5234.3900000000003</v>
      </c>
      <c r="CI49" s="36">
        <v>4100</v>
      </c>
      <c r="CJ49" s="57">
        <v>1925</v>
      </c>
      <c r="CK49" s="40">
        <v>1827.05</v>
      </c>
      <c r="CL49" s="29">
        <v>1000</v>
      </c>
      <c r="CM49" s="24">
        <v>333.4</v>
      </c>
      <c r="CN49" s="40">
        <v>111.16</v>
      </c>
      <c r="CO49" s="29"/>
      <c r="CP49" s="36"/>
      <c r="CQ49" s="40"/>
      <c r="CR49" s="24">
        <v>12662.9</v>
      </c>
      <c r="CS49" s="24">
        <v>6307.4</v>
      </c>
      <c r="CT49" s="40">
        <v>6307.424</v>
      </c>
      <c r="CU49" s="51">
        <v>3720</v>
      </c>
      <c r="CV49" s="29">
        <v>1833.4</v>
      </c>
      <c r="CW49" s="40">
        <v>595.03</v>
      </c>
      <c r="CX49" s="40"/>
      <c r="CY49" s="30">
        <f t="shared" ref="CY49:DA51" si="45">U49+Y49+AC49+AG49+AK49+AO49+AR49+AU49+AX49+BA49+BD49+BK49+BN49+BQ49+BT49+BW49+BZ49+CC49+CF49+CL49+CO49+CR49+CU49</f>
        <v>420175.3</v>
      </c>
      <c r="CZ49" s="30">
        <f t="shared" si="45"/>
        <v>166988.4</v>
      </c>
      <c r="DA49" s="30">
        <f t="shared" si="45"/>
        <v>164960.58790000004</v>
      </c>
      <c r="DB49" s="37"/>
      <c r="DC49" s="37"/>
      <c r="DD49" s="37"/>
      <c r="DE49" s="37"/>
      <c r="DF49" s="37"/>
      <c r="DG49" s="40"/>
      <c r="DH49" s="37"/>
      <c r="DI49" s="37"/>
      <c r="DJ49" s="37"/>
      <c r="DK49" s="37"/>
      <c r="DL49" s="37"/>
      <c r="DM49" s="37"/>
      <c r="DN49" s="37"/>
      <c r="DO49" s="37"/>
      <c r="DP49" s="37"/>
      <c r="DQ49" s="45"/>
      <c r="DR49" s="45"/>
      <c r="DS49" s="35"/>
      <c r="DT49" s="29"/>
      <c r="DU49" s="41">
        <f t="shared" si="19"/>
        <v>0</v>
      </c>
      <c r="DV49" s="41">
        <f t="shared" si="19"/>
        <v>0</v>
      </c>
      <c r="DW49" s="41">
        <f t="shared" si="19"/>
        <v>0</v>
      </c>
      <c r="DX49" s="46"/>
    </row>
    <row r="50" spans="1:128" s="20" customFormat="1" ht="14.25" customHeight="1">
      <c r="A50" s="18">
        <v>39</v>
      </c>
      <c r="B50" s="19" t="s">
        <v>85</v>
      </c>
      <c r="C50" s="37">
        <v>26905.1</v>
      </c>
      <c r="D50" s="37"/>
      <c r="E50" s="30">
        <f>CY50+DU50-DQ50</f>
        <v>220229.5</v>
      </c>
      <c r="F50" s="30">
        <f t="shared" si="37"/>
        <v>88232.900000000009</v>
      </c>
      <c r="G50" s="30">
        <f t="shared" si="38"/>
        <v>79366.849000000002</v>
      </c>
      <c r="H50" s="30">
        <f t="shared" si="2"/>
        <v>89.951536218349375</v>
      </c>
      <c r="I50" s="30">
        <f>K50-E50</f>
        <v>-220229.5</v>
      </c>
      <c r="J50" s="30">
        <f t="shared" si="39"/>
        <v>51543.652000000002</v>
      </c>
      <c r="K50" s="31">
        <v>0</v>
      </c>
      <c r="L50" s="31">
        <v>130910.501</v>
      </c>
      <c r="M50" s="32">
        <f t="shared" si="40"/>
        <v>73252.399999999994</v>
      </c>
      <c r="N50" s="32">
        <f t="shared" si="40"/>
        <v>29427.1</v>
      </c>
      <c r="O50" s="32">
        <f t="shared" si="40"/>
        <v>20564.249</v>
      </c>
      <c r="P50" s="32">
        <f t="shared" si="8"/>
        <v>69.882010119923478</v>
      </c>
      <c r="Q50" s="33">
        <f t="shared" si="41"/>
        <v>20951.099999999999</v>
      </c>
      <c r="R50" s="33">
        <f t="shared" si="41"/>
        <v>8729.7999999999993</v>
      </c>
      <c r="S50" s="33">
        <f t="shared" si="41"/>
        <v>9994.2360000000008</v>
      </c>
      <c r="T50" s="34">
        <f t="shared" si="16"/>
        <v>114.48413480263009</v>
      </c>
      <c r="U50" s="24">
        <v>1319.5</v>
      </c>
      <c r="V50" s="174">
        <v>549.9</v>
      </c>
      <c r="W50" s="40">
        <v>189.77099999999999</v>
      </c>
      <c r="X50" s="36">
        <f>W50*100/V50</f>
        <v>34.510092744135299</v>
      </c>
      <c r="Y50" s="24">
        <v>30951.599999999999</v>
      </c>
      <c r="Z50" s="174">
        <v>12896.5</v>
      </c>
      <c r="AA50" s="40">
        <v>5705.643</v>
      </c>
      <c r="AB50" s="36">
        <f t="shared" si="42"/>
        <v>44.241794285271205</v>
      </c>
      <c r="AC50" s="24">
        <v>19631.599999999999</v>
      </c>
      <c r="AD50" s="174">
        <v>8179.9</v>
      </c>
      <c r="AE50" s="40">
        <v>9804.4650000000001</v>
      </c>
      <c r="AF50" s="36">
        <f t="shared" si="43"/>
        <v>119.86045061675571</v>
      </c>
      <c r="AG50" s="35">
        <v>1357</v>
      </c>
      <c r="AH50" s="174">
        <v>565.5</v>
      </c>
      <c r="AI50" s="40">
        <v>628.34</v>
      </c>
      <c r="AJ50" s="36">
        <f>AI50*100/AH50</f>
        <v>111.11229000884174</v>
      </c>
      <c r="AK50" s="29"/>
      <c r="AL50" s="29"/>
      <c r="AM50" s="40"/>
      <c r="AN50" s="36"/>
      <c r="AO50" s="37"/>
      <c r="AP50" s="37"/>
      <c r="AQ50" s="37"/>
      <c r="AR50" s="37"/>
      <c r="AS50" s="37"/>
      <c r="AT50" s="29"/>
      <c r="AU50" s="28">
        <v>137653.1</v>
      </c>
      <c r="AV50" s="42">
        <v>57355.5</v>
      </c>
      <c r="AW50" s="40">
        <v>57355.5</v>
      </c>
      <c r="AX50" s="37">
        <v>8214.4</v>
      </c>
      <c r="AY50" s="40">
        <v>1420.3</v>
      </c>
      <c r="AZ50" s="40">
        <v>1420.3</v>
      </c>
      <c r="BA50" s="38"/>
      <c r="BB50" s="37"/>
      <c r="BC50" s="37"/>
      <c r="BD50" s="37"/>
      <c r="BE50" s="37"/>
      <c r="BF50" s="37"/>
      <c r="BG50" s="32">
        <f t="shared" si="44"/>
        <v>11994.7</v>
      </c>
      <c r="BH50" s="32">
        <f t="shared" si="44"/>
        <v>4997.7</v>
      </c>
      <c r="BI50" s="32">
        <f t="shared" si="44"/>
        <v>2462.71</v>
      </c>
      <c r="BJ50" s="39">
        <f t="shared" si="18"/>
        <v>49.276867358985136</v>
      </c>
      <c r="BK50" s="48">
        <v>10275.700000000001</v>
      </c>
      <c r="BL50" s="51">
        <v>4281.5</v>
      </c>
      <c r="BM50" s="40">
        <v>1696.7</v>
      </c>
      <c r="BN50" s="35"/>
      <c r="BO50" s="40"/>
      <c r="BP50" s="40"/>
      <c r="BQ50" s="35"/>
      <c r="BR50" s="29"/>
      <c r="BS50" s="29"/>
      <c r="BT50" s="29">
        <v>1719</v>
      </c>
      <c r="BU50" s="29">
        <v>716.2</v>
      </c>
      <c r="BV50" s="40">
        <v>766.01</v>
      </c>
      <c r="BW50" s="37"/>
      <c r="BX50" s="37"/>
      <c r="BY50" s="37"/>
      <c r="BZ50" s="24"/>
      <c r="CA50" s="174"/>
      <c r="CB50" s="40"/>
      <c r="CC50" s="24"/>
      <c r="CD50" s="48"/>
      <c r="CE50" s="40"/>
      <c r="CF50" s="24">
        <v>7958</v>
      </c>
      <c r="CG50" s="29">
        <v>2221</v>
      </c>
      <c r="CH50" s="40">
        <v>1771.82</v>
      </c>
      <c r="CI50" s="182"/>
      <c r="CJ50" s="174"/>
      <c r="CK50" s="40"/>
      <c r="CL50" s="29"/>
      <c r="CM50" s="24"/>
      <c r="CN50" s="40"/>
      <c r="CO50" s="29"/>
      <c r="CP50" s="36"/>
      <c r="CQ50" s="40"/>
      <c r="CR50" s="24"/>
      <c r="CS50" s="24"/>
      <c r="CT50" s="40"/>
      <c r="CU50" s="51">
        <v>40</v>
      </c>
      <c r="CV50" s="29">
        <v>16.600000000000001</v>
      </c>
      <c r="CW50" s="40">
        <v>1.5</v>
      </c>
      <c r="CX50" s="40"/>
      <c r="CY50" s="30">
        <f t="shared" si="45"/>
        <v>219119.9</v>
      </c>
      <c r="CZ50" s="30">
        <f t="shared" si="45"/>
        <v>88202.900000000009</v>
      </c>
      <c r="DA50" s="30">
        <f t="shared" si="45"/>
        <v>79340.048999999999</v>
      </c>
      <c r="DB50" s="37"/>
      <c r="DC50" s="37"/>
      <c r="DD50" s="37"/>
      <c r="DE50" s="37">
        <v>1109.5999999999999</v>
      </c>
      <c r="DF50" s="37">
        <v>30</v>
      </c>
      <c r="DG50" s="40">
        <v>26.8</v>
      </c>
      <c r="DH50" s="37"/>
      <c r="DI50" s="37"/>
      <c r="DJ50" s="37"/>
      <c r="DK50" s="37"/>
      <c r="DL50" s="37"/>
      <c r="DM50" s="37"/>
      <c r="DN50" s="37"/>
      <c r="DO50" s="37"/>
      <c r="DP50" s="37"/>
      <c r="DQ50" s="45"/>
      <c r="DR50" s="47"/>
      <c r="DS50" s="35"/>
      <c r="DT50" s="29"/>
      <c r="DU50" s="41">
        <f t="shared" si="19"/>
        <v>1109.5999999999999</v>
      </c>
      <c r="DV50" s="41">
        <f t="shared" si="19"/>
        <v>30</v>
      </c>
      <c r="DW50" s="41">
        <f t="shared" si="19"/>
        <v>26.8</v>
      </c>
      <c r="DX50" s="46"/>
    </row>
    <row r="51" spans="1:128" s="20" customFormat="1" ht="14.25" customHeight="1">
      <c r="A51" s="18">
        <v>40</v>
      </c>
      <c r="B51" s="19" t="s">
        <v>86</v>
      </c>
      <c r="C51" s="29">
        <v>22034.6</v>
      </c>
      <c r="D51" s="29"/>
      <c r="E51" s="30">
        <f>CY51+DU51-DQ51</f>
        <v>128983.3</v>
      </c>
      <c r="F51" s="30">
        <f t="shared" si="37"/>
        <v>50209.1</v>
      </c>
      <c r="G51" s="30">
        <f t="shared" si="38"/>
        <v>49487.826000000001</v>
      </c>
      <c r="H51" s="30">
        <f t="shared" si="2"/>
        <v>98.563459611903028</v>
      </c>
      <c r="I51" s="30">
        <f>K51-E51</f>
        <v>-128983.3</v>
      </c>
      <c r="J51" s="30">
        <f t="shared" si="39"/>
        <v>81422.675000000003</v>
      </c>
      <c r="K51" s="31">
        <v>0</v>
      </c>
      <c r="L51" s="31">
        <v>130910.501</v>
      </c>
      <c r="M51" s="32">
        <f t="shared" si="40"/>
        <v>29107.7</v>
      </c>
      <c r="N51" s="32">
        <f t="shared" si="40"/>
        <v>9204.5</v>
      </c>
      <c r="O51" s="32">
        <f t="shared" si="40"/>
        <v>8483.0259999999998</v>
      </c>
      <c r="P51" s="32">
        <f t="shared" si="8"/>
        <v>92.161725243087616</v>
      </c>
      <c r="Q51" s="33">
        <f t="shared" si="41"/>
        <v>16534.2</v>
      </c>
      <c r="R51" s="33">
        <f t="shared" si="41"/>
        <v>6361.3</v>
      </c>
      <c r="S51" s="33">
        <f t="shared" si="41"/>
        <v>5508.7710000000006</v>
      </c>
      <c r="T51" s="34">
        <f t="shared" si="16"/>
        <v>86.598195337431036</v>
      </c>
      <c r="U51" s="24">
        <v>466</v>
      </c>
      <c r="V51" s="174">
        <v>166.6</v>
      </c>
      <c r="W51" s="40">
        <v>1439.7460000000001</v>
      </c>
      <c r="X51" s="36">
        <f>W51*100/V51</f>
        <v>864.19327731092449</v>
      </c>
      <c r="Y51" s="24">
        <v>6203</v>
      </c>
      <c r="Z51" s="174">
        <v>2066.6</v>
      </c>
      <c r="AA51" s="40">
        <v>2546.2550000000001</v>
      </c>
      <c r="AB51" s="36">
        <f t="shared" si="42"/>
        <v>123.20986160843898</v>
      </c>
      <c r="AC51" s="24">
        <v>16068.2</v>
      </c>
      <c r="AD51" s="174">
        <v>6194.7</v>
      </c>
      <c r="AE51" s="40">
        <v>4069.0250000000001</v>
      </c>
      <c r="AF51" s="36">
        <f t="shared" si="43"/>
        <v>65.685586065507607</v>
      </c>
      <c r="AG51" s="35">
        <v>398</v>
      </c>
      <c r="AH51" s="174">
        <v>36.6</v>
      </c>
      <c r="AI51" s="40">
        <v>130.5</v>
      </c>
      <c r="AJ51" s="36">
        <f t="shared" ref="AJ51" si="46">AI51*100/AH51</f>
        <v>356.55737704918033</v>
      </c>
      <c r="AK51" s="29"/>
      <c r="AL51" s="29"/>
      <c r="AM51" s="40"/>
      <c r="AN51" s="36"/>
      <c r="AO51" s="29"/>
      <c r="AP51" s="29"/>
      <c r="AQ51" s="29"/>
      <c r="AR51" s="29"/>
      <c r="AS51" s="29"/>
      <c r="AT51" s="29"/>
      <c r="AU51" s="28">
        <v>94031.1</v>
      </c>
      <c r="AV51" s="42">
        <v>39179.599999999999</v>
      </c>
      <c r="AW51" s="40">
        <v>39179.800000000003</v>
      </c>
      <c r="AX51" s="29">
        <v>5844.5</v>
      </c>
      <c r="AY51" s="40">
        <v>1825</v>
      </c>
      <c r="AZ51" s="40">
        <v>1825</v>
      </c>
      <c r="BA51" s="38"/>
      <c r="BB51" s="29"/>
      <c r="BC51" s="29"/>
      <c r="BD51" s="37"/>
      <c r="BE51" s="37"/>
      <c r="BF51" s="29"/>
      <c r="BG51" s="32">
        <f t="shared" si="44"/>
        <v>2242.5</v>
      </c>
      <c r="BH51" s="32">
        <f t="shared" si="44"/>
        <v>416.79999999999995</v>
      </c>
      <c r="BI51" s="32">
        <f t="shared" si="44"/>
        <v>297.5</v>
      </c>
      <c r="BJ51" s="39">
        <f t="shared" si="18"/>
        <v>71.377159309021124</v>
      </c>
      <c r="BK51" s="48">
        <v>2002.5</v>
      </c>
      <c r="BL51" s="51">
        <v>333.4</v>
      </c>
      <c r="BM51" s="40">
        <v>297.5</v>
      </c>
      <c r="BN51" s="35"/>
      <c r="BO51" s="40"/>
      <c r="BP51" s="40"/>
      <c r="BQ51" s="35"/>
      <c r="BR51" s="29"/>
      <c r="BS51" s="29"/>
      <c r="BT51" s="29">
        <v>240</v>
      </c>
      <c r="BU51" s="29">
        <v>83.4</v>
      </c>
      <c r="BV51" s="40">
        <v>0</v>
      </c>
      <c r="BW51" s="37"/>
      <c r="BX51" s="29"/>
      <c r="BY51" s="29"/>
      <c r="BZ51" s="29"/>
      <c r="CA51" s="174"/>
      <c r="CB51" s="40"/>
      <c r="CC51" s="24"/>
      <c r="CD51" s="48"/>
      <c r="CE51" s="40"/>
      <c r="CF51" s="24">
        <v>3690</v>
      </c>
      <c r="CG51" s="29">
        <v>300</v>
      </c>
      <c r="CH51" s="40">
        <v>0</v>
      </c>
      <c r="CI51" s="36"/>
      <c r="CJ51" s="174"/>
      <c r="CK51" s="40"/>
      <c r="CL51" s="29"/>
      <c r="CM51" s="29"/>
      <c r="CN51" s="40"/>
      <c r="CO51" s="29">
        <v>30</v>
      </c>
      <c r="CP51" s="36">
        <v>16.600000000000001</v>
      </c>
      <c r="CQ51" s="40">
        <v>0</v>
      </c>
      <c r="CR51" s="24"/>
      <c r="CS51" s="24"/>
      <c r="CT51" s="40"/>
      <c r="CU51" s="51">
        <v>10</v>
      </c>
      <c r="CV51" s="29">
        <v>6.6</v>
      </c>
      <c r="CW51" s="40">
        <v>0</v>
      </c>
      <c r="CX51" s="40"/>
      <c r="CY51" s="30">
        <f t="shared" si="45"/>
        <v>128983.3</v>
      </c>
      <c r="CZ51" s="30">
        <f t="shared" si="45"/>
        <v>50209.1</v>
      </c>
      <c r="DA51" s="30">
        <f t="shared" si="45"/>
        <v>49487.826000000001</v>
      </c>
      <c r="DB51" s="29"/>
      <c r="DC51" s="29"/>
      <c r="DD51" s="29"/>
      <c r="DE51" s="29"/>
      <c r="DF51" s="29"/>
      <c r="DG51" s="40"/>
      <c r="DH51" s="29"/>
      <c r="DI51" s="29"/>
      <c r="DJ51" s="29"/>
      <c r="DK51" s="29"/>
      <c r="DL51" s="29"/>
      <c r="DM51" s="29"/>
      <c r="DN51" s="29"/>
      <c r="DO51" s="29"/>
      <c r="DP51" s="29"/>
      <c r="DQ51" s="45"/>
      <c r="DR51" s="45"/>
      <c r="DS51" s="35"/>
      <c r="DT51" s="29"/>
      <c r="DU51" s="41">
        <f t="shared" si="19"/>
        <v>0</v>
      </c>
      <c r="DV51" s="41">
        <f t="shared" si="19"/>
        <v>0</v>
      </c>
      <c r="DW51" s="41">
        <f t="shared" si="19"/>
        <v>0</v>
      </c>
      <c r="DX51" s="46"/>
    </row>
    <row r="52" spans="1:128" s="23" customFormat="1" ht="19.5" customHeight="1">
      <c r="A52" s="123" t="s">
        <v>87</v>
      </c>
      <c r="B52" s="124"/>
      <c r="C52" s="52">
        <f>SUM(C12:C51)</f>
        <v>212994.10000000003</v>
      </c>
      <c r="D52" s="52">
        <f t="shared" ref="D52:G52" si="47">SUM(D12:D51)</f>
        <v>619</v>
      </c>
      <c r="E52" s="52">
        <f t="shared" si="47"/>
        <v>3432310.2999999993</v>
      </c>
      <c r="F52" s="52">
        <f t="shared" si="47"/>
        <v>1412303.7999999996</v>
      </c>
      <c r="G52" s="52">
        <f t="shared" si="47"/>
        <v>1362497.7949999999</v>
      </c>
      <c r="H52" s="53">
        <f t="shared" si="2"/>
        <v>96.47342129929838</v>
      </c>
      <c r="I52" s="52" t="e">
        <f>SUM(I12:I51)-#REF!-#REF!</f>
        <v>#REF!</v>
      </c>
      <c r="J52" s="52" t="e">
        <f>SUM(J12:J51)-#REF!-#REF!</f>
        <v>#REF!</v>
      </c>
      <c r="K52" s="52" t="e">
        <f>SUM(K12:K51)-#REF!-#REF!</f>
        <v>#REF!</v>
      </c>
      <c r="L52" s="52" t="e">
        <f>SUM(L12:L51)-#REF!-#REF!</f>
        <v>#REF!</v>
      </c>
      <c r="M52" s="52">
        <f t="shared" ref="M52" si="48">SUM(M12:M51)</f>
        <v>918497.7</v>
      </c>
      <c r="N52" s="52">
        <f t="shared" ref="N52" si="49">SUM(N12:N51)</f>
        <v>337316.89999999991</v>
      </c>
      <c r="O52" s="52">
        <f t="shared" ref="O52" si="50">SUM(O12:O51)</f>
        <v>289778.89100000006</v>
      </c>
      <c r="P52" s="53">
        <f t="shared" ref="P52" si="51">O52/N52*100</f>
        <v>85.907018296444733</v>
      </c>
      <c r="Q52" s="52">
        <f t="shared" ref="Q52" si="52">SUM(Q12:Q51)</f>
        <v>324090.69999999995</v>
      </c>
      <c r="R52" s="52">
        <f t="shared" ref="R52" si="53">SUM(R12:R51)</f>
        <v>126203.20000000004</v>
      </c>
      <c r="S52" s="52">
        <f t="shared" ref="S52" si="54">SUM(S12:S51)</f>
        <v>115112.7537</v>
      </c>
      <c r="T52" s="53">
        <f t="shared" si="16"/>
        <v>91.212230513964755</v>
      </c>
      <c r="U52" s="52">
        <f t="shared" ref="U52" si="55">SUM(U12:U51)</f>
        <v>40601.700000000012</v>
      </c>
      <c r="V52" s="52">
        <f t="shared" ref="V52" si="56">SUM(V12:V51)</f>
        <v>16402.400000000001</v>
      </c>
      <c r="W52" s="52">
        <f t="shared" ref="W52" si="57">SUM(W12:W51)</f>
        <v>14951.708999999999</v>
      </c>
      <c r="X52" s="53">
        <f t="shared" ref="X52" si="58">W52/V52*100</f>
        <v>91.155617470614033</v>
      </c>
      <c r="Y52" s="52">
        <f t="shared" ref="Y52" si="59">SUM(Y12:Y51)</f>
        <v>185573.80000000002</v>
      </c>
      <c r="Z52" s="52">
        <f t="shared" ref="Z52" si="60">SUM(Z12:Z51)</f>
        <v>75854.800000000017</v>
      </c>
      <c r="AA52" s="52">
        <f t="shared" ref="AA52" si="61">SUM(AA12:AA51)</f>
        <v>61228.404999999992</v>
      </c>
      <c r="AB52" s="53">
        <f t="shared" ref="AB52" si="62">AA52/Z52*100</f>
        <v>80.717904470119194</v>
      </c>
      <c r="AC52" s="52">
        <f t="shared" ref="AC52" si="63">SUM(AC12:AC51)</f>
        <v>283489</v>
      </c>
      <c r="AD52" s="52">
        <f t="shared" ref="AD52" si="64">SUM(AD12:AD51)</f>
        <v>109800.80000000002</v>
      </c>
      <c r="AE52" s="52">
        <f t="shared" ref="AE52" si="65">SUM(AE12:AE51)</f>
        <v>100161.04469999998</v>
      </c>
      <c r="AF52" s="53">
        <f t="shared" ref="AF52" si="66">AE52/AD52*100</f>
        <v>91.220687554189013</v>
      </c>
      <c r="AG52" s="52">
        <f t="shared" ref="AG52" si="67">SUM(AG12:AG51)</f>
        <v>43755.9</v>
      </c>
      <c r="AH52" s="52">
        <f t="shared" ref="AH52" si="68">SUM(AH12:AH51)</f>
        <v>17045.7</v>
      </c>
      <c r="AI52" s="52">
        <f t="shared" ref="AI52" si="69">SUM(AI12:AI51)</f>
        <v>14266.829</v>
      </c>
      <c r="AJ52" s="53">
        <f t="shared" ref="AJ52" si="70">AI52/AH52*100</f>
        <v>83.697524888974925</v>
      </c>
      <c r="AK52" s="52">
        <f t="shared" ref="AK52" si="71">SUM(AK12:AK51)</f>
        <v>22200</v>
      </c>
      <c r="AL52" s="52">
        <f t="shared" ref="AL52" si="72">SUM(AL12:AL51)</f>
        <v>8782.9000000000015</v>
      </c>
      <c r="AM52" s="52">
        <f t="shared" ref="AM52" si="73">SUM(AM12:AM51)</f>
        <v>7631.8099999999995</v>
      </c>
      <c r="AN52" s="53">
        <f t="shared" ref="AN52" si="74">AM52/AL52*100</f>
        <v>86.893964408111188</v>
      </c>
      <c r="AO52" s="52">
        <f t="shared" ref="AO52" si="75">SUM(AO12:AO51)</f>
        <v>0</v>
      </c>
      <c r="AP52" s="52">
        <f t="shared" ref="AP52" si="76">SUM(AP12:AP51)</f>
        <v>0</v>
      </c>
      <c r="AQ52" s="52">
        <f t="shared" ref="AQ52" si="77">SUM(AQ12:AQ51)</f>
        <v>0</v>
      </c>
      <c r="AR52" s="52">
        <f t="shared" ref="AR52" si="78">SUM(AR12:AR51)</f>
        <v>0</v>
      </c>
      <c r="AS52" s="52">
        <f t="shared" ref="AS52" si="79">SUM(AS12:AS51)</f>
        <v>0</v>
      </c>
      <c r="AT52" s="52">
        <f t="shared" ref="AT52" si="80">SUM(AT12:AT51)</f>
        <v>0</v>
      </c>
      <c r="AU52" s="52">
        <f t="shared" ref="AU52" si="81">SUM(AU12:AU51)</f>
        <v>2349779.8000000003</v>
      </c>
      <c r="AV52" s="52">
        <f t="shared" ref="AV52" si="82">SUM(AV12:AV51)</f>
        <v>979075.00000000012</v>
      </c>
      <c r="AW52" s="52">
        <f t="shared" ref="AW52" si="83">SUM(AW12:AW51)</f>
        <v>979075.40000000014</v>
      </c>
      <c r="AX52" s="52">
        <f t="shared" ref="AX52" si="84">SUM(AX12:AX51)</f>
        <v>65815.700000000012</v>
      </c>
      <c r="AY52" s="52">
        <f t="shared" ref="AY52" si="85">SUM(AY12:AY51)</f>
        <v>22227.899999999998</v>
      </c>
      <c r="AZ52" s="52">
        <f t="shared" ref="AZ52" si="86">SUM(AZ12:AZ51)</f>
        <v>22237.899999999998</v>
      </c>
      <c r="BA52" s="52">
        <f t="shared" ref="BA52" si="87">SUM(BA12:BA51)</f>
        <v>0</v>
      </c>
      <c r="BB52" s="52">
        <f t="shared" ref="BB52" si="88">SUM(BB12:BB51)</f>
        <v>0</v>
      </c>
      <c r="BC52" s="52">
        <f t="shared" ref="BC52" si="89">SUM(BC12:BC51)</f>
        <v>0</v>
      </c>
      <c r="BD52" s="52">
        <f t="shared" ref="BD52" si="90">SUM(BD12:BD51)</f>
        <v>0</v>
      </c>
      <c r="BE52" s="52">
        <f t="shared" ref="BE52" si="91">SUM(BE12:BE51)</f>
        <v>0</v>
      </c>
      <c r="BF52" s="52">
        <f t="shared" ref="BF52" si="92">SUM(BF12:BF51)</f>
        <v>0</v>
      </c>
      <c r="BG52" s="52">
        <f t="shared" ref="BG52" si="93">SUM(BG12:BG51)</f>
        <v>107703.89999999998</v>
      </c>
      <c r="BH52" s="52">
        <f t="shared" ref="BH52" si="94">SUM(BH12:BH51)</f>
        <v>40329.200000000004</v>
      </c>
      <c r="BI52" s="52">
        <f t="shared" ref="BI52" si="95">SUM(BI12:BI51)</f>
        <v>28008.958200000001</v>
      </c>
      <c r="BJ52" s="53">
        <f t="shared" si="18"/>
        <v>69.450815290161955</v>
      </c>
      <c r="BK52" s="52">
        <f t="shared" ref="BK52" si="96">SUM(BK12:BK51)</f>
        <v>66695.5</v>
      </c>
      <c r="BL52" s="52">
        <f t="shared" ref="BL52" si="97">SUM(BL12:BL51)</f>
        <v>23948.000000000004</v>
      </c>
      <c r="BM52" s="52">
        <f t="shared" ref="BM52" si="98">SUM(BM12:BM51)</f>
        <v>17308.508000000002</v>
      </c>
      <c r="BN52" s="52">
        <f t="shared" ref="BN52" si="99">SUM(BN12:BN51)</f>
        <v>0</v>
      </c>
      <c r="BO52" s="52">
        <f t="shared" ref="BO52" si="100">SUM(BO12:BO51)</f>
        <v>0</v>
      </c>
      <c r="BP52" s="52">
        <f t="shared" ref="BP52" si="101">SUM(BP12:BP51)</f>
        <v>0</v>
      </c>
      <c r="BQ52" s="52">
        <f t="shared" ref="BQ52" si="102">SUM(BQ12:BQ51)</f>
        <v>14221.9</v>
      </c>
      <c r="BR52" s="52">
        <f t="shared" ref="BR52" si="103">SUM(BR12:BR51)</f>
        <v>5925</v>
      </c>
      <c r="BS52" s="52">
        <f t="shared" ref="BS52" si="104">SUM(BS12:BS51)</f>
        <v>2461.1</v>
      </c>
      <c r="BT52" s="52">
        <f t="shared" ref="BT52" si="105">SUM(BT12:BT51)</f>
        <v>26786.500000000004</v>
      </c>
      <c r="BU52" s="52">
        <f t="shared" ref="BU52" si="106">SUM(BU12:BU51)</f>
        <v>10456.200000000001</v>
      </c>
      <c r="BV52" s="52">
        <f t="shared" ref="BV52" si="107">SUM(BV12:BV51)</f>
        <v>8239.3501999999989</v>
      </c>
      <c r="BW52" s="52">
        <f t="shared" ref="BW52" si="108">SUM(BW12:BW51)</f>
        <v>0</v>
      </c>
      <c r="BX52" s="52">
        <f t="shared" ref="BX52" si="109">SUM(BX12:BX51)</f>
        <v>0</v>
      </c>
      <c r="BY52" s="52">
        <f t="shared" ref="BY52" si="110">SUM(BY12:BY51)</f>
        <v>0</v>
      </c>
      <c r="BZ52" s="52">
        <f t="shared" ref="BZ52" si="111">SUM(BZ12:BZ51)</f>
        <v>21444.6</v>
      </c>
      <c r="CA52" s="52">
        <f t="shared" ref="CA52" si="112">SUM(CA12:CA51)</f>
        <v>8346.6</v>
      </c>
      <c r="CB52" s="52">
        <f t="shared" ref="CB52" si="113">SUM(CB12:CB51)</f>
        <v>6071.38</v>
      </c>
      <c r="CC52" s="52">
        <f t="shared" ref="CC52" si="114">SUM(CC12:CC51)</f>
        <v>860</v>
      </c>
      <c r="CD52" s="52">
        <f t="shared" ref="CD52" si="115">SUM(CD12:CD51)</f>
        <v>71.7</v>
      </c>
      <c r="CE52" s="52">
        <f t="shared" ref="CE52" si="116">SUM(CE12:CE51)</f>
        <v>296.2</v>
      </c>
      <c r="CF52" s="52">
        <f t="shared" ref="CF52" si="117">SUM(CF12:CF51)</f>
        <v>215220.6</v>
      </c>
      <c r="CG52" s="52">
        <f t="shared" ref="CG52" si="118">SUM(CG12:CG51)</f>
        <v>61865.30000000001</v>
      </c>
      <c r="CH52" s="52">
        <f t="shared" ref="CH52" si="119">SUM(CH12:CH51)</f>
        <v>58022.502099999991</v>
      </c>
      <c r="CI52" s="52">
        <f t="shared" ref="CI52" si="120">SUM(CI12:CI51)</f>
        <v>66100</v>
      </c>
      <c r="CJ52" s="52">
        <f t="shared" ref="CJ52" si="121">SUM(CJ12:CJ51)</f>
        <v>29743.4</v>
      </c>
      <c r="CK52" s="52">
        <f t="shared" ref="CK52" si="122">SUM(CK12:CK51)</f>
        <v>22792.304099999998</v>
      </c>
      <c r="CL52" s="52">
        <f t="shared" ref="CL52" si="123">SUM(CL12:CL51)</f>
        <v>5000</v>
      </c>
      <c r="CM52" s="52">
        <f t="shared" ref="CM52" si="124">SUM(CM12:CM51)</f>
        <v>1572.1999999999998</v>
      </c>
      <c r="CN52" s="52">
        <f t="shared" ref="CN52" si="125">SUM(CN12:CN51)</f>
        <v>588.01300000000003</v>
      </c>
      <c r="CO52" s="52">
        <f t="shared" ref="CO52" si="126">SUM(CO12:CO51)</f>
        <v>1530</v>
      </c>
      <c r="CP52" s="52">
        <f t="shared" ref="CP52" si="127">SUM(CP12:CP51)</f>
        <v>549.80000000000007</v>
      </c>
      <c r="CQ52" s="52">
        <f t="shared" ref="CQ52" si="128">SUM(CQ12:CQ51)</f>
        <v>71.599999999999994</v>
      </c>
      <c r="CR52" s="52">
        <f t="shared" ref="CR52" si="129">SUM(CR12:CR51)</f>
        <v>18662.900000000001</v>
      </c>
      <c r="CS52" s="52">
        <f t="shared" ref="CS52" si="130">SUM(CS12:CS51)</f>
        <v>8307.4</v>
      </c>
      <c r="CT52" s="52">
        <f t="shared" ref="CT52" si="131">SUM(CT12:CT51)</f>
        <v>8307.4239999999991</v>
      </c>
      <c r="CU52" s="52">
        <f t="shared" ref="CU52" si="132">SUM(CU12:CU51)</f>
        <v>12562.8</v>
      </c>
      <c r="CV52" s="52">
        <f t="shared" ref="CV52" si="133">SUM(CV12:CV51)</f>
        <v>5042.1000000000004</v>
      </c>
      <c r="CW52" s="52">
        <f t="shared" ref="CW52" si="134">SUM(CW12:CW51)</f>
        <v>4551.8200000000006</v>
      </c>
      <c r="CX52" s="52">
        <f t="shared" ref="CX52" si="135">SUM(CX12:CX51)</f>
        <v>0</v>
      </c>
      <c r="CY52" s="52">
        <f t="shared" ref="CY52" si="136">SUM(CY12:CY51)</f>
        <v>3374200.6999999993</v>
      </c>
      <c r="CZ52" s="52">
        <f t="shared" ref="CZ52" si="137">SUM(CZ12:CZ51)</f>
        <v>1355273.7999999998</v>
      </c>
      <c r="DA52" s="52">
        <f t="shared" ref="DA52" si="138">SUM(DA12:DA51)</f>
        <v>1305470.9950000001</v>
      </c>
      <c r="DB52" s="52">
        <f t="shared" ref="DB52" si="139">SUM(DB12:DB51)</f>
        <v>0</v>
      </c>
      <c r="DC52" s="52">
        <f t="shared" ref="DC52" si="140">SUM(DC12:DC51)</f>
        <v>0</v>
      </c>
      <c r="DD52" s="52">
        <f t="shared" ref="DD52" si="141">SUM(DD12:DD51)</f>
        <v>0</v>
      </c>
      <c r="DE52" s="52">
        <f t="shared" ref="DE52" si="142">SUM(DE12:DE51)</f>
        <v>5109.6000000000004</v>
      </c>
      <c r="DF52" s="52">
        <f t="shared" ref="DF52" si="143">SUM(DF12:DF51)</f>
        <v>4030</v>
      </c>
      <c r="DG52" s="52">
        <f t="shared" ref="DG52" si="144">SUM(DG12:DG51)</f>
        <v>4026.8</v>
      </c>
      <c r="DH52" s="52">
        <f t="shared" ref="DH52" si="145">SUM(DH12:DH51)</f>
        <v>0</v>
      </c>
      <c r="DI52" s="52">
        <f t="shared" ref="DI52" si="146">SUM(DI12:DI51)</f>
        <v>0</v>
      </c>
      <c r="DJ52" s="52">
        <f t="shared" ref="DJ52" si="147">SUM(DJ12:DJ51)</f>
        <v>0</v>
      </c>
      <c r="DK52" s="52">
        <f t="shared" ref="DK52" si="148">SUM(DK12:DK51)</f>
        <v>53000</v>
      </c>
      <c r="DL52" s="52">
        <f t="shared" ref="DL52" si="149">SUM(DL12:DL51)</f>
        <v>53000</v>
      </c>
      <c r="DM52" s="52">
        <f t="shared" ref="DM52" si="150">SUM(DM12:DM51)</f>
        <v>53000</v>
      </c>
      <c r="DN52" s="52">
        <f t="shared" ref="DN52" si="151">SUM(DN12:DN51)</f>
        <v>0</v>
      </c>
      <c r="DO52" s="52">
        <f t="shared" ref="DO52" si="152">SUM(DO12:DO51)</f>
        <v>0</v>
      </c>
      <c r="DP52" s="52">
        <f t="shared" ref="DP52" si="153">SUM(DP12:DP51)</f>
        <v>0</v>
      </c>
      <c r="DQ52" s="52">
        <f t="shared" ref="DQ52" si="154">SUM(DQ12:DQ51)</f>
        <v>0</v>
      </c>
      <c r="DR52" s="52">
        <f t="shared" ref="DR52" si="155">SUM(DR12:DR51)</f>
        <v>0</v>
      </c>
      <c r="DS52" s="52">
        <f t="shared" ref="DS52" si="156">SUM(DS12:DS51)</f>
        <v>0</v>
      </c>
      <c r="DT52" s="52">
        <f t="shared" ref="DT52" si="157">SUM(DT12:DT51)</f>
        <v>0</v>
      </c>
      <c r="DU52" s="52">
        <f t="shared" ref="DU52" si="158">SUM(DU12:DU51)</f>
        <v>58109.599999999999</v>
      </c>
      <c r="DV52" s="52">
        <f t="shared" ref="DV52" si="159">SUM(DV12:DV51)</f>
        <v>57030</v>
      </c>
      <c r="DW52" s="52">
        <f t="shared" ref="DW52" si="160">SUM(DW12:DW51)</f>
        <v>57026.8</v>
      </c>
      <c r="DX52" s="54"/>
    </row>
    <row r="53" spans="1:128" ht="13.5">
      <c r="A53" s="15"/>
      <c r="B53" s="15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4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</row>
    <row r="54" spans="1:128" ht="13.5">
      <c r="A54" s="15"/>
      <c r="B54" s="1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4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</row>
    <row r="55" spans="1:128" ht="13.5">
      <c r="A55" s="15"/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</row>
    <row r="56" spans="1:128" ht="13.5">
      <c r="A56" s="15"/>
      <c r="B56" s="1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4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</row>
    <row r="57" spans="1:128" ht="13.5">
      <c r="A57" s="15"/>
      <c r="B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4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</row>
    <row r="58" spans="1:128" ht="13.5">
      <c r="A58" s="15"/>
      <c r="B58" s="15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4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</row>
    <row r="59" spans="1:128" ht="13.5">
      <c r="A59" s="15"/>
      <c r="B59" s="1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4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</row>
    <row r="60" spans="1:128" ht="13.5">
      <c r="A60" s="15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4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</row>
    <row r="61" spans="1:128" ht="13.5">
      <c r="A61" s="15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4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4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</row>
    <row r="62" spans="1:128" ht="13.5">
      <c r="A62" s="15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4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</row>
    <row r="63" spans="1:128" ht="13.5">
      <c r="A63" s="15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4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</row>
    <row r="64" spans="1:128" ht="13.5">
      <c r="A64" s="15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4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</row>
    <row r="65" spans="1:127" ht="13.5">
      <c r="A65" s="15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4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</row>
    <row r="66" spans="1:127" ht="13.5">
      <c r="A66" s="15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4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</row>
    <row r="67" spans="1:127" ht="13.5">
      <c r="A67" s="15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4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</row>
    <row r="68" spans="1:127" ht="13.5">
      <c r="A68" s="15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4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4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</row>
    <row r="69" spans="1:127" ht="13.5">
      <c r="A69" s="15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4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4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</row>
    <row r="70" spans="1:127" ht="13.5">
      <c r="A70" s="15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4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</row>
    <row r="71" spans="1:127" ht="13.5">
      <c r="A71" s="15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4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4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</row>
    <row r="72" spans="1:127" ht="13.5">
      <c r="A72" s="15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4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</row>
    <row r="73" spans="1:127" ht="13.5">
      <c r="A73" s="15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4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</row>
    <row r="74" spans="1:127" ht="13.5">
      <c r="A74" s="15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4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</row>
    <row r="75" spans="1:127" ht="13.5">
      <c r="A75" s="15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4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</row>
    <row r="76" spans="1:127" ht="13.5">
      <c r="A76" s="15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4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4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</row>
    <row r="77" spans="1:127" ht="13.5">
      <c r="A77" s="15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4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</row>
    <row r="78" spans="1:127" ht="13.5">
      <c r="A78" s="15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4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</row>
    <row r="79" spans="1:127" ht="13.5">
      <c r="A79" s="15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4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4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</row>
    <row r="80" spans="1:127" ht="13.5">
      <c r="A80" s="15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4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4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</row>
    <row r="81" spans="1:127" ht="13.5">
      <c r="A81" s="15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4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4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</row>
    <row r="82" spans="1:127" ht="13.5">
      <c r="A82" s="15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4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</row>
    <row r="83" spans="1:127" ht="13.5">
      <c r="A83" s="15"/>
      <c r="B83" s="15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4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</row>
    <row r="84" spans="1:127" ht="13.5">
      <c r="A84" s="15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4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</row>
    <row r="85" spans="1:127" ht="13.5">
      <c r="A85" s="15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4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</row>
    <row r="86" spans="1:127" ht="13.5">
      <c r="A86" s="15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4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</row>
    <row r="87" spans="1:127" ht="13.5">
      <c r="A87" s="15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4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</row>
    <row r="88" spans="1:127" ht="13.5">
      <c r="A88" s="15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4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</row>
    <row r="89" spans="1:127" ht="13.5">
      <c r="A89" s="15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4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</row>
    <row r="90" spans="1:127" ht="13.5">
      <c r="A90" s="15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4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</row>
    <row r="91" spans="1:127" ht="13.5">
      <c r="A91" s="15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4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</row>
    <row r="92" spans="1:127" ht="13.5">
      <c r="A92" s="15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4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4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</row>
    <row r="93" spans="1:127" ht="13.5">
      <c r="A93" s="15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4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</row>
    <row r="94" spans="1:127" ht="13.5">
      <c r="A94" s="15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4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</row>
    <row r="95" spans="1:127" ht="13.5">
      <c r="A95" s="15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4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</row>
    <row r="96" spans="1:127" ht="13.5">
      <c r="A96" s="15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4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4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</row>
    <row r="97" spans="1:127" ht="13.5">
      <c r="A97" s="15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4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</row>
    <row r="98" spans="1:127" ht="13.5">
      <c r="A98" s="15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4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</row>
    <row r="99" spans="1:127" ht="13.5">
      <c r="A99" s="15"/>
      <c r="B99" s="15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4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</row>
    <row r="100" spans="1:127" ht="13.5">
      <c r="A100" s="15"/>
      <c r="B100" s="15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4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</row>
    <row r="101" spans="1:127" ht="13.5">
      <c r="A101" s="15"/>
      <c r="B101" s="15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4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</row>
    <row r="102" spans="1:127" ht="13.5">
      <c r="A102" s="15"/>
      <c r="B102" s="15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4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</row>
    <row r="103" spans="1:127" ht="13.5">
      <c r="A103" s="15"/>
      <c r="B103" s="15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4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</row>
    <row r="104" spans="1:127" ht="13.5">
      <c r="A104" s="15"/>
      <c r="B104" s="15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4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</row>
    <row r="105" spans="1:127" ht="13.5">
      <c r="A105" s="15"/>
      <c r="B105" s="15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4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</row>
    <row r="106" spans="1:127" ht="13.5">
      <c r="A106" s="15"/>
      <c r="B106" s="15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4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</row>
    <row r="107" spans="1:127" ht="13.5">
      <c r="A107" s="15"/>
      <c r="B107" s="15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4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</row>
    <row r="108" spans="1:127" ht="13.5">
      <c r="A108" s="15"/>
      <c r="B108" s="15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4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</row>
    <row r="109" spans="1:127" ht="13.5">
      <c r="A109" s="15"/>
      <c r="B109" s="15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4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</row>
    <row r="110" spans="1:127" ht="13.5">
      <c r="A110" s="15"/>
      <c r="B110" s="15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4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</row>
    <row r="111" spans="1:127" ht="13.5">
      <c r="A111" s="15"/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4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</row>
    <row r="112" spans="1:127" ht="13.5">
      <c r="A112" s="15"/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4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</row>
    <row r="113" spans="1:127" ht="13.5">
      <c r="A113" s="15"/>
      <c r="B113" s="15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4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</row>
    <row r="114" spans="1:127" ht="13.5">
      <c r="A114" s="15"/>
      <c r="B114" s="15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4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4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</row>
    <row r="115" spans="1:127" ht="13.5">
      <c r="A115" s="15"/>
      <c r="B115" s="15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4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4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</row>
    <row r="116" spans="1:127" ht="13.5">
      <c r="A116" s="15"/>
      <c r="B116" s="15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4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</row>
    <row r="117" spans="1:127" ht="13.5">
      <c r="A117" s="15"/>
      <c r="B117" s="15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4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</row>
    <row r="118" spans="1:127" ht="13.5">
      <c r="A118" s="15"/>
      <c r="B118" s="15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4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</row>
    <row r="119" spans="1:127" ht="13.5">
      <c r="A119" s="15"/>
      <c r="B119" s="15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4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</row>
    <row r="120" spans="1:127" ht="13.5">
      <c r="A120" s="15"/>
      <c r="B120" s="15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4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</row>
    <row r="121" spans="1:127" ht="13.5">
      <c r="A121" s="15"/>
      <c r="B121" s="15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4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</row>
    <row r="122" spans="1:127" ht="13.5">
      <c r="A122" s="15"/>
      <c r="B122" s="15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4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4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</row>
    <row r="123" spans="1:127" ht="13.5">
      <c r="A123" s="15"/>
      <c r="B123" s="15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4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</row>
    <row r="124" spans="1:127" ht="13.5">
      <c r="A124" s="15"/>
      <c r="B124" s="15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4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4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</row>
    <row r="125" spans="1:127" ht="13.5">
      <c r="A125" s="15"/>
      <c r="B125" s="15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4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4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</row>
    <row r="126" spans="1:127" ht="13.5">
      <c r="A126" s="15"/>
      <c r="B126" s="15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4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4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</row>
    <row r="127" spans="1:127" ht="13.5">
      <c r="A127" s="15"/>
      <c r="B127" s="15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4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4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</row>
    <row r="128" spans="1:127" ht="13.5">
      <c r="A128" s="15"/>
      <c r="B128" s="15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4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</row>
    <row r="129" spans="1:127" ht="13.5">
      <c r="A129" s="15"/>
      <c r="B129" s="15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4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4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</row>
    <row r="130" spans="1:127" ht="13.5">
      <c r="A130" s="15"/>
      <c r="B130" s="15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4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4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</row>
    <row r="131" spans="1:127" ht="13.5">
      <c r="A131" s="15"/>
      <c r="B131" s="15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4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4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</row>
    <row r="132" spans="1:127" ht="13.5">
      <c r="A132" s="15"/>
      <c r="B132" s="15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4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4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</row>
    <row r="133" spans="1:127" ht="13.5">
      <c r="A133" s="15"/>
      <c r="B133" s="15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4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</row>
    <row r="134" spans="1:127" ht="13.5">
      <c r="A134" s="15"/>
      <c r="B134" s="15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4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4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</row>
    <row r="135" spans="1:127" ht="13.5">
      <c r="A135" s="15"/>
      <c r="B135" s="15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4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4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</row>
    <row r="136" spans="1:127" ht="13.5">
      <c r="A136" s="15"/>
      <c r="B136" s="15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4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4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</row>
    <row r="137" spans="1:127" ht="13.5">
      <c r="A137" s="15"/>
      <c r="B137" s="15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4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4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</row>
    <row r="138" spans="1:127" ht="13.5">
      <c r="A138" s="15"/>
      <c r="B138" s="15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4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</row>
    <row r="139" spans="1:127" ht="13.5">
      <c r="A139" s="15"/>
      <c r="B139" s="15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4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4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</row>
    <row r="140" spans="1:127" ht="13.5">
      <c r="A140" s="15"/>
      <c r="B140" s="15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4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4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</row>
    <row r="141" spans="1:127" ht="13.5">
      <c r="A141" s="15"/>
      <c r="B141" s="15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4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4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</row>
    <row r="142" spans="1:127" ht="13.5">
      <c r="A142" s="15"/>
      <c r="B142" s="15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4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4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</row>
    <row r="143" spans="1:127" ht="13.5">
      <c r="A143" s="15"/>
      <c r="B143" s="15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4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</row>
    <row r="144" spans="1:127" ht="13.5">
      <c r="A144" s="15"/>
      <c r="B144" s="15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4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4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</row>
    <row r="145" spans="1:127" ht="13.5">
      <c r="A145" s="15"/>
      <c r="B145" s="15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4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4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</row>
    <row r="146" spans="1:127" ht="13.5">
      <c r="A146" s="15"/>
      <c r="B146" s="15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4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4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</row>
    <row r="147" spans="1:127" ht="13.5">
      <c r="A147" s="15"/>
      <c r="B147" s="15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4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4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</row>
    <row r="148" spans="1:127" ht="13.5">
      <c r="A148" s="15"/>
      <c r="B148" s="15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4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4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</row>
    <row r="149" spans="1:127" ht="13.5">
      <c r="A149" s="15"/>
      <c r="B149" s="15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4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4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</row>
    <row r="150" spans="1:127" ht="13.5">
      <c r="A150" s="15"/>
      <c r="B150" s="15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4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4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</row>
    <row r="151" spans="1:127" ht="13.5">
      <c r="A151" s="15"/>
      <c r="B151" s="15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4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4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</row>
    <row r="152" spans="1:127" ht="13.5">
      <c r="A152" s="15"/>
      <c r="B152" s="15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4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4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</row>
    <row r="153" spans="1:127" ht="13.5">
      <c r="A153" s="15"/>
      <c r="B153" s="15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4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4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</row>
    <row r="154" spans="1:127" ht="13.5">
      <c r="A154" s="15"/>
      <c r="B154" s="15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4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4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</row>
    <row r="155" spans="1:127" ht="13.5">
      <c r="A155" s="15"/>
      <c r="B155" s="15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4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4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</row>
    <row r="156" spans="1:127" ht="13.5">
      <c r="A156" s="15"/>
      <c r="B156" s="15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4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4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</row>
    <row r="157" spans="1:127" ht="13.5">
      <c r="A157" s="15"/>
      <c r="B157" s="15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4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4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</row>
    <row r="158" spans="1:127" ht="13.5">
      <c r="A158" s="15"/>
      <c r="B158" s="15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4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4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</row>
    <row r="159" spans="1:127" ht="13.5">
      <c r="A159" s="15"/>
      <c r="B159" s="15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4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4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</row>
    <row r="160" spans="1:127" ht="13.5">
      <c r="A160" s="15"/>
      <c r="B160" s="15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4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4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</row>
    <row r="161" spans="1:127" ht="13.5">
      <c r="A161" s="15"/>
      <c r="B161" s="15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4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4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</row>
    <row r="162" spans="1:127" ht="13.5">
      <c r="A162" s="15"/>
      <c r="B162" s="15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4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4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</row>
    <row r="163" spans="1:127" ht="13.5">
      <c r="A163" s="15"/>
      <c r="B163" s="15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4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4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</row>
    <row r="164" spans="1:127" ht="13.5">
      <c r="A164" s="15"/>
      <c r="B164" s="15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4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4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</row>
    <row r="165" spans="1:127" ht="13.5">
      <c r="A165" s="15"/>
      <c r="B165" s="15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4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4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</row>
    <row r="166" spans="1:127" ht="13.5">
      <c r="A166" s="15"/>
      <c r="B166" s="15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4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4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</row>
    <row r="167" spans="1:127" ht="13.5">
      <c r="A167" s="15"/>
      <c r="B167" s="15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4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4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</row>
    <row r="168" spans="1:127" ht="13.5">
      <c r="A168" s="15"/>
      <c r="B168" s="15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4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4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</row>
    <row r="169" spans="1:127" ht="13.5">
      <c r="A169" s="15"/>
      <c r="B169" s="15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4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4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</row>
    <row r="170" spans="1:127" ht="13.5">
      <c r="A170" s="15"/>
      <c r="B170" s="15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4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4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</row>
    <row r="171" spans="1:127" ht="13.5">
      <c r="A171" s="15"/>
      <c r="B171" s="15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4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4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</row>
    <row r="172" spans="1:127" ht="13.5">
      <c r="A172" s="15"/>
      <c r="B172" s="15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4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4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</row>
    <row r="173" spans="1:127" ht="13.5">
      <c r="A173" s="15"/>
      <c r="B173" s="15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4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4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</row>
    <row r="174" spans="1:127" ht="13.5">
      <c r="A174" s="15"/>
      <c r="B174" s="15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4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4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</row>
    <row r="175" spans="1:127" ht="13.5">
      <c r="A175" s="15"/>
      <c r="B175" s="15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4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4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</row>
    <row r="176" spans="1:127" ht="13.5">
      <c r="A176" s="15"/>
      <c r="B176" s="15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4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4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</row>
    <row r="177" spans="1:127" ht="13.5">
      <c r="A177" s="15"/>
      <c r="B177" s="15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4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4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</row>
    <row r="178" spans="1:127" ht="13.5">
      <c r="A178" s="15"/>
      <c r="B178" s="15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4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4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</row>
    <row r="179" spans="1:127" ht="13.5">
      <c r="A179" s="15"/>
      <c r="B179" s="15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4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4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</row>
    <row r="180" spans="1:127" ht="13.5">
      <c r="A180" s="15"/>
      <c r="B180" s="15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4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4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</row>
    <row r="181" spans="1:127" ht="13.5">
      <c r="A181" s="15"/>
      <c r="B181" s="15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4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4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</row>
    <row r="182" spans="1:127" ht="13.5">
      <c r="A182" s="15"/>
      <c r="B182" s="15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4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4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</row>
    <row r="183" spans="1:127" ht="13.5">
      <c r="A183" s="15"/>
      <c r="B183" s="15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4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4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</row>
    <row r="184" spans="1:127" ht="13.5">
      <c r="A184" s="15"/>
      <c r="B184" s="15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4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4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</row>
    <row r="185" spans="1:127" ht="13.5">
      <c r="A185" s="15"/>
      <c r="B185" s="15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4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4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</row>
    <row r="186" spans="1:127" ht="13.5">
      <c r="A186" s="15"/>
      <c r="B186" s="15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4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4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</row>
    <row r="187" spans="1:127" ht="13.5">
      <c r="A187" s="15"/>
      <c r="B187" s="15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4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4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</row>
    <row r="188" spans="1:127" ht="13.5">
      <c r="A188" s="15"/>
      <c r="B188" s="15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4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4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</row>
    <row r="189" spans="1:127" ht="13.5">
      <c r="A189" s="15"/>
      <c r="B189" s="15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4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4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</row>
    <row r="190" spans="1:127" ht="13.5">
      <c r="A190" s="15"/>
      <c r="B190" s="15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4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4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</row>
    <row r="191" spans="1:127" ht="13.5">
      <c r="A191" s="15"/>
      <c r="B191" s="15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4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4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</row>
    <row r="192" spans="1:127" ht="13.5">
      <c r="A192" s="15"/>
      <c r="B192" s="15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4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4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</row>
    <row r="193" spans="1:127" ht="13.5">
      <c r="A193" s="15"/>
      <c r="B193" s="15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4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4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</row>
    <row r="194" spans="1:127" ht="13.5">
      <c r="A194" s="15"/>
      <c r="B194" s="15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4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4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</row>
    <row r="195" spans="1:127" ht="13.5">
      <c r="A195" s="15"/>
      <c r="B195" s="15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4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4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</row>
    <row r="196" spans="1:127" ht="13.5">
      <c r="A196" s="15"/>
      <c r="B196" s="15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4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4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</row>
    <row r="197" spans="1:127" ht="13.5">
      <c r="A197" s="15"/>
      <c r="B197" s="15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4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4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</row>
    <row r="198" spans="1:127" ht="13.5">
      <c r="A198" s="15"/>
      <c r="B198" s="15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4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4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</row>
    <row r="199" spans="1:127" ht="13.5">
      <c r="A199" s="15"/>
      <c r="B199" s="15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4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4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</row>
    <row r="200" spans="1:127" ht="13.5">
      <c r="A200" s="15"/>
      <c r="B200" s="15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4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4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</row>
    <row r="201" spans="1:127" ht="13.5">
      <c r="A201" s="15"/>
      <c r="B201" s="15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4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4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</row>
    <row r="202" spans="1:127" ht="13.5">
      <c r="A202" s="15"/>
      <c r="B202" s="15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4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4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</row>
    <row r="203" spans="1:127" ht="13.5">
      <c r="A203" s="15"/>
      <c r="B203" s="15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4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4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</row>
    <row r="204" spans="1:127" ht="13.5">
      <c r="A204" s="15"/>
      <c r="B204" s="15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4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4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</row>
    <row r="205" spans="1:127" ht="13.5">
      <c r="A205" s="15"/>
      <c r="B205" s="15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4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4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</row>
    <row r="206" spans="1:127" ht="13.5">
      <c r="A206" s="15"/>
      <c r="B206" s="15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4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4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</row>
    <row r="207" spans="1:127" ht="13.5">
      <c r="A207" s="15"/>
      <c r="B207" s="15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4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4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</row>
    <row r="208" spans="1:127" ht="13.5">
      <c r="A208" s="15"/>
      <c r="B208" s="15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4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4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</row>
    <row r="209" spans="1:127" ht="13.5">
      <c r="A209" s="15"/>
      <c r="B209" s="15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4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4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</row>
    <row r="210" spans="1:127" ht="13.5">
      <c r="A210" s="15"/>
      <c r="B210" s="15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4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4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</row>
    <row r="211" spans="1:127" ht="13.5">
      <c r="A211" s="15"/>
      <c r="B211" s="15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4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4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</row>
    <row r="212" spans="1:127" ht="13.5">
      <c r="A212" s="15"/>
      <c r="B212" s="15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4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4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</row>
    <row r="213" spans="1:127" ht="13.5">
      <c r="A213" s="15"/>
      <c r="B213" s="15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4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4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</row>
    <row r="214" spans="1:127" ht="13.5">
      <c r="A214" s="15"/>
      <c r="B214" s="15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4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4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</row>
    <row r="215" spans="1:127" ht="13.5">
      <c r="A215" s="15"/>
      <c r="B215" s="15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4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4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</row>
    <row r="216" spans="1:127" ht="13.5">
      <c r="A216" s="15"/>
      <c r="B216" s="15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4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4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</row>
    <row r="217" spans="1:127" ht="13.5">
      <c r="A217" s="15"/>
      <c r="B217" s="15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4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4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</row>
    <row r="218" spans="1:127" ht="13.5">
      <c r="A218" s="15"/>
      <c r="B218" s="15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4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4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</row>
    <row r="219" spans="1:127" ht="13.5">
      <c r="A219" s="15"/>
      <c r="B219" s="15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4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4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</row>
    <row r="220" spans="1:127" ht="13.5">
      <c r="A220" s="15"/>
      <c r="B220" s="15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4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4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</row>
    <row r="221" spans="1:127" ht="13.5">
      <c r="A221" s="15"/>
      <c r="B221" s="15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4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4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</row>
    <row r="222" spans="1:127" ht="13.5">
      <c r="A222" s="15"/>
      <c r="B222" s="15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4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4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</row>
    <row r="223" spans="1:127" ht="13.5">
      <c r="A223" s="15"/>
      <c r="B223" s="15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4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4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</row>
    <row r="224" spans="1:127" ht="13.5">
      <c r="A224" s="15"/>
      <c r="B224" s="15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4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4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</row>
    <row r="225" spans="1:127" ht="13.5">
      <c r="A225" s="15"/>
      <c r="B225" s="15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4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4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</row>
    <row r="226" spans="1:127" ht="13.5">
      <c r="A226" s="15"/>
      <c r="B226" s="15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4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4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</row>
    <row r="227" spans="1:127" ht="13.5">
      <c r="A227" s="15"/>
      <c r="B227" s="15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4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4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</row>
    <row r="228" spans="1:127" ht="13.5">
      <c r="A228" s="15"/>
      <c r="B228" s="15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4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4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</row>
    <row r="229" spans="1:127" ht="13.5">
      <c r="A229" s="15"/>
      <c r="B229" s="15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4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4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</row>
    <row r="230" spans="1:127" ht="13.5">
      <c r="A230" s="15"/>
      <c r="B230" s="15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4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4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</row>
    <row r="231" spans="1:127" ht="13.5">
      <c r="A231" s="15"/>
      <c r="B231" s="15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4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4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</row>
    <row r="232" spans="1:127" ht="13.5">
      <c r="A232" s="15"/>
      <c r="B232" s="15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4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4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</row>
    <row r="233" spans="1:127" ht="13.5">
      <c r="A233" s="15"/>
      <c r="B233" s="15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4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4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</row>
    <row r="234" spans="1:127" ht="13.5">
      <c r="A234" s="15"/>
      <c r="B234" s="15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4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4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</row>
    <row r="235" spans="1:127" ht="13.5">
      <c r="A235" s="15"/>
      <c r="B235" s="15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4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4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</row>
    <row r="236" spans="1:127" ht="13.5">
      <c r="A236" s="15"/>
      <c r="B236" s="15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4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4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</row>
    <row r="237" spans="1:127" ht="13.5">
      <c r="A237" s="15"/>
      <c r="B237" s="15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4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4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</row>
    <row r="238" spans="1:127" ht="13.5">
      <c r="A238" s="15"/>
      <c r="B238" s="15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4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4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</row>
    <row r="239" spans="1:127" ht="13.5">
      <c r="A239" s="15"/>
      <c r="B239" s="15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4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4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</row>
    <row r="240" spans="1:127" ht="13.5">
      <c r="A240" s="15"/>
      <c r="B240" s="15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4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4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</row>
    <row r="241" spans="1:127" ht="13.5">
      <c r="A241" s="15"/>
      <c r="B241" s="15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4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4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</row>
    <row r="242" spans="1:127" ht="13.5">
      <c r="A242" s="15"/>
      <c r="B242" s="15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4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4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</row>
    <row r="243" spans="1:127" ht="13.5">
      <c r="A243" s="15"/>
      <c r="B243" s="15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4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4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</row>
    <row r="244" spans="1:127" ht="13.5">
      <c r="A244" s="15"/>
      <c r="B244" s="15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4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4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</row>
    <row r="245" spans="1:127" ht="13.5">
      <c r="A245" s="15"/>
      <c r="B245" s="15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4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4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</row>
    <row r="246" spans="1:127" ht="13.5">
      <c r="A246" s="15"/>
      <c r="B246" s="15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4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4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</row>
    <row r="247" spans="1:127" ht="13.5">
      <c r="A247" s="15"/>
      <c r="B247" s="15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4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4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</row>
    <row r="248" spans="1:127" ht="13.5">
      <c r="A248" s="15"/>
      <c r="B248" s="15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4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4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</row>
    <row r="249" spans="1:127" ht="13.5">
      <c r="A249" s="15"/>
      <c r="B249" s="15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4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4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</row>
    <row r="250" spans="1:127" ht="13.5">
      <c r="A250" s="15"/>
      <c r="B250" s="15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4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4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</row>
    <row r="251" spans="1:127" ht="13.5">
      <c r="A251" s="15"/>
      <c r="B251" s="15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4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4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</row>
    <row r="252" spans="1:127" ht="13.5">
      <c r="A252" s="15"/>
      <c r="B252" s="15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4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4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</row>
    <row r="253" spans="1:127" ht="13.5">
      <c r="A253" s="15"/>
      <c r="B253" s="15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4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4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</row>
    <row r="254" spans="1:127" ht="13.5">
      <c r="A254" s="15"/>
      <c r="B254" s="15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4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4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</row>
    <row r="255" spans="1:127" ht="13.5">
      <c r="A255" s="15"/>
      <c r="B255" s="15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4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4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</row>
    <row r="256" spans="1:127" ht="13.5">
      <c r="A256" s="15"/>
      <c r="B256" s="15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4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4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</row>
    <row r="257" spans="1:127" ht="13.5">
      <c r="A257" s="15"/>
      <c r="B257" s="15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4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4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</row>
    <row r="258" spans="1:127" ht="13.5">
      <c r="A258" s="15"/>
      <c r="B258" s="15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4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4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</row>
    <row r="259" spans="1:127" ht="13.5">
      <c r="A259" s="15"/>
      <c r="B259" s="15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4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4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</row>
    <row r="260" spans="1:127" ht="13.5">
      <c r="A260" s="15"/>
      <c r="B260" s="15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4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4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</row>
    <row r="261" spans="1:127" ht="13.5">
      <c r="A261" s="15"/>
      <c r="B261" s="15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4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4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</row>
    <row r="262" spans="1:127" ht="13.5">
      <c r="A262" s="15"/>
      <c r="B262" s="15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4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4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</row>
    <row r="263" spans="1:127" ht="13.5">
      <c r="A263" s="15"/>
      <c r="B263" s="15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4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4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</row>
    <row r="264" spans="1:127" ht="13.5">
      <c r="A264" s="15"/>
      <c r="B264" s="15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4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4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</row>
    <row r="265" spans="1:127" ht="13.5">
      <c r="A265" s="15"/>
      <c r="B265" s="15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4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4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</row>
    <row r="266" spans="1:127" ht="13.5">
      <c r="A266" s="15"/>
      <c r="B266" s="15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4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4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</row>
    <row r="267" spans="1:127" ht="13.5">
      <c r="A267" s="15"/>
      <c r="B267" s="15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4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4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</row>
    <row r="268" spans="1:127" ht="13.5">
      <c r="A268" s="15"/>
      <c r="B268" s="15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4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4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</row>
    <row r="269" spans="1:127" ht="13.5">
      <c r="A269" s="15"/>
      <c r="B269" s="15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4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4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</row>
    <row r="270" spans="1:127" ht="13.5">
      <c r="A270" s="15"/>
      <c r="B270" s="15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4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4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</row>
    <row r="271" spans="1:127" ht="13.5">
      <c r="A271" s="15"/>
      <c r="B271" s="15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4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4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</row>
    <row r="272" spans="1:127" ht="13.5">
      <c r="A272" s="15"/>
      <c r="B272" s="15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4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4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</row>
    <row r="273" spans="1:127" ht="13.5">
      <c r="A273" s="15"/>
      <c r="B273" s="15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4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4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</row>
    <row r="274" spans="1:127" ht="13.5">
      <c r="A274" s="15"/>
      <c r="B274" s="15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4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4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</row>
    <row r="275" spans="1:127" ht="13.5">
      <c r="A275" s="15"/>
      <c r="B275" s="15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4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4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</row>
    <row r="276" spans="1:127" ht="13.5">
      <c r="A276" s="15"/>
      <c r="B276" s="15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4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4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</row>
    <row r="277" spans="1:127" ht="13.5">
      <c r="A277" s="15"/>
      <c r="B277" s="15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4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4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</row>
    <row r="278" spans="1:127" ht="13.5">
      <c r="A278" s="15"/>
      <c r="B278" s="15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4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4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</row>
    <row r="279" spans="1:127" ht="13.5">
      <c r="A279" s="15"/>
      <c r="B279" s="15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4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4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</row>
    <row r="280" spans="1:127" ht="13.5">
      <c r="A280" s="15"/>
      <c r="B280" s="15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4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4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</row>
    <row r="281" spans="1:127" ht="13.5">
      <c r="A281" s="15"/>
      <c r="B281" s="15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4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4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</row>
    <row r="282" spans="1:127" ht="13.5">
      <c r="A282" s="15"/>
      <c r="B282" s="15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4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4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</row>
    <row r="283" spans="1:127" ht="13.5">
      <c r="A283" s="15"/>
      <c r="B283" s="15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4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4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</row>
    <row r="284" spans="1:127" ht="13.5">
      <c r="A284" s="15"/>
      <c r="B284" s="15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4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4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</row>
    <row r="285" spans="1:127" ht="13.5">
      <c r="A285" s="15"/>
      <c r="B285" s="15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4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4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</row>
    <row r="286" spans="1:127" ht="13.5">
      <c r="A286" s="15"/>
      <c r="B286" s="15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4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4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</row>
    <row r="287" spans="1:127" ht="13.5">
      <c r="A287" s="15"/>
      <c r="B287" s="15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4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4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</row>
    <row r="288" spans="1:127" ht="13.5">
      <c r="A288" s="15"/>
      <c r="B288" s="15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4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4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</row>
    <row r="289" spans="1:127" ht="13.5">
      <c r="A289" s="15"/>
      <c r="B289" s="15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4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4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</row>
    <row r="290" spans="1:127" ht="13.5">
      <c r="A290" s="15"/>
      <c r="B290" s="15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4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4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</row>
    <row r="291" spans="1:127" ht="13.5">
      <c r="A291" s="15"/>
      <c r="B291" s="15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4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4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</row>
    <row r="292" spans="1:127" ht="13.5">
      <c r="A292" s="15"/>
      <c r="B292" s="15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4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4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</row>
    <row r="293" spans="1:127" ht="13.5">
      <c r="A293" s="15"/>
      <c r="B293" s="15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4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4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</row>
    <row r="294" spans="1:127" ht="13.5">
      <c r="A294" s="15"/>
      <c r="B294" s="15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4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4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</row>
    <row r="295" spans="1:127" ht="13.5">
      <c r="A295" s="15"/>
      <c r="B295" s="15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4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4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</row>
    <row r="296" spans="1:127" ht="13.5">
      <c r="A296" s="15"/>
      <c r="B296" s="15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4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4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</row>
    <row r="297" spans="1:127" ht="13.5">
      <c r="A297" s="15"/>
      <c r="B297" s="15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4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4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</row>
    <row r="298" spans="1:127" ht="13.5">
      <c r="A298" s="15"/>
      <c r="B298" s="15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4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4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</row>
    <row r="299" spans="1:127" ht="13.5">
      <c r="A299" s="15"/>
      <c r="B299" s="15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4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4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</row>
    <row r="300" spans="1:127" ht="13.5">
      <c r="A300" s="15"/>
      <c r="B300" s="15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4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4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</row>
    <row r="301" spans="1:127" ht="13.5">
      <c r="A301" s="15"/>
      <c r="B301" s="15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4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4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</row>
    <row r="302" spans="1:127" ht="13.5">
      <c r="A302" s="15"/>
      <c r="B302" s="15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4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4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</row>
    <row r="303" spans="1:127" ht="13.5">
      <c r="A303" s="15"/>
      <c r="B303" s="15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4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4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</row>
    <row r="304" spans="1:127" ht="13.5">
      <c r="A304" s="15"/>
      <c r="B304" s="15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4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4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</row>
    <row r="305" spans="1:127" ht="13.5">
      <c r="A305" s="15"/>
      <c r="B305" s="15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4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4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</row>
    <row r="306" spans="1:127" ht="13.5">
      <c r="A306" s="15"/>
      <c r="B306" s="15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4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4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</row>
    <row r="307" spans="1:127" ht="13.5">
      <c r="A307" s="15"/>
      <c r="B307" s="15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4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4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</row>
    <row r="308" spans="1:127" ht="13.5">
      <c r="A308" s="15"/>
      <c r="B308" s="15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4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4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</row>
    <row r="309" spans="1:127" ht="13.5">
      <c r="A309" s="15"/>
      <c r="B309" s="15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4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4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</row>
    <row r="310" spans="1:127" ht="13.5">
      <c r="A310" s="15"/>
      <c r="B310" s="15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4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4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</row>
    <row r="311" spans="1:127" ht="13.5">
      <c r="A311" s="15"/>
      <c r="B311" s="15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4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4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</row>
    <row r="312" spans="1:127" ht="13.5">
      <c r="A312" s="15"/>
      <c r="B312" s="15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4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4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</row>
    <row r="313" spans="1:127" ht="13.5">
      <c r="A313" s="15"/>
      <c r="B313" s="15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4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4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</row>
    <row r="314" spans="1:127" ht="13.5">
      <c r="A314" s="15"/>
      <c r="B314" s="15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4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4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</row>
    <row r="315" spans="1:127" ht="13.5">
      <c r="A315" s="15"/>
      <c r="B315" s="15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4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4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</row>
    <row r="316" spans="1:127" ht="13.5">
      <c r="A316" s="15"/>
      <c r="B316" s="15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4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4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</row>
    <row r="317" spans="1:127" ht="13.5">
      <c r="A317" s="15"/>
      <c r="B317" s="15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4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4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</row>
    <row r="318" spans="1:127" ht="13.5">
      <c r="A318" s="15"/>
      <c r="B318" s="15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4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4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</row>
    <row r="319" spans="1:127" ht="13.5">
      <c r="A319" s="15"/>
      <c r="B319" s="15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4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4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</row>
    <row r="320" spans="1:127" ht="13.5">
      <c r="A320" s="15"/>
      <c r="B320" s="15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4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4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</row>
    <row r="321" spans="1:127" ht="13.5">
      <c r="A321" s="15"/>
      <c r="B321" s="15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4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4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</row>
    <row r="322" spans="1:127" ht="13.5">
      <c r="A322" s="15"/>
      <c r="B322" s="15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4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4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</row>
    <row r="323" spans="1:127" ht="13.5">
      <c r="A323" s="15"/>
      <c r="B323" s="15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4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4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</row>
    <row r="324" spans="1:127" ht="13.5">
      <c r="A324" s="15"/>
      <c r="B324" s="15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4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4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</row>
    <row r="325" spans="1:127" ht="13.5">
      <c r="A325" s="15"/>
      <c r="B325" s="15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4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4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</row>
    <row r="326" spans="1:127" ht="13.5">
      <c r="A326" s="15"/>
      <c r="B326" s="15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4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4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</row>
    <row r="327" spans="1:127" ht="13.5">
      <c r="A327" s="15"/>
      <c r="B327" s="15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4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4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</row>
    <row r="328" spans="1:127" ht="13.5">
      <c r="A328" s="15"/>
      <c r="B328" s="15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4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4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</row>
    <row r="329" spans="1:127" ht="13.5">
      <c r="A329" s="15"/>
      <c r="B329" s="15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4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4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</row>
    <row r="330" spans="1:127" ht="13.5">
      <c r="A330" s="15"/>
      <c r="B330" s="15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4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4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</row>
    <row r="331" spans="1:127" ht="13.5">
      <c r="A331" s="15"/>
      <c r="B331" s="15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4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4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</row>
    <row r="332" spans="1:127" ht="13.5">
      <c r="A332" s="15"/>
      <c r="B332" s="15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4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4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</row>
    <row r="333" spans="1:127" ht="13.5">
      <c r="A333" s="15"/>
      <c r="B333" s="15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4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4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</row>
    <row r="334" spans="1:127" ht="13.5">
      <c r="A334" s="15"/>
      <c r="B334" s="15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4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4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</row>
    <row r="335" spans="1:127" ht="13.5">
      <c r="A335" s="15"/>
      <c r="B335" s="15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4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4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</row>
    <row r="336" spans="1:127" ht="13.5">
      <c r="A336" s="15"/>
      <c r="B336" s="15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4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4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</row>
    <row r="337" spans="1:127" ht="13.5">
      <c r="A337" s="15"/>
      <c r="B337" s="15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4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4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</row>
    <row r="338" spans="1:127" ht="13.5">
      <c r="A338" s="15"/>
      <c r="B338" s="15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4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4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</row>
    <row r="339" spans="1:127" ht="13.5">
      <c r="A339" s="15"/>
      <c r="B339" s="15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4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4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</row>
    <row r="340" spans="1:127" ht="13.5">
      <c r="A340" s="15"/>
      <c r="B340" s="15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4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4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</row>
    <row r="341" spans="1:127" ht="13.5">
      <c r="A341" s="15"/>
      <c r="B341" s="15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4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4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</row>
    <row r="342" spans="1:127" ht="13.5">
      <c r="A342" s="15"/>
      <c r="B342" s="15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4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4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</row>
    <row r="343" spans="1:127" ht="13.5">
      <c r="A343" s="15"/>
      <c r="B343" s="15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4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4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</row>
    <row r="344" spans="1:127" ht="13.5">
      <c r="A344" s="15"/>
      <c r="B344" s="15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4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4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</row>
    <row r="345" spans="1:127" ht="13.5">
      <c r="A345" s="15"/>
      <c r="B345" s="15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4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4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</row>
    <row r="346" spans="1:127" ht="13.5">
      <c r="A346" s="15"/>
      <c r="B346" s="15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4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4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</row>
    <row r="347" spans="1:127" ht="13.5">
      <c r="A347" s="15"/>
      <c r="B347" s="15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4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4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</row>
    <row r="348" spans="1:127" ht="13.5">
      <c r="A348" s="15"/>
      <c r="B348" s="15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4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4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</row>
    <row r="349" spans="1:127" ht="13.5">
      <c r="A349" s="15"/>
      <c r="B349" s="15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4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4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</row>
    <row r="350" spans="1:127" ht="13.5">
      <c r="A350" s="15"/>
      <c r="B350" s="15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4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4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</row>
    <row r="351" spans="1:127" ht="13.5">
      <c r="A351" s="15"/>
      <c r="B351" s="15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4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4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</row>
    <row r="352" spans="1:127" ht="13.5">
      <c r="A352" s="15"/>
      <c r="B352" s="15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4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4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</row>
    <row r="353" spans="1:127" ht="13.5">
      <c r="A353" s="15"/>
      <c r="B353" s="15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4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4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</row>
    <row r="354" spans="1:127" ht="13.5">
      <c r="A354" s="15"/>
      <c r="B354" s="15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4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4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</row>
    <row r="355" spans="1:127" ht="13.5">
      <c r="A355" s="15"/>
      <c r="B355" s="15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4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4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</row>
    <row r="356" spans="1:127" ht="13.5">
      <c r="A356" s="15"/>
      <c r="B356" s="15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4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4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</row>
    <row r="357" spans="1:127" ht="13.5">
      <c r="A357" s="15"/>
      <c r="B357" s="15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4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4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</row>
    <row r="358" spans="1:127" ht="13.5">
      <c r="A358" s="15"/>
      <c r="B358" s="15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4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4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</row>
    <row r="359" spans="1:127" ht="13.5">
      <c r="A359" s="15"/>
      <c r="B359" s="15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4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4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</row>
    <row r="360" spans="1:127" ht="13.5">
      <c r="A360" s="15"/>
      <c r="B360" s="15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4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4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</row>
    <row r="361" spans="1:127" ht="13.5">
      <c r="A361" s="15"/>
      <c r="B361" s="15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4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4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</row>
    <row r="362" spans="1:127" ht="13.5">
      <c r="A362" s="15"/>
      <c r="B362" s="15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4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4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</row>
    <row r="363" spans="1:127" ht="13.5">
      <c r="A363" s="15"/>
      <c r="B363" s="15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4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4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</row>
    <row r="364" spans="1:127" ht="13.5">
      <c r="A364" s="15"/>
      <c r="B364" s="15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4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4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</row>
    <row r="365" spans="1:127" ht="13.5">
      <c r="A365" s="15"/>
      <c r="B365" s="15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4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4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</row>
    <row r="366" spans="1:127" ht="13.5">
      <c r="A366" s="15"/>
      <c r="B366" s="15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4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4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</row>
    <row r="367" spans="1:127" ht="13.5">
      <c r="A367" s="15"/>
      <c r="B367" s="15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4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4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</row>
    <row r="368" spans="1:127" ht="13.5">
      <c r="A368" s="15"/>
      <c r="B368" s="15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4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4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</row>
    <row r="369" spans="1:127" ht="13.5">
      <c r="A369" s="15"/>
      <c r="B369" s="15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4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4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</row>
    <row r="370" spans="1:127" ht="13.5">
      <c r="A370" s="15"/>
      <c r="B370" s="15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4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4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</row>
    <row r="371" spans="1:127" ht="13.5">
      <c r="A371" s="15"/>
      <c r="B371" s="15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4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4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</row>
    <row r="372" spans="1:127" ht="13.5">
      <c r="A372" s="15"/>
      <c r="B372" s="15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4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4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</row>
    <row r="373" spans="1:127" ht="13.5">
      <c r="A373" s="15"/>
      <c r="B373" s="15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4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4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</row>
    <row r="374" spans="1:127" ht="13.5">
      <c r="A374" s="15"/>
      <c r="B374" s="15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4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4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</row>
    <row r="375" spans="1:127" ht="13.5">
      <c r="A375" s="15"/>
      <c r="B375" s="15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4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4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</row>
    <row r="376" spans="1:127" ht="13.5">
      <c r="A376" s="15"/>
      <c r="B376" s="15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4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4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</row>
    <row r="377" spans="1:127" ht="13.5">
      <c r="A377" s="15"/>
      <c r="B377" s="15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4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4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</row>
    <row r="378" spans="1:127" ht="13.5">
      <c r="A378" s="15"/>
      <c r="B378" s="15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4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4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</row>
    <row r="379" spans="1:127" ht="13.5">
      <c r="A379" s="15"/>
      <c r="B379" s="15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4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4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</row>
    <row r="380" spans="1:127" ht="13.5">
      <c r="A380" s="15"/>
      <c r="B380" s="15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4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4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</row>
    <row r="381" spans="1:127" ht="13.5">
      <c r="A381" s="15"/>
      <c r="B381" s="15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4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4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</row>
    <row r="382" spans="1:127" ht="13.5">
      <c r="A382" s="15"/>
      <c r="B382" s="15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4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4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</row>
    <row r="383" spans="1:127" ht="13.5">
      <c r="A383" s="15"/>
      <c r="B383" s="15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4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4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</row>
    <row r="384" spans="1:127" ht="13.5">
      <c r="A384" s="15"/>
      <c r="B384" s="15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4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4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</row>
    <row r="385" spans="1:127" ht="13.5">
      <c r="A385" s="15"/>
      <c r="B385" s="15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4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4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</row>
    <row r="386" spans="1:127" ht="13.5">
      <c r="A386" s="15"/>
      <c r="B386" s="15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4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4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</row>
    <row r="387" spans="1:127" ht="13.5">
      <c r="A387" s="15"/>
      <c r="B387" s="15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4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4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</row>
    <row r="388" spans="1:127" ht="13.5">
      <c r="A388" s="15"/>
      <c r="B388" s="15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4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4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</row>
    <row r="389" spans="1:127" ht="13.5">
      <c r="A389" s="15"/>
      <c r="B389" s="15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4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4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</row>
    <row r="390" spans="1:127" ht="13.5">
      <c r="A390" s="15"/>
      <c r="B390" s="15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4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4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</row>
    <row r="391" spans="1:127" ht="13.5">
      <c r="A391" s="15"/>
      <c r="B391" s="15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4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4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</row>
    <row r="392" spans="1:127" ht="13.5">
      <c r="A392" s="15"/>
      <c r="B392" s="15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4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4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</row>
    <row r="393" spans="1:127" ht="13.5">
      <c r="A393" s="15"/>
      <c r="B393" s="15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4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4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</row>
    <row r="394" spans="1:127" ht="13.5">
      <c r="A394" s="15"/>
      <c r="B394" s="15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4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4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</row>
    <row r="395" spans="1:127" ht="13.5">
      <c r="A395" s="15"/>
      <c r="B395" s="15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4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4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</row>
    <row r="396" spans="1:127" ht="13.5">
      <c r="A396" s="15"/>
      <c r="B396" s="15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4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4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</row>
    <row r="397" spans="1:127" ht="13.5">
      <c r="A397" s="15"/>
      <c r="B397" s="15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4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4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</row>
    <row r="398" spans="1:127" ht="13.5">
      <c r="A398" s="15"/>
      <c r="B398" s="15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4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4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</row>
    <row r="399" spans="1:127" ht="13.5">
      <c r="A399" s="15"/>
      <c r="B399" s="15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4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4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</row>
    <row r="400" spans="1:127" ht="13.5">
      <c r="A400" s="15"/>
      <c r="B400" s="15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4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4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</row>
    <row r="401" spans="1:127" ht="13.5">
      <c r="A401" s="15"/>
      <c r="B401" s="15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4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4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</row>
    <row r="402" spans="1:127" ht="13.5">
      <c r="A402" s="15"/>
      <c r="B402" s="15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4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4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</row>
    <row r="403" spans="1:127" ht="13.5">
      <c r="A403" s="15"/>
      <c r="B403" s="15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4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4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</row>
    <row r="404" spans="1:127" ht="13.5">
      <c r="A404" s="15"/>
      <c r="B404" s="15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4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4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</row>
    <row r="405" spans="1:127" ht="13.5">
      <c r="A405" s="15"/>
      <c r="B405" s="15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4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4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</row>
    <row r="406" spans="1:127" ht="13.5">
      <c r="A406" s="15"/>
      <c r="B406" s="15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4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4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</row>
    <row r="407" spans="1:127" ht="13.5">
      <c r="A407" s="15"/>
      <c r="B407" s="15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4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4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</row>
    <row r="408" spans="1:127" ht="13.5">
      <c r="A408" s="15"/>
      <c r="B408" s="15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4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4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</row>
    <row r="409" spans="1:127" ht="13.5">
      <c r="A409" s="15"/>
      <c r="B409" s="15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4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4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</row>
    <row r="410" spans="1:127" ht="13.5">
      <c r="A410" s="15"/>
      <c r="B410" s="15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4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4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</row>
    <row r="411" spans="1:127" ht="13.5">
      <c r="A411" s="15"/>
      <c r="B411" s="15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4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4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</row>
    <row r="412" spans="1:127" ht="13.5">
      <c r="A412" s="15"/>
      <c r="B412" s="15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4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4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</row>
    <row r="413" spans="1:127" ht="13.5">
      <c r="A413" s="15"/>
      <c r="B413" s="15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4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4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</row>
    <row r="414" spans="1:127" ht="13.5">
      <c r="A414" s="15"/>
      <c r="B414" s="15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4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4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</row>
    <row r="415" spans="1:127" ht="13.5">
      <c r="A415" s="15"/>
      <c r="B415" s="15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4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4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</row>
    <row r="416" spans="1:127" ht="13.5">
      <c r="A416" s="15"/>
      <c r="B416" s="15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4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4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</row>
    <row r="417" spans="1:127" ht="13.5">
      <c r="A417" s="15"/>
      <c r="B417" s="15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4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4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</row>
    <row r="418" spans="1:127" ht="13.5">
      <c r="A418" s="15"/>
      <c r="B418" s="15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4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4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</row>
    <row r="419" spans="1:127" ht="13.5">
      <c r="A419" s="15"/>
      <c r="B419" s="15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4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4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</row>
    <row r="420" spans="1:127" ht="13.5">
      <c r="A420" s="15"/>
      <c r="B420" s="15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4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4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</row>
    <row r="421" spans="1:127" ht="13.5">
      <c r="A421" s="15"/>
      <c r="B421" s="15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4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4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</row>
    <row r="422" spans="1:127" ht="13.5">
      <c r="A422" s="15"/>
      <c r="B422" s="15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4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4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</row>
    <row r="423" spans="1:127" ht="13.5">
      <c r="A423" s="15"/>
      <c r="B423" s="15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4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4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</row>
    <row r="424" spans="1:127" ht="13.5">
      <c r="A424" s="15"/>
      <c r="B424" s="15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4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4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</row>
    <row r="425" spans="1:127" ht="13.5">
      <c r="A425" s="15"/>
      <c r="B425" s="15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4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4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</row>
    <row r="426" spans="1:127" ht="13.5">
      <c r="A426" s="15"/>
      <c r="B426" s="15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4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4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</row>
    <row r="427" spans="1:127" ht="13.5">
      <c r="A427" s="15"/>
      <c r="B427" s="15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4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4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</row>
    <row r="428" spans="1:127" ht="13.5">
      <c r="A428" s="15"/>
      <c r="B428" s="15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4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4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</row>
    <row r="429" spans="1:127" ht="13.5">
      <c r="A429" s="15"/>
      <c r="B429" s="15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4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4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</row>
    <row r="430" spans="1:127" ht="13.5">
      <c r="A430" s="15"/>
      <c r="B430" s="15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4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4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</row>
    <row r="431" spans="1:127" ht="13.5">
      <c r="A431" s="15"/>
      <c r="B431" s="15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4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4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</row>
    <row r="432" spans="1:127" ht="13.5">
      <c r="A432" s="15"/>
      <c r="B432" s="15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4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4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</row>
    <row r="433" spans="1:127" ht="13.5">
      <c r="A433" s="15"/>
      <c r="B433" s="15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4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4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</row>
    <row r="434" spans="1:127" ht="13.5">
      <c r="A434" s="15"/>
      <c r="B434" s="15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4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4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</row>
    <row r="435" spans="1:127" ht="13.5">
      <c r="A435" s="15"/>
      <c r="B435" s="15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4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4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</row>
    <row r="436" spans="1:127" ht="13.5">
      <c r="A436" s="15"/>
      <c r="B436" s="15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4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4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</row>
    <row r="437" spans="1:127" ht="13.5">
      <c r="A437" s="15"/>
      <c r="B437" s="15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4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4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</row>
    <row r="438" spans="1:127" ht="13.5">
      <c r="A438" s="15"/>
      <c r="B438" s="15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4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4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</row>
    <row r="439" spans="1:127" ht="13.5">
      <c r="A439" s="15"/>
      <c r="B439" s="15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4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4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</row>
    <row r="440" spans="1:127" ht="13.5">
      <c r="A440" s="15"/>
      <c r="B440" s="15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4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4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</row>
    <row r="441" spans="1:127" ht="13.5">
      <c r="A441" s="15"/>
      <c r="B441" s="15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4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4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</row>
    <row r="442" spans="1:127" ht="13.5">
      <c r="A442" s="15"/>
      <c r="B442" s="15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4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4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</row>
    <row r="443" spans="1:127" ht="13.5">
      <c r="A443" s="15"/>
      <c r="B443" s="15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4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4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</row>
    <row r="444" spans="1:127" ht="13.5">
      <c r="A444" s="15"/>
      <c r="B444" s="15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4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4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</row>
    <row r="445" spans="1:127" ht="13.5">
      <c r="A445" s="15"/>
      <c r="B445" s="15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4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4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</row>
    <row r="446" spans="1:127" ht="13.5">
      <c r="A446" s="15"/>
      <c r="B446" s="15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4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4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</row>
    <row r="447" spans="1:127" ht="13.5">
      <c r="A447" s="15"/>
      <c r="B447" s="15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4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4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</row>
    <row r="448" spans="1:127" ht="13.5">
      <c r="A448" s="15"/>
      <c r="B448" s="15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4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4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</row>
    <row r="449" spans="1:127" ht="13.5">
      <c r="A449" s="15"/>
      <c r="B449" s="15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4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4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</row>
    <row r="450" spans="1:127" ht="13.5">
      <c r="A450" s="15"/>
      <c r="B450" s="15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4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4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</row>
    <row r="451" spans="1:127" ht="13.5">
      <c r="A451" s="15"/>
      <c r="B451" s="15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4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4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</row>
    <row r="452" spans="1:127" ht="13.5">
      <c r="A452" s="15"/>
      <c r="B452" s="15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4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4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</row>
    <row r="453" spans="1:127" ht="13.5">
      <c r="A453" s="15"/>
      <c r="B453" s="15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4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4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</row>
    <row r="454" spans="1:127" ht="13.5">
      <c r="A454" s="15"/>
      <c r="B454" s="15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4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4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</row>
    <row r="455" spans="1:127" ht="13.5">
      <c r="A455" s="15"/>
      <c r="B455" s="15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4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4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</row>
    <row r="456" spans="1:127" ht="13.5">
      <c r="A456" s="15"/>
      <c r="B456" s="15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4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4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</row>
    <row r="457" spans="1:127" ht="13.5">
      <c r="A457" s="15"/>
      <c r="B457" s="15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4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4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</row>
    <row r="458" spans="1:127" ht="13.5">
      <c r="A458" s="15"/>
      <c r="B458" s="15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4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4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</row>
    <row r="459" spans="1:127" ht="13.5">
      <c r="A459" s="15"/>
      <c r="B459" s="15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4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4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</row>
    <row r="460" spans="1:127" ht="13.5">
      <c r="A460" s="15"/>
      <c r="B460" s="15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4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4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</row>
    <row r="461" spans="1:127" ht="13.5">
      <c r="A461" s="15"/>
      <c r="B461" s="15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4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4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</row>
    <row r="462" spans="1:127" ht="13.5">
      <c r="A462" s="15"/>
      <c r="B462" s="15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4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4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</row>
    <row r="463" spans="1:127" ht="13.5">
      <c r="A463" s="15"/>
      <c r="B463" s="15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4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4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</row>
    <row r="464" spans="1:127" ht="13.5">
      <c r="A464" s="15"/>
      <c r="B464" s="15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4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4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</row>
    <row r="465" spans="1:127" ht="13.5">
      <c r="A465" s="15"/>
      <c r="B465" s="15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4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4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</row>
    <row r="466" spans="1:127" ht="13.5">
      <c r="A466" s="15"/>
      <c r="B466" s="15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4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4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</row>
    <row r="467" spans="1:127" ht="13.5">
      <c r="A467" s="15"/>
      <c r="B467" s="15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4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4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</row>
    <row r="468" spans="1:127" ht="13.5">
      <c r="A468" s="15"/>
      <c r="B468" s="15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4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4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</row>
    <row r="469" spans="1:127" ht="13.5">
      <c r="A469" s="15"/>
      <c r="B469" s="15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4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4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</row>
    <row r="470" spans="1:127" ht="13.5">
      <c r="A470" s="15"/>
      <c r="B470" s="15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4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4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</row>
    <row r="471" spans="1:127" ht="13.5">
      <c r="A471" s="15"/>
      <c r="B471" s="15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4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4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</row>
    <row r="472" spans="1:127" ht="13.5">
      <c r="A472" s="15"/>
      <c r="B472" s="15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4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4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</row>
    <row r="473" spans="1:127" ht="13.5">
      <c r="A473" s="15"/>
      <c r="B473" s="15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4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4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</row>
    <row r="474" spans="1:127" ht="13.5">
      <c r="A474" s="15"/>
      <c r="B474" s="15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4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4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</row>
    <row r="475" spans="1:127" ht="13.5">
      <c r="A475" s="15"/>
      <c r="B475" s="15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4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4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</row>
    <row r="476" spans="1:127" ht="13.5">
      <c r="A476" s="15"/>
      <c r="B476" s="15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4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4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</row>
    <row r="477" spans="1:127" ht="13.5">
      <c r="A477" s="15"/>
      <c r="B477" s="15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4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4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</row>
    <row r="478" spans="1:127" ht="13.5">
      <c r="A478" s="15"/>
      <c r="B478" s="15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4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4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</row>
    <row r="479" spans="1:127" ht="13.5">
      <c r="A479" s="15"/>
      <c r="B479" s="15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4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4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</row>
    <row r="480" spans="1:127" ht="13.5">
      <c r="A480" s="15"/>
      <c r="B480" s="15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4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4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</row>
    <row r="481" spans="1:127" ht="13.5">
      <c r="A481" s="15"/>
      <c r="B481" s="15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4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4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</row>
    <row r="482" spans="1:127" ht="13.5">
      <c r="A482" s="15"/>
      <c r="B482" s="15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4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4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</row>
    <row r="483" spans="1:127" ht="13.5">
      <c r="A483" s="15"/>
      <c r="B483" s="15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4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4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</row>
    <row r="484" spans="1:127" ht="13.5">
      <c r="A484" s="15"/>
      <c r="B484" s="15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4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4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</row>
    <row r="485" spans="1:127" ht="13.5">
      <c r="A485" s="15"/>
      <c r="B485" s="15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4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4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</row>
    <row r="486" spans="1:127" ht="13.5">
      <c r="A486" s="15"/>
      <c r="B486" s="15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4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4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</row>
    <row r="487" spans="1:127" ht="13.5">
      <c r="A487" s="15"/>
      <c r="B487" s="15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4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4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</row>
    <row r="488" spans="1:127" ht="13.5">
      <c r="A488" s="15"/>
      <c r="B488" s="15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4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4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</row>
    <row r="489" spans="1:127" ht="13.5">
      <c r="A489" s="15"/>
      <c r="B489" s="15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4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4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</row>
    <row r="490" spans="1:127" ht="13.5">
      <c r="A490" s="15"/>
      <c r="B490" s="15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4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4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</row>
    <row r="491" spans="1:127" ht="13.5">
      <c r="A491" s="15"/>
      <c r="B491" s="15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4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4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</row>
    <row r="492" spans="1:127" ht="13.5">
      <c r="A492" s="15"/>
      <c r="B492" s="15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4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4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</row>
    <row r="493" spans="1:127" ht="13.5">
      <c r="A493" s="15"/>
      <c r="B493" s="15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4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4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</row>
    <row r="494" spans="1:127" ht="13.5">
      <c r="A494" s="15"/>
      <c r="B494" s="15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4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4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</row>
    <row r="495" spans="1:127" ht="13.5">
      <c r="A495" s="15"/>
      <c r="B495" s="15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4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4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</row>
    <row r="496" spans="1:127" ht="13.5">
      <c r="A496" s="15"/>
      <c r="B496" s="15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4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4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</row>
    <row r="497" spans="1:127" ht="13.5">
      <c r="A497" s="15"/>
      <c r="B497" s="15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4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4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</row>
    <row r="498" spans="1:127" ht="13.5">
      <c r="A498" s="15"/>
      <c r="B498" s="15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4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4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</row>
    <row r="499" spans="1:127" ht="13.5">
      <c r="A499" s="15"/>
      <c r="B499" s="15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V499" s="13"/>
      <c r="W499" s="14"/>
      <c r="X499" s="13"/>
      <c r="Z499" s="13"/>
      <c r="AA499" s="13"/>
      <c r="AB499" s="13"/>
      <c r="AD499" s="13"/>
      <c r="AE499" s="13"/>
      <c r="AF499" s="13"/>
      <c r="AH499" s="13"/>
      <c r="AI499" s="13"/>
      <c r="AJ499" s="13"/>
      <c r="AL499" s="13"/>
      <c r="AM499" s="13"/>
      <c r="AN499" s="13"/>
      <c r="AO499" s="13"/>
      <c r="AP499" s="13"/>
      <c r="AQ499" s="13"/>
      <c r="AR499" s="13"/>
      <c r="AS499" s="13"/>
      <c r="AT499" s="13"/>
      <c r="AV499" s="13"/>
      <c r="AW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L499" s="13"/>
      <c r="BM499" s="13"/>
      <c r="BN499" s="13"/>
      <c r="BO499" s="13"/>
      <c r="BP499" s="13"/>
      <c r="BR499" s="13"/>
      <c r="BS499" s="13"/>
      <c r="BU499" s="13"/>
      <c r="BV499" s="13"/>
      <c r="BW499" s="13"/>
      <c r="BX499" s="13"/>
      <c r="BY499" s="13"/>
      <c r="CA499" s="13"/>
      <c r="CB499" s="13"/>
      <c r="CC499" s="13"/>
      <c r="CD499" s="13"/>
      <c r="CE499" s="13"/>
      <c r="CG499" s="13"/>
      <c r="CH499" s="13"/>
      <c r="CI499" s="13"/>
      <c r="CJ499" s="13"/>
      <c r="CK499" s="13"/>
      <c r="CM499" s="13"/>
      <c r="CN499" s="13"/>
      <c r="CP499" s="13"/>
      <c r="CQ499" s="13"/>
      <c r="CR499" s="13"/>
      <c r="CS499" s="13"/>
      <c r="CT499" s="13"/>
      <c r="CV499" s="13"/>
      <c r="CW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R499" s="13"/>
      <c r="DS499" s="13"/>
      <c r="DT499" s="13"/>
      <c r="DU499" s="13"/>
      <c r="DV499" s="13"/>
      <c r="DW499" s="13"/>
    </row>
    <row r="500" spans="1:127" ht="13.5">
      <c r="A500" s="15"/>
      <c r="B500" s="15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V500" s="13"/>
      <c r="W500" s="14"/>
      <c r="X500" s="13"/>
      <c r="Z500" s="13"/>
      <c r="AA500" s="13"/>
      <c r="AB500" s="13"/>
      <c r="AD500" s="13"/>
      <c r="AE500" s="13"/>
      <c r="AF500" s="13"/>
      <c r="AH500" s="13"/>
      <c r="AI500" s="13"/>
      <c r="AJ500" s="13"/>
      <c r="AL500" s="13"/>
      <c r="AM500" s="13"/>
      <c r="AN500" s="13"/>
      <c r="AO500" s="13"/>
      <c r="AP500" s="13"/>
      <c r="AQ500" s="13"/>
      <c r="AR500" s="13"/>
      <c r="AS500" s="13"/>
      <c r="AT500" s="13"/>
      <c r="AV500" s="13"/>
      <c r="AW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L500" s="13"/>
      <c r="BM500" s="13"/>
      <c r="BN500" s="13"/>
      <c r="BO500" s="13"/>
      <c r="BP500" s="13"/>
      <c r="BR500" s="13"/>
      <c r="BS500" s="13"/>
      <c r="BU500" s="13"/>
      <c r="BV500" s="13"/>
      <c r="BW500" s="13"/>
      <c r="BX500" s="13"/>
      <c r="BY500" s="13"/>
      <c r="CA500" s="13"/>
      <c r="CB500" s="13"/>
      <c r="CC500" s="13"/>
      <c r="CD500" s="13"/>
      <c r="CE500" s="13"/>
      <c r="CG500" s="13"/>
      <c r="CH500" s="13"/>
      <c r="CI500" s="13"/>
      <c r="CJ500" s="13"/>
      <c r="CK500" s="13"/>
      <c r="CM500" s="13"/>
      <c r="CN500" s="13"/>
      <c r="CP500" s="13"/>
      <c r="CQ500" s="13"/>
      <c r="CR500" s="13"/>
      <c r="CS500" s="13"/>
      <c r="CT500" s="13"/>
      <c r="CV500" s="13"/>
      <c r="CW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R500" s="13"/>
      <c r="DS500" s="13"/>
      <c r="DT500" s="13"/>
      <c r="DU500" s="13"/>
      <c r="DV500" s="13"/>
      <c r="DW500" s="13"/>
    </row>
    <row r="501" spans="1:127" ht="13.5">
      <c r="A501" s="15"/>
      <c r="B501" s="15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V501" s="13"/>
      <c r="W501" s="14"/>
      <c r="X501" s="13"/>
      <c r="Z501" s="13"/>
      <c r="AA501" s="13"/>
      <c r="AB501" s="13"/>
      <c r="AD501" s="13"/>
      <c r="AE501" s="13"/>
      <c r="AF501" s="13"/>
      <c r="AH501" s="13"/>
      <c r="AI501" s="13"/>
      <c r="AJ501" s="13"/>
      <c r="AL501" s="13"/>
      <c r="AM501" s="13"/>
      <c r="AN501" s="13"/>
      <c r="AO501" s="13"/>
      <c r="AP501" s="13"/>
      <c r="AQ501" s="13"/>
      <c r="AR501" s="13"/>
      <c r="AS501" s="13"/>
      <c r="AT501" s="13"/>
      <c r="AV501" s="13"/>
      <c r="AW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L501" s="13"/>
      <c r="BM501" s="13"/>
      <c r="BN501" s="13"/>
      <c r="BO501" s="13"/>
      <c r="BP501" s="13"/>
      <c r="BR501" s="13"/>
      <c r="BS501" s="13"/>
      <c r="BU501" s="13"/>
      <c r="BV501" s="13"/>
      <c r="BW501" s="13"/>
      <c r="BX501" s="13"/>
      <c r="BY501" s="13"/>
      <c r="CA501" s="13"/>
      <c r="CB501" s="13"/>
      <c r="CC501" s="13"/>
      <c r="CD501" s="13"/>
      <c r="CE501" s="13"/>
      <c r="CG501" s="13"/>
      <c r="CH501" s="13"/>
      <c r="CI501" s="13"/>
      <c r="CJ501" s="13"/>
      <c r="CK501" s="13"/>
      <c r="CM501" s="13"/>
      <c r="CN501" s="13"/>
      <c r="CP501" s="13"/>
      <c r="CQ501" s="13"/>
      <c r="CR501" s="13"/>
      <c r="CS501" s="13"/>
      <c r="CT501" s="13"/>
      <c r="CV501" s="13"/>
      <c r="CW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R501" s="13"/>
      <c r="DS501" s="13"/>
      <c r="DT501" s="13"/>
      <c r="DU501" s="13"/>
      <c r="DV501" s="13"/>
      <c r="DW501" s="13"/>
    </row>
    <row r="502" spans="1:127" ht="13.5">
      <c r="A502" s="15"/>
      <c r="B502" s="15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V502" s="13"/>
      <c r="W502" s="14"/>
      <c r="X502" s="13"/>
      <c r="Z502" s="13"/>
      <c r="AA502" s="13"/>
      <c r="AB502" s="13"/>
      <c r="AD502" s="13"/>
      <c r="AE502" s="13"/>
      <c r="AF502" s="13"/>
      <c r="AH502" s="13"/>
      <c r="AI502" s="13"/>
      <c r="AJ502" s="13"/>
      <c r="AL502" s="13"/>
      <c r="AM502" s="13"/>
      <c r="AN502" s="13"/>
      <c r="AO502" s="13"/>
      <c r="AP502" s="13"/>
      <c r="AQ502" s="13"/>
      <c r="AR502" s="13"/>
      <c r="AS502" s="13"/>
      <c r="AT502" s="13"/>
      <c r="AV502" s="13"/>
      <c r="AW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L502" s="13"/>
      <c r="BM502" s="13"/>
      <c r="BN502" s="13"/>
      <c r="BO502" s="13"/>
      <c r="BP502" s="13"/>
      <c r="BR502" s="13"/>
      <c r="BS502" s="13"/>
      <c r="BU502" s="13"/>
      <c r="BV502" s="13"/>
      <c r="BW502" s="13"/>
      <c r="BX502" s="13"/>
      <c r="BY502" s="13"/>
      <c r="CA502" s="13"/>
      <c r="CB502" s="13"/>
      <c r="CC502" s="13"/>
      <c r="CD502" s="13"/>
      <c r="CE502" s="13"/>
      <c r="CG502" s="13"/>
      <c r="CH502" s="13"/>
      <c r="CI502" s="13"/>
      <c r="CJ502" s="13"/>
      <c r="CK502" s="13"/>
      <c r="CM502" s="13"/>
      <c r="CN502" s="13"/>
      <c r="CP502" s="13"/>
      <c r="CQ502" s="13"/>
      <c r="CR502" s="13"/>
      <c r="CS502" s="13"/>
      <c r="CT502" s="13"/>
      <c r="CV502" s="13"/>
      <c r="CW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R502" s="13"/>
      <c r="DS502" s="13"/>
      <c r="DT502" s="13"/>
      <c r="DU502" s="13"/>
      <c r="DV502" s="13"/>
      <c r="DW502" s="13"/>
    </row>
    <row r="503" spans="1:127" ht="13.5">
      <c r="A503" s="15"/>
      <c r="B503" s="15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V503" s="13"/>
      <c r="W503" s="14"/>
      <c r="X503" s="13"/>
      <c r="Z503" s="13"/>
      <c r="AA503" s="13"/>
      <c r="AB503" s="13"/>
      <c r="AD503" s="13"/>
      <c r="AE503" s="13"/>
      <c r="AF503" s="13"/>
      <c r="AH503" s="13"/>
      <c r="AI503" s="13"/>
      <c r="AJ503" s="13"/>
      <c r="AL503" s="13"/>
      <c r="AM503" s="13"/>
      <c r="AN503" s="13"/>
      <c r="AO503" s="13"/>
      <c r="AP503" s="13"/>
      <c r="AQ503" s="13"/>
      <c r="AR503" s="13"/>
      <c r="AS503" s="13"/>
      <c r="AT503" s="13"/>
      <c r="AV503" s="13"/>
      <c r="AW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L503" s="13"/>
      <c r="BM503" s="13"/>
      <c r="BN503" s="13"/>
      <c r="BO503" s="13"/>
      <c r="BP503" s="13"/>
      <c r="BR503" s="13"/>
      <c r="BS503" s="13"/>
      <c r="BU503" s="13"/>
      <c r="BV503" s="13"/>
      <c r="BW503" s="13"/>
      <c r="BX503" s="13"/>
      <c r="BY503" s="13"/>
      <c r="CA503" s="13"/>
      <c r="CB503" s="13"/>
      <c r="CC503" s="13"/>
      <c r="CD503" s="13"/>
      <c r="CE503" s="13"/>
      <c r="CG503" s="13"/>
      <c r="CH503" s="13"/>
      <c r="CI503" s="13"/>
      <c r="CJ503" s="13"/>
      <c r="CK503" s="13"/>
      <c r="CM503" s="13"/>
      <c r="CN503" s="13"/>
      <c r="CP503" s="13"/>
      <c r="CQ503" s="13"/>
      <c r="CR503" s="13"/>
      <c r="CS503" s="13"/>
      <c r="CT503" s="13"/>
      <c r="CV503" s="13"/>
      <c r="CW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R503" s="13"/>
      <c r="DS503" s="13"/>
      <c r="DT503" s="13"/>
      <c r="DU503" s="13"/>
      <c r="DV503" s="13"/>
      <c r="DW503" s="13"/>
    </row>
    <row r="504" spans="1:127" ht="13.5">
      <c r="A504" s="15"/>
      <c r="B504" s="15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V504" s="13"/>
      <c r="W504" s="14"/>
      <c r="X504" s="13"/>
      <c r="Z504" s="13"/>
      <c r="AA504" s="13"/>
      <c r="AB504" s="13"/>
      <c r="AD504" s="13"/>
      <c r="AE504" s="13"/>
      <c r="AF504" s="13"/>
      <c r="AH504" s="13"/>
      <c r="AI504" s="13"/>
      <c r="AJ504" s="13"/>
      <c r="AL504" s="13"/>
      <c r="AM504" s="13"/>
      <c r="AN504" s="13"/>
      <c r="AO504" s="13"/>
      <c r="AP504" s="13"/>
      <c r="AQ504" s="13"/>
      <c r="AR504" s="13"/>
      <c r="AS504" s="13"/>
      <c r="AT504" s="13"/>
      <c r="AV504" s="13"/>
      <c r="AW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L504" s="13"/>
      <c r="BM504" s="13"/>
      <c r="BN504" s="13"/>
      <c r="BO504" s="13"/>
      <c r="BP504" s="13"/>
      <c r="BR504" s="13"/>
      <c r="BS504" s="13"/>
      <c r="BU504" s="13"/>
      <c r="BV504" s="13"/>
      <c r="BW504" s="13"/>
      <c r="BX504" s="13"/>
      <c r="BY504" s="13"/>
      <c r="CA504" s="13"/>
      <c r="CB504" s="13"/>
      <c r="CC504" s="13"/>
      <c r="CD504" s="13"/>
      <c r="CE504" s="13"/>
      <c r="CG504" s="13"/>
      <c r="CH504" s="13"/>
      <c r="CI504" s="13"/>
      <c r="CJ504" s="13"/>
      <c r="CK504" s="13"/>
      <c r="CM504" s="13"/>
      <c r="CN504" s="13"/>
      <c r="CP504" s="13"/>
      <c r="CQ504" s="13"/>
      <c r="CR504" s="13"/>
      <c r="CS504" s="13"/>
      <c r="CT504" s="13"/>
      <c r="CV504" s="13"/>
      <c r="CW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R504" s="13"/>
      <c r="DS504" s="13"/>
      <c r="DT504" s="13"/>
      <c r="DU504" s="13"/>
      <c r="DV504" s="13"/>
      <c r="DW504" s="13"/>
    </row>
    <row r="505" spans="1:127" ht="13.5">
      <c r="A505" s="15"/>
      <c r="B505" s="15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V505" s="13"/>
      <c r="W505" s="14"/>
      <c r="X505" s="13"/>
      <c r="Z505" s="13"/>
      <c r="AA505" s="13"/>
      <c r="AB505" s="13"/>
      <c r="AD505" s="13"/>
      <c r="AE505" s="13"/>
      <c r="AF505" s="13"/>
      <c r="AH505" s="13"/>
      <c r="AI505" s="13"/>
      <c r="AJ505" s="13"/>
      <c r="AL505" s="13"/>
      <c r="AM505" s="13"/>
      <c r="AN505" s="13"/>
      <c r="AO505" s="13"/>
      <c r="AP505" s="13"/>
      <c r="AQ505" s="13"/>
      <c r="AR505" s="13"/>
      <c r="AS505" s="13"/>
      <c r="AT505" s="13"/>
      <c r="AV505" s="13"/>
      <c r="AW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L505" s="13"/>
      <c r="BM505" s="13"/>
      <c r="BN505" s="13"/>
      <c r="BO505" s="13"/>
      <c r="BP505" s="13"/>
      <c r="BR505" s="13"/>
      <c r="BS505" s="13"/>
      <c r="BU505" s="13"/>
      <c r="BV505" s="13"/>
      <c r="BW505" s="13"/>
      <c r="BX505" s="13"/>
      <c r="BY505" s="13"/>
      <c r="CA505" s="13"/>
      <c r="CB505" s="13"/>
      <c r="CC505" s="13"/>
      <c r="CD505" s="13"/>
      <c r="CE505" s="13"/>
      <c r="CG505" s="13"/>
      <c r="CH505" s="13"/>
      <c r="CI505" s="13"/>
      <c r="CJ505" s="13"/>
      <c r="CK505" s="13"/>
      <c r="CM505" s="13"/>
      <c r="CN505" s="13"/>
      <c r="CP505" s="13"/>
      <c r="CQ505" s="13"/>
      <c r="CR505" s="13"/>
      <c r="CS505" s="13"/>
      <c r="CT505" s="13"/>
      <c r="CV505" s="13"/>
      <c r="CW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R505" s="13"/>
      <c r="DS505" s="13"/>
      <c r="DT505" s="13"/>
      <c r="DU505" s="13"/>
      <c r="DV505" s="13"/>
      <c r="DW505" s="13"/>
    </row>
    <row r="506" spans="1:127" ht="13.5">
      <c r="A506" s="15"/>
      <c r="B506" s="15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V506" s="13"/>
      <c r="W506" s="14"/>
      <c r="X506" s="13"/>
      <c r="Z506" s="13"/>
      <c r="AA506" s="13"/>
      <c r="AB506" s="13"/>
      <c r="AD506" s="13"/>
      <c r="AE506" s="13"/>
      <c r="AF506" s="13"/>
      <c r="AH506" s="13"/>
      <c r="AI506" s="13"/>
      <c r="AJ506" s="13"/>
      <c r="AL506" s="13"/>
      <c r="AM506" s="13"/>
      <c r="AN506" s="13"/>
      <c r="AO506" s="13"/>
      <c r="AP506" s="13"/>
      <c r="AQ506" s="13"/>
      <c r="AR506" s="13"/>
      <c r="AS506" s="13"/>
      <c r="AT506" s="13"/>
      <c r="AV506" s="13"/>
      <c r="AW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L506" s="13"/>
      <c r="BM506" s="13"/>
      <c r="BN506" s="13"/>
      <c r="BO506" s="13"/>
      <c r="BP506" s="13"/>
      <c r="BR506" s="13"/>
      <c r="BS506" s="13"/>
      <c r="BU506" s="13"/>
      <c r="BV506" s="13"/>
      <c r="BW506" s="13"/>
      <c r="BX506" s="13"/>
      <c r="BY506" s="13"/>
      <c r="CA506" s="13"/>
      <c r="CB506" s="13"/>
      <c r="CC506" s="13"/>
      <c r="CD506" s="13"/>
      <c r="CE506" s="13"/>
      <c r="CG506" s="13"/>
      <c r="CH506" s="13"/>
      <c r="CI506" s="13"/>
      <c r="CJ506" s="13"/>
      <c r="CK506" s="13"/>
      <c r="CM506" s="13"/>
      <c r="CN506" s="13"/>
      <c r="CP506" s="13"/>
      <c r="CQ506" s="13"/>
      <c r="CR506" s="13"/>
      <c r="CS506" s="13"/>
      <c r="CT506" s="13"/>
      <c r="CV506" s="13"/>
      <c r="CW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R506" s="13"/>
      <c r="DS506" s="13"/>
      <c r="DT506" s="13"/>
      <c r="DU506" s="13"/>
      <c r="DV506" s="13"/>
      <c r="DW506" s="13"/>
    </row>
    <row r="507" spans="1:127" ht="13.5">
      <c r="A507" s="15"/>
      <c r="B507" s="15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V507" s="13"/>
      <c r="W507" s="14"/>
      <c r="X507" s="13"/>
      <c r="Z507" s="13"/>
      <c r="AA507" s="13"/>
      <c r="AB507" s="13"/>
      <c r="AD507" s="13"/>
      <c r="AE507" s="13"/>
      <c r="AF507" s="13"/>
      <c r="AH507" s="13"/>
      <c r="AI507" s="13"/>
      <c r="AJ507" s="13"/>
      <c r="AL507" s="13"/>
      <c r="AM507" s="13"/>
      <c r="AN507" s="13"/>
      <c r="AO507" s="13"/>
      <c r="AP507" s="13"/>
      <c r="AQ507" s="13"/>
      <c r="AR507" s="13"/>
      <c r="AS507" s="13"/>
      <c r="AT507" s="13"/>
      <c r="AV507" s="13"/>
      <c r="AW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L507" s="13"/>
      <c r="BM507" s="13"/>
      <c r="BN507" s="13"/>
      <c r="BO507" s="13"/>
      <c r="BP507" s="13"/>
      <c r="BR507" s="13"/>
      <c r="BS507" s="13"/>
      <c r="BU507" s="13"/>
      <c r="BV507" s="13"/>
      <c r="BW507" s="13"/>
      <c r="BX507" s="13"/>
      <c r="BY507" s="13"/>
      <c r="CA507" s="13"/>
      <c r="CB507" s="13"/>
      <c r="CC507" s="13"/>
      <c r="CD507" s="13"/>
      <c r="CE507" s="13"/>
      <c r="CG507" s="13"/>
      <c r="CH507" s="13"/>
      <c r="CI507" s="13"/>
      <c r="CJ507" s="13"/>
      <c r="CK507" s="13"/>
      <c r="CM507" s="13"/>
      <c r="CN507" s="13"/>
      <c r="CP507" s="13"/>
      <c r="CQ507" s="13"/>
      <c r="CR507" s="13"/>
      <c r="CS507" s="13"/>
      <c r="CT507" s="13"/>
      <c r="CV507" s="13"/>
      <c r="CW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R507" s="13"/>
      <c r="DS507" s="13"/>
      <c r="DT507" s="13"/>
      <c r="DU507" s="13"/>
      <c r="DV507" s="13"/>
      <c r="DW507" s="13"/>
    </row>
    <row r="508" spans="1:127" ht="13.5">
      <c r="A508" s="15"/>
      <c r="B508" s="15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V508" s="13"/>
      <c r="W508" s="14"/>
      <c r="X508" s="13"/>
      <c r="Z508" s="13"/>
      <c r="AA508" s="13"/>
      <c r="AB508" s="13"/>
      <c r="AD508" s="13"/>
      <c r="AE508" s="13"/>
      <c r="AF508" s="13"/>
      <c r="AH508" s="13"/>
      <c r="AI508" s="13"/>
      <c r="AJ508" s="13"/>
      <c r="AL508" s="13"/>
      <c r="AM508" s="13"/>
      <c r="AN508" s="13"/>
      <c r="AO508" s="13"/>
      <c r="AP508" s="13"/>
      <c r="AQ508" s="13"/>
      <c r="AR508" s="13"/>
      <c r="AS508" s="13"/>
      <c r="AT508" s="13"/>
      <c r="AV508" s="13"/>
      <c r="AW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L508" s="13"/>
      <c r="BM508" s="13"/>
      <c r="BN508" s="13"/>
      <c r="BO508" s="13"/>
      <c r="BP508" s="13"/>
      <c r="BR508" s="13"/>
      <c r="BS508" s="13"/>
      <c r="BU508" s="13"/>
      <c r="BV508" s="13"/>
      <c r="BW508" s="13"/>
      <c r="BX508" s="13"/>
      <c r="BY508" s="13"/>
      <c r="CA508" s="13"/>
      <c r="CB508" s="13"/>
      <c r="CC508" s="13"/>
      <c r="CD508" s="13"/>
      <c r="CE508" s="13"/>
      <c r="CG508" s="13"/>
      <c r="CH508" s="13"/>
      <c r="CI508" s="13"/>
      <c r="CJ508" s="13"/>
      <c r="CK508" s="13"/>
      <c r="CM508" s="13"/>
      <c r="CN508" s="13"/>
      <c r="CP508" s="13"/>
      <c r="CQ508" s="13"/>
      <c r="CR508" s="13"/>
      <c r="CS508" s="13"/>
      <c r="CT508" s="13"/>
      <c r="CV508" s="13"/>
      <c r="CW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R508" s="13"/>
      <c r="DS508" s="13"/>
      <c r="DT508" s="13"/>
      <c r="DU508" s="13"/>
      <c r="DV508" s="13"/>
      <c r="DW508" s="13"/>
    </row>
    <row r="509" spans="1:127" ht="13.5">
      <c r="A509" s="15"/>
      <c r="B509" s="15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V509" s="13"/>
      <c r="W509" s="14"/>
      <c r="X509" s="13"/>
      <c r="Z509" s="13"/>
      <c r="AA509" s="13"/>
      <c r="AB509" s="13"/>
      <c r="AD509" s="13"/>
      <c r="AE509" s="13"/>
      <c r="AF509" s="13"/>
      <c r="AH509" s="13"/>
      <c r="AI509" s="13"/>
      <c r="AJ509" s="13"/>
      <c r="AL509" s="13"/>
      <c r="AM509" s="13"/>
      <c r="AN509" s="13"/>
      <c r="AO509" s="13"/>
      <c r="AP509" s="13"/>
      <c r="AQ509" s="13"/>
      <c r="AR509" s="13"/>
      <c r="AS509" s="13"/>
      <c r="AT509" s="13"/>
      <c r="AV509" s="13"/>
      <c r="AW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L509" s="13"/>
      <c r="BM509" s="13"/>
      <c r="BN509" s="13"/>
      <c r="BO509" s="13"/>
      <c r="BP509" s="13"/>
      <c r="BR509" s="13"/>
      <c r="BS509" s="13"/>
      <c r="BU509" s="13"/>
      <c r="BV509" s="13"/>
      <c r="BW509" s="13"/>
      <c r="BX509" s="13"/>
      <c r="BY509" s="13"/>
      <c r="CA509" s="13"/>
      <c r="CB509" s="13"/>
      <c r="CC509" s="13"/>
      <c r="CD509" s="13"/>
      <c r="CE509" s="13"/>
      <c r="CG509" s="13"/>
      <c r="CH509" s="13"/>
      <c r="CI509" s="13"/>
      <c r="CJ509" s="13"/>
      <c r="CK509" s="13"/>
      <c r="CM509" s="13"/>
      <c r="CN509" s="13"/>
      <c r="CP509" s="13"/>
      <c r="CQ509" s="13"/>
      <c r="CR509" s="13"/>
      <c r="CS509" s="13"/>
      <c r="CT509" s="13"/>
      <c r="CV509" s="13"/>
      <c r="CW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R509" s="13"/>
      <c r="DS509" s="13"/>
      <c r="DT509" s="13"/>
      <c r="DU509" s="13"/>
      <c r="DV509" s="13"/>
      <c r="DW509" s="13"/>
    </row>
    <row r="510" spans="1:127" ht="13.5">
      <c r="A510" s="15"/>
      <c r="B510" s="15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V510" s="13"/>
      <c r="W510" s="14"/>
      <c r="X510" s="13"/>
      <c r="Z510" s="13"/>
      <c r="AA510" s="13"/>
      <c r="AB510" s="13"/>
      <c r="AD510" s="13"/>
      <c r="AE510" s="13"/>
      <c r="AF510" s="13"/>
      <c r="AH510" s="13"/>
      <c r="AI510" s="13"/>
      <c r="AJ510" s="13"/>
      <c r="AL510" s="13"/>
      <c r="AM510" s="13"/>
      <c r="AN510" s="13"/>
      <c r="AO510" s="13"/>
      <c r="AP510" s="13"/>
      <c r="AQ510" s="13"/>
      <c r="AR510" s="13"/>
      <c r="AS510" s="13"/>
      <c r="AT510" s="13"/>
      <c r="AV510" s="13"/>
      <c r="AW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L510" s="13"/>
      <c r="BM510" s="13"/>
      <c r="BN510" s="13"/>
      <c r="BO510" s="13"/>
      <c r="BP510" s="13"/>
      <c r="BR510" s="13"/>
      <c r="BS510" s="13"/>
      <c r="BU510" s="13"/>
      <c r="BV510" s="13"/>
      <c r="BW510" s="13"/>
      <c r="BX510" s="13"/>
      <c r="BY510" s="13"/>
      <c r="CA510" s="13"/>
      <c r="CB510" s="13"/>
      <c r="CC510" s="13"/>
      <c r="CD510" s="13"/>
      <c r="CE510" s="13"/>
      <c r="CG510" s="13"/>
      <c r="CH510" s="13"/>
      <c r="CI510" s="13"/>
      <c r="CJ510" s="13"/>
      <c r="CK510" s="13"/>
      <c r="CM510" s="13"/>
      <c r="CN510" s="13"/>
      <c r="CP510" s="13"/>
      <c r="CQ510" s="13"/>
      <c r="CR510" s="13"/>
      <c r="CS510" s="13"/>
      <c r="CT510" s="13"/>
      <c r="CV510" s="13"/>
      <c r="CW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R510" s="13"/>
      <c r="DS510" s="13"/>
      <c r="DT510" s="13"/>
      <c r="DU510" s="13"/>
      <c r="DV510" s="13"/>
      <c r="DW510" s="13"/>
    </row>
    <row r="511" spans="1:127" ht="13.5">
      <c r="A511" s="15"/>
      <c r="B511" s="15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V511" s="13"/>
      <c r="W511" s="14"/>
      <c r="X511" s="13"/>
      <c r="Z511" s="13"/>
      <c r="AA511" s="13"/>
      <c r="AB511" s="13"/>
      <c r="AD511" s="13"/>
      <c r="AE511" s="13"/>
      <c r="AF511" s="13"/>
      <c r="AH511" s="13"/>
      <c r="AI511" s="13"/>
      <c r="AJ511" s="13"/>
      <c r="AL511" s="13"/>
      <c r="AM511" s="13"/>
      <c r="AN511" s="13"/>
      <c r="AO511" s="13"/>
      <c r="AP511" s="13"/>
      <c r="AQ511" s="13"/>
      <c r="AR511" s="13"/>
      <c r="AS511" s="13"/>
      <c r="AT511" s="13"/>
      <c r="AV511" s="13"/>
      <c r="AW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L511" s="13"/>
      <c r="BM511" s="13"/>
      <c r="BN511" s="13"/>
      <c r="BO511" s="13"/>
      <c r="BP511" s="13"/>
      <c r="BR511" s="13"/>
      <c r="BS511" s="13"/>
      <c r="BU511" s="13"/>
      <c r="BV511" s="13"/>
      <c r="BW511" s="13"/>
      <c r="BX511" s="13"/>
      <c r="BY511" s="13"/>
      <c r="CA511" s="13"/>
      <c r="CB511" s="13"/>
      <c r="CC511" s="13"/>
      <c r="CD511" s="13"/>
      <c r="CE511" s="13"/>
      <c r="CG511" s="13"/>
      <c r="CH511" s="13"/>
      <c r="CI511" s="13"/>
      <c r="CJ511" s="13"/>
      <c r="CK511" s="13"/>
      <c r="CM511" s="13"/>
      <c r="CN511" s="13"/>
      <c r="CP511" s="13"/>
      <c r="CQ511" s="13"/>
      <c r="CR511" s="13"/>
      <c r="CS511" s="13"/>
      <c r="CT511" s="13"/>
      <c r="CV511" s="13"/>
      <c r="CW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R511" s="13"/>
      <c r="DS511" s="13"/>
      <c r="DT511" s="13"/>
      <c r="DU511" s="13"/>
      <c r="DV511" s="13"/>
      <c r="DW511" s="13"/>
    </row>
    <row r="512" spans="1:127" ht="13.5">
      <c r="A512" s="15"/>
      <c r="B512" s="15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V512" s="13"/>
      <c r="W512" s="14"/>
      <c r="X512" s="13"/>
      <c r="Z512" s="13"/>
      <c r="AA512" s="13"/>
      <c r="AB512" s="13"/>
      <c r="AD512" s="13"/>
      <c r="AE512" s="13"/>
      <c r="AF512" s="13"/>
      <c r="AH512" s="13"/>
      <c r="AI512" s="13"/>
      <c r="AJ512" s="13"/>
      <c r="AL512" s="13"/>
      <c r="AM512" s="13"/>
      <c r="AN512" s="13"/>
      <c r="AO512" s="13"/>
      <c r="AP512" s="13"/>
      <c r="AQ512" s="13"/>
      <c r="AR512" s="13"/>
      <c r="AS512" s="13"/>
      <c r="AT512" s="13"/>
      <c r="AV512" s="13"/>
      <c r="AW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L512" s="13"/>
      <c r="BM512" s="13"/>
      <c r="BN512" s="13"/>
      <c r="BO512" s="13"/>
      <c r="BP512" s="13"/>
      <c r="BR512" s="13"/>
      <c r="BS512" s="13"/>
      <c r="BU512" s="13"/>
      <c r="BV512" s="13"/>
      <c r="BW512" s="13"/>
      <c r="BX512" s="13"/>
      <c r="BY512" s="13"/>
      <c r="CA512" s="13"/>
      <c r="CB512" s="13"/>
      <c r="CC512" s="13"/>
      <c r="CD512" s="13"/>
      <c r="CE512" s="13"/>
      <c r="CG512" s="13"/>
      <c r="CH512" s="13"/>
      <c r="CI512" s="13"/>
      <c r="CJ512" s="13"/>
      <c r="CK512" s="13"/>
      <c r="CM512" s="13"/>
      <c r="CN512" s="13"/>
      <c r="CP512" s="13"/>
      <c r="CQ512" s="13"/>
      <c r="CR512" s="13"/>
      <c r="CS512" s="13"/>
      <c r="CT512" s="13"/>
      <c r="CV512" s="13"/>
      <c r="CW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R512" s="13"/>
      <c r="DS512" s="13"/>
      <c r="DT512" s="13"/>
      <c r="DU512" s="13"/>
      <c r="DV512" s="13"/>
      <c r="DW512" s="13"/>
    </row>
    <row r="513" spans="1:127" ht="13.5">
      <c r="A513" s="15"/>
      <c r="B513" s="15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V513" s="13"/>
      <c r="W513" s="14"/>
      <c r="X513" s="13"/>
      <c r="Z513" s="13"/>
      <c r="AA513" s="13"/>
      <c r="AB513" s="13"/>
      <c r="AD513" s="13"/>
      <c r="AE513" s="13"/>
      <c r="AF513" s="13"/>
      <c r="AH513" s="13"/>
      <c r="AI513" s="13"/>
      <c r="AJ513" s="13"/>
      <c r="AL513" s="13"/>
      <c r="AM513" s="13"/>
      <c r="AN513" s="13"/>
      <c r="AO513" s="13"/>
      <c r="AP513" s="13"/>
      <c r="AQ513" s="13"/>
      <c r="AR513" s="13"/>
      <c r="AS513" s="13"/>
      <c r="AT513" s="13"/>
      <c r="AV513" s="13"/>
      <c r="AW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L513" s="13"/>
      <c r="BM513" s="13"/>
      <c r="BN513" s="13"/>
      <c r="BO513" s="13"/>
      <c r="BP513" s="13"/>
      <c r="BR513" s="13"/>
      <c r="BS513" s="13"/>
      <c r="BU513" s="13"/>
      <c r="BV513" s="13"/>
      <c r="BW513" s="13"/>
      <c r="BX513" s="13"/>
      <c r="BY513" s="13"/>
      <c r="CA513" s="13"/>
      <c r="CB513" s="13"/>
      <c r="CC513" s="13"/>
      <c r="CD513" s="13"/>
      <c r="CE513" s="13"/>
      <c r="CG513" s="13"/>
      <c r="CH513" s="13"/>
      <c r="CI513" s="13"/>
      <c r="CJ513" s="13"/>
      <c r="CK513" s="13"/>
      <c r="CM513" s="13"/>
      <c r="CN513" s="13"/>
      <c r="CP513" s="13"/>
      <c r="CQ513" s="13"/>
      <c r="CR513" s="13"/>
      <c r="CS513" s="13"/>
      <c r="CT513" s="13"/>
      <c r="CV513" s="13"/>
      <c r="CW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R513" s="13"/>
      <c r="DS513" s="13"/>
      <c r="DT513" s="13"/>
      <c r="DU513" s="13"/>
      <c r="DV513" s="13"/>
      <c r="DW513" s="13"/>
    </row>
    <row r="514" spans="1:127" ht="13.5">
      <c r="A514" s="15"/>
      <c r="B514" s="15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V514" s="13"/>
      <c r="W514" s="14"/>
      <c r="X514" s="13"/>
      <c r="Z514" s="13"/>
      <c r="AA514" s="13"/>
      <c r="AB514" s="13"/>
      <c r="AD514" s="13"/>
      <c r="AE514" s="13"/>
      <c r="AF514" s="13"/>
      <c r="AH514" s="13"/>
      <c r="AI514" s="13"/>
      <c r="AJ514" s="13"/>
      <c r="AL514" s="13"/>
      <c r="AM514" s="13"/>
      <c r="AN514" s="13"/>
      <c r="AO514" s="13"/>
      <c r="AP514" s="13"/>
      <c r="AQ514" s="13"/>
      <c r="AR514" s="13"/>
      <c r="AS514" s="13"/>
      <c r="AT514" s="13"/>
      <c r="AV514" s="13"/>
      <c r="AW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L514" s="13"/>
      <c r="BM514" s="13"/>
      <c r="BN514" s="13"/>
      <c r="BO514" s="13"/>
      <c r="BP514" s="13"/>
      <c r="BR514" s="13"/>
      <c r="BS514" s="13"/>
      <c r="BU514" s="13"/>
      <c r="BV514" s="13"/>
      <c r="BW514" s="13"/>
      <c r="BX514" s="13"/>
      <c r="BY514" s="13"/>
      <c r="CA514" s="13"/>
      <c r="CB514" s="13"/>
      <c r="CC514" s="13"/>
      <c r="CD514" s="13"/>
      <c r="CE514" s="13"/>
      <c r="CG514" s="13"/>
      <c r="CH514" s="13"/>
      <c r="CI514" s="13"/>
      <c r="CJ514" s="13"/>
      <c r="CK514" s="13"/>
      <c r="CM514" s="13"/>
      <c r="CN514" s="13"/>
      <c r="CP514" s="13"/>
      <c r="CQ514" s="13"/>
      <c r="CR514" s="13"/>
      <c r="CS514" s="13"/>
      <c r="CT514" s="13"/>
      <c r="CV514" s="13"/>
      <c r="CW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R514" s="13"/>
      <c r="DS514" s="13"/>
      <c r="DT514" s="13"/>
      <c r="DU514" s="13"/>
      <c r="DV514" s="13"/>
      <c r="DW514" s="13"/>
    </row>
    <row r="515" spans="1:127" ht="13.5">
      <c r="A515" s="15"/>
      <c r="B515" s="15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V515" s="13"/>
      <c r="W515" s="14"/>
      <c r="X515" s="13"/>
      <c r="Z515" s="13"/>
      <c r="AA515" s="13"/>
      <c r="AB515" s="13"/>
      <c r="AD515" s="13"/>
      <c r="AE515" s="13"/>
      <c r="AF515" s="13"/>
      <c r="AH515" s="13"/>
      <c r="AI515" s="13"/>
      <c r="AJ515" s="13"/>
      <c r="AL515" s="13"/>
      <c r="AM515" s="13"/>
      <c r="AN515" s="13"/>
      <c r="AO515" s="13"/>
      <c r="AP515" s="13"/>
      <c r="AQ515" s="13"/>
      <c r="AR515" s="13"/>
      <c r="AS515" s="13"/>
      <c r="AT515" s="13"/>
      <c r="AV515" s="13"/>
      <c r="AW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L515" s="13"/>
      <c r="BM515" s="13"/>
      <c r="BN515" s="13"/>
      <c r="BO515" s="13"/>
      <c r="BP515" s="13"/>
      <c r="BR515" s="13"/>
      <c r="BS515" s="13"/>
      <c r="BU515" s="13"/>
      <c r="BV515" s="13"/>
      <c r="BW515" s="13"/>
      <c r="BX515" s="13"/>
      <c r="BY515" s="13"/>
      <c r="CA515" s="13"/>
      <c r="CB515" s="13"/>
      <c r="CC515" s="13"/>
      <c r="CD515" s="13"/>
      <c r="CE515" s="13"/>
      <c r="CG515" s="13"/>
      <c r="CH515" s="13"/>
      <c r="CI515" s="13"/>
      <c r="CJ515" s="13"/>
      <c r="CK515" s="13"/>
      <c r="CM515" s="13"/>
      <c r="CN515" s="13"/>
      <c r="CP515" s="13"/>
      <c r="CQ515" s="13"/>
      <c r="CR515" s="13"/>
      <c r="CS515" s="13"/>
      <c r="CT515" s="13"/>
      <c r="CV515" s="13"/>
      <c r="CW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R515" s="13"/>
      <c r="DS515" s="13"/>
      <c r="DT515" s="13"/>
      <c r="DU515" s="13"/>
      <c r="DV515" s="13"/>
      <c r="DW515" s="13"/>
    </row>
    <row r="516" spans="1:127" ht="13.5">
      <c r="A516" s="15"/>
      <c r="B516" s="15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V516" s="13"/>
      <c r="W516" s="14"/>
      <c r="X516" s="13"/>
      <c r="Z516" s="13"/>
      <c r="AA516" s="13"/>
      <c r="AB516" s="13"/>
      <c r="AD516" s="13"/>
      <c r="AE516" s="13"/>
      <c r="AF516" s="13"/>
      <c r="AH516" s="13"/>
      <c r="AI516" s="13"/>
      <c r="AJ516" s="13"/>
      <c r="AL516" s="13"/>
      <c r="AM516" s="13"/>
      <c r="AN516" s="13"/>
      <c r="AO516" s="13"/>
      <c r="AP516" s="13"/>
      <c r="AQ516" s="13"/>
      <c r="AR516" s="13"/>
      <c r="AS516" s="13"/>
      <c r="AT516" s="13"/>
      <c r="AV516" s="13"/>
      <c r="AW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L516" s="13"/>
      <c r="BM516" s="13"/>
      <c r="BN516" s="13"/>
      <c r="BO516" s="13"/>
      <c r="BP516" s="13"/>
      <c r="BR516" s="13"/>
      <c r="BS516" s="13"/>
      <c r="BU516" s="13"/>
      <c r="BV516" s="13"/>
      <c r="BW516" s="13"/>
      <c r="BX516" s="13"/>
      <c r="BY516" s="13"/>
      <c r="CA516" s="13"/>
      <c r="CB516" s="13"/>
      <c r="CC516" s="13"/>
      <c r="CD516" s="13"/>
      <c r="CE516" s="13"/>
      <c r="CG516" s="13"/>
      <c r="CH516" s="13"/>
      <c r="CI516" s="13"/>
      <c r="CJ516" s="13"/>
      <c r="CK516" s="13"/>
      <c r="CM516" s="13"/>
      <c r="CN516" s="13"/>
      <c r="CP516" s="13"/>
      <c r="CQ516" s="13"/>
      <c r="CR516" s="13"/>
      <c r="CS516" s="13"/>
      <c r="CT516" s="13"/>
      <c r="CV516" s="13"/>
      <c r="CW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R516" s="13"/>
      <c r="DS516" s="13"/>
      <c r="DT516" s="13"/>
      <c r="DU516" s="13"/>
      <c r="DV516" s="13"/>
      <c r="DW516" s="13"/>
    </row>
    <row r="517" spans="1:127" ht="13.5">
      <c r="A517" s="15"/>
      <c r="B517" s="15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V517" s="13"/>
      <c r="W517" s="14"/>
      <c r="X517" s="13"/>
      <c r="Z517" s="13"/>
      <c r="AA517" s="13"/>
      <c r="AB517" s="13"/>
      <c r="AD517" s="13"/>
      <c r="AE517" s="13"/>
      <c r="AF517" s="13"/>
      <c r="AH517" s="13"/>
      <c r="AI517" s="13"/>
      <c r="AJ517" s="13"/>
      <c r="AL517" s="13"/>
      <c r="AM517" s="13"/>
      <c r="AN517" s="13"/>
      <c r="AO517" s="13"/>
      <c r="AP517" s="13"/>
      <c r="AQ517" s="13"/>
      <c r="AR517" s="13"/>
      <c r="AS517" s="13"/>
      <c r="AT517" s="13"/>
      <c r="AV517" s="13"/>
      <c r="AW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L517" s="13"/>
      <c r="BM517" s="13"/>
      <c r="BN517" s="13"/>
      <c r="BO517" s="13"/>
      <c r="BP517" s="13"/>
      <c r="BR517" s="13"/>
      <c r="BS517" s="13"/>
      <c r="BU517" s="13"/>
      <c r="BV517" s="13"/>
      <c r="BW517" s="13"/>
      <c r="BX517" s="13"/>
      <c r="BY517" s="13"/>
      <c r="CA517" s="13"/>
      <c r="CB517" s="13"/>
      <c r="CC517" s="13"/>
      <c r="CD517" s="13"/>
      <c r="CE517" s="13"/>
      <c r="CG517" s="13"/>
      <c r="CH517" s="13"/>
      <c r="CI517" s="13"/>
      <c r="CJ517" s="13"/>
      <c r="CK517" s="13"/>
      <c r="CM517" s="13"/>
      <c r="CN517" s="13"/>
      <c r="CP517" s="13"/>
      <c r="CQ517" s="13"/>
      <c r="CR517" s="13"/>
      <c r="CS517" s="13"/>
      <c r="CT517" s="13"/>
      <c r="CV517" s="13"/>
      <c r="CW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R517" s="13"/>
      <c r="DS517" s="13"/>
      <c r="DT517" s="13"/>
      <c r="DU517" s="13"/>
      <c r="DV517" s="13"/>
      <c r="DW517" s="13"/>
    </row>
    <row r="518" spans="1:127" ht="13.5">
      <c r="A518" s="15"/>
      <c r="B518" s="15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V518" s="13"/>
      <c r="W518" s="14"/>
      <c r="X518" s="13"/>
      <c r="Z518" s="13"/>
      <c r="AA518" s="13"/>
      <c r="AB518" s="13"/>
      <c r="AD518" s="13"/>
      <c r="AE518" s="13"/>
      <c r="AF518" s="13"/>
      <c r="AH518" s="13"/>
      <c r="AI518" s="13"/>
      <c r="AJ518" s="13"/>
      <c r="AL518" s="13"/>
      <c r="AM518" s="13"/>
      <c r="AN518" s="13"/>
      <c r="AO518" s="13"/>
      <c r="AP518" s="13"/>
      <c r="AQ518" s="13"/>
      <c r="AR518" s="13"/>
      <c r="AS518" s="13"/>
      <c r="AT518" s="13"/>
      <c r="AV518" s="13"/>
      <c r="AW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L518" s="13"/>
      <c r="BM518" s="13"/>
      <c r="BN518" s="13"/>
      <c r="BO518" s="13"/>
      <c r="BP518" s="13"/>
      <c r="BR518" s="13"/>
      <c r="BS518" s="13"/>
      <c r="BU518" s="13"/>
      <c r="BV518" s="13"/>
      <c r="BW518" s="13"/>
      <c r="BX518" s="13"/>
      <c r="BY518" s="13"/>
      <c r="CA518" s="13"/>
      <c r="CB518" s="13"/>
      <c r="CC518" s="13"/>
      <c r="CD518" s="13"/>
      <c r="CE518" s="13"/>
      <c r="CG518" s="13"/>
      <c r="CH518" s="13"/>
      <c r="CI518" s="13"/>
      <c r="CJ518" s="13"/>
      <c r="CK518" s="13"/>
      <c r="CM518" s="13"/>
      <c r="CN518" s="13"/>
      <c r="CP518" s="13"/>
      <c r="CQ518" s="13"/>
      <c r="CR518" s="13"/>
      <c r="CS518" s="13"/>
      <c r="CT518" s="13"/>
      <c r="CV518" s="13"/>
      <c r="CW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R518" s="13"/>
      <c r="DS518" s="13"/>
      <c r="DT518" s="13"/>
      <c r="DU518" s="13"/>
      <c r="DV518" s="13"/>
      <c r="DW518" s="13"/>
    </row>
    <row r="519" spans="1:127" ht="13.5">
      <c r="A519" s="15"/>
      <c r="B519" s="15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V519" s="13"/>
      <c r="W519" s="14"/>
      <c r="X519" s="13"/>
      <c r="Z519" s="13"/>
      <c r="AA519" s="13"/>
      <c r="AB519" s="13"/>
      <c r="AD519" s="13"/>
      <c r="AE519" s="13"/>
      <c r="AF519" s="13"/>
      <c r="AH519" s="13"/>
      <c r="AI519" s="13"/>
      <c r="AJ519" s="13"/>
      <c r="AL519" s="13"/>
      <c r="AM519" s="13"/>
      <c r="AN519" s="13"/>
      <c r="AO519" s="13"/>
      <c r="AP519" s="13"/>
      <c r="AQ519" s="13"/>
      <c r="AR519" s="13"/>
      <c r="AS519" s="13"/>
      <c r="AT519" s="13"/>
      <c r="AV519" s="13"/>
      <c r="AW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L519" s="13"/>
      <c r="BM519" s="13"/>
      <c r="BN519" s="13"/>
      <c r="BO519" s="13"/>
      <c r="BP519" s="13"/>
      <c r="BR519" s="13"/>
      <c r="BS519" s="13"/>
      <c r="BU519" s="13"/>
      <c r="BV519" s="13"/>
      <c r="BW519" s="13"/>
      <c r="BX519" s="13"/>
      <c r="BY519" s="13"/>
      <c r="CA519" s="13"/>
      <c r="CB519" s="13"/>
      <c r="CC519" s="13"/>
      <c r="CD519" s="13"/>
      <c r="CE519" s="13"/>
      <c r="CG519" s="13"/>
      <c r="CH519" s="13"/>
      <c r="CI519" s="13"/>
      <c r="CJ519" s="13"/>
      <c r="CK519" s="13"/>
      <c r="CM519" s="13"/>
      <c r="CN519" s="13"/>
      <c r="CP519" s="13"/>
      <c r="CQ519" s="13"/>
      <c r="CR519" s="13"/>
      <c r="CS519" s="13"/>
      <c r="CT519" s="13"/>
      <c r="CV519" s="13"/>
      <c r="CW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R519" s="13"/>
      <c r="DS519" s="13"/>
      <c r="DT519" s="13"/>
      <c r="DU519" s="13"/>
      <c r="DV519" s="13"/>
      <c r="DW519" s="13"/>
    </row>
    <row r="520" spans="1:127" ht="13.5">
      <c r="A520" s="15"/>
      <c r="B520" s="15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V520" s="13"/>
      <c r="W520" s="14"/>
      <c r="X520" s="13"/>
      <c r="Z520" s="13"/>
      <c r="AA520" s="13"/>
      <c r="AB520" s="13"/>
      <c r="AD520" s="13"/>
      <c r="AE520" s="13"/>
      <c r="AF520" s="13"/>
      <c r="AH520" s="13"/>
      <c r="AI520" s="13"/>
      <c r="AJ520" s="13"/>
      <c r="AL520" s="13"/>
      <c r="AM520" s="13"/>
      <c r="AN520" s="13"/>
      <c r="AO520" s="13"/>
      <c r="AP520" s="13"/>
      <c r="AQ520" s="13"/>
      <c r="AR520" s="13"/>
      <c r="AS520" s="13"/>
      <c r="AT520" s="13"/>
      <c r="AV520" s="13"/>
      <c r="AW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L520" s="13"/>
      <c r="BM520" s="13"/>
      <c r="BN520" s="13"/>
      <c r="BO520" s="13"/>
      <c r="BP520" s="13"/>
      <c r="BR520" s="13"/>
      <c r="BS520" s="13"/>
      <c r="BU520" s="13"/>
      <c r="BV520" s="13"/>
      <c r="BW520" s="13"/>
      <c r="BX520" s="13"/>
      <c r="BY520" s="13"/>
      <c r="CA520" s="13"/>
      <c r="CB520" s="13"/>
      <c r="CC520" s="13"/>
      <c r="CD520" s="13"/>
      <c r="CE520" s="13"/>
      <c r="CG520" s="13"/>
      <c r="CH520" s="13"/>
      <c r="CI520" s="13"/>
      <c r="CJ520" s="13"/>
      <c r="CK520" s="13"/>
      <c r="CM520" s="13"/>
      <c r="CN520" s="13"/>
      <c r="CP520" s="13"/>
      <c r="CQ520" s="13"/>
      <c r="CR520" s="13"/>
      <c r="CS520" s="13"/>
      <c r="CT520" s="13"/>
      <c r="CV520" s="13"/>
      <c r="CW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R520" s="13"/>
      <c r="DS520" s="13"/>
      <c r="DT520" s="13"/>
      <c r="DU520" s="13"/>
      <c r="DV520" s="13"/>
      <c r="DW520" s="13"/>
    </row>
    <row r="521" spans="1:127" ht="13.5">
      <c r="A521" s="15"/>
      <c r="B521" s="15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V521" s="13"/>
      <c r="W521" s="14"/>
      <c r="X521" s="13"/>
      <c r="Z521" s="13"/>
      <c r="AA521" s="13"/>
      <c r="AB521" s="13"/>
      <c r="AD521" s="13"/>
      <c r="AE521" s="13"/>
      <c r="AF521" s="13"/>
      <c r="AH521" s="13"/>
      <c r="AI521" s="13"/>
      <c r="AJ521" s="13"/>
      <c r="AL521" s="13"/>
      <c r="AM521" s="13"/>
      <c r="AN521" s="13"/>
      <c r="AO521" s="13"/>
      <c r="AP521" s="13"/>
      <c r="AQ521" s="13"/>
      <c r="AR521" s="13"/>
      <c r="AS521" s="13"/>
      <c r="AT521" s="13"/>
      <c r="AV521" s="13"/>
      <c r="AW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L521" s="13"/>
      <c r="BM521" s="13"/>
      <c r="BN521" s="13"/>
      <c r="BO521" s="13"/>
      <c r="BP521" s="13"/>
      <c r="BR521" s="13"/>
      <c r="BS521" s="13"/>
      <c r="BU521" s="13"/>
      <c r="BV521" s="13"/>
      <c r="BW521" s="13"/>
      <c r="BX521" s="13"/>
      <c r="BY521" s="13"/>
      <c r="CA521" s="13"/>
      <c r="CB521" s="13"/>
      <c r="CC521" s="13"/>
      <c r="CD521" s="13"/>
      <c r="CE521" s="13"/>
      <c r="CG521" s="13"/>
      <c r="CH521" s="13"/>
      <c r="CI521" s="13"/>
      <c r="CJ521" s="13"/>
      <c r="CK521" s="13"/>
      <c r="CM521" s="13"/>
      <c r="CN521" s="13"/>
      <c r="CP521" s="13"/>
      <c r="CQ521" s="13"/>
      <c r="CR521" s="13"/>
      <c r="CS521" s="13"/>
      <c r="CT521" s="13"/>
      <c r="CV521" s="13"/>
      <c r="CW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R521" s="13"/>
      <c r="DS521" s="13"/>
      <c r="DT521" s="13"/>
      <c r="DU521" s="13"/>
      <c r="DV521" s="13"/>
      <c r="DW521" s="13"/>
    </row>
    <row r="522" spans="1:127" ht="13.5">
      <c r="A522" s="15"/>
      <c r="B522" s="15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V522" s="13"/>
      <c r="W522" s="14"/>
      <c r="X522" s="13"/>
      <c r="Z522" s="13"/>
      <c r="AA522" s="13"/>
      <c r="AB522" s="13"/>
      <c r="AD522" s="13"/>
      <c r="AE522" s="13"/>
      <c r="AF522" s="13"/>
      <c r="AH522" s="13"/>
      <c r="AI522" s="13"/>
      <c r="AJ522" s="13"/>
      <c r="AL522" s="13"/>
      <c r="AM522" s="13"/>
      <c r="AN522" s="13"/>
      <c r="AO522" s="13"/>
      <c r="AP522" s="13"/>
      <c r="AQ522" s="13"/>
      <c r="AR522" s="13"/>
      <c r="AS522" s="13"/>
      <c r="AT522" s="13"/>
      <c r="AV522" s="13"/>
      <c r="AW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L522" s="13"/>
      <c r="BM522" s="13"/>
      <c r="BN522" s="13"/>
      <c r="BO522" s="13"/>
      <c r="BP522" s="13"/>
      <c r="BR522" s="13"/>
      <c r="BS522" s="13"/>
      <c r="BU522" s="13"/>
      <c r="BV522" s="13"/>
      <c r="BW522" s="13"/>
      <c r="BX522" s="13"/>
      <c r="BY522" s="13"/>
      <c r="CA522" s="13"/>
      <c r="CB522" s="13"/>
      <c r="CC522" s="13"/>
      <c r="CD522" s="13"/>
      <c r="CE522" s="13"/>
      <c r="CG522" s="13"/>
      <c r="CH522" s="13"/>
      <c r="CI522" s="13"/>
      <c r="CJ522" s="13"/>
      <c r="CK522" s="13"/>
      <c r="CM522" s="13"/>
      <c r="CN522" s="13"/>
      <c r="CP522" s="13"/>
      <c r="CQ522" s="13"/>
      <c r="CR522" s="13"/>
      <c r="CS522" s="13"/>
      <c r="CT522" s="13"/>
      <c r="CV522" s="13"/>
      <c r="CW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R522" s="13"/>
      <c r="DS522" s="13"/>
      <c r="DT522" s="13"/>
      <c r="DU522" s="13"/>
      <c r="DV522" s="13"/>
      <c r="DW522" s="13"/>
    </row>
    <row r="523" spans="1:127" ht="13.5">
      <c r="A523" s="15"/>
      <c r="B523" s="15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V523" s="13"/>
      <c r="W523" s="14"/>
      <c r="X523" s="13"/>
      <c r="Z523" s="13"/>
      <c r="AA523" s="13"/>
      <c r="AB523" s="13"/>
      <c r="AD523" s="13"/>
      <c r="AE523" s="13"/>
      <c r="AF523" s="13"/>
      <c r="AH523" s="13"/>
      <c r="AI523" s="13"/>
      <c r="AJ523" s="13"/>
      <c r="AL523" s="13"/>
      <c r="AM523" s="13"/>
      <c r="AN523" s="13"/>
      <c r="AO523" s="13"/>
      <c r="AP523" s="13"/>
      <c r="AQ523" s="13"/>
      <c r="AR523" s="13"/>
      <c r="AS523" s="13"/>
      <c r="AT523" s="13"/>
      <c r="AV523" s="13"/>
      <c r="AW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L523" s="13"/>
      <c r="BM523" s="13"/>
      <c r="BN523" s="13"/>
      <c r="BO523" s="13"/>
      <c r="BP523" s="13"/>
      <c r="BR523" s="13"/>
      <c r="BS523" s="13"/>
      <c r="BU523" s="13"/>
      <c r="BV523" s="13"/>
      <c r="BW523" s="13"/>
      <c r="BX523" s="13"/>
      <c r="BY523" s="13"/>
      <c r="CA523" s="13"/>
      <c r="CB523" s="13"/>
      <c r="CC523" s="13"/>
      <c r="CD523" s="13"/>
      <c r="CE523" s="13"/>
      <c r="CG523" s="13"/>
      <c r="CH523" s="13"/>
      <c r="CI523" s="13"/>
      <c r="CJ523" s="13"/>
      <c r="CK523" s="13"/>
      <c r="CM523" s="13"/>
      <c r="CN523" s="13"/>
      <c r="CP523" s="13"/>
      <c r="CQ523" s="13"/>
      <c r="CR523" s="13"/>
      <c r="CS523" s="13"/>
      <c r="CT523" s="13"/>
      <c r="CV523" s="13"/>
      <c r="CW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R523" s="13"/>
      <c r="DS523" s="13"/>
      <c r="DT523" s="13"/>
      <c r="DU523" s="13"/>
      <c r="DV523" s="13"/>
      <c r="DW523" s="13"/>
    </row>
    <row r="524" spans="1:127" ht="13.5">
      <c r="A524" s="15"/>
      <c r="B524" s="15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V524" s="13"/>
      <c r="W524" s="14"/>
      <c r="X524" s="13"/>
      <c r="Z524" s="13"/>
      <c r="AA524" s="13"/>
      <c r="AB524" s="13"/>
      <c r="AD524" s="13"/>
      <c r="AE524" s="13"/>
      <c r="AF524" s="13"/>
      <c r="AH524" s="13"/>
      <c r="AI524" s="13"/>
      <c r="AJ524" s="13"/>
      <c r="AL524" s="13"/>
      <c r="AM524" s="13"/>
      <c r="AN524" s="13"/>
      <c r="AO524" s="13"/>
      <c r="AP524" s="13"/>
      <c r="AQ524" s="13"/>
      <c r="AR524" s="13"/>
      <c r="AS524" s="13"/>
      <c r="AT524" s="13"/>
      <c r="AV524" s="13"/>
      <c r="AW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L524" s="13"/>
      <c r="BM524" s="13"/>
      <c r="BN524" s="13"/>
      <c r="BO524" s="13"/>
      <c r="BP524" s="13"/>
      <c r="BR524" s="13"/>
      <c r="BS524" s="13"/>
      <c r="BU524" s="13"/>
      <c r="BV524" s="13"/>
      <c r="BW524" s="13"/>
      <c r="BX524" s="13"/>
      <c r="BY524" s="13"/>
      <c r="CA524" s="13"/>
      <c r="CB524" s="13"/>
      <c r="CC524" s="13"/>
      <c r="CD524" s="13"/>
      <c r="CE524" s="13"/>
      <c r="CG524" s="13"/>
      <c r="CH524" s="13"/>
      <c r="CI524" s="13"/>
      <c r="CJ524" s="13"/>
      <c r="CK524" s="13"/>
      <c r="CM524" s="13"/>
      <c r="CN524" s="13"/>
      <c r="CP524" s="13"/>
      <c r="CQ524" s="13"/>
      <c r="CR524" s="13"/>
      <c r="CS524" s="13"/>
      <c r="CT524" s="13"/>
      <c r="CV524" s="13"/>
      <c r="CW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R524" s="13"/>
      <c r="DS524" s="13"/>
      <c r="DT524" s="13"/>
      <c r="DU524" s="13"/>
      <c r="DV524" s="13"/>
      <c r="DW524" s="13"/>
    </row>
    <row r="525" spans="1:127" ht="13.5">
      <c r="A525" s="15"/>
      <c r="B525" s="15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V525" s="13"/>
      <c r="W525" s="14"/>
      <c r="X525" s="13"/>
      <c r="Z525" s="13"/>
      <c r="AA525" s="13"/>
      <c r="AB525" s="13"/>
      <c r="AD525" s="13"/>
      <c r="AE525" s="13"/>
      <c r="AF525" s="13"/>
      <c r="AH525" s="13"/>
      <c r="AI525" s="13"/>
      <c r="AJ525" s="13"/>
      <c r="AL525" s="13"/>
      <c r="AM525" s="13"/>
      <c r="AN525" s="13"/>
      <c r="AO525" s="13"/>
      <c r="AP525" s="13"/>
      <c r="AQ525" s="13"/>
      <c r="AR525" s="13"/>
      <c r="AS525" s="13"/>
      <c r="AT525" s="13"/>
      <c r="AV525" s="13"/>
      <c r="AW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L525" s="13"/>
      <c r="BM525" s="13"/>
      <c r="BN525" s="13"/>
      <c r="BO525" s="13"/>
      <c r="BP525" s="13"/>
      <c r="BR525" s="13"/>
      <c r="BS525" s="13"/>
      <c r="BU525" s="13"/>
      <c r="BV525" s="13"/>
      <c r="BW525" s="13"/>
      <c r="BX525" s="13"/>
      <c r="BY525" s="13"/>
      <c r="CA525" s="13"/>
      <c r="CB525" s="13"/>
      <c r="CC525" s="13"/>
      <c r="CD525" s="13"/>
      <c r="CE525" s="13"/>
      <c r="CG525" s="13"/>
      <c r="CH525" s="13"/>
      <c r="CI525" s="13"/>
      <c r="CJ525" s="13"/>
      <c r="CK525" s="13"/>
      <c r="CM525" s="13"/>
      <c r="CN525" s="13"/>
      <c r="CP525" s="13"/>
      <c r="CQ525" s="13"/>
      <c r="CR525" s="13"/>
      <c r="CS525" s="13"/>
      <c r="CT525" s="13"/>
      <c r="CV525" s="13"/>
      <c r="CW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R525" s="13"/>
      <c r="DS525" s="13"/>
      <c r="DT525" s="13"/>
      <c r="DU525" s="13"/>
      <c r="DV525" s="13"/>
      <c r="DW525" s="13"/>
    </row>
    <row r="526" spans="1:127" ht="13.5">
      <c r="A526" s="15"/>
      <c r="B526" s="15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V526" s="13"/>
      <c r="W526" s="14"/>
      <c r="X526" s="13"/>
      <c r="Z526" s="13"/>
      <c r="AA526" s="13"/>
      <c r="AB526" s="13"/>
      <c r="AD526" s="13"/>
      <c r="AE526" s="13"/>
      <c r="AF526" s="13"/>
      <c r="AH526" s="13"/>
      <c r="AI526" s="13"/>
      <c r="AJ526" s="13"/>
      <c r="AL526" s="13"/>
      <c r="AM526" s="13"/>
      <c r="AN526" s="13"/>
      <c r="AO526" s="13"/>
      <c r="AP526" s="13"/>
      <c r="AQ526" s="13"/>
      <c r="AR526" s="13"/>
      <c r="AS526" s="13"/>
      <c r="AT526" s="13"/>
      <c r="AV526" s="13"/>
      <c r="AW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L526" s="13"/>
      <c r="BM526" s="13"/>
      <c r="BN526" s="13"/>
      <c r="BO526" s="13"/>
      <c r="BP526" s="13"/>
      <c r="BR526" s="13"/>
      <c r="BS526" s="13"/>
      <c r="BU526" s="13"/>
      <c r="BV526" s="13"/>
      <c r="BW526" s="13"/>
      <c r="BX526" s="13"/>
      <c r="BY526" s="13"/>
      <c r="CA526" s="13"/>
      <c r="CB526" s="13"/>
      <c r="CC526" s="13"/>
      <c r="CD526" s="13"/>
      <c r="CE526" s="13"/>
      <c r="CG526" s="13"/>
      <c r="CH526" s="13"/>
      <c r="CI526" s="13"/>
      <c r="CJ526" s="13"/>
      <c r="CK526" s="13"/>
      <c r="CM526" s="13"/>
      <c r="CN526" s="13"/>
      <c r="CP526" s="13"/>
      <c r="CQ526" s="13"/>
      <c r="CR526" s="13"/>
      <c r="CS526" s="13"/>
      <c r="CT526" s="13"/>
      <c r="CV526" s="13"/>
      <c r="CW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R526" s="13"/>
      <c r="DS526" s="13"/>
      <c r="DT526" s="13"/>
      <c r="DU526" s="13"/>
      <c r="DV526" s="13"/>
      <c r="DW526" s="13"/>
    </row>
    <row r="527" spans="1:127" ht="13.5">
      <c r="A527" s="15"/>
      <c r="B527" s="15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V527" s="13"/>
      <c r="W527" s="14"/>
      <c r="X527" s="13"/>
      <c r="Z527" s="13"/>
      <c r="AA527" s="13"/>
      <c r="AB527" s="13"/>
      <c r="AD527" s="13"/>
      <c r="AE527" s="13"/>
      <c r="AF527" s="13"/>
      <c r="AH527" s="13"/>
      <c r="AI527" s="13"/>
      <c r="AJ527" s="13"/>
      <c r="AL527" s="13"/>
      <c r="AM527" s="13"/>
      <c r="AN527" s="13"/>
      <c r="AO527" s="13"/>
      <c r="AP527" s="13"/>
      <c r="AQ527" s="13"/>
      <c r="AR527" s="13"/>
      <c r="AS527" s="13"/>
      <c r="AT527" s="13"/>
      <c r="AV527" s="13"/>
      <c r="AW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L527" s="13"/>
      <c r="BM527" s="13"/>
      <c r="BN527" s="13"/>
      <c r="BO527" s="13"/>
      <c r="BP527" s="13"/>
      <c r="BR527" s="13"/>
      <c r="BS527" s="13"/>
      <c r="BU527" s="13"/>
      <c r="BV527" s="13"/>
      <c r="BW527" s="13"/>
      <c r="BX527" s="13"/>
      <c r="BY527" s="13"/>
      <c r="CA527" s="13"/>
      <c r="CB527" s="13"/>
      <c r="CC527" s="13"/>
      <c r="CD527" s="13"/>
      <c r="CE527" s="13"/>
      <c r="CG527" s="13"/>
      <c r="CH527" s="13"/>
      <c r="CI527" s="13"/>
      <c r="CJ527" s="13"/>
      <c r="CK527" s="13"/>
      <c r="CM527" s="13"/>
      <c r="CN527" s="13"/>
      <c r="CP527" s="13"/>
      <c r="CQ527" s="13"/>
      <c r="CR527" s="13"/>
      <c r="CS527" s="13"/>
      <c r="CT527" s="13"/>
      <c r="CV527" s="13"/>
      <c r="CW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R527" s="13"/>
      <c r="DS527" s="13"/>
      <c r="DT527" s="13"/>
      <c r="DU527" s="13"/>
      <c r="DV527" s="13"/>
      <c r="DW527" s="13"/>
    </row>
    <row r="528" spans="1:127" ht="13.5">
      <c r="A528" s="15"/>
      <c r="B528" s="15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V528" s="13"/>
      <c r="W528" s="14"/>
      <c r="X528" s="13"/>
      <c r="Z528" s="13"/>
      <c r="AA528" s="13"/>
      <c r="AB528" s="13"/>
      <c r="AD528" s="13"/>
      <c r="AE528" s="13"/>
      <c r="AF528" s="13"/>
      <c r="AH528" s="13"/>
      <c r="AI528" s="13"/>
      <c r="AJ528" s="13"/>
      <c r="AL528" s="13"/>
      <c r="AM528" s="13"/>
      <c r="AN528" s="13"/>
      <c r="AO528" s="13"/>
      <c r="AP528" s="13"/>
      <c r="AQ528" s="13"/>
      <c r="AR528" s="13"/>
      <c r="AS528" s="13"/>
      <c r="AT528" s="13"/>
      <c r="AV528" s="13"/>
      <c r="AW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L528" s="13"/>
      <c r="BM528" s="13"/>
      <c r="BN528" s="13"/>
      <c r="BO528" s="13"/>
      <c r="BP528" s="13"/>
      <c r="BR528" s="13"/>
      <c r="BS528" s="13"/>
      <c r="BU528" s="13"/>
      <c r="BV528" s="13"/>
      <c r="BW528" s="13"/>
      <c r="BX528" s="13"/>
      <c r="BY528" s="13"/>
      <c r="CA528" s="13"/>
      <c r="CB528" s="13"/>
      <c r="CC528" s="13"/>
      <c r="CD528" s="13"/>
      <c r="CE528" s="13"/>
      <c r="CG528" s="13"/>
      <c r="CH528" s="13"/>
      <c r="CI528" s="13"/>
      <c r="CJ528" s="13"/>
      <c r="CK528" s="13"/>
      <c r="CM528" s="13"/>
      <c r="CN528" s="13"/>
      <c r="CP528" s="13"/>
      <c r="CQ528" s="13"/>
      <c r="CR528" s="13"/>
      <c r="CS528" s="13"/>
      <c r="CT528" s="13"/>
      <c r="CV528" s="13"/>
      <c r="CW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R528" s="13"/>
      <c r="DS528" s="13"/>
      <c r="DT528" s="13"/>
      <c r="DU528" s="13"/>
      <c r="DV528" s="13"/>
      <c r="DW528" s="13"/>
    </row>
    <row r="529" spans="1:127" ht="13.5">
      <c r="A529" s="15"/>
      <c r="B529" s="15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V529" s="13"/>
      <c r="W529" s="14"/>
      <c r="X529" s="13"/>
      <c r="Z529" s="13"/>
      <c r="AA529" s="13"/>
      <c r="AB529" s="13"/>
      <c r="AD529" s="13"/>
      <c r="AE529" s="13"/>
      <c r="AF529" s="13"/>
      <c r="AH529" s="13"/>
      <c r="AI529" s="13"/>
      <c r="AJ529" s="13"/>
      <c r="AL529" s="13"/>
      <c r="AM529" s="13"/>
      <c r="AN529" s="13"/>
      <c r="AO529" s="13"/>
      <c r="AP529" s="13"/>
      <c r="AQ529" s="13"/>
      <c r="AR529" s="13"/>
      <c r="AS529" s="13"/>
      <c r="AT529" s="13"/>
      <c r="AV529" s="13"/>
      <c r="AW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L529" s="13"/>
      <c r="BM529" s="13"/>
      <c r="BN529" s="13"/>
      <c r="BO529" s="13"/>
      <c r="BP529" s="13"/>
      <c r="BR529" s="13"/>
      <c r="BS529" s="13"/>
      <c r="BU529" s="13"/>
      <c r="BV529" s="13"/>
      <c r="BW529" s="13"/>
      <c r="BX529" s="13"/>
      <c r="BY529" s="13"/>
      <c r="CA529" s="13"/>
      <c r="CB529" s="13"/>
      <c r="CC529" s="13"/>
      <c r="CD529" s="13"/>
      <c r="CE529" s="13"/>
      <c r="CG529" s="13"/>
      <c r="CH529" s="13"/>
      <c r="CI529" s="13"/>
      <c r="CJ529" s="13"/>
      <c r="CK529" s="13"/>
      <c r="CM529" s="13"/>
      <c r="CN529" s="13"/>
      <c r="CP529" s="13"/>
      <c r="CQ529" s="13"/>
      <c r="CR529" s="13"/>
      <c r="CS529" s="13"/>
      <c r="CT529" s="13"/>
      <c r="CV529" s="13"/>
      <c r="CW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R529" s="13"/>
      <c r="DS529" s="13"/>
      <c r="DT529" s="13"/>
      <c r="DU529" s="13"/>
      <c r="DV529" s="13"/>
      <c r="DW529" s="13"/>
    </row>
    <row r="530" spans="1:127" ht="13.5">
      <c r="A530" s="15"/>
      <c r="B530" s="15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V530" s="13"/>
      <c r="W530" s="14"/>
      <c r="X530" s="13"/>
      <c r="Z530" s="13"/>
      <c r="AA530" s="13"/>
      <c r="AB530" s="13"/>
      <c r="AD530" s="13"/>
      <c r="AE530" s="13"/>
      <c r="AF530" s="13"/>
      <c r="AH530" s="13"/>
      <c r="AI530" s="13"/>
      <c r="AJ530" s="13"/>
      <c r="AL530" s="13"/>
      <c r="AM530" s="13"/>
      <c r="AN530" s="13"/>
      <c r="AO530" s="13"/>
      <c r="AP530" s="13"/>
      <c r="AQ530" s="13"/>
      <c r="AR530" s="13"/>
      <c r="AS530" s="13"/>
      <c r="AT530" s="13"/>
      <c r="AV530" s="13"/>
      <c r="AW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L530" s="13"/>
      <c r="BM530" s="13"/>
      <c r="BN530" s="13"/>
      <c r="BO530" s="13"/>
      <c r="BP530" s="13"/>
      <c r="BR530" s="13"/>
      <c r="BS530" s="13"/>
      <c r="BU530" s="13"/>
      <c r="BV530" s="13"/>
      <c r="BW530" s="13"/>
      <c r="BX530" s="13"/>
      <c r="BY530" s="13"/>
      <c r="CA530" s="13"/>
      <c r="CB530" s="13"/>
      <c r="CC530" s="13"/>
      <c r="CD530" s="13"/>
      <c r="CE530" s="13"/>
      <c r="CG530" s="13"/>
      <c r="CH530" s="13"/>
      <c r="CI530" s="13"/>
      <c r="CJ530" s="13"/>
      <c r="CK530" s="13"/>
      <c r="CM530" s="13"/>
      <c r="CN530" s="13"/>
      <c r="CP530" s="13"/>
      <c r="CQ530" s="13"/>
      <c r="CR530" s="13"/>
      <c r="CS530" s="13"/>
      <c r="CT530" s="13"/>
      <c r="CV530" s="13"/>
      <c r="CW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R530" s="13"/>
      <c r="DS530" s="13"/>
      <c r="DT530" s="13"/>
      <c r="DU530" s="13"/>
      <c r="DV530" s="13"/>
      <c r="DW530" s="13"/>
    </row>
    <row r="531" spans="1:127" ht="13.5">
      <c r="A531" s="15"/>
      <c r="B531" s="15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V531" s="13"/>
      <c r="W531" s="14"/>
      <c r="X531" s="13"/>
      <c r="Z531" s="13"/>
      <c r="AA531" s="13"/>
      <c r="AB531" s="13"/>
      <c r="AD531" s="13"/>
      <c r="AE531" s="13"/>
      <c r="AF531" s="13"/>
      <c r="AH531" s="13"/>
      <c r="AI531" s="13"/>
      <c r="AJ531" s="13"/>
      <c r="AL531" s="13"/>
      <c r="AM531" s="13"/>
      <c r="AN531" s="13"/>
      <c r="AO531" s="13"/>
      <c r="AP531" s="13"/>
      <c r="AQ531" s="13"/>
      <c r="AR531" s="13"/>
      <c r="AS531" s="13"/>
      <c r="AT531" s="13"/>
      <c r="AV531" s="13"/>
      <c r="AW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L531" s="13"/>
      <c r="BM531" s="13"/>
      <c r="BN531" s="13"/>
      <c r="BO531" s="13"/>
      <c r="BP531" s="13"/>
      <c r="BR531" s="13"/>
      <c r="BS531" s="13"/>
      <c r="BU531" s="13"/>
      <c r="BV531" s="13"/>
      <c r="BW531" s="13"/>
      <c r="BX531" s="13"/>
      <c r="BY531" s="13"/>
      <c r="CA531" s="13"/>
      <c r="CB531" s="13"/>
      <c r="CC531" s="13"/>
      <c r="CD531" s="13"/>
      <c r="CE531" s="13"/>
      <c r="CG531" s="13"/>
      <c r="CH531" s="13"/>
      <c r="CI531" s="13"/>
      <c r="CJ531" s="13"/>
      <c r="CK531" s="13"/>
      <c r="CM531" s="13"/>
      <c r="CN531" s="13"/>
      <c r="CP531" s="13"/>
      <c r="CQ531" s="13"/>
      <c r="CR531" s="13"/>
      <c r="CS531" s="13"/>
      <c r="CT531" s="13"/>
      <c r="CV531" s="13"/>
      <c r="CW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R531" s="13"/>
      <c r="DS531" s="13"/>
      <c r="DT531" s="13"/>
      <c r="DU531" s="13"/>
      <c r="DV531" s="13"/>
      <c r="DW531" s="13"/>
    </row>
    <row r="532" spans="1:127" ht="13.5">
      <c r="A532" s="15"/>
      <c r="B532" s="15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V532" s="13"/>
      <c r="W532" s="14"/>
      <c r="X532" s="13"/>
      <c r="Z532" s="13"/>
      <c r="AA532" s="13"/>
      <c r="AB532" s="13"/>
      <c r="AD532" s="13"/>
      <c r="AE532" s="13"/>
      <c r="AF532" s="13"/>
      <c r="AH532" s="13"/>
      <c r="AI532" s="13"/>
      <c r="AJ532" s="13"/>
      <c r="AL532" s="13"/>
      <c r="AM532" s="13"/>
      <c r="AN532" s="13"/>
      <c r="AO532" s="13"/>
      <c r="AP532" s="13"/>
      <c r="AQ532" s="13"/>
      <c r="AR532" s="13"/>
      <c r="AS532" s="13"/>
      <c r="AT532" s="13"/>
      <c r="AV532" s="13"/>
      <c r="AW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L532" s="13"/>
      <c r="BM532" s="13"/>
      <c r="BN532" s="13"/>
      <c r="BO532" s="13"/>
      <c r="BP532" s="13"/>
      <c r="BR532" s="13"/>
      <c r="BS532" s="13"/>
      <c r="BU532" s="13"/>
      <c r="BV532" s="13"/>
      <c r="BW532" s="13"/>
      <c r="BX532" s="13"/>
      <c r="BY532" s="13"/>
      <c r="CA532" s="13"/>
      <c r="CB532" s="13"/>
      <c r="CC532" s="13"/>
      <c r="CD532" s="13"/>
      <c r="CE532" s="13"/>
      <c r="CG532" s="13"/>
      <c r="CH532" s="13"/>
      <c r="CI532" s="13"/>
      <c r="CJ532" s="13"/>
      <c r="CK532" s="13"/>
      <c r="CM532" s="13"/>
      <c r="CN532" s="13"/>
      <c r="CP532" s="13"/>
      <c r="CQ532" s="13"/>
      <c r="CR532" s="13"/>
      <c r="CS532" s="13"/>
      <c r="CT532" s="13"/>
      <c r="CV532" s="13"/>
      <c r="CW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R532" s="13"/>
      <c r="DS532" s="13"/>
      <c r="DT532" s="13"/>
      <c r="DU532" s="13"/>
      <c r="DV532" s="13"/>
      <c r="DW532" s="13"/>
    </row>
    <row r="533" spans="1:127" ht="13.5">
      <c r="A533" s="15"/>
      <c r="B533" s="15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V533" s="13"/>
      <c r="W533" s="14"/>
      <c r="X533" s="13"/>
      <c r="Z533" s="13"/>
      <c r="AA533" s="13"/>
      <c r="AB533" s="13"/>
      <c r="AD533" s="13"/>
      <c r="AE533" s="13"/>
      <c r="AF533" s="13"/>
      <c r="AH533" s="13"/>
      <c r="AI533" s="13"/>
      <c r="AJ533" s="13"/>
      <c r="AL533" s="13"/>
      <c r="AM533" s="13"/>
      <c r="AN533" s="13"/>
      <c r="AO533" s="13"/>
      <c r="AP533" s="13"/>
      <c r="AQ533" s="13"/>
      <c r="AR533" s="13"/>
      <c r="AS533" s="13"/>
      <c r="AT533" s="13"/>
      <c r="AV533" s="13"/>
      <c r="AW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L533" s="13"/>
      <c r="BM533" s="13"/>
      <c r="BN533" s="13"/>
      <c r="BO533" s="13"/>
      <c r="BP533" s="13"/>
      <c r="BR533" s="13"/>
      <c r="BS533" s="13"/>
      <c r="BU533" s="13"/>
      <c r="BV533" s="13"/>
      <c r="BW533" s="13"/>
      <c r="BX533" s="13"/>
      <c r="BY533" s="13"/>
      <c r="CA533" s="13"/>
      <c r="CB533" s="13"/>
      <c r="CC533" s="13"/>
      <c r="CD533" s="13"/>
      <c r="CE533" s="13"/>
      <c r="CG533" s="13"/>
      <c r="CH533" s="13"/>
      <c r="CI533" s="13"/>
      <c r="CJ533" s="13"/>
      <c r="CK533" s="13"/>
      <c r="CM533" s="13"/>
      <c r="CN533" s="13"/>
      <c r="CP533" s="13"/>
      <c r="CQ533" s="13"/>
      <c r="CR533" s="13"/>
      <c r="CS533" s="13"/>
      <c r="CT533" s="13"/>
      <c r="CV533" s="13"/>
      <c r="CW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R533" s="13"/>
      <c r="DS533" s="13"/>
      <c r="DT533" s="13"/>
      <c r="DU533" s="13"/>
      <c r="DV533" s="13"/>
      <c r="DW533" s="13"/>
    </row>
    <row r="534" spans="1:127" ht="13.5">
      <c r="A534" s="15"/>
      <c r="B534" s="15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V534" s="13"/>
      <c r="W534" s="14"/>
      <c r="X534" s="13"/>
      <c r="Z534" s="13"/>
      <c r="AA534" s="13"/>
      <c r="AB534" s="13"/>
      <c r="AD534" s="13"/>
      <c r="AE534" s="13"/>
      <c r="AF534" s="13"/>
      <c r="AH534" s="13"/>
      <c r="AI534" s="13"/>
      <c r="AJ534" s="13"/>
      <c r="AL534" s="13"/>
      <c r="AM534" s="13"/>
      <c r="AN534" s="13"/>
      <c r="AO534" s="13"/>
      <c r="AP534" s="13"/>
      <c r="AQ534" s="13"/>
      <c r="AR534" s="13"/>
      <c r="AS534" s="13"/>
      <c r="AT534" s="13"/>
      <c r="AV534" s="13"/>
      <c r="AW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L534" s="13"/>
      <c r="BM534" s="13"/>
      <c r="BN534" s="13"/>
      <c r="BO534" s="13"/>
      <c r="BP534" s="13"/>
      <c r="BR534" s="13"/>
      <c r="BS534" s="13"/>
      <c r="BU534" s="13"/>
      <c r="BV534" s="13"/>
      <c r="BW534" s="13"/>
      <c r="BX534" s="13"/>
      <c r="BY534" s="13"/>
      <c r="CA534" s="13"/>
      <c r="CB534" s="13"/>
      <c r="CC534" s="13"/>
      <c r="CD534" s="13"/>
      <c r="CE534" s="13"/>
      <c r="CG534" s="13"/>
      <c r="CH534" s="13"/>
      <c r="CI534" s="13"/>
      <c r="CJ534" s="13"/>
      <c r="CK534" s="13"/>
      <c r="CM534" s="13"/>
      <c r="CN534" s="13"/>
      <c r="CP534" s="13"/>
      <c r="CQ534" s="13"/>
      <c r="CR534" s="13"/>
      <c r="CS534" s="13"/>
      <c r="CT534" s="13"/>
      <c r="CV534" s="13"/>
      <c r="CW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R534" s="13"/>
      <c r="DS534" s="13"/>
      <c r="DT534" s="13"/>
      <c r="DU534" s="13"/>
      <c r="DV534" s="13"/>
      <c r="DW534" s="13"/>
    </row>
    <row r="535" spans="1:127" ht="13.5">
      <c r="A535" s="15"/>
      <c r="B535" s="15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V535" s="13"/>
      <c r="W535" s="14"/>
      <c r="X535" s="13"/>
      <c r="Z535" s="13"/>
      <c r="AA535" s="13"/>
      <c r="AB535" s="13"/>
      <c r="AD535" s="13"/>
      <c r="AE535" s="13"/>
      <c r="AF535" s="13"/>
      <c r="AH535" s="13"/>
      <c r="AI535" s="13"/>
      <c r="AJ535" s="13"/>
      <c r="AL535" s="13"/>
      <c r="AM535" s="13"/>
      <c r="AN535" s="13"/>
      <c r="AO535" s="13"/>
      <c r="AP535" s="13"/>
      <c r="AQ535" s="13"/>
      <c r="AR535" s="13"/>
      <c r="AS535" s="13"/>
      <c r="AT535" s="13"/>
      <c r="AV535" s="13"/>
      <c r="AW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L535" s="13"/>
      <c r="BM535" s="13"/>
      <c r="BN535" s="13"/>
      <c r="BO535" s="13"/>
      <c r="BP535" s="13"/>
      <c r="BR535" s="13"/>
      <c r="BS535" s="13"/>
      <c r="BU535" s="13"/>
      <c r="BV535" s="13"/>
      <c r="BW535" s="13"/>
      <c r="BX535" s="13"/>
      <c r="BY535" s="13"/>
      <c r="CA535" s="13"/>
      <c r="CB535" s="13"/>
      <c r="CC535" s="13"/>
      <c r="CD535" s="13"/>
      <c r="CE535" s="13"/>
      <c r="CG535" s="13"/>
      <c r="CH535" s="13"/>
      <c r="CI535" s="13"/>
      <c r="CJ535" s="13"/>
      <c r="CK535" s="13"/>
      <c r="CM535" s="13"/>
      <c r="CN535" s="13"/>
      <c r="CP535" s="13"/>
      <c r="CQ535" s="13"/>
      <c r="CR535" s="13"/>
      <c r="CS535" s="13"/>
      <c r="CT535" s="13"/>
      <c r="CV535" s="13"/>
      <c r="CW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R535" s="13"/>
      <c r="DS535" s="13"/>
      <c r="DT535" s="13"/>
      <c r="DU535" s="13"/>
      <c r="DV535" s="13"/>
      <c r="DW535" s="13"/>
    </row>
    <row r="536" spans="1:127" ht="13.5">
      <c r="A536" s="15"/>
      <c r="B536" s="15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V536" s="13"/>
      <c r="W536" s="14"/>
      <c r="X536" s="13"/>
      <c r="Z536" s="13"/>
      <c r="AA536" s="13"/>
      <c r="AB536" s="13"/>
      <c r="AD536" s="13"/>
      <c r="AE536" s="13"/>
      <c r="AF536" s="13"/>
      <c r="AH536" s="13"/>
      <c r="AI536" s="13"/>
      <c r="AJ536" s="13"/>
      <c r="AL536" s="13"/>
      <c r="AM536" s="13"/>
      <c r="AN536" s="13"/>
      <c r="AO536" s="13"/>
      <c r="AP536" s="13"/>
      <c r="AQ536" s="13"/>
      <c r="AR536" s="13"/>
      <c r="AS536" s="13"/>
      <c r="AT536" s="13"/>
      <c r="AV536" s="13"/>
      <c r="AW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L536" s="13"/>
      <c r="BM536" s="13"/>
      <c r="BN536" s="13"/>
      <c r="BO536" s="13"/>
      <c r="BP536" s="13"/>
      <c r="BR536" s="13"/>
      <c r="BS536" s="13"/>
      <c r="BU536" s="13"/>
      <c r="BV536" s="13"/>
      <c r="BW536" s="13"/>
      <c r="BX536" s="13"/>
      <c r="BY536" s="13"/>
      <c r="CA536" s="13"/>
      <c r="CB536" s="13"/>
      <c r="CC536" s="13"/>
      <c r="CD536" s="13"/>
      <c r="CE536" s="13"/>
      <c r="CG536" s="13"/>
      <c r="CH536" s="13"/>
      <c r="CI536" s="13"/>
      <c r="CJ536" s="13"/>
      <c r="CK536" s="13"/>
      <c r="CM536" s="13"/>
      <c r="CN536" s="13"/>
      <c r="CP536" s="13"/>
      <c r="CQ536" s="13"/>
      <c r="CR536" s="13"/>
      <c r="CS536" s="13"/>
      <c r="CT536" s="13"/>
      <c r="CV536" s="13"/>
      <c r="CW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R536" s="13"/>
      <c r="DS536" s="13"/>
      <c r="DT536" s="13"/>
      <c r="DU536" s="13"/>
      <c r="DV536" s="13"/>
      <c r="DW536" s="13"/>
    </row>
    <row r="537" spans="1:127" ht="13.5">
      <c r="A537" s="15"/>
      <c r="B537" s="15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V537" s="13"/>
      <c r="W537" s="14"/>
      <c r="X537" s="13"/>
      <c r="Z537" s="13"/>
      <c r="AA537" s="13"/>
      <c r="AB537" s="13"/>
      <c r="AD537" s="13"/>
      <c r="AE537" s="13"/>
      <c r="AF537" s="13"/>
      <c r="AH537" s="13"/>
      <c r="AI537" s="13"/>
      <c r="AJ537" s="13"/>
      <c r="AL537" s="13"/>
      <c r="AM537" s="13"/>
      <c r="AN537" s="13"/>
      <c r="AO537" s="13"/>
      <c r="AP537" s="13"/>
      <c r="AQ537" s="13"/>
      <c r="AR537" s="13"/>
      <c r="AS537" s="13"/>
      <c r="AT537" s="13"/>
      <c r="AV537" s="13"/>
      <c r="AW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L537" s="13"/>
      <c r="BM537" s="13"/>
      <c r="BN537" s="13"/>
      <c r="BO537" s="13"/>
      <c r="BP537" s="13"/>
      <c r="BR537" s="13"/>
      <c r="BS537" s="13"/>
      <c r="BU537" s="13"/>
      <c r="BV537" s="13"/>
      <c r="BW537" s="13"/>
      <c r="BX537" s="13"/>
      <c r="BY537" s="13"/>
      <c r="CA537" s="13"/>
      <c r="CB537" s="13"/>
      <c r="CC537" s="13"/>
      <c r="CD537" s="13"/>
      <c r="CE537" s="13"/>
      <c r="CG537" s="13"/>
      <c r="CH537" s="13"/>
      <c r="CI537" s="13"/>
      <c r="CJ537" s="13"/>
      <c r="CK537" s="13"/>
      <c r="CM537" s="13"/>
      <c r="CN537" s="13"/>
      <c r="CP537" s="13"/>
      <c r="CQ537" s="13"/>
      <c r="CR537" s="13"/>
      <c r="CS537" s="13"/>
      <c r="CT537" s="13"/>
      <c r="CV537" s="13"/>
      <c r="CW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R537" s="13"/>
      <c r="DS537" s="13"/>
      <c r="DT537" s="13"/>
      <c r="DU537" s="13"/>
      <c r="DV537" s="13"/>
      <c r="DW537" s="13"/>
    </row>
    <row r="538" spans="1:127" ht="13.5">
      <c r="A538" s="15"/>
      <c r="B538" s="15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V538" s="13"/>
      <c r="W538" s="14"/>
      <c r="X538" s="13"/>
      <c r="Z538" s="13"/>
      <c r="AA538" s="13"/>
      <c r="AB538" s="13"/>
      <c r="AD538" s="13"/>
      <c r="AE538" s="13"/>
      <c r="AF538" s="13"/>
      <c r="AH538" s="13"/>
      <c r="AI538" s="13"/>
      <c r="AJ538" s="13"/>
      <c r="AL538" s="13"/>
      <c r="AM538" s="13"/>
      <c r="AN538" s="13"/>
      <c r="AO538" s="13"/>
      <c r="AP538" s="13"/>
      <c r="AQ538" s="13"/>
      <c r="AR538" s="13"/>
      <c r="AS538" s="13"/>
      <c r="AT538" s="13"/>
      <c r="AV538" s="13"/>
      <c r="AW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L538" s="13"/>
      <c r="BM538" s="13"/>
      <c r="BN538" s="13"/>
      <c r="BO538" s="13"/>
      <c r="BP538" s="13"/>
      <c r="BR538" s="13"/>
      <c r="BS538" s="13"/>
      <c r="BU538" s="13"/>
      <c r="BV538" s="13"/>
      <c r="BW538" s="13"/>
      <c r="BX538" s="13"/>
      <c r="BY538" s="13"/>
      <c r="CA538" s="13"/>
      <c r="CB538" s="13"/>
      <c r="CC538" s="13"/>
      <c r="CD538" s="13"/>
      <c r="CE538" s="13"/>
      <c r="CG538" s="13"/>
      <c r="CH538" s="13"/>
      <c r="CI538" s="13"/>
      <c r="CJ538" s="13"/>
      <c r="CK538" s="13"/>
      <c r="CM538" s="13"/>
      <c r="CN538" s="13"/>
      <c r="CP538" s="13"/>
      <c r="CQ538" s="13"/>
      <c r="CR538" s="13"/>
      <c r="CS538" s="13"/>
      <c r="CT538" s="13"/>
      <c r="CV538" s="13"/>
      <c r="CW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R538" s="13"/>
      <c r="DS538" s="13"/>
      <c r="DT538" s="13"/>
      <c r="DU538" s="13"/>
      <c r="DV538" s="13"/>
      <c r="DW538" s="13"/>
    </row>
    <row r="539" spans="1:127" ht="13.5">
      <c r="A539" s="15"/>
      <c r="B539" s="15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V539" s="13"/>
      <c r="W539" s="14"/>
      <c r="X539" s="13"/>
      <c r="Z539" s="13"/>
      <c r="AA539" s="13"/>
      <c r="AB539" s="13"/>
      <c r="AD539" s="13"/>
      <c r="AE539" s="13"/>
      <c r="AF539" s="13"/>
      <c r="AH539" s="13"/>
      <c r="AI539" s="13"/>
      <c r="AJ539" s="13"/>
      <c r="AL539" s="13"/>
      <c r="AM539" s="13"/>
      <c r="AN539" s="13"/>
      <c r="AO539" s="13"/>
      <c r="AP539" s="13"/>
      <c r="AQ539" s="13"/>
      <c r="AR539" s="13"/>
      <c r="AS539" s="13"/>
      <c r="AT539" s="13"/>
      <c r="AV539" s="13"/>
      <c r="AW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L539" s="13"/>
      <c r="BM539" s="13"/>
      <c r="BN539" s="13"/>
      <c r="BO539" s="13"/>
      <c r="BP539" s="13"/>
      <c r="BR539" s="13"/>
      <c r="BS539" s="13"/>
      <c r="BU539" s="13"/>
      <c r="BV539" s="13"/>
      <c r="BW539" s="13"/>
      <c r="BX539" s="13"/>
      <c r="BY539" s="13"/>
      <c r="CA539" s="13"/>
      <c r="CB539" s="13"/>
      <c r="CC539" s="13"/>
      <c r="CD539" s="13"/>
      <c r="CE539" s="13"/>
      <c r="CG539" s="13"/>
      <c r="CH539" s="13"/>
      <c r="CI539" s="13"/>
      <c r="CJ539" s="13"/>
      <c r="CK539" s="13"/>
      <c r="CM539" s="13"/>
      <c r="CN539" s="13"/>
      <c r="CP539" s="13"/>
      <c r="CQ539" s="13"/>
      <c r="CR539" s="13"/>
      <c r="CS539" s="13"/>
      <c r="CT539" s="13"/>
      <c r="CV539" s="13"/>
      <c r="CW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R539" s="13"/>
      <c r="DS539" s="13"/>
      <c r="DT539" s="13"/>
      <c r="DU539" s="13"/>
      <c r="DV539" s="13"/>
      <c r="DW539" s="13"/>
    </row>
    <row r="540" spans="1:127" ht="13.5">
      <c r="A540" s="15"/>
      <c r="B540" s="15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V540" s="13"/>
      <c r="W540" s="14"/>
      <c r="X540" s="13"/>
      <c r="Z540" s="13"/>
      <c r="AA540" s="13"/>
      <c r="AB540" s="13"/>
      <c r="AD540" s="13"/>
      <c r="AE540" s="13"/>
      <c r="AF540" s="13"/>
      <c r="AH540" s="13"/>
      <c r="AI540" s="13"/>
      <c r="AJ540" s="13"/>
      <c r="AL540" s="13"/>
      <c r="AM540" s="13"/>
      <c r="AN540" s="13"/>
      <c r="AO540" s="13"/>
      <c r="AP540" s="13"/>
      <c r="AQ540" s="13"/>
      <c r="AR540" s="13"/>
      <c r="AS540" s="13"/>
      <c r="AT540" s="13"/>
      <c r="AV540" s="13"/>
      <c r="AW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L540" s="13"/>
      <c r="BM540" s="13"/>
      <c r="BN540" s="13"/>
      <c r="BO540" s="13"/>
      <c r="BP540" s="13"/>
      <c r="BR540" s="13"/>
      <c r="BS540" s="13"/>
      <c r="BU540" s="13"/>
      <c r="BV540" s="13"/>
      <c r="BW540" s="13"/>
      <c r="BX540" s="13"/>
      <c r="BY540" s="13"/>
      <c r="CA540" s="13"/>
      <c r="CB540" s="13"/>
      <c r="CC540" s="13"/>
      <c r="CD540" s="13"/>
      <c r="CE540" s="13"/>
      <c r="CG540" s="13"/>
      <c r="CH540" s="13"/>
      <c r="CI540" s="13"/>
      <c r="CJ540" s="13"/>
      <c r="CK540" s="13"/>
      <c r="CM540" s="13"/>
      <c r="CN540" s="13"/>
      <c r="CP540" s="13"/>
      <c r="CQ540" s="13"/>
      <c r="CR540" s="13"/>
      <c r="CS540" s="13"/>
      <c r="CT540" s="13"/>
      <c r="CV540" s="13"/>
      <c r="CW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R540" s="13"/>
      <c r="DS540" s="13"/>
      <c r="DT540" s="13"/>
      <c r="DU540" s="13"/>
      <c r="DV540" s="13"/>
      <c r="DW540" s="13"/>
    </row>
    <row r="541" spans="1:127" ht="13.5">
      <c r="A541" s="15"/>
      <c r="B541" s="15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V541" s="13"/>
      <c r="W541" s="14"/>
      <c r="X541" s="13"/>
      <c r="Z541" s="13"/>
      <c r="AA541" s="13"/>
      <c r="AB541" s="13"/>
      <c r="AD541" s="13"/>
      <c r="AE541" s="13"/>
      <c r="AF541" s="13"/>
      <c r="AH541" s="13"/>
      <c r="AI541" s="13"/>
      <c r="AJ541" s="13"/>
      <c r="AL541" s="13"/>
      <c r="AM541" s="13"/>
      <c r="AN541" s="13"/>
      <c r="AO541" s="13"/>
      <c r="AP541" s="13"/>
      <c r="AQ541" s="13"/>
      <c r="AR541" s="13"/>
      <c r="AS541" s="13"/>
      <c r="AT541" s="13"/>
      <c r="AV541" s="13"/>
      <c r="AW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L541" s="13"/>
      <c r="BM541" s="13"/>
      <c r="BN541" s="13"/>
      <c r="BO541" s="13"/>
      <c r="BP541" s="13"/>
      <c r="BR541" s="13"/>
      <c r="BS541" s="13"/>
      <c r="BU541" s="13"/>
      <c r="BV541" s="13"/>
      <c r="BW541" s="13"/>
      <c r="BX541" s="13"/>
      <c r="BY541" s="13"/>
      <c r="CA541" s="13"/>
      <c r="CB541" s="13"/>
      <c r="CC541" s="13"/>
      <c r="CD541" s="13"/>
      <c r="CE541" s="13"/>
      <c r="CG541" s="13"/>
      <c r="CH541" s="13"/>
      <c r="CI541" s="13"/>
      <c r="CJ541" s="13"/>
      <c r="CK541" s="13"/>
      <c r="CM541" s="13"/>
      <c r="CN541" s="13"/>
      <c r="CP541" s="13"/>
      <c r="CQ541" s="13"/>
      <c r="CR541" s="13"/>
      <c r="CS541" s="13"/>
      <c r="CT541" s="13"/>
      <c r="CV541" s="13"/>
      <c r="CW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R541" s="13"/>
      <c r="DS541" s="13"/>
      <c r="DT541" s="13"/>
      <c r="DU541" s="13"/>
      <c r="DV541" s="13"/>
      <c r="DW541" s="13"/>
    </row>
    <row r="542" spans="1:127" ht="13.5">
      <c r="A542" s="15"/>
      <c r="B542" s="15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V542" s="13"/>
      <c r="W542" s="14"/>
      <c r="X542" s="13"/>
      <c r="Z542" s="13"/>
      <c r="AA542" s="13"/>
      <c r="AB542" s="13"/>
      <c r="AD542" s="13"/>
      <c r="AE542" s="13"/>
      <c r="AF542" s="13"/>
      <c r="AH542" s="13"/>
      <c r="AI542" s="13"/>
      <c r="AJ542" s="13"/>
      <c r="AL542" s="13"/>
      <c r="AM542" s="13"/>
      <c r="AN542" s="13"/>
      <c r="AO542" s="13"/>
      <c r="AP542" s="13"/>
      <c r="AQ542" s="13"/>
      <c r="AR542" s="13"/>
      <c r="AS542" s="13"/>
      <c r="AT542" s="13"/>
      <c r="AV542" s="13"/>
      <c r="AW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L542" s="13"/>
      <c r="BM542" s="13"/>
      <c r="BN542" s="13"/>
      <c r="BO542" s="13"/>
      <c r="BP542" s="13"/>
      <c r="BR542" s="13"/>
      <c r="BS542" s="13"/>
      <c r="BU542" s="13"/>
      <c r="BV542" s="13"/>
      <c r="BW542" s="13"/>
      <c r="BX542" s="13"/>
      <c r="BY542" s="13"/>
      <c r="CA542" s="13"/>
      <c r="CB542" s="13"/>
      <c r="CC542" s="13"/>
      <c r="CD542" s="13"/>
      <c r="CE542" s="13"/>
      <c r="CG542" s="13"/>
      <c r="CH542" s="13"/>
      <c r="CI542" s="13"/>
      <c r="CJ542" s="13"/>
      <c r="CK542" s="13"/>
      <c r="CM542" s="13"/>
      <c r="CN542" s="13"/>
      <c r="CP542" s="13"/>
      <c r="CQ542" s="13"/>
      <c r="CR542" s="13"/>
      <c r="CS542" s="13"/>
      <c r="CT542" s="13"/>
      <c r="CV542" s="13"/>
      <c r="CW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R542" s="13"/>
      <c r="DS542" s="13"/>
      <c r="DT542" s="13"/>
      <c r="DU542" s="13"/>
      <c r="DV542" s="13"/>
      <c r="DW542" s="13"/>
    </row>
    <row r="543" spans="1:127" ht="13.5">
      <c r="A543" s="15"/>
      <c r="B543" s="15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V543" s="13"/>
      <c r="W543" s="14"/>
      <c r="X543" s="13"/>
      <c r="Z543" s="13"/>
      <c r="AA543" s="13"/>
      <c r="AB543" s="13"/>
      <c r="AD543" s="13"/>
      <c r="AE543" s="13"/>
      <c r="AF543" s="13"/>
      <c r="AH543" s="13"/>
      <c r="AI543" s="13"/>
      <c r="AJ543" s="13"/>
      <c r="AL543" s="13"/>
      <c r="AM543" s="13"/>
      <c r="AN543" s="13"/>
      <c r="AO543" s="13"/>
      <c r="AP543" s="13"/>
      <c r="AQ543" s="13"/>
      <c r="AR543" s="13"/>
      <c r="AS543" s="13"/>
      <c r="AT543" s="13"/>
      <c r="AV543" s="13"/>
      <c r="AW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L543" s="13"/>
      <c r="BM543" s="13"/>
      <c r="BN543" s="13"/>
      <c r="BO543" s="13"/>
      <c r="BP543" s="13"/>
      <c r="BR543" s="13"/>
      <c r="BS543" s="13"/>
      <c r="BU543" s="13"/>
      <c r="BV543" s="13"/>
      <c r="BW543" s="13"/>
      <c r="BX543" s="13"/>
      <c r="BY543" s="13"/>
      <c r="CA543" s="13"/>
      <c r="CB543" s="13"/>
      <c r="CC543" s="13"/>
      <c r="CD543" s="13"/>
      <c r="CE543" s="13"/>
      <c r="CG543" s="13"/>
      <c r="CH543" s="13"/>
      <c r="CI543" s="13"/>
      <c r="CJ543" s="13"/>
      <c r="CK543" s="13"/>
      <c r="CM543" s="13"/>
      <c r="CN543" s="13"/>
      <c r="CP543" s="13"/>
      <c r="CQ543" s="13"/>
      <c r="CR543" s="13"/>
      <c r="CS543" s="13"/>
      <c r="CT543" s="13"/>
      <c r="CV543" s="13"/>
      <c r="CW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R543" s="13"/>
      <c r="DS543" s="13"/>
      <c r="DT543" s="13"/>
      <c r="DU543" s="13"/>
      <c r="DV543" s="13"/>
      <c r="DW543" s="13"/>
    </row>
    <row r="544" spans="1:127" ht="13.5">
      <c r="A544" s="15"/>
      <c r="B544" s="15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V544" s="13"/>
      <c r="W544" s="14"/>
      <c r="X544" s="13"/>
      <c r="Z544" s="13"/>
      <c r="AA544" s="13"/>
      <c r="AB544" s="13"/>
      <c r="AD544" s="13"/>
      <c r="AE544" s="13"/>
      <c r="AF544" s="13"/>
      <c r="AH544" s="13"/>
      <c r="AI544" s="13"/>
      <c r="AJ544" s="13"/>
      <c r="AL544" s="13"/>
      <c r="AM544" s="13"/>
      <c r="AN544" s="13"/>
      <c r="AO544" s="13"/>
      <c r="AP544" s="13"/>
      <c r="AQ544" s="13"/>
      <c r="AR544" s="13"/>
      <c r="AS544" s="13"/>
      <c r="AT544" s="13"/>
      <c r="AV544" s="13"/>
      <c r="AW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L544" s="13"/>
      <c r="BM544" s="13"/>
      <c r="BN544" s="13"/>
      <c r="BO544" s="13"/>
      <c r="BP544" s="13"/>
      <c r="BR544" s="13"/>
      <c r="BS544" s="13"/>
      <c r="BU544" s="13"/>
      <c r="BV544" s="13"/>
      <c r="BW544" s="13"/>
      <c r="BX544" s="13"/>
      <c r="BY544" s="13"/>
      <c r="CA544" s="13"/>
      <c r="CB544" s="13"/>
      <c r="CC544" s="13"/>
      <c r="CD544" s="13"/>
      <c r="CE544" s="13"/>
      <c r="CG544" s="13"/>
      <c r="CH544" s="13"/>
      <c r="CI544" s="13"/>
      <c r="CJ544" s="13"/>
      <c r="CK544" s="13"/>
      <c r="CM544" s="13"/>
      <c r="CN544" s="13"/>
      <c r="CP544" s="13"/>
      <c r="CQ544" s="13"/>
      <c r="CR544" s="13"/>
      <c r="CS544" s="13"/>
      <c r="CT544" s="13"/>
      <c r="CV544" s="13"/>
      <c r="CW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R544" s="13"/>
      <c r="DS544" s="13"/>
      <c r="DT544" s="13"/>
      <c r="DU544" s="13"/>
      <c r="DV544" s="13"/>
      <c r="DW544" s="13"/>
    </row>
    <row r="545" spans="1:127" ht="13.5">
      <c r="A545" s="15"/>
      <c r="B545" s="15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V545" s="13"/>
      <c r="W545" s="14"/>
      <c r="X545" s="13"/>
      <c r="Z545" s="13"/>
      <c r="AA545" s="13"/>
      <c r="AB545" s="13"/>
      <c r="AD545" s="13"/>
      <c r="AE545" s="13"/>
      <c r="AF545" s="13"/>
      <c r="AH545" s="13"/>
      <c r="AI545" s="13"/>
      <c r="AJ545" s="13"/>
      <c r="AL545" s="13"/>
      <c r="AM545" s="13"/>
      <c r="AN545" s="13"/>
      <c r="AO545" s="13"/>
      <c r="AP545" s="13"/>
      <c r="AQ545" s="13"/>
      <c r="AR545" s="13"/>
      <c r="AS545" s="13"/>
      <c r="AT545" s="13"/>
      <c r="AV545" s="13"/>
      <c r="AW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L545" s="13"/>
      <c r="BM545" s="13"/>
      <c r="BN545" s="13"/>
      <c r="BO545" s="13"/>
      <c r="BP545" s="13"/>
      <c r="BR545" s="13"/>
      <c r="BS545" s="13"/>
      <c r="BU545" s="13"/>
      <c r="BV545" s="13"/>
      <c r="BW545" s="13"/>
      <c r="BX545" s="13"/>
      <c r="BY545" s="13"/>
      <c r="CA545" s="13"/>
      <c r="CB545" s="13"/>
      <c r="CC545" s="13"/>
      <c r="CD545" s="13"/>
      <c r="CE545" s="13"/>
      <c r="CG545" s="13"/>
      <c r="CH545" s="13"/>
      <c r="CI545" s="13"/>
      <c r="CJ545" s="13"/>
      <c r="CK545" s="13"/>
      <c r="CM545" s="13"/>
      <c r="CN545" s="13"/>
      <c r="CP545" s="13"/>
      <c r="CQ545" s="13"/>
      <c r="CR545" s="13"/>
      <c r="CS545" s="13"/>
      <c r="CT545" s="13"/>
      <c r="CV545" s="13"/>
      <c r="CW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R545" s="13"/>
      <c r="DS545" s="13"/>
      <c r="DT545" s="13"/>
      <c r="DU545" s="13"/>
      <c r="DV545" s="13"/>
      <c r="DW545" s="13"/>
    </row>
    <row r="546" spans="1:127" ht="13.5">
      <c r="A546" s="15"/>
      <c r="B546" s="15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V546" s="13"/>
      <c r="W546" s="14"/>
      <c r="X546" s="13"/>
      <c r="Z546" s="13"/>
      <c r="AA546" s="13"/>
      <c r="AB546" s="13"/>
      <c r="AD546" s="13"/>
      <c r="AE546" s="13"/>
      <c r="AF546" s="13"/>
      <c r="AH546" s="13"/>
      <c r="AI546" s="13"/>
      <c r="AJ546" s="13"/>
      <c r="AL546" s="13"/>
      <c r="AM546" s="13"/>
      <c r="AN546" s="13"/>
      <c r="AO546" s="13"/>
      <c r="AP546" s="13"/>
      <c r="AQ546" s="13"/>
      <c r="AR546" s="13"/>
      <c r="AS546" s="13"/>
      <c r="AT546" s="13"/>
      <c r="AV546" s="13"/>
      <c r="AW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L546" s="13"/>
      <c r="BM546" s="13"/>
      <c r="BN546" s="13"/>
      <c r="BO546" s="13"/>
      <c r="BP546" s="13"/>
      <c r="BR546" s="13"/>
      <c r="BS546" s="13"/>
      <c r="BU546" s="13"/>
      <c r="BV546" s="13"/>
      <c r="BW546" s="13"/>
      <c r="BX546" s="13"/>
      <c r="BY546" s="13"/>
      <c r="CA546" s="13"/>
      <c r="CB546" s="13"/>
      <c r="CC546" s="13"/>
      <c r="CD546" s="13"/>
      <c r="CE546" s="13"/>
      <c r="CG546" s="13"/>
      <c r="CH546" s="13"/>
      <c r="CI546" s="13"/>
      <c r="CJ546" s="13"/>
      <c r="CK546" s="13"/>
      <c r="CM546" s="13"/>
      <c r="CN546" s="13"/>
      <c r="CP546" s="13"/>
      <c r="CQ546" s="13"/>
      <c r="CR546" s="13"/>
      <c r="CS546" s="13"/>
      <c r="CT546" s="13"/>
      <c r="CV546" s="13"/>
      <c r="CW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R546" s="13"/>
      <c r="DS546" s="13"/>
      <c r="DT546" s="13"/>
      <c r="DU546" s="13"/>
      <c r="DV546" s="13"/>
      <c r="DW546" s="13"/>
    </row>
    <row r="547" spans="1:127" ht="13.5">
      <c r="A547" s="15"/>
      <c r="B547" s="15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V547" s="13"/>
      <c r="W547" s="14"/>
      <c r="X547" s="13"/>
      <c r="Z547" s="13"/>
      <c r="AA547" s="13"/>
      <c r="AB547" s="13"/>
      <c r="AD547" s="13"/>
      <c r="AE547" s="13"/>
      <c r="AF547" s="13"/>
      <c r="AH547" s="13"/>
      <c r="AI547" s="13"/>
      <c r="AJ547" s="13"/>
      <c r="AL547" s="13"/>
      <c r="AM547" s="13"/>
      <c r="AN547" s="13"/>
      <c r="AO547" s="13"/>
      <c r="AP547" s="13"/>
      <c r="AQ547" s="13"/>
      <c r="AR547" s="13"/>
      <c r="AS547" s="13"/>
      <c r="AT547" s="13"/>
      <c r="AV547" s="13"/>
      <c r="AW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L547" s="13"/>
      <c r="BM547" s="13"/>
      <c r="BN547" s="13"/>
      <c r="BO547" s="13"/>
      <c r="BP547" s="13"/>
      <c r="BR547" s="13"/>
      <c r="BS547" s="13"/>
      <c r="BU547" s="13"/>
      <c r="BV547" s="13"/>
      <c r="BW547" s="13"/>
      <c r="BX547" s="13"/>
      <c r="BY547" s="13"/>
      <c r="CA547" s="13"/>
      <c r="CB547" s="13"/>
      <c r="CC547" s="13"/>
      <c r="CD547" s="13"/>
      <c r="CE547" s="13"/>
      <c r="CG547" s="13"/>
      <c r="CH547" s="13"/>
      <c r="CI547" s="13"/>
      <c r="CJ547" s="13"/>
      <c r="CK547" s="13"/>
      <c r="CM547" s="13"/>
      <c r="CN547" s="13"/>
      <c r="CP547" s="13"/>
      <c r="CQ547" s="13"/>
      <c r="CR547" s="13"/>
      <c r="CS547" s="13"/>
      <c r="CT547" s="13"/>
      <c r="CV547" s="13"/>
      <c r="CW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R547" s="13"/>
      <c r="DS547" s="13"/>
      <c r="DT547" s="13"/>
      <c r="DU547" s="13"/>
      <c r="DV547" s="13"/>
      <c r="DW547" s="13"/>
    </row>
    <row r="548" spans="1:127" ht="13.5">
      <c r="A548" s="15"/>
      <c r="B548" s="15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V548" s="13"/>
      <c r="W548" s="14"/>
      <c r="X548" s="13"/>
      <c r="Z548" s="13"/>
      <c r="AA548" s="13"/>
      <c r="AB548" s="13"/>
      <c r="AD548" s="13"/>
      <c r="AE548" s="13"/>
      <c r="AF548" s="13"/>
      <c r="AH548" s="13"/>
      <c r="AI548" s="13"/>
      <c r="AJ548" s="13"/>
      <c r="AL548" s="13"/>
      <c r="AM548" s="13"/>
      <c r="AN548" s="13"/>
      <c r="AO548" s="13"/>
      <c r="AP548" s="13"/>
      <c r="AQ548" s="13"/>
      <c r="AR548" s="13"/>
      <c r="AS548" s="13"/>
      <c r="AT548" s="13"/>
      <c r="AV548" s="13"/>
      <c r="AW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L548" s="13"/>
      <c r="BM548" s="13"/>
      <c r="BN548" s="13"/>
      <c r="BO548" s="13"/>
      <c r="BP548" s="13"/>
      <c r="BR548" s="13"/>
      <c r="BS548" s="13"/>
      <c r="BU548" s="13"/>
      <c r="BV548" s="13"/>
      <c r="BW548" s="13"/>
      <c r="BX548" s="13"/>
      <c r="BY548" s="13"/>
      <c r="CA548" s="13"/>
      <c r="CB548" s="13"/>
      <c r="CC548" s="13"/>
      <c r="CD548" s="13"/>
      <c r="CE548" s="13"/>
      <c r="CG548" s="13"/>
      <c r="CH548" s="13"/>
      <c r="CI548" s="13"/>
      <c r="CJ548" s="13"/>
      <c r="CK548" s="13"/>
      <c r="CM548" s="13"/>
      <c r="CN548" s="13"/>
      <c r="CP548" s="13"/>
      <c r="CQ548" s="13"/>
      <c r="CR548" s="13"/>
      <c r="CS548" s="13"/>
      <c r="CT548" s="13"/>
      <c r="CV548" s="13"/>
      <c r="CW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R548" s="13"/>
      <c r="DS548" s="13"/>
      <c r="DT548" s="13"/>
      <c r="DU548" s="13"/>
      <c r="DV548" s="13"/>
      <c r="DW548" s="13"/>
    </row>
    <row r="549" spans="1:127" ht="13.5">
      <c r="A549" s="15"/>
      <c r="B549" s="15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V549" s="13"/>
      <c r="W549" s="14"/>
      <c r="X549" s="13"/>
      <c r="Z549" s="13"/>
      <c r="AA549" s="13"/>
      <c r="AB549" s="13"/>
      <c r="AD549" s="13"/>
      <c r="AE549" s="13"/>
      <c r="AF549" s="13"/>
      <c r="AH549" s="13"/>
      <c r="AI549" s="13"/>
      <c r="AJ549" s="13"/>
      <c r="AL549" s="13"/>
      <c r="AM549" s="13"/>
      <c r="AN549" s="13"/>
      <c r="AO549" s="13"/>
      <c r="AP549" s="13"/>
      <c r="AQ549" s="13"/>
      <c r="AR549" s="13"/>
      <c r="AS549" s="13"/>
      <c r="AT549" s="13"/>
      <c r="AV549" s="13"/>
      <c r="AW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L549" s="13"/>
      <c r="BM549" s="13"/>
      <c r="BN549" s="13"/>
      <c r="BO549" s="13"/>
      <c r="BP549" s="13"/>
      <c r="BR549" s="13"/>
      <c r="BS549" s="13"/>
      <c r="BU549" s="13"/>
      <c r="BV549" s="13"/>
      <c r="BW549" s="13"/>
      <c r="BX549" s="13"/>
      <c r="BY549" s="13"/>
      <c r="CA549" s="13"/>
      <c r="CB549" s="13"/>
      <c r="CC549" s="13"/>
      <c r="CD549" s="13"/>
      <c r="CE549" s="13"/>
      <c r="CG549" s="13"/>
      <c r="CH549" s="13"/>
      <c r="CI549" s="13"/>
      <c r="CJ549" s="13"/>
      <c r="CK549" s="13"/>
      <c r="CM549" s="13"/>
      <c r="CN549" s="13"/>
      <c r="CP549" s="13"/>
      <c r="CQ549" s="13"/>
      <c r="CR549" s="13"/>
      <c r="CS549" s="13"/>
      <c r="CT549" s="13"/>
      <c r="CV549" s="13"/>
      <c r="CW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R549" s="13"/>
      <c r="DS549" s="13"/>
      <c r="DT549" s="13"/>
      <c r="DU549" s="13"/>
      <c r="DV549" s="13"/>
      <c r="DW549" s="13"/>
    </row>
    <row r="550" spans="1:127" ht="13.5">
      <c r="A550" s="15"/>
      <c r="B550" s="15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V550" s="13"/>
      <c r="W550" s="14"/>
      <c r="X550" s="13"/>
      <c r="Z550" s="13"/>
      <c r="AA550" s="13"/>
      <c r="AB550" s="13"/>
      <c r="AD550" s="13"/>
      <c r="AE550" s="13"/>
      <c r="AF550" s="13"/>
      <c r="AH550" s="13"/>
      <c r="AI550" s="13"/>
      <c r="AJ550" s="13"/>
      <c r="AL550" s="13"/>
      <c r="AM550" s="13"/>
      <c r="AN550" s="13"/>
      <c r="AO550" s="13"/>
      <c r="AP550" s="13"/>
      <c r="AQ550" s="13"/>
      <c r="AR550" s="13"/>
      <c r="AS550" s="13"/>
      <c r="AT550" s="13"/>
      <c r="AV550" s="13"/>
      <c r="AW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L550" s="13"/>
      <c r="BM550" s="13"/>
      <c r="BN550" s="13"/>
      <c r="BO550" s="13"/>
      <c r="BP550" s="13"/>
      <c r="BR550" s="13"/>
      <c r="BS550" s="13"/>
      <c r="BU550" s="13"/>
      <c r="BV550" s="13"/>
      <c r="BW550" s="13"/>
      <c r="BX550" s="13"/>
      <c r="BY550" s="13"/>
      <c r="CA550" s="13"/>
      <c r="CB550" s="13"/>
      <c r="CC550" s="13"/>
      <c r="CD550" s="13"/>
      <c r="CE550" s="13"/>
      <c r="CG550" s="13"/>
      <c r="CH550" s="13"/>
      <c r="CI550" s="13"/>
      <c r="CJ550" s="13"/>
      <c r="CK550" s="13"/>
      <c r="CM550" s="13"/>
      <c r="CN550" s="13"/>
      <c r="CP550" s="13"/>
      <c r="CQ550" s="13"/>
      <c r="CR550" s="13"/>
      <c r="CS550" s="13"/>
      <c r="CT550" s="13"/>
      <c r="CV550" s="13"/>
      <c r="CW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R550" s="13"/>
      <c r="DS550" s="13"/>
      <c r="DT550" s="13"/>
      <c r="DU550" s="13"/>
      <c r="DV550" s="13"/>
      <c r="DW550" s="13"/>
    </row>
    <row r="551" spans="1:127" ht="13.5">
      <c r="A551" s="15"/>
      <c r="B551" s="15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V551" s="13"/>
      <c r="W551" s="14"/>
      <c r="X551" s="13"/>
      <c r="Z551" s="13"/>
      <c r="AA551" s="13"/>
      <c r="AB551" s="13"/>
      <c r="AD551" s="13"/>
      <c r="AE551" s="13"/>
      <c r="AF551" s="13"/>
      <c r="AH551" s="13"/>
      <c r="AI551" s="13"/>
      <c r="AJ551" s="13"/>
      <c r="AL551" s="13"/>
      <c r="AM551" s="13"/>
      <c r="AN551" s="13"/>
      <c r="AO551" s="13"/>
      <c r="AP551" s="13"/>
      <c r="AQ551" s="13"/>
      <c r="AR551" s="13"/>
      <c r="AS551" s="13"/>
      <c r="AT551" s="13"/>
      <c r="AV551" s="13"/>
      <c r="AW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L551" s="13"/>
      <c r="BM551" s="13"/>
      <c r="BN551" s="13"/>
      <c r="BO551" s="13"/>
      <c r="BP551" s="13"/>
      <c r="BR551" s="13"/>
      <c r="BS551" s="13"/>
      <c r="BU551" s="13"/>
      <c r="BV551" s="13"/>
      <c r="BW551" s="13"/>
      <c r="BX551" s="13"/>
      <c r="BY551" s="13"/>
      <c r="CA551" s="13"/>
      <c r="CB551" s="13"/>
      <c r="CC551" s="13"/>
      <c r="CD551" s="13"/>
      <c r="CE551" s="13"/>
      <c r="CG551" s="13"/>
      <c r="CH551" s="13"/>
      <c r="CI551" s="13"/>
      <c r="CJ551" s="13"/>
      <c r="CK551" s="13"/>
      <c r="CM551" s="13"/>
      <c r="CN551" s="13"/>
      <c r="CP551" s="13"/>
      <c r="CQ551" s="13"/>
      <c r="CR551" s="13"/>
      <c r="CS551" s="13"/>
      <c r="CT551" s="13"/>
      <c r="CV551" s="13"/>
      <c r="CW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R551" s="13"/>
      <c r="DS551" s="13"/>
      <c r="DT551" s="13"/>
      <c r="DU551" s="13"/>
      <c r="DV551" s="13"/>
      <c r="DW551" s="13"/>
    </row>
    <row r="552" spans="1:127" ht="13.5">
      <c r="A552" s="15"/>
      <c r="B552" s="15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V552" s="13"/>
      <c r="W552" s="14"/>
      <c r="X552" s="13"/>
      <c r="Z552" s="13"/>
      <c r="AA552" s="13"/>
      <c r="AB552" s="13"/>
      <c r="AD552" s="13"/>
      <c r="AE552" s="13"/>
      <c r="AF552" s="13"/>
      <c r="AH552" s="13"/>
      <c r="AI552" s="13"/>
      <c r="AJ552" s="13"/>
      <c r="AL552" s="13"/>
      <c r="AM552" s="13"/>
      <c r="AN552" s="13"/>
      <c r="AO552" s="13"/>
      <c r="AP552" s="13"/>
      <c r="AQ552" s="13"/>
      <c r="AR552" s="13"/>
      <c r="AS552" s="13"/>
      <c r="AT552" s="13"/>
      <c r="AV552" s="13"/>
      <c r="AW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L552" s="13"/>
      <c r="BM552" s="13"/>
      <c r="BN552" s="13"/>
      <c r="BO552" s="13"/>
      <c r="BP552" s="13"/>
      <c r="BR552" s="13"/>
      <c r="BS552" s="13"/>
      <c r="BU552" s="13"/>
      <c r="BV552" s="13"/>
      <c r="BW552" s="13"/>
      <c r="BX552" s="13"/>
      <c r="BY552" s="13"/>
      <c r="CA552" s="13"/>
      <c r="CB552" s="13"/>
      <c r="CC552" s="13"/>
      <c r="CD552" s="13"/>
      <c r="CE552" s="13"/>
      <c r="CG552" s="13"/>
      <c r="CH552" s="13"/>
      <c r="CI552" s="13"/>
      <c r="CJ552" s="13"/>
      <c r="CK552" s="13"/>
      <c r="CM552" s="13"/>
      <c r="CN552" s="13"/>
      <c r="CP552" s="13"/>
      <c r="CQ552" s="13"/>
      <c r="CR552" s="13"/>
      <c r="CS552" s="13"/>
      <c r="CT552" s="13"/>
      <c r="CV552" s="13"/>
      <c r="CW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R552" s="13"/>
      <c r="DS552" s="13"/>
      <c r="DT552" s="13"/>
      <c r="DU552" s="13"/>
      <c r="DV552" s="13"/>
      <c r="DW552" s="13"/>
    </row>
    <row r="553" spans="1:127" ht="13.5">
      <c r="A553" s="15"/>
      <c r="B553" s="15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V553" s="13"/>
      <c r="W553" s="14"/>
      <c r="X553" s="13"/>
      <c r="Z553" s="13"/>
      <c r="AA553" s="13"/>
      <c r="AB553" s="13"/>
      <c r="AD553" s="13"/>
      <c r="AE553" s="13"/>
      <c r="AF553" s="13"/>
      <c r="AH553" s="13"/>
      <c r="AI553" s="13"/>
      <c r="AJ553" s="13"/>
      <c r="AL553" s="13"/>
      <c r="AM553" s="13"/>
      <c r="AN553" s="13"/>
      <c r="AO553" s="13"/>
      <c r="AP553" s="13"/>
      <c r="AQ553" s="13"/>
      <c r="AR553" s="13"/>
      <c r="AS553" s="13"/>
      <c r="AT553" s="13"/>
      <c r="AV553" s="13"/>
      <c r="AW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L553" s="13"/>
      <c r="BM553" s="13"/>
      <c r="BN553" s="13"/>
      <c r="BO553" s="13"/>
      <c r="BP553" s="13"/>
      <c r="BR553" s="13"/>
      <c r="BS553" s="13"/>
      <c r="BU553" s="13"/>
      <c r="BV553" s="13"/>
      <c r="BW553" s="13"/>
      <c r="BX553" s="13"/>
      <c r="BY553" s="13"/>
      <c r="CA553" s="13"/>
      <c r="CB553" s="13"/>
      <c r="CC553" s="13"/>
      <c r="CD553" s="13"/>
      <c r="CE553" s="13"/>
      <c r="CG553" s="13"/>
      <c r="CH553" s="13"/>
      <c r="CI553" s="13"/>
      <c r="CJ553" s="13"/>
      <c r="CK553" s="13"/>
      <c r="CM553" s="13"/>
      <c r="CN553" s="13"/>
      <c r="CP553" s="13"/>
      <c r="CQ553" s="13"/>
      <c r="CR553" s="13"/>
      <c r="CS553" s="13"/>
      <c r="CT553" s="13"/>
      <c r="CV553" s="13"/>
      <c r="CW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R553" s="13"/>
      <c r="DS553" s="13"/>
      <c r="DT553" s="13"/>
      <c r="DU553" s="13"/>
      <c r="DV553" s="13"/>
      <c r="DW553" s="13"/>
    </row>
    <row r="554" spans="1:127" ht="13.5">
      <c r="A554" s="15"/>
      <c r="B554" s="15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V554" s="13"/>
      <c r="W554" s="14"/>
      <c r="X554" s="13"/>
      <c r="Z554" s="13"/>
      <c r="AA554" s="13"/>
      <c r="AB554" s="13"/>
      <c r="AD554" s="13"/>
      <c r="AE554" s="13"/>
      <c r="AF554" s="13"/>
      <c r="AH554" s="13"/>
      <c r="AI554" s="13"/>
      <c r="AJ554" s="13"/>
      <c r="AL554" s="13"/>
      <c r="AM554" s="13"/>
      <c r="AN554" s="13"/>
      <c r="AO554" s="13"/>
      <c r="AP554" s="13"/>
      <c r="AQ554" s="13"/>
      <c r="AR554" s="13"/>
      <c r="AS554" s="13"/>
      <c r="AT554" s="13"/>
      <c r="AV554" s="13"/>
      <c r="AW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L554" s="13"/>
      <c r="BM554" s="13"/>
      <c r="BN554" s="13"/>
      <c r="BO554" s="13"/>
      <c r="BP554" s="13"/>
      <c r="BR554" s="13"/>
      <c r="BS554" s="13"/>
      <c r="BU554" s="13"/>
      <c r="BV554" s="13"/>
      <c r="BW554" s="13"/>
      <c r="BX554" s="13"/>
      <c r="BY554" s="13"/>
      <c r="CA554" s="13"/>
      <c r="CB554" s="13"/>
      <c r="CC554" s="13"/>
      <c r="CD554" s="13"/>
      <c r="CE554" s="13"/>
      <c r="CG554" s="13"/>
      <c r="CH554" s="13"/>
      <c r="CI554" s="13"/>
      <c r="CJ554" s="13"/>
      <c r="CK554" s="13"/>
      <c r="CM554" s="13"/>
      <c r="CN554" s="13"/>
      <c r="CP554" s="13"/>
      <c r="CQ554" s="13"/>
      <c r="CR554" s="13"/>
      <c r="CS554" s="13"/>
      <c r="CT554" s="13"/>
      <c r="CV554" s="13"/>
      <c r="CW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R554" s="13"/>
      <c r="DS554" s="13"/>
      <c r="DT554" s="13"/>
      <c r="DU554" s="13"/>
      <c r="DV554" s="13"/>
      <c r="DW554" s="13"/>
    </row>
    <row r="555" spans="1:127" ht="13.5">
      <c r="A555" s="15"/>
      <c r="B555" s="15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V555" s="13"/>
      <c r="W555" s="14"/>
      <c r="X555" s="13"/>
      <c r="Z555" s="13"/>
      <c r="AA555" s="13"/>
      <c r="AB555" s="13"/>
      <c r="AD555" s="13"/>
      <c r="AE555" s="13"/>
      <c r="AF555" s="13"/>
      <c r="AH555" s="13"/>
      <c r="AI555" s="13"/>
      <c r="AJ555" s="13"/>
      <c r="AL555" s="13"/>
      <c r="AM555" s="13"/>
      <c r="AN555" s="13"/>
      <c r="AO555" s="13"/>
      <c r="AP555" s="13"/>
      <c r="AQ555" s="13"/>
      <c r="AR555" s="13"/>
      <c r="AS555" s="13"/>
      <c r="AT555" s="13"/>
      <c r="AV555" s="13"/>
      <c r="AW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L555" s="13"/>
      <c r="BM555" s="13"/>
      <c r="BN555" s="13"/>
      <c r="BO555" s="13"/>
      <c r="BP555" s="13"/>
      <c r="BR555" s="13"/>
      <c r="BS555" s="13"/>
      <c r="BU555" s="13"/>
      <c r="BV555" s="13"/>
      <c r="BW555" s="13"/>
      <c r="BX555" s="13"/>
      <c r="BY555" s="13"/>
      <c r="CA555" s="13"/>
      <c r="CB555" s="13"/>
      <c r="CC555" s="13"/>
      <c r="CD555" s="13"/>
      <c r="CE555" s="13"/>
      <c r="CG555" s="13"/>
      <c r="CH555" s="13"/>
      <c r="CI555" s="13"/>
      <c r="CJ555" s="13"/>
      <c r="CK555" s="13"/>
      <c r="CM555" s="13"/>
      <c r="CN555" s="13"/>
      <c r="CP555" s="13"/>
      <c r="CQ555" s="13"/>
      <c r="CR555" s="13"/>
      <c r="CS555" s="13"/>
      <c r="CT555" s="13"/>
      <c r="CV555" s="13"/>
      <c r="CW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R555" s="13"/>
      <c r="DS555" s="13"/>
      <c r="DT555" s="13"/>
      <c r="DU555" s="13"/>
      <c r="DV555" s="13"/>
      <c r="DW555" s="13"/>
    </row>
    <row r="556" spans="1:127" ht="13.5">
      <c r="A556" s="15"/>
      <c r="B556" s="15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V556" s="13"/>
      <c r="W556" s="14"/>
      <c r="X556" s="13"/>
      <c r="Z556" s="13"/>
      <c r="AA556" s="13"/>
      <c r="AB556" s="13"/>
      <c r="AD556" s="13"/>
      <c r="AE556" s="13"/>
      <c r="AF556" s="13"/>
      <c r="AH556" s="13"/>
      <c r="AI556" s="13"/>
      <c r="AJ556" s="13"/>
      <c r="AL556" s="13"/>
      <c r="AM556" s="13"/>
      <c r="AN556" s="13"/>
      <c r="AO556" s="13"/>
      <c r="AP556" s="13"/>
      <c r="AQ556" s="13"/>
      <c r="AR556" s="13"/>
      <c r="AS556" s="13"/>
      <c r="AT556" s="13"/>
      <c r="AV556" s="13"/>
      <c r="AW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L556" s="13"/>
      <c r="BM556" s="13"/>
      <c r="BN556" s="13"/>
      <c r="BO556" s="13"/>
      <c r="BP556" s="13"/>
      <c r="BR556" s="13"/>
      <c r="BS556" s="13"/>
      <c r="BU556" s="13"/>
      <c r="BV556" s="13"/>
      <c r="BW556" s="13"/>
      <c r="BX556" s="13"/>
      <c r="BY556" s="13"/>
      <c r="CA556" s="13"/>
      <c r="CB556" s="13"/>
      <c r="CC556" s="13"/>
      <c r="CD556" s="13"/>
      <c r="CE556" s="13"/>
      <c r="CG556" s="13"/>
      <c r="CH556" s="13"/>
      <c r="CI556" s="13"/>
      <c r="CJ556" s="13"/>
      <c r="CK556" s="13"/>
      <c r="CM556" s="13"/>
      <c r="CN556" s="13"/>
      <c r="CP556" s="13"/>
      <c r="CQ556" s="13"/>
      <c r="CR556" s="13"/>
      <c r="CS556" s="13"/>
      <c r="CT556" s="13"/>
      <c r="CV556" s="13"/>
      <c r="CW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R556" s="13"/>
      <c r="DS556" s="13"/>
      <c r="DT556" s="13"/>
      <c r="DU556" s="13"/>
      <c r="DV556" s="13"/>
      <c r="DW556" s="13"/>
    </row>
    <row r="557" spans="1:127" ht="13.5">
      <c r="A557" s="15"/>
      <c r="B557" s="15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V557" s="13"/>
      <c r="W557" s="14"/>
      <c r="X557" s="13"/>
      <c r="Z557" s="13"/>
      <c r="AA557" s="13"/>
      <c r="AB557" s="13"/>
      <c r="AD557" s="13"/>
      <c r="AE557" s="13"/>
      <c r="AF557" s="13"/>
      <c r="AH557" s="13"/>
      <c r="AI557" s="13"/>
      <c r="AJ557" s="13"/>
      <c r="AL557" s="13"/>
      <c r="AM557" s="13"/>
      <c r="AN557" s="13"/>
      <c r="AO557" s="13"/>
      <c r="AP557" s="13"/>
      <c r="AQ557" s="13"/>
      <c r="AR557" s="13"/>
      <c r="AS557" s="13"/>
      <c r="AT557" s="13"/>
      <c r="AV557" s="13"/>
      <c r="AW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L557" s="13"/>
      <c r="BM557" s="13"/>
      <c r="BN557" s="13"/>
      <c r="BO557" s="13"/>
      <c r="BP557" s="13"/>
      <c r="BR557" s="13"/>
      <c r="BS557" s="13"/>
      <c r="BU557" s="13"/>
      <c r="BV557" s="13"/>
      <c r="BW557" s="13"/>
      <c r="BX557" s="13"/>
      <c r="BY557" s="13"/>
      <c r="CA557" s="13"/>
      <c r="CB557" s="13"/>
      <c r="CC557" s="13"/>
      <c r="CD557" s="13"/>
      <c r="CE557" s="13"/>
      <c r="CG557" s="13"/>
      <c r="CH557" s="13"/>
      <c r="CI557" s="13"/>
      <c r="CJ557" s="13"/>
      <c r="CK557" s="13"/>
      <c r="CM557" s="13"/>
      <c r="CN557" s="13"/>
      <c r="CP557" s="13"/>
      <c r="CQ557" s="13"/>
      <c r="CR557" s="13"/>
      <c r="CS557" s="13"/>
      <c r="CT557" s="13"/>
      <c r="CV557" s="13"/>
      <c r="CW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R557" s="13"/>
      <c r="DS557" s="13"/>
      <c r="DT557" s="13"/>
      <c r="DU557" s="13"/>
      <c r="DV557" s="13"/>
      <c r="DW557" s="13"/>
    </row>
    <row r="558" spans="1:127" ht="13.5">
      <c r="A558" s="15"/>
      <c r="B558" s="15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V558" s="13"/>
      <c r="W558" s="14"/>
      <c r="X558" s="13"/>
      <c r="Z558" s="13"/>
      <c r="AA558" s="13"/>
      <c r="AB558" s="13"/>
      <c r="AD558" s="13"/>
      <c r="AE558" s="13"/>
      <c r="AF558" s="13"/>
      <c r="AH558" s="13"/>
      <c r="AI558" s="13"/>
      <c r="AJ558" s="13"/>
      <c r="AL558" s="13"/>
      <c r="AM558" s="13"/>
      <c r="AN558" s="13"/>
      <c r="AO558" s="13"/>
      <c r="AP558" s="13"/>
      <c r="AQ558" s="13"/>
      <c r="AR558" s="13"/>
      <c r="AS558" s="13"/>
      <c r="AT558" s="13"/>
      <c r="AV558" s="13"/>
      <c r="AW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L558" s="13"/>
      <c r="BM558" s="13"/>
      <c r="BN558" s="13"/>
      <c r="BO558" s="13"/>
      <c r="BP558" s="13"/>
      <c r="BR558" s="13"/>
      <c r="BS558" s="13"/>
      <c r="BU558" s="13"/>
      <c r="BV558" s="13"/>
      <c r="BW558" s="13"/>
      <c r="BX558" s="13"/>
      <c r="BY558" s="13"/>
      <c r="CA558" s="13"/>
      <c r="CB558" s="13"/>
      <c r="CC558" s="13"/>
      <c r="CD558" s="13"/>
      <c r="CE558" s="13"/>
      <c r="CG558" s="13"/>
      <c r="CH558" s="13"/>
      <c r="CI558" s="13"/>
      <c r="CJ558" s="13"/>
      <c r="CK558" s="13"/>
      <c r="CM558" s="13"/>
      <c r="CN558" s="13"/>
      <c r="CP558" s="13"/>
      <c r="CQ558" s="13"/>
      <c r="CR558" s="13"/>
      <c r="CS558" s="13"/>
      <c r="CT558" s="13"/>
      <c r="CV558" s="13"/>
      <c r="CW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R558" s="13"/>
      <c r="DS558" s="13"/>
      <c r="DT558" s="13"/>
      <c r="DU558" s="13"/>
      <c r="DV558" s="13"/>
      <c r="DW558" s="13"/>
    </row>
    <row r="559" spans="1:127" ht="13.5">
      <c r="A559" s="15"/>
      <c r="B559" s="15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V559" s="13"/>
      <c r="W559" s="14"/>
      <c r="X559" s="13"/>
      <c r="Z559" s="13"/>
      <c r="AA559" s="13"/>
      <c r="AB559" s="13"/>
      <c r="AD559" s="13"/>
      <c r="AE559" s="13"/>
      <c r="AF559" s="13"/>
      <c r="AH559" s="13"/>
      <c r="AI559" s="13"/>
      <c r="AJ559" s="13"/>
      <c r="AL559" s="13"/>
      <c r="AM559" s="13"/>
      <c r="AN559" s="13"/>
      <c r="AO559" s="13"/>
      <c r="AP559" s="13"/>
      <c r="AQ559" s="13"/>
      <c r="AR559" s="13"/>
      <c r="AS559" s="13"/>
      <c r="AT559" s="13"/>
      <c r="AV559" s="13"/>
      <c r="AW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L559" s="13"/>
      <c r="BM559" s="13"/>
      <c r="BN559" s="13"/>
      <c r="BO559" s="13"/>
      <c r="BP559" s="13"/>
      <c r="BR559" s="13"/>
      <c r="BS559" s="13"/>
      <c r="BU559" s="13"/>
      <c r="BV559" s="13"/>
      <c r="BW559" s="13"/>
      <c r="BX559" s="13"/>
      <c r="BY559" s="13"/>
      <c r="CA559" s="13"/>
      <c r="CB559" s="13"/>
      <c r="CC559" s="13"/>
      <c r="CD559" s="13"/>
      <c r="CE559" s="13"/>
      <c r="CG559" s="13"/>
      <c r="CH559" s="13"/>
      <c r="CI559" s="13"/>
      <c r="CJ559" s="13"/>
      <c r="CK559" s="13"/>
      <c r="CM559" s="13"/>
      <c r="CN559" s="13"/>
      <c r="CP559" s="13"/>
      <c r="CQ559" s="13"/>
      <c r="CR559" s="13"/>
      <c r="CS559" s="13"/>
      <c r="CT559" s="13"/>
      <c r="CV559" s="13"/>
      <c r="CW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R559" s="13"/>
      <c r="DS559" s="13"/>
      <c r="DT559" s="13"/>
      <c r="DU559" s="13"/>
      <c r="DV559" s="13"/>
      <c r="DW559" s="13"/>
    </row>
    <row r="560" spans="1:127" ht="13.5">
      <c r="A560" s="15"/>
      <c r="B560" s="15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V560" s="13"/>
      <c r="W560" s="14"/>
      <c r="X560" s="13"/>
      <c r="Z560" s="13"/>
      <c r="AA560" s="13"/>
      <c r="AB560" s="13"/>
      <c r="AD560" s="13"/>
      <c r="AE560" s="13"/>
      <c r="AF560" s="13"/>
      <c r="AH560" s="13"/>
      <c r="AI560" s="13"/>
      <c r="AJ560" s="13"/>
      <c r="AL560" s="13"/>
      <c r="AM560" s="13"/>
      <c r="AN560" s="13"/>
      <c r="AO560" s="13"/>
      <c r="AP560" s="13"/>
      <c r="AQ560" s="13"/>
      <c r="AR560" s="13"/>
      <c r="AS560" s="13"/>
      <c r="AT560" s="13"/>
      <c r="AV560" s="13"/>
      <c r="AW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L560" s="13"/>
      <c r="BM560" s="13"/>
      <c r="BN560" s="13"/>
      <c r="BO560" s="13"/>
      <c r="BP560" s="13"/>
      <c r="BR560" s="13"/>
      <c r="BS560" s="13"/>
      <c r="BU560" s="13"/>
      <c r="BV560" s="13"/>
      <c r="BW560" s="13"/>
      <c r="BX560" s="13"/>
      <c r="BY560" s="13"/>
      <c r="CA560" s="13"/>
      <c r="CB560" s="13"/>
      <c r="CC560" s="13"/>
      <c r="CD560" s="13"/>
      <c r="CE560" s="13"/>
      <c r="CG560" s="13"/>
      <c r="CH560" s="13"/>
      <c r="CI560" s="13"/>
      <c r="CJ560" s="13"/>
      <c r="CK560" s="13"/>
      <c r="CM560" s="13"/>
      <c r="CN560" s="13"/>
      <c r="CP560" s="13"/>
      <c r="CQ560" s="13"/>
      <c r="CR560" s="13"/>
      <c r="CS560" s="13"/>
      <c r="CT560" s="13"/>
      <c r="CV560" s="13"/>
      <c r="CW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R560" s="13"/>
      <c r="DS560" s="13"/>
      <c r="DT560" s="13"/>
      <c r="DU560" s="13"/>
      <c r="DV560" s="13"/>
      <c r="DW560" s="13"/>
    </row>
    <row r="561" spans="1:127" ht="13.5">
      <c r="A561" s="15"/>
      <c r="B561" s="15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V561" s="13"/>
      <c r="W561" s="14"/>
      <c r="X561" s="13"/>
      <c r="Z561" s="13"/>
      <c r="AA561" s="13"/>
      <c r="AB561" s="13"/>
      <c r="AD561" s="13"/>
      <c r="AE561" s="13"/>
      <c r="AF561" s="13"/>
      <c r="AH561" s="13"/>
      <c r="AI561" s="13"/>
      <c r="AJ561" s="13"/>
      <c r="AL561" s="13"/>
      <c r="AM561" s="13"/>
      <c r="AN561" s="13"/>
      <c r="AO561" s="13"/>
      <c r="AP561" s="13"/>
      <c r="AQ561" s="13"/>
      <c r="AR561" s="13"/>
      <c r="AS561" s="13"/>
      <c r="AT561" s="13"/>
      <c r="AV561" s="13"/>
      <c r="AW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L561" s="13"/>
      <c r="BM561" s="13"/>
      <c r="BN561" s="13"/>
      <c r="BO561" s="13"/>
      <c r="BP561" s="13"/>
      <c r="BR561" s="13"/>
      <c r="BS561" s="13"/>
      <c r="BU561" s="13"/>
      <c r="BV561" s="13"/>
      <c r="BW561" s="13"/>
      <c r="BX561" s="13"/>
      <c r="BY561" s="13"/>
      <c r="CA561" s="13"/>
      <c r="CB561" s="13"/>
      <c r="CC561" s="13"/>
      <c r="CD561" s="13"/>
      <c r="CE561" s="13"/>
      <c r="CG561" s="13"/>
      <c r="CH561" s="13"/>
      <c r="CI561" s="13"/>
      <c r="CJ561" s="13"/>
      <c r="CK561" s="13"/>
      <c r="CM561" s="13"/>
      <c r="CN561" s="13"/>
      <c r="CP561" s="13"/>
      <c r="CQ561" s="13"/>
      <c r="CR561" s="13"/>
      <c r="CS561" s="13"/>
      <c r="CT561" s="13"/>
      <c r="CV561" s="13"/>
      <c r="CW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R561" s="13"/>
      <c r="DS561" s="13"/>
      <c r="DT561" s="13"/>
      <c r="DU561" s="13"/>
      <c r="DV561" s="13"/>
      <c r="DW561" s="13"/>
    </row>
    <row r="562" spans="1:127" ht="13.5">
      <c r="A562" s="15"/>
      <c r="B562" s="15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V562" s="13"/>
      <c r="W562" s="14"/>
      <c r="X562" s="13"/>
      <c r="Z562" s="13"/>
      <c r="AA562" s="13"/>
      <c r="AB562" s="13"/>
      <c r="AD562" s="13"/>
      <c r="AE562" s="13"/>
      <c r="AF562" s="13"/>
      <c r="AH562" s="13"/>
      <c r="AI562" s="13"/>
      <c r="AJ562" s="13"/>
      <c r="AL562" s="13"/>
      <c r="AM562" s="13"/>
      <c r="AN562" s="13"/>
      <c r="AO562" s="13"/>
      <c r="AP562" s="13"/>
      <c r="AQ562" s="13"/>
      <c r="AR562" s="13"/>
      <c r="AS562" s="13"/>
      <c r="AT562" s="13"/>
      <c r="AV562" s="13"/>
      <c r="AW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L562" s="13"/>
      <c r="BM562" s="13"/>
      <c r="BN562" s="13"/>
      <c r="BO562" s="13"/>
      <c r="BP562" s="13"/>
      <c r="BR562" s="13"/>
      <c r="BS562" s="13"/>
      <c r="BU562" s="13"/>
      <c r="BV562" s="13"/>
      <c r="BW562" s="13"/>
      <c r="BX562" s="13"/>
      <c r="BY562" s="13"/>
      <c r="CA562" s="13"/>
      <c r="CB562" s="13"/>
      <c r="CC562" s="13"/>
      <c r="CD562" s="13"/>
      <c r="CE562" s="13"/>
      <c r="CG562" s="13"/>
      <c r="CH562" s="13"/>
      <c r="CI562" s="13"/>
      <c r="CJ562" s="13"/>
      <c r="CK562" s="13"/>
      <c r="CM562" s="13"/>
      <c r="CN562" s="13"/>
      <c r="CP562" s="13"/>
      <c r="CQ562" s="13"/>
      <c r="CR562" s="13"/>
      <c r="CS562" s="13"/>
      <c r="CT562" s="13"/>
      <c r="CV562" s="13"/>
      <c r="CW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R562" s="13"/>
      <c r="DS562" s="13"/>
      <c r="DT562" s="13"/>
      <c r="DU562" s="13"/>
      <c r="DV562" s="13"/>
      <c r="DW562" s="13"/>
    </row>
    <row r="563" spans="1:127" ht="13.5">
      <c r="A563" s="15"/>
      <c r="B563" s="15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V563" s="13"/>
      <c r="W563" s="14"/>
      <c r="X563" s="13"/>
      <c r="Z563" s="13"/>
      <c r="AA563" s="13"/>
      <c r="AB563" s="13"/>
      <c r="AD563" s="13"/>
      <c r="AE563" s="13"/>
      <c r="AF563" s="13"/>
      <c r="AH563" s="13"/>
      <c r="AI563" s="13"/>
      <c r="AJ563" s="13"/>
      <c r="AL563" s="13"/>
      <c r="AM563" s="13"/>
      <c r="AN563" s="13"/>
      <c r="AO563" s="13"/>
      <c r="AP563" s="13"/>
      <c r="AQ563" s="13"/>
      <c r="AR563" s="13"/>
      <c r="AS563" s="13"/>
      <c r="AT563" s="13"/>
      <c r="AV563" s="13"/>
      <c r="AW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L563" s="13"/>
      <c r="BM563" s="13"/>
      <c r="BN563" s="13"/>
      <c r="BO563" s="13"/>
      <c r="BP563" s="13"/>
      <c r="BR563" s="13"/>
      <c r="BS563" s="13"/>
      <c r="BU563" s="13"/>
      <c r="BV563" s="13"/>
      <c r="BW563" s="13"/>
      <c r="BX563" s="13"/>
      <c r="BY563" s="13"/>
      <c r="CA563" s="13"/>
      <c r="CB563" s="13"/>
      <c r="CC563" s="13"/>
      <c r="CD563" s="13"/>
      <c r="CE563" s="13"/>
      <c r="CG563" s="13"/>
      <c r="CH563" s="13"/>
      <c r="CI563" s="13"/>
      <c r="CJ563" s="13"/>
      <c r="CK563" s="13"/>
      <c r="CM563" s="13"/>
      <c r="CN563" s="13"/>
      <c r="CP563" s="13"/>
      <c r="CQ563" s="13"/>
      <c r="CR563" s="13"/>
      <c r="CS563" s="13"/>
      <c r="CT563" s="13"/>
      <c r="CV563" s="13"/>
      <c r="CW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R563" s="13"/>
      <c r="DS563" s="13"/>
      <c r="DT563" s="13"/>
      <c r="DU563" s="13"/>
      <c r="DV563" s="13"/>
      <c r="DW563" s="13"/>
    </row>
    <row r="564" spans="1:127" ht="13.5">
      <c r="A564" s="15"/>
      <c r="B564" s="15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V564" s="13"/>
      <c r="W564" s="14"/>
      <c r="X564" s="13"/>
      <c r="Z564" s="13"/>
      <c r="AA564" s="13"/>
      <c r="AB564" s="13"/>
      <c r="AD564" s="13"/>
      <c r="AE564" s="13"/>
      <c r="AF564" s="13"/>
      <c r="AH564" s="13"/>
      <c r="AI564" s="13"/>
      <c r="AJ564" s="13"/>
      <c r="AL564" s="13"/>
      <c r="AM564" s="13"/>
      <c r="AN564" s="13"/>
      <c r="AO564" s="13"/>
      <c r="AP564" s="13"/>
      <c r="AQ564" s="13"/>
      <c r="AR564" s="13"/>
      <c r="AS564" s="13"/>
      <c r="AT564" s="13"/>
      <c r="AV564" s="13"/>
      <c r="AW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L564" s="13"/>
      <c r="BM564" s="13"/>
      <c r="BN564" s="13"/>
      <c r="BO564" s="13"/>
      <c r="BP564" s="13"/>
      <c r="BR564" s="13"/>
      <c r="BS564" s="13"/>
      <c r="BU564" s="13"/>
      <c r="BV564" s="13"/>
      <c r="BW564" s="13"/>
      <c r="BX564" s="13"/>
      <c r="BY564" s="13"/>
      <c r="CA564" s="13"/>
      <c r="CB564" s="13"/>
      <c r="CC564" s="13"/>
      <c r="CD564" s="13"/>
      <c r="CE564" s="13"/>
      <c r="CG564" s="13"/>
      <c r="CH564" s="13"/>
      <c r="CI564" s="13"/>
      <c r="CJ564" s="13"/>
      <c r="CK564" s="13"/>
      <c r="CM564" s="13"/>
      <c r="CN564" s="13"/>
      <c r="CP564" s="13"/>
      <c r="CQ564" s="13"/>
      <c r="CR564" s="13"/>
      <c r="CS564" s="13"/>
      <c r="CT564" s="13"/>
      <c r="CV564" s="13"/>
      <c r="CW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R564" s="13"/>
      <c r="DS564" s="13"/>
      <c r="DT564" s="13"/>
      <c r="DU564" s="13"/>
      <c r="DV564" s="13"/>
      <c r="DW564" s="13"/>
    </row>
    <row r="565" spans="1:127" ht="13.5">
      <c r="A565" s="15"/>
      <c r="B565" s="15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V565" s="13"/>
      <c r="W565" s="14"/>
      <c r="X565" s="13"/>
      <c r="Z565" s="13"/>
      <c r="AA565" s="13"/>
      <c r="AB565" s="13"/>
      <c r="AD565" s="13"/>
      <c r="AE565" s="13"/>
      <c r="AF565" s="13"/>
      <c r="AH565" s="13"/>
      <c r="AI565" s="13"/>
      <c r="AJ565" s="13"/>
      <c r="AL565" s="13"/>
      <c r="AM565" s="13"/>
      <c r="AN565" s="13"/>
      <c r="AO565" s="13"/>
      <c r="AP565" s="13"/>
      <c r="AQ565" s="13"/>
      <c r="AR565" s="13"/>
      <c r="AS565" s="13"/>
      <c r="AT565" s="13"/>
      <c r="AV565" s="13"/>
      <c r="AW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L565" s="13"/>
      <c r="BM565" s="13"/>
      <c r="BN565" s="13"/>
      <c r="BO565" s="13"/>
      <c r="BP565" s="13"/>
      <c r="BR565" s="13"/>
      <c r="BS565" s="13"/>
      <c r="BU565" s="13"/>
      <c r="BV565" s="13"/>
      <c r="BW565" s="13"/>
      <c r="BX565" s="13"/>
      <c r="BY565" s="13"/>
      <c r="CA565" s="13"/>
      <c r="CB565" s="13"/>
      <c r="CC565" s="13"/>
      <c r="CD565" s="13"/>
      <c r="CE565" s="13"/>
      <c r="CG565" s="13"/>
      <c r="CH565" s="13"/>
      <c r="CI565" s="13"/>
      <c r="CJ565" s="13"/>
      <c r="CK565" s="13"/>
      <c r="CM565" s="13"/>
      <c r="CN565" s="13"/>
      <c r="CP565" s="13"/>
      <c r="CQ565" s="13"/>
      <c r="CR565" s="13"/>
      <c r="CS565" s="13"/>
      <c r="CT565" s="13"/>
      <c r="CV565" s="13"/>
      <c r="CW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R565" s="13"/>
      <c r="DS565" s="13"/>
      <c r="DT565" s="13"/>
      <c r="DU565" s="13"/>
      <c r="DV565" s="13"/>
      <c r="DW565" s="13"/>
    </row>
    <row r="566" spans="1:127" ht="13.5">
      <c r="A566" s="15"/>
      <c r="B566" s="15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V566" s="13"/>
      <c r="W566" s="14"/>
      <c r="X566" s="13"/>
      <c r="Z566" s="13"/>
      <c r="AA566" s="13"/>
      <c r="AB566" s="13"/>
      <c r="AD566" s="13"/>
      <c r="AE566" s="13"/>
      <c r="AF566" s="13"/>
      <c r="AH566" s="13"/>
      <c r="AI566" s="13"/>
      <c r="AJ566" s="13"/>
      <c r="AL566" s="13"/>
      <c r="AM566" s="13"/>
      <c r="AN566" s="13"/>
      <c r="AO566" s="13"/>
      <c r="AP566" s="13"/>
      <c r="AQ566" s="13"/>
      <c r="AR566" s="13"/>
      <c r="AS566" s="13"/>
      <c r="AT566" s="13"/>
      <c r="AV566" s="13"/>
      <c r="AW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L566" s="13"/>
      <c r="BM566" s="13"/>
      <c r="BN566" s="13"/>
      <c r="BO566" s="13"/>
      <c r="BP566" s="13"/>
      <c r="BR566" s="13"/>
      <c r="BS566" s="13"/>
      <c r="BU566" s="13"/>
      <c r="BV566" s="13"/>
      <c r="BW566" s="13"/>
      <c r="BX566" s="13"/>
      <c r="BY566" s="13"/>
      <c r="CA566" s="13"/>
      <c r="CB566" s="13"/>
      <c r="CC566" s="13"/>
      <c r="CD566" s="13"/>
      <c r="CE566" s="13"/>
      <c r="CG566" s="13"/>
      <c r="CH566" s="13"/>
      <c r="CI566" s="13"/>
      <c r="CJ566" s="13"/>
      <c r="CK566" s="13"/>
      <c r="CM566" s="13"/>
      <c r="CN566" s="13"/>
      <c r="CP566" s="13"/>
      <c r="CQ566" s="13"/>
      <c r="CR566" s="13"/>
      <c r="CS566" s="13"/>
      <c r="CT566" s="13"/>
      <c r="CV566" s="13"/>
      <c r="CW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R566" s="13"/>
      <c r="DS566" s="13"/>
      <c r="DT566" s="13"/>
      <c r="DU566" s="13"/>
      <c r="DV566" s="13"/>
      <c r="DW566" s="13"/>
    </row>
    <row r="567" spans="1:127" ht="13.5">
      <c r="A567" s="15"/>
      <c r="B567" s="15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V567" s="13"/>
      <c r="W567" s="14"/>
      <c r="X567" s="13"/>
      <c r="Z567" s="13"/>
      <c r="AA567" s="13"/>
      <c r="AB567" s="13"/>
      <c r="AD567" s="13"/>
      <c r="AE567" s="13"/>
      <c r="AF567" s="13"/>
      <c r="AH567" s="13"/>
      <c r="AI567" s="13"/>
      <c r="AJ567" s="13"/>
      <c r="AL567" s="13"/>
      <c r="AM567" s="13"/>
      <c r="AN567" s="13"/>
      <c r="AO567" s="13"/>
      <c r="AP567" s="13"/>
      <c r="AQ567" s="13"/>
      <c r="AR567" s="13"/>
      <c r="AS567" s="13"/>
      <c r="AT567" s="13"/>
      <c r="AV567" s="13"/>
      <c r="AW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L567" s="13"/>
      <c r="BM567" s="13"/>
      <c r="BN567" s="13"/>
      <c r="BO567" s="13"/>
      <c r="BP567" s="13"/>
      <c r="BR567" s="13"/>
      <c r="BS567" s="13"/>
      <c r="BU567" s="13"/>
      <c r="BV567" s="13"/>
      <c r="BW567" s="13"/>
      <c r="BX567" s="13"/>
      <c r="BY567" s="13"/>
      <c r="CA567" s="13"/>
      <c r="CB567" s="13"/>
      <c r="CC567" s="13"/>
      <c r="CD567" s="13"/>
      <c r="CE567" s="13"/>
      <c r="CG567" s="13"/>
      <c r="CH567" s="13"/>
      <c r="CI567" s="13"/>
      <c r="CJ567" s="13"/>
      <c r="CK567" s="13"/>
      <c r="CM567" s="13"/>
      <c r="CN567" s="13"/>
      <c r="CP567" s="13"/>
      <c r="CQ567" s="13"/>
      <c r="CR567" s="13"/>
      <c r="CS567" s="13"/>
      <c r="CT567" s="13"/>
      <c r="CV567" s="13"/>
      <c r="CW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R567" s="13"/>
      <c r="DS567" s="13"/>
      <c r="DT567" s="13"/>
      <c r="DU567" s="13"/>
      <c r="DV567" s="13"/>
      <c r="DW567" s="13"/>
    </row>
    <row r="568" spans="1:127" ht="13.5">
      <c r="BA568" s="13"/>
      <c r="BB568" s="13"/>
    </row>
    <row r="569" spans="1:127" ht="13.5">
      <c r="BA569" s="13"/>
      <c r="BB569" s="13"/>
    </row>
    <row r="570" spans="1:127" ht="13.5">
      <c r="BA570" s="13"/>
      <c r="BB570" s="13"/>
    </row>
    <row r="571" spans="1:127" ht="13.5">
      <c r="BA571" s="13"/>
      <c r="BB571" s="13"/>
    </row>
    <row r="572" spans="1:127" ht="13.5">
      <c r="BA572" s="13"/>
      <c r="BB572" s="13"/>
    </row>
    <row r="573" spans="1:127" ht="13.5"/>
    <row r="574" spans="1:127" ht="13.5"/>
    <row r="575" spans="1:127" ht="13.5"/>
    <row r="576" spans="1:127" ht="13.5"/>
    <row r="577" ht="13.5"/>
    <row r="578" ht="13.5"/>
    <row r="579" ht="13.5"/>
  </sheetData>
  <mergeCells count="133">
    <mergeCell ref="A52:B52"/>
    <mergeCell ref="DN9:DN10"/>
    <mergeCell ref="DO9:DP9"/>
    <mergeCell ref="DQ9:DQ10"/>
    <mergeCell ref="DR9:DS9"/>
    <mergeCell ref="DU9:DU10"/>
    <mergeCell ref="CL9:CL10"/>
    <mergeCell ref="CM9:CN9"/>
    <mergeCell ref="CO9:CO10"/>
    <mergeCell ref="CP9:CQ9"/>
    <mergeCell ref="CR9:CR10"/>
    <mergeCell ref="CS9:CT9"/>
    <mergeCell ref="CC9:CC10"/>
    <mergeCell ref="CD9:CE9"/>
    <mergeCell ref="CF9:CF10"/>
    <mergeCell ref="CG9:CH9"/>
    <mergeCell ref="CI9:CI10"/>
    <mergeCell ref="CJ9:CK9"/>
    <mergeCell ref="BT9:BT10"/>
    <mergeCell ref="BU9:BV9"/>
    <mergeCell ref="BW9:BW10"/>
    <mergeCell ref="DV9:DW9"/>
    <mergeCell ref="DE9:DE10"/>
    <mergeCell ref="DF9:DG9"/>
    <mergeCell ref="DH9:DH10"/>
    <mergeCell ref="DI9:DJ9"/>
    <mergeCell ref="DK9:DK10"/>
    <mergeCell ref="DL9:DM9"/>
    <mergeCell ref="CU9:CU10"/>
    <mergeCell ref="CV9:CW9"/>
    <mergeCell ref="CY9:CY10"/>
    <mergeCell ref="CZ9:DA9"/>
    <mergeCell ref="DB9:DB10"/>
    <mergeCell ref="DC9:DD9"/>
    <mergeCell ref="DT6:DT10"/>
    <mergeCell ref="DU6:DW8"/>
    <mergeCell ref="Y9:Y10"/>
    <mergeCell ref="Z9:AB9"/>
    <mergeCell ref="AC9:AC10"/>
    <mergeCell ref="AD9:AF9"/>
    <mergeCell ref="BA9:BA10"/>
    <mergeCell ref="BB9:BC9"/>
    <mergeCell ref="BD9:BD10"/>
    <mergeCell ref="BE9:BF9"/>
    <mergeCell ref="BG9:BG10"/>
    <mergeCell ref="AR9:AR10"/>
    <mergeCell ref="AS9:AT9"/>
    <mergeCell ref="AU9:AU10"/>
    <mergeCell ref="AV9:AW9"/>
    <mergeCell ref="AX9:AX10"/>
    <mergeCell ref="AY9:AZ9"/>
    <mergeCell ref="BW8:BY8"/>
    <mergeCell ref="BZ8:CB8"/>
    <mergeCell ref="CC8:CE8"/>
    <mergeCell ref="CF8:CH8"/>
    <mergeCell ref="AU8:AW8"/>
    <mergeCell ref="AX8:AZ8"/>
    <mergeCell ref="AG9:AG10"/>
    <mergeCell ref="AH9:AJ9"/>
    <mergeCell ref="AK9:AK10"/>
    <mergeCell ref="AL9:AN9"/>
    <mergeCell ref="AO9:AO10"/>
    <mergeCell ref="AP9:AQ9"/>
    <mergeCell ref="BH9:BJ9"/>
    <mergeCell ref="BX9:BY9"/>
    <mergeCell ref="BZ9:BZ10"/>
    <mergeCell ref="CA9:CB9"/>
    <mergeCell ref="BK9:BK10"/>
    <mergeCell ref="BL9:BM9"/>
    <mergeCell ref="BN9:BN10"/>
    <mergeCell ref="BO9:BP9"/>
    <mergeCell ref="BQ9:BQ10"/>
    <mergeCell ref="BR9:BS9"/>
    <mergeCell ref="Y8:AB8"/>
    <mergeCell ref="AC8:AF8"/>
    <mergeCell ref="AG8:AJ8"/>
    <mergeCell ref="AK8:AN8"/>
    <mergeCell ref="AO8:AQ8"/>
    <mergeCell ref="AR8:AT8"/>
    <mergeCell ref="DQ8:DS8"/>
    <mergeCell ref="E9:E10"/>
    <mergeCell ref="F9:H9"/>
    <mergeCell ref="I9:I10"/>
    <mergeCell ref="K9:K10"/>
    <mergeCell ref="L9:L10"/>
    <mergeCell ref="M9:M10"/>
    <mergeCell ref="N9:P9"/>
    <mergeCell ref="Q9:Q10"/>
    <mergeCell ref="R9:T9"/>
    <mergeCell ref="CI8:CK8"/>
    <mergeCell ref="CL8:CN8"/>
    <mergeCell ref="DB8:DD8"/>
    <mergeCell ref="DE8:DG8"/>
    <mergeCell ref="DK8:DM8"/>
    <mergeCell ref="DN8:DP8"/>
    <mergeCell ref="BQ8:BS8"/>
    <mergeCell ref="BT8:BV8"/>
    <mergeCell ref="Q7:AQ7"/>
    <mergeCell ref="AR7:BC7"/>
    <mergeCell ref="BD7:BF8"/>
    <mergeCell ref="BG7:BV7"/>
    <mergeCell ref="BW7:CE7"/>
    <mergeCell ref="CF7:CN7"/>
    <mergeCell ref="K6:L8"/>
    <mergeCell ref="M6:P8"/>
    <mergeCell ref="Q6:CW6"/>
    <mergeCell ref="CX6:CX10"/>
    <mergeCell ref="CY6:DA8"/>
    <mergeCell ref="DB6:DS6"/>
    <mergeCell ref="CO7:CQ8"/>
    <mergeCell ref="CR7:CT8"/>
    <mergeCell ref="CU7:CW8"/>
    <mergeCell ref="DB7:DG7"/>
    <mergeCell ref="BA8:BC8"/>
    <mergeCell ref="BG8:BJ8"/>
    <mergeCell ref="BK8:BM8"/>
    <mergeCell ref="BN8:BP8"/>
    <mergeCell ref="DH7:DJ8"/>
    <mergeCell ref="DK7:DS7"/>
    <mergeCell ref="C2:V2"/>
    <mergeCell ref="C3:V3"/>
    <mergeCell ref="C4:V4"/>
    <mergeCell ref="V5:X5"/>
    <mergeCell ref="A6:A10"/>
    <mergeCell ref="B6:B10"/>
    <mergeCell ref="C6:C10"/>
    <mergeCell ref="D6:D10"/>
    <mergeCell ref="E6:H8"/>
    <mergeCell ref="I6:J8"/>
    <mergeCell ref="Q8:T8"/>
    <mergeCell ref="U8:X8"/>
    <mergeCell ref="U9:U10"/>
    <mergeCell ref="V9:X9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workbookViewId="0">
      <selection activeCell="J50" sqref="J50"/>
    </sheetView>
  </sheetViews>
  <sheetFormatPr defaultColWidth="10.140625" defaultRowHeight="16.5" customHeight="1"/>
  <cols>
    <col min="1" max="1" width="5.42578125" style="183" customWidth="1"/>
    <col min="2" max="2" width="17.28515625" style="184" customWidth="1"/>
    <col min="3" max="9" width="10.140625" style="184"/>
    <col min="10" max="10" width="10.140625" style="183"/>
    <col min="11" max="14" width="10.140625" style="184"/>
    <col min="15" max="18" width="10.140625" style="183"/>
    <col min="19" max="16384" width="10.140625" style="184"/>
  </cols>
  <sheetData>
    <row r="1" spans="1:18" ht="16.5" customHeight="1">
      <c r="C1" s="160" t="s">
        <v>105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63"/>
      <c r="R1" s="63"/>
    </row>
    <row r="2" spans="1:18" ht="16.5" customHeight="1">
      <c r="C2" s="160" t="s">
        <v>118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63"/>
      <c r="R2" s="63"/>
    </row>
    <row r="3" spans="1:18" ht="16.5" customHeight="1">
      <c r="Q3" s="185" t="s">
        <v>2</v>
      </c>
      <c r="R3" s="185"/>
    </row>
    <row r="4" spans="1:18" ht="57" customHeight="1">
      <c r="A4" s="158" t="s">
        <v>88</v>
      </c>
      <c r="B4" s="158" t="s">
        <v>3</v>
      </c>
      <c r="C4" s="186" t="s">
        <v>106</v>
      </c>
      <c r="D4" s="187"/>
      <c r="E4" s="187"/>
      <c r="F4" s="188"/>
      <c r="G4" s="189" t="s">
        <v>111</v>
      </c>
      <c r="H4" s="190" t="s">
        <v>107</v>
      </c>
      <c r="I4" s="189" t="s">
        <v>112</v>
      </c>
      <c r="J4" s="190" t="s">
        <v>108</v>
      </c>
      <c r="K4" s="186" t="s">
        <v>26</v>
      </c>
      <c r="L4" s="187"/>
      <c r="M4" s="187"/>
      <c r="N4" s="188"/>
      <c r="O4" s="190" t="s">
        <v>113</v>
      </c>
      <c r="P4" s="190" t="s">
        <v>107</v>
      </c>
      <c r="Q4" s="191" t="s">
        <v>114</v>
      </c>
      <c r="R4" s="190" t="s">
        <v>109</v>
      </c>
    </row>
    <row r="5" spans="1:18" ht="36" customHeight="1">
      <c r="A5" s="159"/>
      <c r="B5" s="159"/>
      <c r="C5" s="161" t="s">
        <v>110</v>
      </c>
      <c r="D5" s="169" t="s">
        <v>41</v>
      </c>
      <c r="E5" s="73"/>
      <c r="F5" s="74"/>
      <c r="G5" s="192"/>
      <c r="H5" s="190"/>
      <c r="I5" s="192"/>
      <c r="J5" s="190"/>
      <c r="K5" s="161" t="s">
        <v>110</v>
      </c>
      <c r="L5" s="169" t="s">
        <v>41</v>
      </c>
      <c r="M5" s="73"/>
      <c r="N5" s="74"/>
      <c r="O5" s="190"/>
      <c r="P5" s="190"/>
      <c r="Q5" s="193"/>
      <c r="R5" s="190"/>
    </row>
    <row r="6" spans="1:18" ht="42.75" customHeight="1">
      <c r="A6" s="159"/>
      <c r="B6" s="159"/>
      <c r="C6" s="162"/>
      <c r="D6" s="173" t="s">
        <v>119</v>
      </c>
      <c r="E6" s="64" t="s">
        <v>45</v>
      </c>
      <c r="F6" s="64" t="s">
        <v>46</v>
      </c>
      <c r="G6" s="194"/>
      <c r="H6" s="190"/>
      <c r="I6" s="194"/>
      <c r="J6" s="190"/>
      <c r="K6" s="162"/>
      <c r="L6" s="173" t="s">
        <v>119</v>
      </c>
      <c r="M6" s="64" t="s">
        <v>45</v>
      </c>
      <c r="N6" s="64" t="s">
        <v>46</v>
      </c>
      <c r="O6" s="190"/>
      <c r="P6" s="190"/>
      <c r="Q6" s="195"/>
      <c r="R6" s="190"/>
    </row>
    <row r="7" spans="1:18" ht="16.5" customHeight="1">
      <c r="A7" s="196"/>
      <c r="B7" s="196"/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  <c r="I7" s="62">
        <v>7</v>
      </c>
      <c r="J7" s="62">
        <v>8</v>
      </c>
      <c r="K7" s="62">
        <v>9</v>
      </c>
      <c r="L7" s="62">
        <v>10</v>
      </c>
      <c r="M7" s="62">
        <v>11</v>
      </c>
      <c r="N7" s="62">
        <v>12</v>
      </c>
      <c r="O7" s="62">
        <v>13</v>
      </c>
      <c r="P7" s="62">
        <v>14</v>
      </c>
      <c r="Q7" s="62">
        <v>15</v>
      </c>
      <c r="R7" s="62">
        <v>16</v>
      </c>
    </row>
    <row r="8" spans="1:18" ht="16.5" customHeight="1">
      <c r="A8" s="197">
        <v>1</v>
      </c>
      <c r="B8" s="19" t="s">
        <v>97</v>
      </c>
      <c r="C8" s="36">
        <f>'2017_5'!Q12</f>
        <v>63500</v>
      </c>
      <c r="D8" s="36">
        <f>'2017_5'!R12</f>
        <v>30766.6</v>
      </c>
      <c r="E8" s="36">
        <f>'2017_5'!S12</f>
        <v>18060.748</v>
      </c>
      <c r="F8" s="36">
        <f>E8*100/D8</f>
        <v>58.702450059480093</v>
      </c>
      <c r="G8" s="55">
        <v>49447</v>
      </c>
      <c r="H8" s="56">
        <v>21162</v>
      </c>
      <c r="I8" s="56">
        <v>0</v>
      </c>
      <c r="J8" s="56">
        <v>0</v>
      </c>
      <c r="K8" s="36">
        <f>'2017_5'!Y12</f>
        <v>2800</v>
      </c>
      <c r="L8" s="36">
        <f>'2017_5'!Z12</f>
        <v>1300</v>
      </c>
      <c r="M8" s="36">
        <f>'2017_5'!AA12</f>
        <v>454.488</v>
      </c>
      <c r="N8" s="36">
        <f t="shared" ref="N8:N47" si="0">M8*100/L8</f>
        <v>34.960615384615387</v>
      </c>
      <c r="O8" s="55">
        <v>9288</v>
      </c>
      <c r="P8" s="56">
        <v>4197</v>
      </c>
      <c r="Q8" s="56">
        <v>0</v>
      </c>
      <c r="R8" s="55">
        <v>0</v>
      </c>
    </row>
    <row r="9" spans="1:18" ht="16.5" customHeight="1">
      <c r="A9" s="197">
        <v>2</v>
      </c>
      <c r="B9" s="19" t="s">
        <v>48</v>
      </c>
      <c r="C9" s="36">
        <f>'2017_5'!Q13</f>
        <v>4195</v>
      </c>
      <c r="D9" s="36">
        <f>'2017_5'!R13</f>
        <v>1801</v>
      </c>
      <c r="E9" s="36">
        <f>'2017_5'!S13</f>
        <v>1791.954</v>
      </c>
      <c r="F9" s="36">
        <f t="shared" ref="F9:F47" si="1">E9*100/D9</f>
        <v>99.497723486951685</v>
      </c>
      <c r="G9" s="55">
        <v>2505</v>
      </c>
      <c r="H9" s="56">
        <v>300.39999999999998</v>
      </c>
      <c r="I9" s="56">
        <v>0</v>
      </c>
      <c r="J9" s="56">
        <v>0</v>
      </c>
      <c r="K9" s="36">
        <f>'2017_5'!Y13</f>
        <v>0</v>
      </c>
      <c r="L9" s="36">
        <f>'2017_5'!Z13</f>
        <v>0</v>
      </c>
      <c r="M9" s="36">
        <f>'2017_5'!AA13</f>
        <v>12.6</v>
      </c>
      <c r="N9" s="36">
        <v>0</v>
      </c>
      <c r="O9" s="55">
        <v>0</v>
      </c>
      <c r="P9" s="56">
        <v>0</v>
      </c>
      <c r="Q9" s="56">
        <v>0</v>
      </c>
      <c r="R9" s="55">
        <v>0</v>
      </c>
    </row>
    <row r="10" spans="1:18" ht="16.5" customHeight="1">
      <c r="A10" s="197">
        <v>3</v>
      </c>
      <c r="B10" s="19" t="s">
        <v>49</v>
      </c>
      <c r="C10" s="36">
        <f>'2017_5'!Q14</f>
        <v>815.9</v>
      </c>
      <c r="D10" s="36">
        <f>'2017_5'!R14</f>
        <v>130.30000000000001</v>
      </c>
      <c r="E10" s="36">
        <f>'2017_5'!S14</f>
        <v>241.47400000000002</v>
      </c>
      <c r="F10" s="36">
        <f t="shared" si="1"/>
        <v>185.32156561780505</v>
      </c>
      <c r="G10" s="55">
        <v>31.8</v>
      </c>
      <c r="H10" s="56">
        <v>0</v>
      </c>
      <c r="I10" s="56">
        <v>0</v>
      </c>
      <c r="J10" s="56">
        <v>0</v>
      </c>
      <c r="K10" s="36">
        <f>'2017_5'!Y14</f>
        <v>1998.1</v>
      </c>
      <c r="L10" s="36">
        <f>'2017_5'!Z14</f>
        <v>833.4</v>
      </c>
      <c r="M10" s="36">
        <f>'2017_5'!AA14</f>
        <v>1287.8499999999999</v>
      </c>
      <c r="N10" s="36">
        <f t="shared" si="0"/>
        <v>154.52963762898966</v>
      </c>
      <c r="O10" s="55">
        <v>223.5</v>
      </c>
      <c r="P10" s="56">
        <v>0</v>
      </c>
      <c r="Q10" s="56">
        <v>223.5</v>
      </c>
      <c r="R10" s="55">
        <v>74.400000000000006</v>
      </c>
    </row>
    <row r="11" spans="1:18" ht="16.5" customHeight="1">
      <c r="A11" s="197">
        <v>4</v>
      </c>
      <c r="B11" s="19" t="s">
        <v>50</v>
      </c>
      <c r="C11" s="36">
        <f>'2017_5'!Q15</f>
        <v>630.70000000000005</v>
      </c>
      <c r="D11" s="36">
        <f>'2017_5'!R15</f>
        <v>279.7</v>
      </c>
      <c r="E11" s="36">
        <f>'2017_5'!S15</f>
        <v>226.512</v>
      </c>
      <c r="F11" s="36">
        <f t="shared" si="1"/>
        <v>80.983911333571683</v>
      </c>
      <c r="G11" s="55">
        <v>206.7</v>
      </c>
      <c r="H11" s="56">
        <v>38.4</v>
      </c>
      <c r="I11" s="56">
        <v>0</v>
      </c>
      <c r="J11" s="56">
        <v>15.4</v>
      </c>
      <c r="K11" s="36">
        <f>'2017_5'!Y15</f>
        <v>100</v>
      </c>
      <c r="L11" s="36">
        <f>'2017_5'!Z15</f>
        <v>41.6</v>
      </c>
      <c r="M11" s="36">
        <f>'2017_5'!AA15</f>
        <v>67.5</v>
      </c>
      <c r="N11" s="36">
        <v>0</v>
      </c>
      <c r="O11" s="55">
        <v>0</v>
      </c>
      <c r="P11" s="56">
        <v>0</v>
      </c>
      <c r="Q11" s="55">
        <v>0</v>
      </c>
      <c r="R11" s="55">
        <v>0</v>
      </c>
    </row>
    <row r="12" spans="1:18" ht="16.5" customHeight="1">
      <c r="A12" s="197">
        <v>5</v>
      </c>
      <c r="B12" s="19" t="s">
        <v>51</v>
      </c>
      <c r="C12" s="36">
        <f>'2017_5'!Q16</f>
        <v>4900.3999999999996</v>
      </c>
      <c r="D12" s="36">
        <f>'2017_5'!R16</f>
        <v>2041.9</v>
      </c>
      <c r="E12" s="36">
        <f>'2017_5'!S16</f>
        <v>1772.8620000000001</v>
      </c>
      <c r="F12" s="36">
        <f t="shared" si="1"/>
        <v>86.824134384641752</v>
      </c>
      <c r="G12" s="55">
        <v>2793</v>
      </c>
      <c r="H12" s="56">
        <v>766.7</v>
      </c>
      <c r="I12" s="56">
        <v>0</v>
      </c>
      <c r="J12" s="56">
        <v>0</v>
      </c>
      <c r="K12" s="36">
        <f>'2017_5'!Y16</f>
        <v>4349.6000000000004</v>
      </c>
      <c r="L12" s="36">
        <f>'2017_5'!Z16</f>
        <v>2174.9</v>
      </c>
      <c r="M12" s="36">
        <f>'2017_5'!AA16</f>
        <v>2175.2199999999998</v>
      </c>
      <c r="N12" s="36">
        <f t="shared" si="0"/>
        <v>100.01471332015264</v>
      </c>
      <c r="O12" s="55">
        <v>12311.7</v>
      </c>
      <c r="P12" s="56">
        <v>7873.6</v>
      </c>
      <c r="Q12" s="55">
        <v>0</v>
      </c>
      <c r="R12" s="55">
        <v>0</v>
      </c>
    </row>
    <row r="13" spans="1:18" ht="16.5" customHeight="1">
      <c r="A13" s="197">
        <v>6</v>
      </c>
      <c r="B13" s="19" t="s">
        <v>52</v>
      </c>
      <c r="C13" s="36">
        <f>'2017_5'!Q17</f>
        <v>10700</v>
      </c>
      <c r="D13" s="36">
        <f>'2017_5'!R17</f>
        <v>4850</v>
      </c>
      <c r="E13" s="36">
        <f>'2017_5'!S17</f>
        <v>4302.5420000000004</v>
      </c>
      <c r="F13" s="36">
        <f t="shared" si="1"/>
        <v>88.712206185567013</v>
      </c>
      <c r="G13" s="55">
        <v>7815</v>
      </c>
      <c r="H13" s="56">
        <v>2890.2</v>
      </c>
      <c r="I13" s="36">
        <v>500</v>
      </c>
      <c r="J13" s="198">
        <v>200</v>
      </c>
      <c r="K13" s="36">
        <f>'2017_5'!Y17</f>
        <v>10000</v>
      </c>
      <c r="L13" s="36">
        <f>'2017_5'!Z17</f>
        <v>4550</v>
      </c>
      <c r="M13" s="36">
        <f>'2017_5'!AA17</f>
        <v>3116.9839999999999</v>
      </c>
      <c r="N13" s="36">
        <f t="shared" si="0"/>
        <v>68.505142857142843</v>
      </c>
      <c r="O13" s="55">
        <v>18000</v>
      </c>
      <c r="P13" s="56">
        <v>12391.6</v>
      </c>
      <c r="Q13" s="55" t="s">
        <v>117</v>
      </c>
      <c r="R13" s="55">
        <v>200</v>
      </c>
    </row>
    <row r="14" spans="1:18" ht="16.5" customHeight="1">
      <c r="A14" s="197">
        <v>7</v>
      </c>
      <c r="B14" s="19" t="s">
        <v>53</v>
      </c>
      <c r="C14" s="36">
        <f>'2017_5'!Q18</f>
        <v>1907.5</v>
      </c>
      <c r="D14" s="36">
        <f>'2017_5'!R18</f>
        <v>1427.6</v>
      </c>
      <c r="E14" s="36">
        <f>'2017_5'!S18</f>
        <v>331.02600000000001</v>
      </c>
      <c r="F14" s="36">
        <f t="shared" si="1"/>
        <v>23.187587559540489</v>
      </c>
      <c r="G14" s="36">
        <v>600.9</v>
      </c>
      <c r="H14" s="36">
        <v>165.8</v>
      </c>
      <c r="I14" s="36">
        <v>294.10000000000002</v>
      </c>
      <c r="J14" s="198">
        <v>18</v>
      </c>
      <c r="K14" s="36">
        <f>'2017_5'!Y18</f>
        <v>901</v>
      </c>
      <c r="L14" s="36">
        <f>'2017_5'!Z18</f>
        <v>240.1</v>
      </c>
      <c r="M14" s="36">
        <f>'2017_5'!AA18</f>
        <v>240.1</v>
      </c>
      <c r="N14" s="36">
        <f t="shared" si="0"/>
        <v>100</v>
      </c>
      <c r="O14" s="199">
        <v>592.70000000000005</v>
      </c>
      <c r="P14" s="199">
        <v>607.4</v>
      </c>
      <c r="Q14" s="200">
        <v>420.7</v>
      </c>
      <c r="R14" s="200">
        <v>0</v>
      </c>
    </row>
    <row r="15" spans="1:18" ht="16.5" customHeight="1">
      <c r="A15" s="197">
        <v>8</v>
      </c>
      <c r="B15" s="19" t="s">
        <v>54</v>
      </c>
      <c r="C15" s="36">
        <f>'2017_5'!Q19</f>
        <v>5458.3</v>
      </c>
      <c r="D15" s="36">
        <f>'2017_5'!R19</f>
        <v>2273.4</v>
      </c>
      <c r="E15" s="36">
        <f>'2017_5'!S19</f>
        <v>2281.81</v>
      </c>
      <c r="F15" s="36">
        <f t="shared" si="1"/>
        <v>100.36993050057183</v>
      </c>
      <c r="G15" s="55">
        <v>8943.7000000000007</v>
      </c>
      <c r="H15" s="56">
        <v>3615.6</v>
      </c>
      <c r="I15" s="56">
        <v>0</v>
      </c>
      <c r="J15" s="36">
        <v>0</v>
      </c>
      <c r="K15" s="36">
        <f>'2017_5'!Y19</f>
        <v>5484.5</v>
      </c>
      <c r="L15" s="36">
        <f>'2017_5'!Z19</f>
        <v>1366.6</v>
      </c>
      <c r="M15" s="36">
        <f>'2017_5'!AA19</f>
        <v>2008.0419999999999</v>
      </c>
      <c r="N15" s="36">
        <f t="shared" si="0"/>
        <v>146.93707010098052</v>
      </c>
      <c r="O15" s="55">
        <v>23244.1</v>
      </c>
      <c r="P15" s="56">
        <v>12284.7</v>
      </c>
      <c r="Q15" s="56">
        <v>0</v>
      </c>
      <c r="R15" s="55">
        <v>0</v>
      </c>
    </row>
    <row r="16" spans="1:18" ht="16.5" customHeight="1">
      <c r="A16" s="197">
        <v>9</v>
      </c>
      <c r="B16" s="19" t="s">
        <v>55</v>
      </c>
      <c r="C16" s="36">
        <f>'2017_5'!Q20</f>
        <v>3643.1</v>
      </c>
      <c r="D16" s="36">
        <f>'2017_5'!R20</f>
        <v>1400</v>
      </c>
      <c r="E16" s="36">
        <f>'2017_5'!S20</f>
        <v>808.67800000000011</v>
      </c>
      <c r="F16" s="36">
        <f t="shared" si="1"/>
        <v>57.762714285714296</v>
      </c>
      <c r="G16" s="55">
        <v>4322.2</v>
      </c>
      <c r="H16" s="56">
        <v>1710.4</v>
      </c>
      <c r="I16" s="56">
        <v>0</v>
      </c>
      <c r="J16" s="36">
        <v>0</v>
      </c>
      <c r="K16" s="36">
        <f>'2017_5'!Y20</f>
        <v>2887</v>
      </c>
      <c r="L16" s="36">
        <f>'2017_5'!Z20</f>
        <v>1133.4000000000001</v>
      </c>
      <c r="M16" s="36">
        <f>'2017_5'!AA20</f>
        <v>445.92099999999999</v>
      </c>
      <c r="N16" s="36">
        <f t="shared" si="0"/>
        <v>39.343656255514375</v>
      </c>
      <c r="O16" s="55">
        <v>10791.4</v>
      </c>
      <c r="P16" s="56">
        <v>6975.1</v>
      </c>
      <c r="Q16" s="56">
        <v>0</v>
      </c>
      <c r="R16" s="55">
        <v>0</v>
      </c>
    </row>
    <row r="17" spans="1:18" ht="16.5" customHeight="1">
      <c r="A17" s="197">
        <v>10</v>
      </c>
      <c r="B17" s="19" t="s">
        <v>56</v>
      </c>
      <c r="C17" s="36">
        <f>'2017_5'!Q21</f>
        <v>1852.3</v>
      </c>
      <c r="D17" s="36">
        <f>'2017_5'!R21</f>
        <v>1078.4000000000001</v>
      </c>
      <c r="E17" s="36">
        <f>'2017_5'!S21</f>
        <v>673.99299999999994</v>
      </c>
      <c r="F17" s="36">
        <f t="shared" si="1"/>
        <v>62.499350890207701</v>
      </c>
      <c r="G17" s="55">
        <v>0</v>
      </c>
      <c r="H17" s="56">
        <v>0</v>
      </c>
      <c r="I17" s="56">
        <v>0</v>
      </c>
      <c r="J17" s="36">
        <v>0</v>
      </c>
      <c r="K17" s="36">
        <f>'2017_5'!Y21</f>
        <v>1338.1</v>
      </c>
      <c r="L17" s="36">
        <f>'2017_5'!Z21</f>
        <v>504</v>
      </c>
      <c r="M17" s="36">
        <f>'2017_5'!AA21</f>
        <v>217.88800000000001</v>
      </c>
      <c r="N17" s="36">
        <f t="shared" si="0"/>
        <v>43.231746031746027</v>
      </c>
      <c r="O17" s="55">
        <v>3204.7</v>
      </c>
      <c r="P17" s="56">
        <v>3059.2</v>
      </c>
      <c r="Q17" s="56">
        <v>0</v>
      </c>
      <c r="R17" s="55">
        <v>0</v>
      </c>
    </row>
    <row r="18" spans="1:18" ht="16.5" customHeight="1">
      <c r="A18" s="197">
        <v>11</v>
      </c>
      <c r="B18" s="19" t="s">
        <v>57</v>
      </c>
      <c r="C18" s="36">
        <f>'2017_5'!Q22</f>
        <v>800</v>
      </c>
      <c r="D18" s="36">
        <f>'2017_5'!R22</f>
        <v>183.4</v>
      </c>
      <c r="E18" s="36">
        <f>'2017_5'!S22</f>
        <v>271.70400000000001</v>
      </c>
      <c r="F18" s="36">
        <f t="shared" si="1"/>
        <v>148.14830970556162</v>
      </c>
      <c r="G18" s="55">
        <v>132.80000000000001</v>
      </c>
      <c r="H18" s="56">
        <v>37.700000000000003</v>
      </c>
      <c r="I18" s="56">
        <v>67.2</v>
      </c>
      <c r="J18" s="36">
        <v>39.5</v>
      </c>
      <c r="K18" s="36">
        <f>'2017_5'!Y22</f>
        <v>3500</v>
      </c>
      <c r="L18" s="36">
        <f>'2017_5'!Z22</f>
        <v>1250</v>
      </c>
      <c r="M18" s="36">
        <f>'2017_5'!AA22</f>
        <v>1202.8</v>
      </c>
      <c r="N18" s="36">
        <f t="shared" si="0"/>
        <v>96.224000000000004</v>
      </c>
      <c r="O18" s="55">
        <v>6197.8</v>
      </c>
      <c r="P18" s="56">
        <v>5754</v>
      </c>
      <c r="Q18" s="56">
        <v>711</v>
      </c>
      <c r="R18" s="55">
        <v>200</v>
      </c>
    </row>
    <row r="19" spans="1:18" ht="16.5" customHeight="1">
      <c r="A19" s="197">
        <v>12</v>
      </c>
      <c r="B19" s="19" t="s">
        <v>58</v>
      </c>
      <c r="C19" s="36">
        <f>'2017_5'!Q23</f>
        <v>380</v>
      </c>
      <c r="D19" s="36">
        <f>'2017_5'!R23</f>
        <v>83.4</v>
      </c>
      <c r="E19" s="36">
        <f>'2017_5'!S23</f>
        <v>162.5</v>
      </c>
      <c r="F19" s="36">
        <f t="shared" si="1"/>
        <v>194.8441247002398</v>
      </c>
      <c r="G19" s="55">
        <v>96</v>
      </c>
      <c r="H19" s="55">
        <v>15.2</v>
      </c>
      <c r="I19" s="55">
        <v>0</v>
      </c>
      <c r="J19" s="36">
        <v>0</v>
      </c>
      <c r="K19" s="36">
        <f>'2017_5'!Y23</f>
        <v>596.4</v>
      </c>
      <c r="L19" s="36">
        <f>'2017_5'!Z23</f>
        <v>200</v>
      </c>
      <c r="M19" s="36">
        <f>'2017_5'!AA23</f>
        <v>83</v>
      </c>
      <c r="N19" s="36">
        <f t="shared" si="0"/>
        <v>41.5</v>
      </c>
      <c r="O19" s="55">
        <v>1645</v>
      </c>
      <c r="P19" s="56">
        <v>847.2</v>
      </c>
      <c r="Q19" s="56">
        <v>0</v>
      </c>
      <c r="R19" s="55">
        <v>0</v>
      </c>
    </row>
    <row r="20" spans="1:18" ht="16.5" customHeight="1">
      <c r="A20" s="197">
        <v>13</v>
      </c>
      <c r="B20" s="19" t="s">
        <v>59</v>
      </c>
      <c r="C20" s="36">
        <f>'2017_5'!Q24</f>
        <v>927.3</v>
      </c>
      <c r="D20" s="36">
        <f>'2017_5'!R24</f>
        <v>386.4</v>
      </c>
      <c r="E20" s="36">
        <f>'2017_5'!S24</f>
        <v>274.44300000000004</v>
      </c>
      <c r="F20" s="36">
        <f t="shared" si="1"/>
        <v>71.025621118012438</v>
      </c>
      <c r="G20" s="55">
        <v>767.4</v>
      </c>
      <c r="H20" s="55">
        <v>310.5</v>
      </c>
      <c r="I20" s="55">
        <v>0</v>
      </c>
      <c r="J20" s="36">
        <v>0</v>
      </c>
      <c r="K20" s="36">
        <f>'2017_5'!Y24</f>
        <v>1603</v>
      </c>
      <c r="L20" s="36">
        <f>'2017_5'!Z24</f>
        <v>666.6</v>
      </c>
      <c r="M20" s="36">
        <f>'2017_5'!AA24</f>
        <v>538.54999999999995</v>
      </c>
      <c r="N20" s="36">
        <f t="shared" si="0"/>
        <v>80.790579057905774</v>
      </c>
      <c r="O20" s="55">
        <v>2528.4</v>
      </c>
      <c r="P20" s="56">
        <v>2173.8000000000002</v>
      </c>
      <c r="Q20" s="56">
        <v>200</v>
      </c>
      <c r="R20" s="55">
        <v>0</v>
      </c>
    </row>
    <row r="21" spans="1:18" ht="16.5" customHeight="1">
      <c r="A21" s="197">
        <v>14</v>
      </c>
      <c r="B21" s="19" t="s">
        <v>60</v>
      </c>
      <c r="C21" s="36">
        <f>'2017_5'!Q25</f>
        <v>2997.6</v>
      </c>
      <c r="D21" s="36">
        <f>'2017_5'!R25</f>
        <v>1370</v>
      </c>
      <c r="E21" s="36">
        <f>'2017_5'!S25</f>
        <v>1397.854</v>
      </c>
      <c r="F21" s="36">
        <f t="shared" si="1"/>
        <v>102.03313868613138</v>
      </c>
      <c r="G21" s="55">
        <v>1802.6</v>
      </c>
      <c r="H21" s="55">
        <v>753.5</v>
      </c>
      <c r="I21" s="55">
        <v>0</v>
      </c>
      <c r="J21" s="36">
        <v>0</v>
      </c>
      <c r="K21" s="36">
        <f>'2017_5'!Y25</f>
        <v>2613.9</v>
      </c>
      <c r="L21" s="36">
        <f>'2017_5'!Z25</f>
        <v>1316.6</v>
      </c>
      <c r="M21" s="36">
        <f>'2017_5'!AA25</f>
        <v>592.16700000000003</v>
      </c>
      <c r="N21" s="36">
        <f t="shared" si="0"/>
        <v>44.976986176515275</v>
      </c>
      <c r="O21" s="55">
        <v>11192.5</v>
      </c>
      <c r="P21" s="56">
        <v>7092.5</v>
      </c>
      <c r="Q21" s="56">
        <v>0</v>
      </c>
      <c r="R21" s="55">
        <v>0</v>
      </c>
    </row>
    <row r="22" spans="1:18" ht="16.5" customHeight="1">
      <c r="A22" s="197">
        <v>15</v>
      </c>
      <c r="B22" s="201" t="s">
        <v>98</v>
      </c>
      <c r="C22" s="36">
        <f>'2017_5'!Q26</f>
        <v>551</v>
      </c>
      <c r="D22" s="36">
        <f>'2017_5'!R26</f>
        <v>184.4</v>
      </c>
      <c r="E22" s="36">
        <f>'2017_5'!S26</f>
        <v>172.37899999999999</v>
      </c>
      <c r="F22" s="36">
        <f t="shared" si="1"/>
        <v>93.481019522776563</v>
      </c>
      <c r="G22" s="55">
        <v>554.29999999999995</v>
      </c>
      <c r="H22" s="55">
        <v>345.5</v>
      </c>
      <c r="I22" s="55">
        <v>0</v>
      </c>
      <c r="J22" s="36">
        <v>0</v>
      </c>
      <c r="K22" s="36">
        <f>'2017_5'!Y26</f>
        <v>1569.6</v>
      </c>
      <c r="L22" s="36">
        <f>'2017_5'!Z26</f>
        <v>784.8</v>
      </c>
      <c r="M22" s="36">
        <f>'2017_5'!AA26</f>
        <v>784.8</v>
      </c>
      <c r="N22" s="36">
        <f t="shared" si="0"/>
        <v>100</v>
      </c>
      <c r="O22" s="55">
        <v>1420.5</v>
      </c>
      <c r="P22" s="56">
        <v>1034.8</v>
      </c>
      <c r="Q22" s="56">
        <v>0</v>
      </c>
      <c r="R22" s="55">
        <v>0</v>
      </c>
    </row>
    <row r="23" spans="1:18" ht="16.5" customHeight="1">
      <c r="A23" s="197">
        <v>16</v>
      </c>
      <c r="B23" s="19" t="s">
        <v>62</v>
      </c>
      <c r="C23" s="36">
        <f>'2017_5'!Q27</f>
        <v>524.70000000000005</v>
      </c>
      <c r="D23" s="36">
        <f>'2017_5'!R27</f>
        <v>316.60000000000002</v>
      </c>
      <c r="E23" s="36">
        <f>'2017_5'!S27</f>
        <v>211.57</v>
      </c>
      <c r="F23" s="36">
        <f t="shared" si="1"/>
        <v>66.82564750473783</v>
      </c>
      <c r="G23" s="55">
        <v>461.8</v>
      </c>
      <c r="H23" s="55">
        <v>230.6</v>
      </c>
      <c r="I23" s="55">
        <v>0</v>
      </c>
      <c r="J23" s="36">
        <v>0</v>
      </c>
      <c r="K23" s="36">
        <f>'2017_5'!Y27</f>
        <v>316.60000000000002</v>
      </c>
      <c r="L23" s="36">
        <f>'2017_5'!Z27</f>
        <v>158.30000000000001</v>
      </c>
      <c r="M23" s="36">
        <f>'2017_5'!AA27</f>
        <v>158.30000000000001</v>
      </c>
      <c r="N23" s="36">
        <f t="shared" si="0"/>
        <v>100</v>
      </c>
      <c r="O23" s="55">
        <v>740.8</v>
      </c>
      <c r="P23" s="56">
        <v>463.5</v>
      </c>
      <c r="Q23" s="56">
        <v>0</v>
      </c>
      <c r="R23" s="55">
        <v>0</v>
      </c>
    </row>
    <row r="24" spans="1:18" ht="16.5" customHeight="1">
      <c r="A24" s="197">
        <v>17</v>
      </c>
      <c r="B24" s="19" t="s">
        <v>63</v>
      </c>
      <c r="C24" s="36">
        <f>'2017_5'!Q28</f>
        <v>2015</v>
      </c>
      <c r="D24" s="36">
        <f>'2017_5'!R28</f>
        <v>848.4</v>
      </c>
      <c r="E24" s="36">
        <f>'2017_5'!S28</f>
        <v>1034.9850000000001</v>
      </c>
      <c r="F24" s="36">
        <f t="shared" si="1"/>
        <v>121.99257425742576</v>
      </c>
      <c r="G24" s="37">
        <v>489.1</v>
      </c>
      <c r="H24" s="37">
        <v>290.3</v>
      </c>
      <c r="I24" s="37">
        <v>0</v>
      </c>
      <c r="J24" s="37">
        <v>0</v>
      </c>
      <c r="K24" s="36">
        <f>'2017_5'!Y28</f>
        <v>2500</v>
      </c>
      <c r="L24" s="36">
        <f>'2017_5'!Z28</f>
        <v>1166.5999999999999</v>
      </c>
      <c r="M24" s="36">
        <f>'2017_5'!AA28</f>
        <v>1190.25</v>
      </c>
      <c r="N24" s="36">
        <f t="shared" si="0"/>
        <v>102.02725870049719</v>
      </c>
      <c r="O24" s="203">
        <v>1244.3</v>
      </c>
      <c r="P24" s="203">
        <v>1120.9000000000001</v>
      </c>
      <c r="Q24" s="202">
        <v>476</v>
      </c>
      <c r="R24" s="202">
        <v>60</v>
      </c>
    </row>
    <row r="25" spans="1:18" ht="16.5" customHeight="1">
      <c r="A25" s="197">
        <v>18</v>
      </c>
      <c r="B25" s="19" t="s">
        <v>64</v>
      </c>
      <c r="C25" s="36">
        <f>'2017_5'!Q29</f>
        <v>4130</v>
      </c>
      <c r="D25" s="36">
        <f>'2017_5'!R29</f>
        <v>1978.4</v>
      </c>
      <c r="E25" s="36">
        <f>'2017_5'!S29</f>
        <v>2450.5820000000003</v>
      </c>
      <c r="F25" s="36">
        <f t="shared" si="1"/>
        <v>123.86686211079662</v>
      </c>
      <c r="G25" s="55">
        <v>1681</v>
      </c>
      <c r="H25" s="55">
        <v>919.2</v>
      </c>
      <c r="I25" s="55">
        <v>0</v>
      </c>
      <c r="J25" s="36">
        <v>483.3</v>
      </c>
      <c r="K25" s="36">
        <f>'2017_5'!Y29</f>
        <v>4500</v>
      </c>
      <c r="L25" s="36">
        <f>'2017_5'!Z29</f>
        <v>2610.1999999999998</v>
      </c>
      <c r="M25" s="36">
        <f>'2017_5'!AA29</f>
        <v>2256.511</v>
      </c>
      <c r="N25" s="36">
        <f t="shared" si="0"/>
        <v>86.449735652440438</v>
      </c>
      <c r="O25" s="55">
        <v>6213.2</v>
      </c>
      <c r="P25" s="56">
        <v>3035.3</v>
      </c>
      <c r="Q25" s="56">
        <v>0</v>
      </c>
      <c r="R25" s="55">
        <v>2</v>
      </c>
    </row>
    <row r="26" spans="1:18" ht="16.5" customHeight="1">
      <c r="A26" s="197">
        <v>19</v>
      </c>
      <c r="B26" s="19" t="s">
        <v>65</v>
      </c>
      <c r="C26" s="36">
        <f>'2017_5'!Q30</f>
        <v>570.70000000000005</v>
      </c>
      <c r="D26" s="36">
        <f>'2017_5'!R30</f>
        <v>283.60000000000002</v>
      </c>
      <c r="E26" s="36">
        <f>'2017_5'!S30</f>
        <v>175.53</v>
      </c>
      <c r="F26" s="36">
        <f t="shared" si="1"/>
        <v>61.893511988716497</v>
      </c>
      <c r="G26" s="55">
        <v>728.2</v>
      </c>
      <c r="H26" s="55">
        <v>341.1</v>
      </c>
      <c r="I26" s="55">
        <v>0</v>
      </c>
      <c r="J26" s="55">
        <v>0</v>
      </c>
      <c r="K26" s="36">
        <f>'2017_5'!Y30</f>
        <v>1474.6</v>
      </c>
      <c r="L26" s="36">
        <f>'2017_5'!Z30</f>
        <v>650</v>
      </c>
      <c r="M26" s="36">
        <f>'2017_5'!AA30</f>
        <v>807.6</v>
      </c>
      <c r="N26" s="36">
        <f t="shared" si="0"/>
        <v>124.24615384615385</v>
      </c>
      <c r="O26" s="55">
        <v>3872.4</v>
      </c>
      <c r="P26" s="56">
        <v>2211.6</v>
      </c>
      <c r="Q26" s="56">
        <v>0</v>
      </c>
      <c r="R26" s="56">
        <v>0</v>
      </c>
    </row>
    <row r="27" spans="1:18" ht="16.5" customHeight="1">
      <c r="A27" s="197">
        <v>20</v>
      </c>
      <c r="B27" s="22" t="s">
        <v>99</v>
      </c>
      <c r="C27" s="36">
        <f>'2017_5'!Q31</f>
        <v>82082.100000000006</v>
      </c>
      <c r="D27" s="36">
        <f>'2017_5'!R31</f>
        <v>25949</v>
      </c>
      <c r="E27" s="36">
        <f>'2017_5'!S31</f>
        <v>26788.673000000003</v>
      </c>
      <c r="F27" s="36">
        <f t="shared" si="1"/>
        <v>103.23585879995376</v>
      </c>
      <c r="G27" s="36">
        <v>43008.1</v>
      </c>
      <c r="H27" s="36">
        <v>16639.400000000001</v>
      </c>
      <c r="I27" s="36">
        <v>15000</v>
      </c>
      <c r="J27" s="36">
        <v>7304.3</v>
      </c>
      <c r="K27" s="36">
        <f>'2017_5'!Y31</f>
        <v>32639</v>
      </c>
      <c r="L27" s="36">
        <f>'2017_5'!Z31</f>
        <v>10666.6</v>
      </c>
      <c r="M27" s="36">
        <f>'2017_5'!AA31</f>
        <v>8206.1980000000003</v>
      </c>
      <c r="N27" s="36">
        <f t="shared" si="0"/>
        <v>76.933587084919282</v>
      </c>
      <c r="O27" s="55">
        <v>61875</v>
      </c>
      <c r="P27" s="56">
        <v>32646.5</v>
      </c>
      <c r="Q27" s="56">
        <v>8000</v>
      </c>
      <c r="R27" s="55">
        <v>3495.9</v>
      </c>
    </row>
    <row r="28" spans="1:18" ht="16.5" customHeight="1">
      <c r="A28" s="197">
        <v>21</v>
      </c>
      <c r="B28" s="22" t="s">
        <v>100</v>
      </c>
      <c r="C28" s="36">
        <f>'2017_5'!Q32</f>
        <v>20000</v>
      </c>
      <c r="D28" s="36">
        <f>'2017_5'!R32</f>
        <v>6966.6</v>
      </c>
      <c r="E28" s="36">
        <f>'2017_5'!S32</f>
        <v>7477.1549999999997</v>
      </c>
      <c r="F28" s="36">
        <f t="shared" si="1"/>
        <v>107.32861080010335</v>
      </c>
      <c r="G28" s="37">
        <v>8326.6</v>
      </c>
      <c r="H28" s="37">
        <v>4259.6000000000004</v>
      </c>
      <c r="I28" s="37">
        <v>0</v>
      </c>
      <c r="J28" s="37">
        <v>1304.5999999999999</v>
      </c>
      <c r="K28" s="36">
        <f>'2017_5'!Y32</f>
        <v>5000</v>
      </c>
      <c r="L28" s="36">
        <f>'2017_5'!Z32</f>
        <v>2200</v>
      </c>
      <c r="M28" s="36">
        <f>'2017_5'!AA32</f>
        <v>1806.2840000000001</v>
      </c>
      <c r="N28" s="36">
        <f t="shared" si="0"/>
        <v>82.103818181818198</v>
      </c>
      <c r="O28" s="37">
        <v>2993.9</v>
      </c>
      <c r="P28" s="37">
        <v>1267.3</v>
      </c>
      <c r="Q28" s="37">
        <v>0</v>
      </c>
      <c r="R28" s="37">
        <v>204</v>
      </c>
    </row>
    <row r="29" spans="1:18" ht="16.5" customHeight="1">
      <c r="A29" s="197">
        <v>22</v>
      </c>
      <c r="B29" s="19" t="s">
        <v>68</v>
      </c>
      <c r="C29" s="36">
        <f>'2017_5'!Q33</f>
        <v>3723.5</v>
      </c>
      <c r="D29" s="36">
        <f>'2017_5'!R33</f>
        <v>1441.6</v>
      </c>
      <c r="E29" s="36">
        <f>'2017_5'!S33</f>
        <v>2274.8409999999999</v>
      </c>
      <c r="F29" s="36">
        <f t="shared" si="1"/>
        <v>157.79973640399555</v>
      </c>
      <c r="G29" s="37">
        <v>1585.4</v>
      </c>
      <c r="H29" s="37">
        <v>521.20000000000005</v>
      </c>
      <c r="I29" s="37">
        <v>0</v>
      </c>
      <c r="J29" s="37">
        <v>236.4</v>
      </c>
      <c r="K29" s="36">
        <f>'2017_5'!Y33</f>
        <v>3896.6</v>
      </c>
      <c r="L29" s="36">
        <f>'2017_5'!Z33</f>
        <v>1848.3</v>
      </c>
      <c r="M29" s="36">
        <f>'2017_5'!AA33</f>
        <v>1948.3</v>
      </c>
      <c r="N29" s="36">
        <f t="shared" si="0"/>
        <v>105.41037710328411</v>
      </c>
      <c r="O29" s="203">
        <v>1030.8</v>
      </c>
      <c r="P29" s="203">
        <v>516.4</v>
      </c>
      <c r="Q29" s="202">
        <v>0</v>
      </c>
      <c r="R29" s="202">
        <v>0</v>
      </c>
    </row>
    <row r="30" spans="1:18" ht="16.5" customHeight="1">
      <c r="A30" s="197">
        <v>23</v>
      </c>
      <c r="B30" s="19" t="s">
        <v>69</v>
      </c>
      <c r="C30" s="36">
        <f>'2017_5'!Q34</f>
        <v>1108.8</v>
      </c>
      <c r="D30" s="36">
        <f>'2017_5'!R34</f>
        <v>433.20000000000005</v>
      </c>
      <c r="E30" s="36">
        <f>'2017_5'!S34</f>
        <v>407.03699999999998</v>
      </c>
      <c r="F30" s="36">
        <f t="shared" si="1"/>
        <v>93.960526315789451</v>
      </c>
      <c r="G30" s="204">
        <v>806.6</v>
      </c>
      <c r="H30" s="204">
        <v>341</v>
      </c>
      <c r="I30" s="204">
        <v>306</v>
      </c>
      <c r="J30" s="36">
        <v>0</v>
      </c>
      <c r="K30" s="36">
        <f>'2017_5'!Y34</f>
        <v>43.2</v>
      </c>
      <c r="L30" s="36">
        <f>'2017_5'!Z34</f>
        <v>21.5</v>
      </c>
      <c r="M30" s="36">
        <f>'2017_5'!AA34</f>
        <v>22.372</v>
      </c>
      <c r="N30" s="36">
        <f t="shared" si="0"/>
        <v>104.05581395348837</v>
      </c>
      <c r="O30" s="204">
        <v>0</v>
      </c>
      <c r="P30" s="205">
        <v>0</v>
      </c>
      <c r="Q30" s="205">
        <v>0</v>
      </c>
      <c r="R30" s="205">
        <v>0</v>
      </c>
    </row>
    <row r="31" spans="1:18" ht="16.5" customHeight="1">
      <c r="A31" s="197">
        <v>24</v>
      </c>
      <c r="B31" s="19" t="s">
        <v>70</v>
      </c>
      <c r="C31" s="36">
        <f>'2017_5'!Q35</f>
        <v>3600</v>
      </c>
      <c r="D31" s="36">
        <f>'2017_5'!R35</f>
        <v>1500</v>
      </c>
      <c r="E31" s="36">
        <f>'2017_5'!S35</f>
        <v>2143.9269999999997</v>
      </c>
      <c r="F31" s="36">
        <f t="shared" si="1"/>
        <v>142.92846666666662</v>
      </c>
      <c r="G31" s="37">
        <v>1456.1</v>
      </c>
      <c r="H31" s="37">
        <v>417</v>
      </c>
      <c r="I31" s="37">
        <v>0</v>
      </c>
      <c r="J31" s="37">
        <v>0</v>
      </c>
      <c r="K31" s="36">
        <f>'2017_5'!Y35</f>
        <v>5951</v>
      </c>
      <c r="L31" s="36">
        <f>'2017_5'!Z35</f>
        <v>2946.6</v>
      </c>
      <c r="M31" s="36">
        <f>'2017_5'!AA35</f>
        <v>3108.328</v>
      </c>
      <c r="N31" s="36">
        <f t="shared" si="0"/>
        <v>105.48863096450145</v>
      </c>
      <c r="O31" s="204">
        <v>7936</v>
      </c>
      <c r="P31" s="204">
        <v>1121</v>
      </c>
      <c r="Q31" s="204">
        <v>0</v>
      </c>
      <c r="R31" s="55">
        <v>158.69999999999999</v>
      </c>
    </row>
    <row r="32" spans="1:18" ht="16.5" customHeight="1">
      <c r="A32" s="197">
        <v>25</v>
      </c>
      <c r="B32" s="19" t="s">
        <v>71</v>
      </c>
      <c r="C32" s="36">
        <f>'2017_5'!Q36</f>
        <v>2675.3</v>
      </c>
      <c r="D32" s="36">
        <f>'2017_5'!R36</f>
        <v>941.8</v>
      </c>
      <c r="E32" s="36">
        <f>'2017_5'!S36</f>
        <v>838.63400000000001</v>
      </c>
      <c r="F32" s="36">
        <f t="shared" si="1"/>
        <v>89.045869611382457</v>
      </c>
      <c r="G32" s="55">
        <v>1757</v>
      </c>
      <c r="H32" s="55">
        <v>662.9</v>
      </c>
      <c r="I32" s="55">
        <v>0</v>
      </c>
      <c r="J32" s="55">
        <v>0</v>
      </c>
      <c r="K32" s="36">
        <f>'2017_5'!Y36</f>
        <v>3325.2</v>
      </c>
      <c r="L32" s="36">
        <f>'2017_5'!Z36</f>
        <v>1548.1</v>
      </c>
      <c r="M32" s="36">
        <f>'2017_5'!AA36</f>
        <v>556.09900000000005</v>
      </c>
      <c r="N32" s="36">
        <f t="shared" si="0"/>
        <v>35.921387507266978</v>
      </c>
      <c r="O32" s="55">
        <v>8875.1</v>
      </c>
      <c r="P32" s="56">
        <v>6013.2</v>
      </c>
      <c r="Q32" s="56">
        <v>0</v>
      </c>
      <c r="R32" s="55">
        <v>212.3</v>
      </c>
    </row>
    <row r="33" spans="1:18" ht="16.5" customHeight="1">
      <c r="A33" s="197">
        <v>26</v>
      </c>
      <c r="B33" s="19" t="s">
        <v>72</v>
      </c>
      <c r="C33" s="36">
        <f>'2017_5'!Q37</f>
        <v>477.79999999999995</v>
      </c>
      <c r="D33" s="36">
        <f>'2017_5'!R37</f>
        <v>158.6</v>
      </c>
      <c r="E33" s="36">
        <f>'2017_5'!S37</f>
        <v>200.86199999999999</v>
      </c>
      <c r="F33" s="36">
        <f t="shared" si="1"/>
        <v>126.64691046658261</v>
      </c>
      <c r="G33" s="55">
        <v>218.4</v>
      </c>
      <c r="H33" s="55">
        <v>105.6</v>
      </c>
      <c r="I33" s="55">
        <v>0</v>
      </c>
      <c r="J33" s="55">
        <v>0</v>
      </c>
      <c r="K33" s="36">
        <f>'2017_5'!Y37</f>
        <v>595.20000000000005</v>
      </c>
      <c r="L33" s="36">
        <f>'2017_5'!Z37</f>
        <v>233.4</v>
      </c>
      <c r="M33" s="36">
        <f>'2017_5'!AA37</f>
        <v>131.65</v>
      </c>
      <c r="N33" s="36">
        <f t="shared" si="0"/>
        <v>56.405312767780636</v>
      </c>
      <c r="O33" s="55">
        <v>3086.1</v>
      </c>
      <c r="P33" s="56">
        <v>1569.9</v>
      </c>
      <c r="Q33" s="55">
        <v>0</v>
      </c>
      <c r="R33" s="55">
        <v>0</v>
      </c>
    </row>
    <row r="34" spans="1:18" ht="16.5" customHeight="1">
      <c r="A34" s="197">
        <v>27</v>
      </c>
      <c r="B34" s="19" t="s">
        <v>73</v>
      </c>
      <c r="C34" s="36">
        <f>'2017_5'!Q38</f>
        <v>2624.1</v>
      </c>
      <c r="D34" s="36">
        <f>'2017_5'!R38</f>
        <v>1030</v>
      </c>
      <c r="E34" s="36">
        <f>'2017_5'!S38</f>
        <v>1021.323</v>
      </c>
      <c r="F34" s="36">
        <f t="shared" si="1"/>
        <v>99.157572815533982</v>
      </c>
      <c r="G34" s="55">
        <v>2280.5</v>
      </c>
      <c r="H34" s="56">
        <v>1137.5</v>
      </c>
      <c r="I34" s="56">
        <v>0</v>
      </c>
      <c r="J34" s="56">
        <v>0</v>
      </c>
      <c r="K34" s="36">
        <f>'2017_5'!Y38</f>
        <v>3027</v>
      </c>
      <c r="L34" s="36">
        <f>'2017_5'!Z38</f>
        <v>1513.5</v>
      </c>
      <c r="M34" s="36">
        <f>'2017_5'!AA38</f>
        <v>1513.56</v>
      </c>
      <c r="N34" s="36">
        <f t="shared" si="0"/>
        <v>100.00396432111</v>
      </c>
      <c r="O34" s="55">
        <v>4555</v>
      </c>
      <c r="P34" s="55">
        <v>1166</v>
      </c>
      <c r="Q34" s="56">
        <v>0</v>
      </c>
      <c r="R34" s="56">
        <v>0</v>
      </c>
    </row>
    <row r="35" spans="1:18" ht="16.5" customHeight="1">
      <c r="A35" s="197">
        <v>28</v>
      </c>
      <c r="B35" s="19" t="s">
        <v>74</v>
      </c>
      <c r="C35" s="36">
        <f>'2017_5'!Q39</f>
        <v>1185.4000000000001</v>
      </c>
      <c r="D35" s="36">
        <f>'2017_5'!R39</f>
        <v>384</v>
      </c>
      <c r="E35" s="36">
        <f>'2017_5'!S39</f>
        <v>467.71699999999998</v>
      </c>
      <c r="F35" s="36">
        <f t="shared" si="1"/>
        <v>121.80130208333333</v>
      </c>
      <c r="G35" s="55">
        <v>403.5</v>
      </c>
      <c r="H35" s="55">
        <v>217.2</v>
      </c>
      <c r="I35" s="55">
        <v>0</v>
      </c>
      <c r="J35" s="36">
        <v>0</v>
      </c>
      <c r="K35" s="36">
        <f>'2017_5'!Y39</f>
        <v>2300</v>
      </c>
      <c r="L35" s="36">
        <f>'2017_5'!Z39</f>
        <v>400</v>
      </c>
      <c r="M35" s="36">
        <f>'2017_5'!AA39</f>
        <v>441.41</v>
      </c>
      <c r="N35" s="36">
        <f t="shared" si="0"/>
        <v>110.35250000000001</v>
      </c>
      <c r="O35" s="55">
        <v>2176.6999999999998</v>
      </c>
      <c r="P35" s="56">
        <v>801.4</v>
      </c>
      <c r="Q35" s="56">
        <v>0</v>
      </c>
      <c r="R35" s="56">
        <v>25</v>
      </c>
    </row>
    <row r="36" spans="1:18" ht="16.5" customHeight="1">
      <c r="A36" s="197">
        <v>29</v>
      </c>
      <c r="B36" s="19" t="s">
        <v>75</v>
      </c>
      <c r="C36" s="36">
        <f>'2017_5'!Q40</f>
        <v>2940</v>
      </c>
      <c r="D36" s="36">
        <f>'2017_5'!R40</f>
        <v>1230</v>
      </c>
      <c r="E36" s="36">
        <f>'2017_5'!S40</f>
        <v>1419.539</v>
      </c>
      <c r="F36" s="36">
        <f t="shared" si="1"/>
        <v>115.40967479674796</v>
      </c>
      <c r="G36" s="55">
        <v>2010.9</v>
      </c>
      <c r="H36" s="55">
        <v>835.5</v>
      </c>
      <c r="I36" s="55">
        <v>221</v>
      </c>
      <c r="J36" s="36">
        <v>180.2</v>
      </c>
      <c r="K36" s="36">
        <f>'2017_5'!Y40</f>
        <v>3500</v>
      </c>
      <c r="L36" s="36">
        <f>'2017_5'!Z40</f>
        <v>763.4</v>
      </c>
      <c r="M36" s="36">
        <f>'2017_5'!AA40</f>
        <v>315.44499999999999</v>
      </c>
      <c r="N36" s="36">
        <f t="shared" si="0"/>
        <v>41.321063662562224</v>
      </c>
      <c r="O36" s="55">
        <v>14452.6</v>
      </c>
      <c r="P36" s="55">
        <v>10397.6</v>
      </c>
      <c r="Q36" s="55">
        <v>200</v>
      </c>
      <c r="R36" s="55">
        <v>0</v>
      </c>
    </row>
    <row r="37" spans="1:18" ht="16.5" customHeight="1">
      <c r="A37" s="197">
        <v>30</v>
      </c>
      <c r="B37" s="19" t="s">
        <v>76</v>
      </c>
      <c r="C37" s="36">
        <f>'2017_5'!Q41</f>
        <v>1752.9</v>
      </c>
      <c r="D37" s="36">
        <f>'2017_5'!R41</f>
        <v>636</v>
      </c>
      <c r="E37" s="36">
        <f>'2017_5'!S41</f>
        <v>506.44500000000005</v>
      </c>
      <c r="F37" s="36">
        <f t="shared" si="1"/>
        <v>79.629716981132091</v>
      </c>
      <c r="G37" s="37">
        <v>771</v>
      </c>
      <c r="H37" s="37">
        <v>456.6</v>
      </c>
      <c r="I37" s="37">
        <v>0</v>
      </c>
      <c r="J37" s="37">
        <v>0</v>
      </c>
      <c r="K37" s="36">
        <f>'2017_5'!Y41</f>
        <v>1272</v>
      </c>
      <c r="L37" s="36">
        <f>'2017_5'!Z41</f>
        <v>636</v>
      </c>
      <c r="M37" s="36">
        <f>'2017_5'!AA41</f>
        <v>636.07500000000005</v>
      </c>
      <c r="N37" s="36">
        <f t="shared" si="0"/>
        <v>100.01179245283021</v>
      </c>
      <c r="O37" s="55">
        <v>5720</v>
      </c>
      <c r="P37" s="56">
        <v>3088.8</v>
      </c>
      <c r="Q37" s="200">
        <v>0</v>
      </c>
      <c r="R37" s="200">
        <v>0</v>
      </c>
    </row>
    <row r="38" spans="1:18" ht="16.5" customHeight="1">
      <c r="A38" s="197">
        <v>31</v>
      </c>
      <c r="B38" s="19" t="s">
        <v>77</v>
      </c>
      <c r="C38" s="36">
        <f>'2017_5'!Q42</f>
        <v>1792.3</v>
      </c>
      <c r="D38" s="36">
        <f>'2017_5'!R42</f>
        <v>746.1</v>
      </c>
      <c r="E38" s="36">
        <f>'2017_5'!S42</f>
        <v>981.00800000000004</v>
      </c>
      <c r="F38" s="36">
        <f t="shared" si="1"/>
        <v>131.48478756198901</v>
      </c>
      <c r="G38" s="55">
        <v>576.29999999999995</v>
      </c>
      <c r="H38" s="55">
        <v>360.4</v>
      </c>
      <c r="I38" s="55">
        <v>0</v>
      </c>
      <c r="J38" s="36">
        <v>0</v>
      </c>
      <c r="K38" s="36">
        <f>'2017_5'!Y42</f>
        <v>1844.8</v>
      </c>
      <c r="L38" s="36">
        <f>'2017_5'!Z42</f>
        <v>922.4</v>
      </c>
      <c r="M38" s="36">
        <f>'2017_5'!AA42</f>
        <v>922.4</v>
      </c>
      <c r="N38" s="36">
        <f t="shared" si="0"/>
        <v>100</v>
      </c>
      <c r="O38" s="56">
        <v>11435.8</v>
      </c>
      <c r="P38" s="56">
        <v>6261.1</v>
      </c>
      <c r="Q38" s="56">
        <v>0</v>
      </c>
      <c r="R38" s="55">
        <v>0</v>
      </c>
    </row>
    <row r="39" spans="1:18" ht="16.5" customHeight="1">
      <c r="A39" s="197">
        <v>32</v>
      </c>
      <c r="B39" s="19" t="s">
        <v>78</v>
      </c>
      <c r="C39" s="36">
        <f>'2017_5'!Q43</f>
        <v>1070.4000000000001</v>
      </c>
      <c r="D39" s="36">
        <f>'2017_5'!R43</f>
        <v>250.7</v>
      </c>
      <c r="E39" s="36">
        <f>'2017_5'!S43</f>
        <v>565.25400000000002</v>
      </c>
      <c r="F39" s="36">
        <f t="shared" si="1"/>
        <v>225.47028320702037</v>
      </c>
      <c r="G39" s="37">
        <v>526.29999999999995</v>
      </c>
      <c r="H39" s="37">
        <v>191.1</v>
      </c>
      <c r="I39" s="37">
        <v>44.9</v>
      </c>
      <c r="J39" s="37">
        <v>121.8</v>
      </c>
      <c r="K39" s="36">
        <f>'2017_5'!Y43</f>
        <v>2407</v>
      </c>
      <c r="L39" s="36">
        <f>'2017_5'!Z43</f>
        <v>546.6</v>
      </c>
      <c r="M39" s="36">
        <f>'2017_5'!AA43</f>
        <v>433.06700000000001</v>
      </c>
      <c r="N39" s="37">
        <f>M39*100/L39</f>
        <v>79.22923527259421</v>
      </c>
      <c r="O39" s="202">
        <v>4769.8</v>
      </c>
      <c r="P39" s="202">
        <v>2372.4</v>
      </c>
      <c r="Q39" s="202">
        <v>102.9</v>
      </c>
      <c r="R39" s="202">
        <v>77.8</v>
      </c>
    </row>
    <row r="40" spans="1:18" ht="16.5" customHeight="1">
      <c r="A40" s="197">
        <v>33</v>
      </c>
      <c r="B40" s="19" t="s">
        <v>79</v>
      </c>
      <c r="C40" s="36">
        <f>'2017_5'!Q44</f>
        <v>1370.3999999999999</v>
      </c>
      <c r="D40" s="36">
        <f>'2017_5'!R44</f>
        <v>663.6</v>
      </c>
      <c r="E40" s="36">
        <f>'2017_5'!S44</f>
        <v>375.38099999999997</v>
      </c>
      <c r="F40" s="36">
        <f t="shared" si="1"/>
        <v>56.567359855334537</v>
      </c>
      <c r="G40" s="55">
        <v>952</v>
      </c>
      <c r="H40" s="55">
        <v>526.5</v>
      </c>
      <c r="I40" s="55">
        <v>0</v>
      </c>
      <c r="J40" s="36">
        <v>0</v>
      </c>
      <c r="K40" s="36">
        <f>'2017_5'!Y44</f>
        <v>1950.3</v>
      </c>
      <c r="L40" s="36">
        <f>'2017_5'!Z44</f>
        <v>974.3</v>
      </c>
      <c r="M40" s="36">
        <f>'2017_5'!AA44</f>
        <v>976.03200000000004</v>
      </c>
      <c r="N40" s="36">
        <f t="shared" si="0"/>
        <v>100.17776865441856</v>
      </c>
      <c r="O40" s="55">
        <v>2527.4</v>
      </c>
      <c r="P40" s="56">
        <v>1350</v>
      </c>
      <c r="Q40" s="56">
        <v>0</v>
      </c>
      <c r="R40" s="55">
        <v>0</v>
      </c>
    </row>
    <row r="41" spans="1:18" ht="16.5" customHeight="1">
      <c r="A41" s="197">
        <v>34</v>
      </c>
      <c r="B41" s="19" t="s">
        <v>80</v>
      </c>
      <c r="C41" s="36">
        <f>'2017_5'!Q45</f>
        <v>3084.7</v>
      </c>
      <c r="D41" s="36">
        <f>'2017_5'!R45</f>
        <v>1301.6999999999998</v>
      </c>
      <c r="E41" s="36">
        <f>'2017_5'!S45</f>
        <v>1251.605</v>
      </c>
      <c r="F41" s="36">
        <f t="shared" si="1"/>
        <v>96.151571022509046</v>
      </c>
      <c r="G41" s="55">
        <v>1913.6</v>
      </c>
      <c r="H41" s="55">
        <v>1028.5999999999999</v>
      </c>
      <c r="I41" s="55">
        <v>0</v>
      </c>
      <c r="J41" s="36">
        <v>0</v>
      </c>
      <c r="K41" s="36">
        <f>'2017_5'!Y45</f>
        <v>4100</v>
      </c>
      <c r="L41" s="36">
        <f>'2017_5'!Z45</f>
        <v>1965.8</v>
      </c>
      <c r="M41" s="36">
        <f>'2017_5'!AA45</f>
        <v>2069.5</v>
      </c>
      <c r="N41" s="36">
        <f t="shared" si="0"/>
        <v>105.27520602299319</v>
      </c>
      <c r="O41" s="55">
        <v>13556.4</v>
      </c>
      <c r="P41" s="56">
        <v>7427.1</v>
      </c>
      <c r="Q41" s="55">
        <v>0</v>
      </c>
      <c r="R41" s="36">
        <v>0</v>
      </c>
    </row>
    <row r="42" spans="1:18" ht="16.5" customHeight="1">
      <c r="A42" s="197">
        <v>35</v>
      </c>
      <c r="B42" s="19" t="s">
        <v>81</v>
      </c>
      <c r="C42" s="36">
        <f>'2017_5'!Q46</f>
        <v>1632.8</v>
      </c>
      <c r="D42" s="36">
        <f>'2017_5'!R46</f>
        <v>679.8</v>
      </c>
      <c r="E42" s="36">
        <f>'2017_5'!S46</f>
        <v>623.25799999999992</v>
      </c>
      <c r="F42" s="36">
        <f t="shared" si="1"/>
        <v>91.682553692262431</v>
      </c>
      <c r="G42" s="55">
        <v>486.2</v>
      </c>
      <c r="H42" s="55">
        <v>211.3</v>
      </c>
      <c r="I42" s="55">
        <v>0</v>
      </c>
      <c r="J42" s="36">
        <v>0</v>
      </c>
      <c r="K42" s="36">
        <f>'2017_5'!Y46</f>
        <v>3264.5</v>
      </c>
      <c r="L42" s="36">
        <f>'2017_5'!Z46</f>
        <v>1360.3</v>
      </c>
      <c r="M42" s="36">
        <f>'2017_5'!AA46</f>
        <v>435.50200000000001</v>
      </c>
      <c r="N42" s="36">
        <f t="shared" si="0"/>
        <v>32.015143718297438</v>
      </c>
      <c r="O42" s="55">
        <v>7297</v>
      </c>
      <c r="P42" s="56">
        <v>1835</v>
      </c>
      <c r="Q42" s="55">
        <v>0</v>
      </c>
      <c r="R42" s="36">
        <v>0</v>
      </c>
    </row>
    <row r="43" spans="1:18" ht="16.5" customHeight="1">
      <c r="A43" s="197">
        <v>36</v>
      </c>
      <c r="B43" s="201" t="s">
        <v>101</v>
      </c>
      <c r="C43" s="36">
        <f>'2017_5'!Q47</f>
        <v>1469</v>
      </c>
      <c r="D43" s="36">
        <f>'2017_5'!R47</f>
        <v>630</v>
      </c>
      <c r="E43" s="36">
        <f>'2017_5'!S47</f>
        <v>591.07299999999998</v>
      </c>
      <c r="F43" s="36">
        <f t="shared" si="1"/>
        <v>93.821111111111108</v>
      </c>
      <c r="G43" s="55">
        <v>1156.5999999999999</v>
      </c>
      <c r="H43" s="55">
        <v>551.4</v>
      </c>
      <c r="I43" s="55">
        <v>0</v>
      </c>
      <c r="J43" s="36">
        <v>0</v>
      </c>
      <c r="K43" s="36">
        <f>'2017_5'!Y47</f>
        <v>2221</v>
      </c>
      <c r="L43" s="36">
        <f>'2017_5'!Z47</f>
        <v>633.4</v>
      </c>
      <c r="M43" s="36">
        <f>'2017_5'!AA47</f>
        <v>485.06</v>
      </c>
      <c r="N43" s="36">
        <f t="shared" si="0"/>
        <v>76.580359962109256</v>
      </c>
      <c r="O43" s="55">
        <v>6706.8</v>
      </c>
      <c r="P43" s="56">
        <v>3612.4</v>
      </c>
      <c r="Q43" s="55">
        <v>0</v>
      </c>
      <c r="R43" s="36">
        <v>0</v>
      </c>
    </row>
    <row r="44" spans="1:18" ht="16.5" customHeight="1">
      <c r="A44" s="197">
        <v>37</v>
      </c>
      <c r="B44" s="19" t="s">
        <v>83</v>
      </c>
      <c r="C44" s="36">
        <f>'2017_5'!Q48</f>
        <v>2525.1</v>
      </c>
      <c r="D44" s="36">
        <f>'2017_5'!R48</f>
        <v>1052.0999999999999</v>
      </c>
      <c r="E44" s="36">
        <f>'2017_5'!S48</f>
        <v>1031.9379999999999</v>
      </c>
      <c r="F44" s="36">
        <f t="shared" si="1"/>
        <v>98.083642239330857</v>
      </c>
      <c r="G44" s="36">
        <v>2536.4</v>
      </c>
      <c r="H44" s="36">
        <v>1017.9</v>
      </c>
      <c r="I44" s="36">
        <v>0</v>
      </c>
      <c r="J44" s="36">
        <v>34.4</v>
      </c>
      <c r="K44" s="36">
        <f>'2017_5'!Y48</f>
        <v>4550</v>
      </c>
      <c r="L44" s="36">
        <f>'2017_5'!Z48</f>
        <v>2259.1999999999998</v>
      </c>
      <c r="M44" s="36">
        <f>'2017_5'!AA48</f>
        <v>2329.3200000000002</v>
      </c>
      <c r="N44" s="36">
        <f t="shared" si="0"/>
        <v>103.10375354107651</v>
      </c>
      <c r="O44" s="200">
        <v>12049.6</v>
      </c>
      <c r="P44" s="200">
        <v>6596.8</v>
      </c>
      <c r="Q44" s="36">
        <v>0</v>
      </c>
      <c r="R44" s="36">
        <v>36</v>
      </c>
    </row>
    <row r="45" spans="1:18" ht="16.5" customHeight="1">
      <c r="A45" s="197">
        <v>38</v>
      </c>
      <c r="B45" s="19" t="s">
        <v>102</v>
      </c>
      <c r="C45" s="36">
        <f>'2017_5'!Q49</f>
        <v>40991.300000000003</v>
      </c>
      <c r="D45" s="36">
        <f>'2017_5'!R49</f>
        <v>13433.8</v>
      </c>
      <c r="E45" s="36">
        <f>'2017_5'!S49</f>
        <v>14000.930699999999</v>
      </c>
      <c r="F45" s="36">
        <f t="shared" si="1"/>
        <v>104.22166996680015</v>
      </c>
      <c r="G45" s="206">
        <v>31571.1</v>
      </c>
      <c r="H45" s="206">
        <v>10864.2</v>
      </c>
      <c r="I45" s="206">
        <v>0</v>
      </c>
      <c r="J45" s="206">
        <v>0</v>
      </c>
      <c r="K45" s="36">
        <f>'2017_5'!Y49</f>
        <v>18000</v>
      </c>
      <c r="L45" s="36">
        <f>'2017_5'!Z49</f>
        <v>8505.2000000000007</v>
      </c>
      <c r="M45" s="36">
        <f>'2017_5'!AA49</f>
        <v>8999.3340000000007</v>
      </c>
      <c r="N45" s="198">
        <f t="shared" si="0"/>
        <v>105.80978695386351</v>
      </c>
      <c r="O45" s="206">
        <v>31499.7</v>
      </c>
      <c r="P45" s="206">
        <v>9808.2000000000007</v>
      </c>
      <c r="Q45" s="206">
        <v>0</v>
      </c>
      <c r="R45" s="206">
        <v>248</v>
      </c>
    </row>
    <row r="46" spans="1:18" ht="16.5" customHeight="1">
      <c r="A46" s="197">
        <v>39</v>
      </c>
      <c r="B46" s="19" t="s">
        <v>103</v>
      </c>
      <c r="C46" s="36">
        <f>'2017_5'!Q50</f>
        <v>20951.099999999999</v>
      </c>
      <c r="D46" s="36">
        <f>'2017_5'!R50</f>
        <v>8729.7999999999993</v>
      </c>
      <c r="E46" s="36">
        <f>'2017_5'!S50</f>
        <v>9994.2360000000008</v>
      </c>
      <c r="F46" s="36">
        <f t="shared" si="1"/>
        <v>114.48413480263009</v>
      </c>
      <c r="G46" s="37">
        <v>18988.400000000001</v>
      </c>
      <c r="H46" s="37">
        <v>14371.1</v>
      </c>
      <c r="I46" s="37">
        <v>0</v>
      </c>
      <c r="J46" s="37">
        <v>1840</v>
      </c>
      <c r="K46" s="36">
        <f>'2017_5'!Y50</f>
        <v>30951.599999999999</v>
      </c>
      <c r="L46" s="36">
        <f>'2017_5'!Z50</f>
        <v>12896.5</v>
      </c>
      <c r="M46" s="36">
        <f>'2017_5'!AA50</f>
        <v>5705.643</v>
      </c>
      <c r="N46" s="36">
        <f t="shared" si="0"/>
        <v>44.241794285271205</v>
      </c>
      <c r="O46" s="48">
        <v>119751</v>
      </c>
      <c r="P46" s="48">
        <v>109273.454</v>
      </c>
      <c r="Q46" s="48">
        <v>0</v>
      </c>
      <c r="R46" s="48">
        <v>3743.2</v>
      </c>
    </row>
    <row r="47" spans="1:18" ht="16.5" customHeight="1">
      <c r="A47" s="61">
        <v>40</v>
      </c>
      <c r="B47" s="19" t="s">
        <v>86</v>
      </c>
      <c r="C47" s="36">
        <f>'2017_5'!Q51</f>
        <v>16534.2</v>
      </c>
      <c r="D47" s="36">
        <f>'2017_5'!R51</f>
        <v>6361.3</v>
      </c>
      <c r="E47" s="36">
        <f>'2017_5'!S51</f>
        <v>5508.7710000000006</v>
      </c>
      <c r="F47" s="36">
        <f t="shared" si="1"/>
        <v>86.598195337431036</v>
      </c>
      <c r="G47" s="206">
        <v>12431.4</v>
      </c>
      <c r="H47" s="199">
        <v>7600.4</v>
      </c>
      <c r="I47" s="206">
        <v>1814</v>
      </c>
      <c r="J47" s="206">
        <v>0</v>
      </c>
      <c r="K47" s="36">
        <f>'2017_5'!Y51</f>
        <v>6203</v>
      </c>
      <c r="L47" s="36">
        <f>'2017_5'!Z51</f>
        <v>2066.6</v>
      </c>
      <c r="M47" s="36">
        <f>'2017_5'!AA51</f>
        <v>2546.2550000000001</v>
      </c>
      <c r="N47" s="36">
        <f t="shared" si="0"/>
        <v>123.20986160843898</v>
      </c>
      <c r="O47" s="199">
        <v>43848.9</v>
      </c>
      <c r="P47" s="199">
        <v>27711.8</v>
      </c>
      <c r="Q47" s="206">
        <v>233</v>
      </c>
      <c r="R47" s="206">
        <v>0</v>
      </c>
    </row>
    <row r="48" spans="1:18" ht="16.5" customHeight="1">
      <c r="A48" s="207" t="s">
        <v>104</v>
      </c>
      <c r="B48" s="208"/>
      <c r="C48" s="49">
        <f>SUM(C8:C47)</f>
        <v>324090.69999999995</v>
      </c>
      <c r="D48" s="49">
        <f t="shared" ref="D48:E48" si="2">SUM(D8:D47)</f>
        <v>126203.20000000004</v>
      </c>
      <c r="E48" s="49">
        <f t="shared" si="2"/>
        <v>115112.7537</v>
      </c>
      <c r="F48" s="25">
        <f>E48*100/D48</f>
        <v>91.212230513964755</v>
      </c>
      <c r="G48" s="49">
        <f>SUM(G8:G47)</f>
        <v>217140.9</v>
      </c>
      <c r="H48" s="49">
        <f t="shared" ref="H48" si="3">SUM(H8:H47)</f>
        <v>96209.5</v>
      </c>
      <c r="I48" s="49">
        <f t="shared" ref="I48:J48" si="4">SUM(I8:I47)</f>
        <v>18247.2</v>
      </c>
      <c r="J48" s="49">
        <f t="shared" si="4"/>
        <v>11777.9</v>
      </c>
      <c r="K48" s="49">
        <f>SUM(K8:K47)</f>
        <v>185573.80000000002</v>
      </c>
      <c r="L48" s="49">
        <f t="shared" ref="L48" si="5">SUM(L8:L47)</f>
        <v>75854.800000000017</v>
      </c>
      <c r="M48" s="49">
        <f t="shared" ref="M48" si="6">SUM(M8:M47)</f>
        <v>61228.404999999992</v>
      </c>
      <c r="N48" s="25">
        <f>M48*100/L48</f>
        <v>80.717904470119194</v>
      </c>
      <c r="O48" s="49">
        <f>SUM(O8:O47)</f>
        <v>478854.6</v>
      </c>
      <c r="P48" s="49">
        <f t="shared" ref="P48" si="7">SUM(P8:P47)</f>
        <v>305958.55399999995</v>
      </c>
      <c r="Q48" s="49">
        <f t="shared" ref="Q48:R48" si="8">SUM(Q8:Q47)</f>
        <v>10567.1</v>
      </c>
      <c r="R48" s="49">
        <f t="shared" si="8"/>
        <v>8737.2999999999993</v>
      </c>
    </row>
  </sheetData>
  <mergeCells count="20">
    <mergeCell ref="Q3:R3"/>
    <mergeCell ref="C1:P1"/>
    <mergeCell ref="C2:P2"/>
    <mergeCell ref="A4:A7"/>
    <mergeCell ref="B4:B7"/>
    <mergeCell ref="C4:F4"/>
    <mergeCell ref="G4:G6"/>
    <mergeCell ref="H4:H6"/>
    <mergeCell ref="I4:I6"/>
    <mergeCell ref="J4:J6"/>
    <mergeCell ref="K4:N4"/>
    <mergeCell ref="A48:B48"/>
    <mergeCell ref="O4:O6"/>
    <mergeCell ref="P4:P6"/>
    <mergeCell ref="Q4:Q6"/>
    <mergeCell ref="R4:R6"/>
    <mergeCell ref="C5:C6"/>
    <mergeCell ref="D5:F5"/>
    <mergeCell ref="K5:K6"/>
    <mergeCell ref="L5:N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2017_5</vt:lpstr>
      <vt:lpstr>ap_5</vt:lpstr>
      <vt:lpstr>'2017_5'!Print_Titles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2017-06-06T13:32:12Z</dcterms:modified>
</cp:coreProperties>
</file>