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5685" windowHeight="3030"/>
  </bookViews>
  <sheets>
    <sheet name="ekamut" sheetId="3" r:id="rId1"/>
    <sheet name="aparq" sheetId="4" r:id="rId2"/>
  </sheets>
  <definedNames>
    <definedName name="_xlnm.Print_Area">#N/A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J9" i="4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K8"/>
  <c r="J8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BA52" i="3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CB52"/>
  <c r="CC52"/>
  <c r="CD52"/>
  <c r="CE52"/>
  <c r="CF52"/>
  <c r="CG52"/>
  <c r="CH52"/>
  <c r="CI52"/>
  <c r="CJ52"/>
  <c r="CK52"/>
  <c r="CL52"/>
  <c r="CM52"/>
  <c r="CN52"/>
  <c r="AZ52"/>
  <c r="AY52"/>
  <c r="AN52"/>
  <c r="AP52"/>
  <c r="AR52"/>
  <c r="AT52"/>
  <c r="AU52"/>
  <c r="AH52"/>
  <c r="AI52"/>
  <c r="AJ52"/>
  <c r="AK52"/>
  <c r="AL52"/>
  <c r="AM52"/>
  <c r="E52"/>
  <c r="AF52"/>
  <c r="AE52"/>
  <c r="AC52"/>
  <c r="AB52"/>
  <c r="Z52"/>
  <c r="Y52"/>
  <c r="W52"/>
  <c r="V52"/>
  <c r="T52"/>
  <c r="S52"/>
  <c r="D52"/>
  <c r="P48" i="4"/>
  <c r="O48"/>
  <c r="N48"/>
  <c r="M48"/>
  <c r="I48"/>
  <c r="H48"/>
  <c r="G48"/>
  <c r="F48"/>
  <c r="L47"/>
  <c r="E47"/>
  <c r="L46"/>
  <c r="E46"/>
  <c r="L45"/>
  <c r="E45"/>
  <c r="L44"/>
  <c r="E44"/>
  <c r="L43"/>
  <c r="E43"/>
  <c r="L42"/>
  <c r="E42"/>
  <c r="L41"/>
  <c r="E41"/>
  <c r="L40"/>
  <c r="E40"/>
  <c r="L39"/>
  <c r="E39"/>
  <c r="L38"/>
  <c r="E38"/>
  <c r="L37"/>
  <c r="E37"/>
  <c r="L36"/>
  <c r="E36"/>
  <c r="L35"/>
  <c r="E35"/>
  <c r="L34"/>
  <c r="E34"/>
  <c r="L33"/>
  <c r="E33"/>
  <c r="L32"/>
  <c r="E32"/>
  <c r="L31"/>
  <c r="E31"/>
  <c r="L30"/>
  <c r="E30"/>
  <c r="L29"/>
  <c r="E29"/>
  <c r="L28"/>
  <c r="E28"/>
  <c r="L27"/>
  <c r="E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K48"/>
  <c r="J48"/>
  <c r="L48" l="1"/>
  <c r="L8"/>
  <c r="CP51" i="3" l="1"/>
  <c r="CO51"/>
  <c r="BZ51"/>
  <c r="AW51"/>
  <c r="AV51"/>
  <c r="AS51"/>
  <c r="AQ51"/>
  <c r="AO51"/>
  <c r="AD51"/>
  <c r="AA51"/>
  <c r="X51"/>
  <c r="U51"/>
  <c r="Q51"/>
  <c r="P51"/>
  <c r="N51"/>
  <c r="M51"/>
  <c r="F51"/>
  <c r="I51" s="1"/>
  <c r="CP50"/>
  <c r="CO50"/>
  <c r="BZ50"/>
  <c r="AW50"/>
  <c r="AV50"/>
  <c r="AS50"/>
  <c r="AQ50"/>
  <c r="AO50"/>
  <c r="AD50"/>
  <c r="AA50"/>
  <c r="X50"/>
  <c r="U50"/>
  <c r="Q50"/>
  <c r="P50"/>
  <c r="N50"/>
  <c r="M50"/>
  <c r="F50"/>
  <c r="I50" s="1"/>
  <c r="CP49"/>
  <c r="CO49"/>
  <c r="BZ49"/>
  <c r="AW49"/>
  <c r="AV49"/>
  <c r="AS49"/>
  <c r="AQ49"/>
  <c r="AO49"/>
  <c r="AG49"/>
  <c r="AD49"/>
  <c r="AA49"/>
  <c r="X49"/>
  <c r="U49"/>
  <c r="Q49"/>
  <c r="P49"/>
  <c r="N49"/>
  <c r="M49"/>
  <c r="CP48"/>
  <c r="CO48"/>
  <c r="BZ48"/>
  <c r="F48" s="1"/>
  <c r="I48" s="1"/>
  <c r="AW48"/>
  <c r="AV48"/>
  <c r="AS48"/>
  <c r="AO48"/>
  <c r="AD48"/>
  <c r="AA48"/>
  <c r="X48"/>
  <c r="U48"/>
  <c r="Q48"/>
  <c r="P48"/>
  <c r="N48"/>
  <c r="M48"/>
  <c r="CP47"/>
  <c r="CO47"/>
  <c r="BZ47"/>
  <c r="AW47"/>
  <c r="AV47"/>
  <c r="AS47"/>
  <c r="AO47"/>
  <c r="AA47"/>
  <c r="X47"/>
  <c r="U47"/>
  <c r="Q47"/>
  <c r="P47"/>
  <c r="N47"/>
  <c r="M47"/>
  <c r="CP46"/>
  <c r="CO46"/>
  <c r="BZ46"/>
  <c r="F46" s="1"/>
  <c r="I46" s="1"/>
  <c r="AW46"/>
  <c r="AV46"/>
  <c r="AS46"/>
  <c r="AO46"/>
  <c r="AD46"/>
  <c r="AA46"/>
  <c r="X46"/>
  <c r="U46"/>
  <c r="Q46"/>
  <c r="P46"/>
  <c r="N46"/>
  <c r="M46"/>
  <c r="CP45"/>
  <c r="CO45"/>
  <c r="BZ45"/>
  <c r="AW45"/>
  <c r="AV45"/>
  <c r="AS45"/>
  <c r="AO45"/>
  <c r="AD45"/>
  <c r="AA45"/>
  <c r="X45"/>
  <c r="U45"/>
  <c r="Q45"/>
  <c r="P45"/>
  <c r="N45"/>
  <c r="M45"/>
  <c r="CP44"/>
  <c r="CO44"/>
  <c r="BZ44"/>
  <c r="F44" s="1"/>
  <c r="I44" s="1"/>
  <c r="AW44"/>
  <c r="AV44"/>
  <c r="AS44"/>
  <c r="AO44"/>
  <c r="AD44"/>
  <c r="AA44"/>
  <c r="X44"/>
  <c r="U44"/>
  <c r="Q44"/>
  <c r="P44"/>
  <c r="N44"/>
  <c r="M44"/>
  <c r="CP43"/>
  <c r="CO43"/>
  <c r="BZ43"/>
  <c r="AW43"/>
  <c r="AV43"/>
  <c r="AS43"/>
  <c r="AO43"/>
  <c r="AD43"/>
  <c r="AA43"/>
  <c r="X43"/>
  <c r="Q43"/>
  <c r="P43"/>
  <c r="N43"/>
  <c r="M43"/>
  <c r="CP42"/>
  <c r="CO42"/>
  <c r="BZ42"/>
  <c r="AW42"/>
  <c r="AV42"/>
  <c r="AS42"/>
  <c r="AO42"/>
  <c r="AD42"/>
  <c r="AA42"/>
  <c r="X42"/>
  <c r="U42"/>
  <c r="Q42"/>
  <c r="P42"/>
  <c r="N42"/>
  <c r="M42"/>
  <c r="F42"/>
  <c r="I42" s="1"/>
  <c r="CP41"/>
  <c r="CO41"/>
  <c r="BZ41"/>
  <c r="AW41"/>
  <c r="AV41"/>
  <c r="AX41" s="1"/>
  <c r="AS41"/>
  <c r="AO41"/>
  <c r="AD41"/>
  <c r="AA41"/>
  <c r="X41"/>
  <c r="Q41"/>
  <c r="P41"/>
  <c r="N41"/>
  <c r="O41" s="1"/>
  <c r="M41"/>
  <c r="F41"/>
  <c r="I41" s="1"/>
  <c r="CP40"/>
  <c r="CO40"/>
  <c r="BZ40"/>
  <c r="AW40"/>
  <c r="AV40"/>
  <c r="AS40"/>
  <c r="AO40"/>
  <c r="AD40"/>
  <c r="AA40"/>
  <c r="X40"/>
  <c r="U40"/>
  <c r="Q40"/>
  <c r="P40"/>
  <c r="N40"/>
  <c r="M40"/>
  <c r="CP39"/>
  <c r="CO39"/>
  <c r="BZ39"/>
  <c r="F39" s="1"/>
  <c r="I39" s="1"/>
  <c r="AW39"/>
  <c r="AV39"/>
  <c r="AS39"/>
  <c r="AO39"/>
  <c r="AD39"/>
  <c r="AA39"/>
  <c r="X39"/>
  <c r="U39"/>
  <c r="Q39"/>
  <c r="P39"/>
  <c r="N39"/>
  <c r="M39"/>
  <c r="CP38"/>
  <c r="CO38"/>
  <c r="BZ38"/>
  <c r="F38" s="1"/>
  <c r="I38" s="1"/>
  <c r="AW38"/>
  <c r="AV38"/>
  <c r="AS38"/>
  <c r="AO38"/>
  <c r="AA38"/>
  <c r="X38"/>
  <c r="Q38"/>
  <c r="P38"/>
  <c r="R38" s="1"/>
  <c r="N38"/>
  <c r="M38"/>
  <c r="CP37"/>
  <c r="CO37"/>
  <c r="BZ37"/>
  <c r="F37" s="1"/>
  <c r="I37" s="1"/>
  <c r="AW37"/>
  <c r="AV37"/>
  <c r="AS37"/>
  <c r="AO37"/>
  <c r="AD37"/>
  <c r="AA37"/>
  <c r="X37"/>
  <c r="U37"/>
  <c r="Q37"/>
  <c r="P37"/>
  <c r="N37"/>
  <c r="M37"/>
  <c r="CP36"/>
  <c r="CO36"/>
  <c r="BZ36"/>
  <c r="AW36"/>
  <c r="AV36"/>
  <c r="AS36"/>
  <c r="AO36"/>
  <c r="AD36"/>
  <c r="AA36"/>
  <c r="X36"/>
  <c r="Q36"/>
  <c r="P36"/>
  <c r="N36"/>
  <c r="M36"/>
  <c r="CP35"/>
  <c r="CO35"/>
  <c r="BZ35"/>
  <c r="AW35"/>
  <c r="AV35"/>
  <c r="AS35"/>
  <c r="AO35"/>
  <c r="AD35"/>
  <c r="AA35"/>
  <c r="X35"/>
  <c r="U35"/>
  <c r="Q35"/>
  <c r="P35"/>
  <c r="N35"/>
  <c r="M35"/>
  <c r="CP34"/>
  <c r="CO34"/>
  <c r="BZ34"/>
  <c r="AW34"/>
  <c r="AV34"/>
  <c r="AS34"/>
  <c r="AO34"/>
  <c r="AA34"/>
  <c r="X34"/>
  <c r="U34"/>
  <c r="Q34"/>
  <c r="P34"/>
  <c r="N34"/>
  <c r="M34"/>
  <c r="F34"/>
  <c r="I34" s="1"/>
  <c r="CP33"/>
  <c r="CO33"/>
  <c r="BZ33"/>
  <c r="F33" s="1"/>
  <c r="I33" s="1"/>
  <c r="AW33"/>
  <c r="AV33"/>
  <c r="AX33" s="1"/>
  <c r="AS33"/>
  <c r="AO33"/>
  <c r="AD33"/>
  <c r="AA33"/>
  <c r="X33"/>
  <c r="U33"/>
  <c r="Q33"/>
  <c r="P33"/>
  <c r="N33"/>
  <c r="M33"/>
  <c r="O33" s="1"/>
  <c r="CP32"/>
  <c r="CO32"/>
  <c r="BZ32"/>
  <c r="AW32"/>
  <c r="AV32"/>
  <c r="AS32"/>
  <c r="AQ32"/>
  <c r="AO32"/>
  <c r="AG32"/>
  <c r="AD32"/>
  <c r="AA32"/>
  <c r="X32"/>
  <c r="U32"/>
  <c r="Q32"/>
  <c r="P32"/>
  <c r="N32"/>
  <c r="M32"/>
  <c r="F32"/>
  <c r="CP31"/>
  <c r="CO31"/>
  <c r="BZ31"/>
  <c r="F31" s="1"/>
  <c r="I31" s="1"/>
  <c r="AW31"/>
  <c r="AV31"/>
  <c r="AX31" s="1"/>
  <c r="AS31"/>
  <c r="AQ31"/>
  <c r="AO31"/>
  <c r="AG31"/>
  <c r="AD31"/>
  <c r="AA31"/>
  <c r="X31"/>
  <c r="U31"/>
  <c r="Q31"/>
  <c r="P31"/>
  <c r="N31"/>
  <c r="M31"/>
  <c r="O31" s="1"/>
  <c r="L52"/>
  <c r="K52"/>
  <c r="CP30"/>
  <c r="CO30"/>
  <c r="BZ30"/>
  <c r="F30" s="1"/>
  <c r="I30" s="1"/>
  <c r="AW30"/>
  <c r="AV30"/>
  <c r="AS30"/>
  <c r="AO30"/>
  <c r="AD30"/>
  <c r="AA30"/>
  <c r="X30"/>
  <c r="U30"/>
  <c r="Q30"/>
  <c r="D26" i="4" s="1"/>
  <c r="P30" i="3"/>
  <c r="N30"/>
  <c r="M30"/>
  <c r="CP29"/>
  <c r="CO29"/>
  <c r="BZ29"/>
  <c r="F29" s="1"/>
  <c r="I29" s="1"/>
  <c r="AW29"/>
  <c r="AV29"/>
  <c r="AS29"/>
  <c r="AO29"/>
  <c r="AD29"/>
  <c r="AA29"/>
  <c r="X29"/>
  <c r="U29"/>
  <c r="Q29"/>
  <c r="D25" i="4" s="1"/>
  <c r="P29" i="3"/>
  <c r="N29"/>
  <c r="M29"/>
  <c r="CP28"/>
  <c r="CO28"/>
  <c r="BZ28"/>
  <c r="AW28"/>
  <c r="AV28"/>
  <c r="AS28"/>
  <c r="AO28"/>
  <c r="AD28"/>
  <c r="AA28"/>
  <c r="X28"/>
  <c r="U28"/>
  <c r="Q28"/>
  <c r="D24" i="4" s="1"/>
  <c r="P28" i="3"/>
  <c r="N28"/>
  <c r="M28"/>
  <c r="CP27"/>
  <c r="CO27"/>
  <c r="BZ27"/>
  <c r="AW27"/>
  <c r="AV27"/>
  <c r="AS27"/>
  <c r="AO27"/>
  <c r="AA27"/>
  <c r="X27"/>
  <c r="Q27"/>
  <c r="P27"/>
  <c r="C23" i="4" s="1"/>
  <c r="N27" i="3"/>
  <c r="M27"/>
  <c r="CP26"/>
  <c r="CO26"/>
  <c r="BZ26"/>
  <c r="AW26"/>
  <c r="AV26"/>
  <c r="AS26"/>
  <c r="AO26"/>
  <c r="AD26"/>
  <c r="AA26"/>
  <c r="X26"/>
  <c r="U26"/>
  <c r="Q26"/>
  <c r="P26"/>
  <c r="C22" i="4" s="1"/>
  <c r="N26" i="3"/>
  <c r="M26"/>
  <c r="CP25"/>
  <c r="CO25"/>
  <c r="BZ25"/>
  <c r="AW25"/>
  <c r="AV25"/>
  <c r="AS25"/>
  <c r="AO25"/>
  <c r="AD25"/>
  <c r="AA25"/>
  <c r="X25"/>
  <c r="Q25"/>
  <c r="P25"/>
  <c r="C21" i="4" s="1"/>
  <c r="N25" i="3"/>
  <c r="M25"/>
  <c r="F25"/>
  <c r="I25" s="1"/>
  <c r="CP24"/>
  <c r="CO24"/>
  <c r="BZ24"/>
  <c r="F24" s="1"/>
  <c r="I24" s="1"/>
  <c r="AW24"/>
  <c r="AV24"/>
  <c r="AX24" s="1"/>
  <c r="AS24"/>
  <c r="AO24"/>
  <c r="AD24"/>
  <c r="AA24"/>
  <c r="X24"/>
  <c r="U24"/>
  <c r="Q24"/>
  <c r="P24"/>
  <c r="C20" i="4" s="1"/>
  <c r="N24" i="3"/>
  <c r="M24"/>
  <c r="O24" s="1"/>
  <c r="CP23"/>
  <c r="CO23"/>
  <c r="BZ23"/>
  <c r="AW23"/>
  <c r="AV23"/>
  <c r="AS23"/>
  <c r="AO23"/>
  <c r="AA23"/>
  <c r="X23"/>
  <c r="Q23"/>
  <c r="P23"/>
  <c r="C19" i="4" s="1"/>
  <c r="N23" i="3"/>
  <c r="M23"/>
  <c r="CP22"/>
  <c r="CO22"/>
  <c r="BZ22"/>
  <c r="AW22"/>
  <c r="AV22"/>
  <c r="AS22"/>
  <c r="AO22"/>
  <c r="AD22"/>
  <c r="AA22"/>
  <c r="X22"/>
  <c r="Q22"/>
  <c r="D18" i="4" s="1"/>
  <c r="P22" i="3"/>
  <c r="N22"/>
  <c r="M22"/>
  <c r="CP21"/>
  <c r="CO21"/>
  <c r="BZ21"/>
  <c r="AW21"/>
  <c r="AV21"/>
  <c r="AS21"/>
  <c r="AO21"/>
  <c r="AD21"/>
  <c r="AA21"/>
  <c r="X21"/>
  <c r="U21"/>
  <c r="Q21"/>
  <c r="D17" i="4" s="1"/>
  <c r="P21" i="3"/>
  <c r="N21"/>
  <c r="M21"/>
  <c r="CP20"/>
  <c r="CO20"/>
  <c r="BZ20"/>
  <c r="AW20"/>
  <c r="AV20"/>
  <c r="AS20"/>
  <c r="AO20"/>
  <c r="AD20"/>
  <c r="AA20"/>
  <c r="X20"/>
  <c r="Q20"/>
  <c r="P20"/>
  <c r="C16" i="4" s="1"/>
  <c r="N20" i="3"/>
  <c r="M20"/>
  <c r="CP19"/>
  <c r="CO19"/>
  <c r="BZ19"/>
  <c r="F19" s="1"/>
  <c r="I19" s="1"/>
  <c r="AW19"/>
  <c r="AV19"/>
  <c r="AS19"/>
  <c r="AO19"/>
  <c r="AD19"/>
  <c r="AA19"/>
  <c r="X19"/>
  <c r="U19"/>
  <c r="Q19"/>
  <c r="P19"/>
  <c r="C15" i="4" s="1"/>
  <c r="N19" i="3"/>
  <c r="M19"/>
  <c r="CP18"/>
  <c r="CO18"/>
  <c r="BZ18"/>
  <c r="AW18"/>
  <c r="AV18"/>
  <c r="AS18"/>
  <c r="AO18"/>
  <c r="AA18"/>
  <c r="X18"/>
  <c r="U18"/>
  <c r="Q18"/>
  <c r="D14" i="4" s="1"/>
  <c r="P18" i="3"/>
  <c r="N18"/>
  <c r="M18"/>
  <c r="CP17"/>
  <c r="CO17"/>
  <c r="BZ17"/>
  <c r="AW17"/>
  <c r="AV17"/>
  <c r="AS17"/>
  <c r="AQ17"/>
  <c r="AO17"/>
  <c r="AD17"/>
  <c r="AA17"/>
  <c r="X17"/>
  <c r="U17"/>
  <c r="Q17"/>
  <c r="P17"/>
  <c r="C13" i="4" s="1"/>
  <c r="N17" i="3"/>
  <c r="M17"/>
  <c r="CP16"/>
  <c r="CO16"/>
  <c r="BZ16"/>
  <c r="AW16"/>
  <c r="AV16"/>
  <c r="AS16"/>
  <c r="AO16"/>
  <c r="AD16"/>
  <c r="AA16"/>
  <c r="X16"/>
  <c r="Q16"/>
  <c r="D12" i="4" s="1"/>
  <c r="P16" i="3"/>
  <c r="N16"/>
  <c r="M16"/>
  <c r="CP15"/>
  <c r="CO15"/>
  <c r="BZ15"/>
  <c r="AW15"/>
  <c r="AV15"/>
  <c r="AS15"/>
  <c r="AO15"/>
  <c r="AA15"/>
  <c r="X15"/>
  <c r="U15"/>
  <c r="Q15"/>
  <c r="D11" i="4" s="1"/>
  <c r="P15" i="3"/>
  <c r="N15"/>
  <c r="M15"/>
  <c r="CP14"/>
  <c r="CO14"/>
  <c r="BZ14"/>
  <c r="AW14"/>
  <c r="AV14"/>
  <c r="AS14"/>
  <c r="AO14"/>
  <c r="AA14"/>
  <c r="X14"/>
  <c r="U14"/>
  <c r="Q14"/>
  <c r="P14"/>
  <c r="C10" i="4" s="1"/>
  <c r="N14" i="3"/>
  <c r="M14"/>
  <c r="CP13"/>
  <c r="CO13"/>
  <c r="BZ13"/>
  <c r="AW13"/>
  <c r="AV13"/>
  <c r="AS13"/>
  <c r="AQ13"/>
  <c r="AQ52" s="1"/>
  <c r="AO13"/>
  <c r="AD13"/>
  <c r="AA13"/>
  <c r="U13"/>
  <c r="Q13"/>
  <c r="D9" i="4" s="1"/>
  <c r="P13" i="3"/>
  <c r="N13"/>
  <c r="M13"/>
  <c r="CP12"/>
  <c r="CO12"/>
  <c r="CO52" s="1"/>
  <c r="BZ12"/>
  <c r="AW12"/>
  <c r="AW52" s="1"/>
  <c r="AV12"/>
  <c r="AS12"/>
  <c r="AS52" s="1"/>
  <c r="AO12"/>
  <c r="AO52" s="1"/>
  <c r="AG12"/>
  <c r="AD12"/>
  <c r="AA12"/>
  <c r="X12"/>
  <c r="U12"/>
  <c r="Q12"/>
  <c r="P12"/>
  <c r="P52" s="1"/>
  <c r="N12"/>
  <c r="N52" s="1"/>
  <c r="M12"/>
  <c r="M52" s="1"/>
  <c r="R40" l="1"/>
  <c r="F40"/>
  <c r="I40" s="1"/>
  <c r="D8" i="4"/>
  <c r="Q52" i="3"/>
  <c r="AV52"/>
  <c r="BZ52"/>
  <c r="CP52"/>
  <c r="F15"/>
  <c r="I15" s="1"/>
  <c r="F18"/>
  <c r="I18" s="1"/>
  <c r="F22"/>
  <c r="I22" s="1"/>
  <c r="F23"/>
  <c r="I23" s="1"/>
  <c r="O50"/>
  <c r="F45"/>
  <c r="I45" s="1"/>
  <c r="F13"/>
  <c r="I13" s="1"/>
  <c r="F16"/>
  <c r="I16" s="1"/>
  <c r="F17"/>
  <c r="I17" s="1"/>
  <c r="O18"/>
  <c r="AX18"/>
  <c r="F21"/>
  <c r="I21" s="1"/>
  <c r="O22"/>
  <c r="AX22"/>
  <c r="R35"/>
  <c r="F35"/>
  <c r="I35" s="1"/>
  <c r="R36"/>
  <c r="F36"/>
  <c r="I36" s="1"/>
  <c r="F28"/>
  <c r="I28" s="1"/>
  <c r="O29"/>
  <c r="AX29"/>
  <c r="O39"/>
  <c r="AX39"/>
  <c r="O13"/>
  <c r="F14"/>
  <c r="I14" s="1"/>
  <c r="O15"/>
  <c r="O19"/>
  <c r="AX19"/>
  <c r="O20"/>
  <c r="AX20"/>
  <c r="O23"/>
  <c r="AX23"/>
  <c r="O25"/>
  <c r="F26"/>
  <c r="I26" s="1"/>
  <c r="AG52"/>
  <c r="AX32"/>
  <c r="O34"/>
  <c r="O37"/>
  <c r="AX37"/>
  <c r="R43"/>
  <c r="F43"/>
  <c r="I43" s="1"/>
  <c r="O44"/>
  <c r="AX44"/>
  <c r="O46"/>
  <c r="AX46"/>
  <c r="O47"/>
  <c r="AX47"/>
  <c r="R48"/>
  <c r="F49"/>
  <c r="O51"/>
  <c r="AX51"/>
  <c r="R14"/>
  <c r="D10" i="4"/>
  <c r="E10" s="1"/>
  <c r="R16" i="3"/>
  <c r="C12" i="4"/>
  <c r="R17" i="3"/>
  <c r="D13" i="4"/>
  <c r="E13" s="1"/>
  <c r="R21" i="3"/>
  <c r="C17" i="4"/>
  <c r="R26" i="3"/>
  <c r="D22" i="4"/>
  <c r="E22" s="1"/>
  <c r="R27" i="3"/>
  <c r="D23" i="4"/>
  <c r="E23" s="1"/>
  <c r="R28" i="3"/>
  <c r="C24" i="4"/>
  <c r="R30" i="3"/>
  <c r="C26" i="4"/>
  <c r="C8"/>
  <c r="E8" s="1"/>
  <c r="R13" i="3"/>
  <c r="C9" i="4"/>
  <c r="E9" s="1"/>
  <c r="R15" i="3"/>
  <c r="C11" i="4"/>
  <c r="E11" s="1"/>
  <c r="R18" i="3"/>
  <c r="C14" i="4"/>
  <c r="E14" s="1"/>
  <c r="R19" i="3"/>
  <c r="D15" i="4"/>
  <c r="E15" s="1"/>
  <c r="R20" i="3"/>
  <c r="D16" i="4"/>
  <c r="E16" s="1"/>
  <c r="R22" i="3"/>
  <c r="C18" i="4"/>
  <c r="E18" s="1"/>
  <c r="R23" i="3"/>
  <c r="D19" i="4"/>
  <c r="E19" s="1"/>
  <c r="R24" i="3"/>
  <c r="D20" i="4"/>
  <c r="E20" s="1"/>
  <c r="R25" i="3"/>
  <c r="D21" i="4"/>
  <c r="E21" s="1"/>
  <c r="R29" i="3"/>
  <c r="C25" i="4"/>
  <c r="E25" s="1"/>
  <c r="F12" i="3"/>
  <c r="O14"/>
  <c r="AX14"/>
  <c r="O16"/>
  <c r="E12" i="4"/>
  <c r="AX16" i="3"/>
  <c r="O17"/>
  <c r="AX17"/>
  <c r="F20"/>
  <c r="I20" s="1"/>
  <c r="O21"/>
  <c r="E17" i="4"/>
  <c r="AX21" i="3"/>
  <c r="AX25"/>
  <c r="O26"/>
  <c r="AX26"/>
  <c r="O27"/>
  <c r="F27"/>
  <c r="I27" s="1"/>
  <c r="O28"/>
  <c r="E24" i="4"/>
  <c r="AX28" i="3"/>
  <c r="O30"/>
  <c r="E26" i="4"/>
  <c r="AX30" i="3"/>
  <c r="U52"/>
  <c r="X52"/>
  <c r="AA52"/>
  <c r="R31"/>
  <c r="I32"/>
  <c r="R33"/>
  <c r="R34"/>
  <c r="O35"/>
  <c r="AX35"/>
  <c r="O36"/>
  <c r="AX36"/>
  <c r="R37"/>
  <c r="O38"/>
  <c r="AX38"/>
  <c r="R39"/>
  <c r="O40"/>
  <c r="AX40"/>
  <c r="R41"/>
  <c r="O42"/>
  <c r="AX42"/>
  <c r="O43"/>
  <c r="AX43"/>
  <c r="R44"/>
  <c r="O45"/>
  <c r="R45"/>
  <c r="AX45"/>
  <c r="R46"/>
  <c r="R47"/>
  <c r="F47"/>
  <c r="I47" s="1"/>
  <c r="O48"/>
  <c r="AX48"/>
  <c r="R50"/>
  <c r="AX50"/>
  <c r="R51"/>
  <c r="R42"/>
  <c r="O52"/>
  <c r="R12"/>
  <c r="AX12"/>
  <c r="CA12"/>
  <c r="CA14"/>
  <c r="CA15"/>
  <c r="CA16"/>
  <c r="R52"/>
  <c r="O12"/>
  <c r="CA13"/>
  <c r="CA18"/>
  <c r="CA19"/>
  <c r="CA22"/>
  <c r="CA23"/>
  <c r="CA24"/>
  <c r="CA27"/>
  <c r="CA28"/>
  <c r="CA29"/>
  <c r="CA30"/>
  <c r="R32"/>
  <c r="CA36"/>
  <c r="CA37"/>
  <c r="CA38"/>
  <c r="CA39"/>
  <c r="CA40"/>
  <c r="CA43"/>
  <c r="CA44"/>
  <c r="CA45"/>
  <c r="CA46"/>
  <c r="I49"/>
  <c r="O49"/>
  <c r="AX49"/>
  <c r="CA49"/>
  <c r="CA51"/>
  <c r="AD52"/>
  <c r="CA17"/>
  <c r="CA20"/>
  <c r="CA21"/>
  <c r="CA25"/>
  <c r="CA26"/>
  <c r="CA31"/>
  <c r="O32"/>
  <c r="CA32"/>
  <c r="CA33"/>
  <c r="CA34"/>
  <c r="CA35"/>
  <c r="CA41"/>
  <c r="CA42"/>
  <c r="CA47"/>
  <c r="CA48"/>
  <c r="R49"/>
  <c r="CA50"/>
  <c r="CA52" l="1"/>
  <c r="I12"/>
  <c r="F52"/>
  <c r="I52"/>
  <c r="G48"/>
  <c r="G35"/>
  <c r="G33"/>
  <c r="G31"/>
  <c r="G25"/>
  <c r="G20"/>
  <c r="G46"/>
  <c r="G44"/>
  <c r="G40"/>
  <c r="G38"/>
  <c r="G36"/>
  <c r="G30"/>
  <c r="G28"/>
  <c r="G24"/>
  <c r="G22"/>
  <c r="G18"/>
  <c r="G15"/>
  <c r="G50"/>
  <c r="G42"/>
  <c r="G47"/>
  <c r="G41"/>
  <c r="G34"/>
  <c r="G26"/>
  <c r="G21"/>
  <c r="G17"/>
  <c r="G51"/>
  <c r="G45"/>
  <c r="G43"/>
  <c r="G39"/>
  <c r="G37"/>
  <c r="G29"/>
  <c r="G27"/>
  <c r="G23"/>
  <c r="G19"/>
  <c r="G13"/>
  <c r="G16"/>
  <c r="G14"/>
  <c r="C48" i="4"/>
  <c r="D48"/>
  <c r="J50" i="3"/>
  <c r="H50"/>
  <c r="J48"/>
  <c r="H48"/>
  <c r="J42"/>
  <c r="H42"/>
  <c r="J35"/>
  <c r="H35"/>
  <c r="J33"/>
  <c r="H33"/>
  <c r="G32"/>
  <c r="J31"/>
  <c r="H31"/>
  <c r="J26"/>
  <c r="H26"/>
  <c r="J21"/>
  <c r="H21"/>
  <c r="J17"/>
  <c r="H17"/>
  <c r="J51"/>
  <c r="H51"/>
  <c r="G49"/>
  <c r="J45"/>
  <c r="H45"/>
  <c r="J43"/>
  <c r="H43"/>
  <c r="J39"/>
  <c r="H39"/>
  <c r="J37"/>
  <c r="H37"/>
  <c r="J30"/>
  <c r="H30"/>
  <c r="J28"/>
  <c r="H28"/>
  <c r="J24"/>
  <c r="H24"/>
  <c r="J22"/>
  <c r="H22"/>
  <c r="J18"/>
  <c r="H18"/>
  <c r="J13"/>
  <c r="H13"/>
  <c r="J16"/>
  <c r="H16"/>
  <c r="J14"/>
  <c r="H14"/>
  <c r="G12"/>
  <c r="AX52"/>
  <c r="J47"/>
  <c r="H47"/>
  <c r="J41"/>
  <c r="H41"/>
  <c r="J34"/>
  <c r="H34"/>
  <c r="J25"/>
  <c r="H25"/>
  <c r="J20"/>
  <c r="H20"/>
  <c r="J46"/>
  <c r="H46"/>
  <c r="J44"/>
  <c r="H44"/>
  <c r="J40"/>
  <c r="H40"/>
  <c r="J38"/>
  <c r="H38"/>
  <c r="J36"/>
  <c r="H36"/>
  <c r="J29"/>
  <c r="H29"/>
  <c r="J27"/>
  <c r="H27"/>
  <c r="J23"/>
  <c r="H23"/>
  <c r="J19"/>
  <c r="H19"/>
  <c r="J15"/>
  <c r="H15"/>
  <c r="G52" l="1"/>
  <c r="E48" i="4"/>
  <c r="J12" i="3"/>
  <c r="H12"/>
  <c r="J49"/>
  <c r="H49"/>
  <c r="J32"/>
  <c r="H32"/>
  <c r="H52" l="1"/>
  <c r="J52"/>
</calcChain>
</file>

<file path=xl/sharedStrings.xml><?xml version="1.0" encoding="utf-8"?>
<sst xmlns="http://schemas.openxmlformats.org/spreadsheetml/2006/main" count="253" uniqueCount="130">
  <si>
    <t>Հ/Հ</t>
  </si>
  <si>
    <t>Անվանումը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</si>
  <si>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</si>
  <si>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</si>
  <si>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</si>
  <si>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</si>
  <si>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</si>
  <si>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</si>
  <si>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</si>
  <si>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</si>
  <si>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</si>
  <si>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</si>
  <si>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</si>
  <si>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</si>
  <si>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</si>
  <si>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</si>
  <si>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</si>
  <si>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</si>
  <si>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</si>
  <si>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</si>
  <si>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</si>
  <si>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</si>
  <si>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</si>
  <si>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</si>
  <si>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</si>
  <si>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</si>
  <si>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</si>
  <si>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</si>
  <si>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</si>
  <si>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</si>
  <si>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</si>
  <si>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</si>
  <si>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</si>
  <si>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</si>
  <si>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</si>
  <si>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</si>
  <si>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</si>
  <si>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</si>
  <si>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</si>
  <si>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</si>
  <si>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</si>
  <si>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Կողբ</t>
  </si>
  <si>
    <t>հազար դրամ</t>
  </si>
  <si>
    <t>ԸՆԴԱՄԵՆԸ</t>
  </si>
  <si>
    <t>Ընդամենը</t>
  </si>
  <si>
    <t>Հ Ա Շ Վ Ե Տ Վ ՈՒ Թ Յ ՈՒ Ն</t>
  </si>
  <si>
    <t>ՀՀ ՏԱՎՈՒՇԻ ՄԱՐԶԻ ՀԱՄԱՅՆՔՆԵՐԻ ԲՅՈՒՋԵՏԱՅԻՆ ԵԿԱՄՈՒՏՆԵՐԻ ՎԵՐԱԲԵՐՅԱԼ</t>
  </si>
  <si>
    <t>2016 Թ  ՏԱՐԵԿԱՆ</t>
  </si>
  <si>
    <t>Գանձապետարանի համարակալում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</si>
  <si>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</si>
  <si>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</si>
  <si>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</si>
  <si>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</si>
  <si>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</si>
  <si>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</si>
  <si>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Վ Ա Ր Չ Ա ԿԱ Ն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</si>
  <si>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</si>
  <si>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</si>
  <si>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</si>
  <si>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</si>
  <si>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</si>
  <si>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</si>
  <si>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</si>
  <si>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</si>
  <si>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</si>
  <si>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</si>
  <si>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</si>
  <si>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</si>
  <si>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</si>
  <si>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</si>
  <si>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</si>
  <si>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</si>
  <si>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</si>
  <si>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</si>
  <si>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</si>
  <si>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</si>
  <si>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</si>
  <si>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</si>
  <si>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</si>
  <si>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</si>
  <si>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</si>
  <si>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</si>
  <si>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</si>
  <si>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</si>
  <si>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պետ.և համայնքի սեփ.պատկանող հողամասերի կառուցապ. իրավունքի դիմաց գանձվող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</si>
  <si>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</si>
  <si>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</si>
  <si>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</si>
  <si>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</si>
  <si>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2016թ. Տարեկան</t>
  </si>
  <si>
    <t>փաստ.</t>
  </si>
  <si>
    <t>կատ. %-ը</t>
  </si>
  <si>
    <t>ծրագիր տարեկան</t>
  </si>
  <si>
    <t xml:space="preserve">փաստ </t>
  </si>
  <si>
    <t>Հաշվետու ժամանակաշրջան</t>
  </si>
  <si>
    <t>Տեղեկատվություն գույքահարկի և հողի հարկի ապառքների վերաբերյալ</t>
  </si>
  <si>
    <t>2017 թ. հունվարի 1-ի դրությամբ</t>
  </si>
  <si>
    <t>Ընդամենը գույքահարկ 
/բյուջ տող 1111 + 1120/</t>
  </si>
  <si>
    <t>Ընդամենը գույքահարկի ապառքը 01.01.2016թ. դրությամբ</t>
  </si>
  <si>
    <t>Ընդամենը տույժերի և տուգանքների գումարները</t>
  </si>
  <si>
    <t>2016թ. բյուջեում ներառված գույքահարկի ապառքի գումարը</t>
  </si>
  <si>
    <t xml:space="preserve">Գանձված  գույքահարկի ապառքի գումարը  </t>
  </si>
  <si>
    <t>Ընդամենը հողի հարկի ապառքը 01.01.2016թ. դրությամբ</t>
  </si>
  <si>
    <t>2016թ. բյուջեում ներառված հողի հարկի ապառքի գումարը</t>
  </si>
  <si>
    <t xml:space="preserve">Գանձված  հողի հարկի  ապառքի գումարը  </t>
  </si>
  <si>
    <t>20165թ. Տարեկան</t>
  </si>
  <si>
    <t>ք. Իջևան</t>
  </si>
  <si>
    <t>7129.6</t>
  </si>
  <si>
    <t>2271.9</t>
  </si>
  <si>
    <t>500</t>
  </si>
  <si>
    <t>270</t>
  </si>
  <si>
    <t>19838.8</t>
  </si>
  <si>
    <t>11261.8</t>
  </si>
  <si>
    <t>1300</t>
  </si>
  <si>
    <t>225</t>
  </si>
  <si>
    <t>Ն.Ծաղկավան  (Իջևան)</t>
  </si>
  <si>
    <t>ք. Դիլիջան</t>
  </si>
  <si>
    <t>ք. Բերդ</t>
  </si>
  <si>
    <t>-</t>
  </si>
  <si>
    <t>Վ.Ծաղկավան (Տավուշ)</t>
  </si>
  <si>
    <t>ք. Նոյեմբերյան</t>
  </si>
  <si>
    <t>ք. Այրում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</si>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</sst>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10"/>
      <color theme="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3" fillId="0" borderId="0" xfId="0" applyFont="1" applyProtection="1"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Protection="1"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Protection="1">
      <protection locked="0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0" borderId="2" xfId="0" applyFont="1" applyBorder="1" applyAlignment="1" applyProtection="1">
      <alignment horizontal="left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1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7" borderId="2" xfId="0" applyNumberFormat="1" applyFont="1" applyFill="1" applyBorder="1" applyAlignment="1" applyProtection="1">
      <alignment horizontal="center" vertical="center" wrapText="1"/>
    </xf>
    <xf numFmtId="165" fontId="3" fillId="4" borderId="2" xfId="0" applyNumberFormat="1" applyFont="1" applyFill="1" applyBorder="1" applyAlignment="1" applyProtection="1">
      <alignment horizontal="center" vertical="center" wrapText="1"/>
    </xf>
    <xf numFmtId="165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12" borderId="2" xfId="0" applyNumberFormat="1" applyFont="1" applyFill="1" applyBorder="1" applyAlignment="1">
      <alignment horizontal="center" vertical="center" wrapText="1"/>
    </xf>
    <xf numFmtId="165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12" borderId="2" xfId="0" applyNumberFormat="1" applyFont="1" applyFill="1" applyBorder="1" applyAlignment="1" applyProtection="1">
      <alignment horizontal="center" vertical="center"/>
      <protection locked="0"/>
    </xf>
    <xf numFmtId="165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5" fontId="3" fillId="1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8" borderId="2" xfId="0" applyNumberFormat="1" applyFont="1" applyFill="1" applyBorder="1" applyAlignment="1" applyProtection="1">
      <alignment horizontal="center" vertical="center"/>
      <protection locked="0"/>
    </xf>
    <xf numFmtId="165" fontId="3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165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8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9" borderId="2" xfId="0" applyNumberFormat="1" applyFont="1" applyFill="1" applyBorder="1" applyAlignment="1" applyProtection="1">
      <alignment horizontal="center" vertical="center"/>
    </xf>
    <xf numFmtId="165" fontId="3" fillId="9" borderId="2" xfId="0" applyNumberFormat="1" applyFont="1" applyFill="1" applyBorder="1" applyAlignment="1" applyProtection="1">
      <alignment horizontal="center" vertical="center" wrapText="1"/>
    </xf>
    <xf numFmtId="165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4" fontId="3" fillId="10" borderId="15" xfId="0" applyNumberFormat="1" applyFont="1" applyFill="1" applyBorder="1" applyAlignment="1" applyProtection="1">
      <alignment horizontal="center" vertical="center" wrapText="1"/>
    </xf>
    <xf numFmtId="0" fontId="3" fillId="10" borderId="15" xfId="0" applyNumberFormat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3" fillId="9" borderId="6" xfId="0" applyFont="1" applyFill="1" applyBorder="1" applyAlignment="1" applyProtection="1">
      <alignment horizontal="left" vertical="center"/>
    </xf>
    <xf numFmtId="0" fontId="3" fillId="9" borderId="7" xfId="0" applyFont="1" applyFill="1" applyBorder="1" applyAlignment="1" applyProtection="1">
      <alignment horizontal="left" vertical="center"/>
    </xf>
    <xf numFmtId="0" fontId="3" fillId="9" borderId="8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6" borderId="6" xfId="0" applyNumberFormat="1" applyFont="1" applyFill="1" applyBorder="1" applyAlignment="1" applyProtection="1">
      <alignment horizontal="center" vertical="center" wrapText="1"/>
    </xf>
    <xf numFmtId="0" fontId="4" fillId="6" borderId="7" xfId="0" applyNumberFormat="1" applyFont="1" applyFill="1" applyBorder="1" applyAlignment="1" applyProtection="1">
      <alignment horizontal="center" vertical="center" wrapText="1"/>
    </xf>
    <xf numFmtId="0" fontId="4" fillId="6" borderId="8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3" borderId="9" xfId="0" applyNumberFormat="1" applyFont="1" applyFill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 wrapText="1"/>
    </xf>
    <xf numFmtId="4" fontId="4" fillId="3" borderId="14" xfId="0" applyNumberFormat="1" applyFont="1" applyFill="1" applyBorder="1" applyAlignment="1" applyProtection="1">
      <alignment horizontal="center" vertical="center" wrapText="1"/>
    </xf>
    <xf numFmtId="4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10" borderId="3" xfId="0" applyNumberFormat="1" applyFont="1" applyFill="1" applyBorder="1" applyAlignment="1" applyProtection="1">
      <alignment horizontal="center" vertical="center" wrapText="1"/>
    </xf>
    <xf numFmtId="0" fontId="4" fillId="10" borderId="5" xfId="0" applyNumberFormat="1" applyFont="1" applyFill="1" applyBorder="1" applyAlignment="1" applyProtection="1">
      <alignment horizontal="center" vertical="center" wrapText="1"/>
    </xf>
    <xf numFmtId="0" fontId="4" fillId="10" borderId="9" xfId="0" applyNumberFormat="1" applyFont="1" applyFill="1" applyBorder="1" applyAlignment="1" applyProtection="1">
      <alignment horizontal="center" vertical="center" wrapText="1"/>
    </xf>
    <xf numFmtId="0" fontId="4" fillId="10" borderId="10" xfId="0" applyNumberFormat="1" applyFont="1" applyFill="1" applyBorder="1" applyAlignment="1" applyProtection="1">
      <alignment horizontal="center" vertical="center" wrapText="1"/>
    </xf>
    <xf numFmtId="0" fontId="4" fillId="10" borderId="11" xfId="0" applyNumberFormat="1" applyFont="1" applyFill="1" applyBorder="1" applyAlignment="1" applyProtection="1">
      <alignment horizontal="center" vertical="center" wrapText="1"/>
    </xf>
    <xf numFmtId="0" fontId="4" fillId="10" borderId="12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11" xfId="0" applyNumberFormat="1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" fontId="3" fillId="6" borderId="6" xfId="0" applyNumberFormat="1" applyFont="1" applyFill="1" applyBorder="1" applyAlignment="1" applyProtection="1">
      <alignment horizontal="center" vertical="center" wrapText="1"/>
    </xf>
    <xf numFmtId="4" fontId="3" fillId="6" borderId="8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/>
      <protection locked="0"/>
    </xf>
    <xf numFmtId="4" fontId="3" fillId="6" borderId="15" xfId="0" applyNumberFormat="1" applyFont="1" applyFill="1" applyBorder="1" applyAlignment="1" applyProtection="1">
      <alignment horizontal="center" vertical="center" wrapText="1"/>
    </xf>
    <xf numFmtId="4" fontId="3" fillId="6" borderId="16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9" xfId="0" applyNumberFormat="1" applyFont="1" applyFill="1" applyBorder="1" applyAlignment="1" applyProtection="1">
      <alignment horizontal="center" vertical="center" wrapText="1"/>
    </xf>
    <xf numFmtId="4" fontId="3" fillId="3" borderId="10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11" borderId="6" xfId="0" applyNumberFormat="1" applyFont="1" applyFill="1" applyBorder="1" applyAlignment="1" applyProtection="1">
      <alignment horizontal="center" vertical="center" wrapText="1"/>
    </xf>
    <xf numFmtId="4" fontId="3" fillId="11" borderId="7" xfId="0" applyNumberFormat="1" applyFont="1" applyFill="1" applyBorder="1" applyAlignment="1" applyProtection="1">
      <alignment horizontal="center" vertical="center" wrapText="1"/>
    </xf>
    <xf numFmtId="4" fontId="3" fillId="11" borderId="8" xfId="0" applyNumberFormat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textRotation="90" wrapText="1"/>
    </xf>
    <xf numFmtId="0" fontId="3" fillId="2" borderId="16" xfId="0" applyFont="1" applyFill="1" applyBorder="1" applyAlignment="1" applyProtection="1">
      <alignment horizontal="left" vertical="center" textRotation="90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textRotation="90" wrapText="1"/>
    </xf>
    <xf numFmtId="0" fontId="3" fillId="0" borderId="16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00"/>
  <sheetViews>
    <sheetView tabSelected="1" workbookViewId="0">
      <selection activeCell="CL19" sqref="CL19"/>
    </sheetView>
  </sheetViews>
  <sheetFormatPr defaultColWidth="10.28515625" defaultRowHeight="14.25" customHeight="1"/>
  <cols>
    <col min="1" max="1" width="4.7109375" style="10" customWidth="1"/>
    <col min="2" max="2" width="10.28515625" style="10" hidden="1" customWidth="1"/>
    <col min="3" max="3" width="16.7109375" style="10" customWidth="1"/>
    <col min="4" max="5" width="10.28515625" style="1"/>
    <col min="6" max="6" width="12.140625" style="1" customWidth="1"/>
    <col min="7" max="7" width="10.28515625" style="1"/>
    <col min="8" max="8" width="8.140625" style="1" customWidth="1"/>
    <col min="9" max="12" width="10.28515625" style="1" hidden="1" customWidth="1"/>
    <col min="13" max="19" width="10.28515625" style="1"/>
    <col min="20" max="20" width="10.28515625" style="5"/>
    <col min="21" max="39" width="10.28515625" style="1"/>
    <col min="40" max="40" width="10.28515625" style="5"/>
    <col min="41" max="77" width="10.28515625" style="1"/>
    <col min="78" max="78" width="12.7109375" style="1" customWidth="1"/>
    <col min="79" max="79" width="14.42578125" style="1" customWidth="1"/>
    <col min="80" max="16384" width="10.28515625" style="1"/>
  </cols>
  <sheetData>
    <row r="1" spans="1:94" ht="4.5" customHeight="1"/>
    <row r="2" spans="1:94" ht="13.5" hidden="1">
      <c r="AR2" s="11"/>
      <c r="AS2" s="11"/>
      <c r="AT2" s="11"/>
    </row>
    <row r="3" spans="1:94">
      <c r="A3" s="12"/>
      <c r="B3" s="12"/>
      <c r="D3" s="172" t="s">
        <v>45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3"/>
      <c r="X3" s="13"/>
      <c r="Z3" s="13"/>
      <c r="AA3" s="13"/>
      <c r="AC3" s="13"/>
      <c r="AD3" s="13"/>
      <c r="AF3" s="13"/>
      <c r="AG3" s="13"/>
      <c r="AH3" s="13"/>
      <c r="AI3" s="13"/>
      <c r="AJ3" s="13"/>
      <c r="AK3" s="14"/>
      <c r="AL3" s="14"/>
      <c r="AM3" s="14"/>
      <c r="AO3" s="14"/>
      <c r="AQ3" s="14"/>
      <c r="AR3" s="15"/>
      <c r="AS3" s="15"/>
      <c r="AT3" s="15"/>
      <c r="AU3" s="14"/>
      <c r="AV3" s="14"/>
      <c r="AW3" s="14"/>
      <c r="AX3" s="14"/>
      <c r="AZ3" s="14"/>
      <c r="BA3" s="14"/>
      <c r="BB3" s="14"/>
      <c r="BD3" s="14"/>
      <c r="BF3" s="14"/>
      <c r="BG3" s="14"/>
      <c r="BH3" s="14"/>
      <c r="BJ3" s="14"/>
      <c r="BK3" s="14"/>
      <c r="BL3" s="14"/>
      <c r="BN3" s="14"/>
      <c r="BO3" s="14"/>
      <c r="BP3" s="14"/>
      <c r="BR3" s="14"/>
      <c r="BT3" s="14"/>
      <c r="BU3" s="14"/>
      <c r="BV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M3" s="14"/>
      <c r="CN3" s="14"/>
    </row>
    <row r="4" spans="1:94">
      <c r="A4" s="12"/>
      <c r="B4" s="12"/>
      <c r="C4" s="12"/>
      <c r="D4" s="172" t="s">
        <v>46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6"/>
      <c r="X4" s="16"/>
      <c r="Z4" s="16"/>
      <c r="AA4" s="16"/>
      <c r="AC4" s="13"/>
      <c r="AD4" s="13"/>
      <c r="AF4" s="13"/>
      <c r="AG4" s="13"/>
      <c r="AH4" s="13"/>
      <c r="AI4" s="13"/>
      <c r="AJ4" s="13"/>
      <c r="AK4" s="14"/>
      <c r="AL4" s="14"/>
      <c r="AM4" s="14"/>
      <c r="AO4" s="14"/>
      <c r="AQ4" s="14"/>
      <c r="AR4" s="14"/>
      <c r="AS4" s="14"/>
      <c r="AT4" s="14"/>
      <c r="AU4" s="14"/>
      <c r="AV4" s="14"/>
      <c r="AW4" s="14"/>
      <c r="AX4" s="14"/>
      <c r="AZ4" s="14"/>
      <c r="BA4" s="14"/>
      <c r="BB4" s="14"/>
      <c r="BD4" s="14"/>
      <c r="BF4" s="14"/>
      <c r="BG4" s="14"/>
      <c r="BH4" s="14"/>
      <c r="BJ4" s="14"/>
      <c r="BK4" s="14"/>
      <c r="BL4" s="14"/>
      <c r="BN4" s="14"/>
      <c r="BO4" s="14"/>
      <c r="BP4" s="14"/>
      <c r="BR4" s="14"/>
      <c r="BT4" s="14"/>
      <c r="BU4" s="14"/>
      <c r="BV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M4" s="14"/>
      <c r="CN4" s="14"/>
    </row>
    <row r="5" spans="1:94">
      <c r="A5" s="12"/>
      <c r="B5" s="12"/>
      <c r="C5" s="12"/>
      <c r="D5" s="172" t="s">
        <v>47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6"/>
      <c r="X5" s="16"/>
      <c r="Z5" s="16"/>
      <c r="AA5" s="16"/>
      <c r="AC5" s="13"/>
      <c r="AD5" s="13"/>
      <c r="AF5" s="13"/>
      <c r="AG5" s="13"/>
      <c r="AH5" s="13"/>
      <c r="AI5" s="13"/>
      <c r="AJ5" s="13"/>
      <c r="AK5" s="14"/>
      <c r="AL5" s="14"/>
      <c r="AM5" s="14"/>
      <c r="AO5" s="14"/>
      <c r="AQ5" s="14"/>
      <c r="AR5" s="14"/>
      <c r="AS5" s="14"/>
      <c r="AT5" s="14"/>
      <c r="AU5" s="14"/>
      <c r="AV5" s="14"/>
      <c r="AW5" s="14"/>
      <c r="AX5" s="14"/>
      <c r="AZ5" s="14"/>
      <c r="BA5" s="14"/>
      <c r="BB5" s="14"/>
      <c r="BD5" s="14"/>
      <c r="BF5" s="14"/>
      <c r="BG5" s="14"/>
      <c r="BH5" s="14"/>
      <c r="BJ5" s="14"/>
      <c r="BK5" s="14"/>
      <c r="BL5" s="14"/>
      <c r="BN5" s="14"/>
      <c r="BO5" s="14"/>
      <c r="BP5" s="14"/>
      <c r="BR5" s="14"/>
      <c r="BT5" s="14"/>
      <c r="BU5" s="14"/>
      <c r="BV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M5" s="14"/>
      <c r="CN5" s="14"/>
    </row>
    <row r="6" spans="1:94">
      <c r="C6" s="17"/>
      <c r="Q6" s="18"/>
      <c r="T6" s="144"/>
      <c r="U6" s="144"/>
      <c r="W6" s="144" t="s">
        <v>42</v>
      </c>
      <c r="X6" s="144"/>
      <c r="Z6" s="16"/>
      <c r="AA6" s="16"/>
      <c r="AC6" s="13"/>
      <c r="AD6" s="13"/>
      <c r="AF6" s="13"/>
      <c r="AG6" s="13"/>
      <c r="AH6" s="13"/>
      <c r="AI6" s="13"/>
      <c r="AJ6" s="13"/>
      <c r="AK6" s="14"/>
      <c r="AL6" s="14"/>
      <c r="AM6" s="14"/>
      <c r="AO6" s="14"/>
      <c r="AQ6" s="14"/>
      <c r="AR6" s="14"/>
      <c r="AS6" s="14"/>
      <c r="AT6" s="14"/>
      <c r="AU6" s="14"/>
      <c r="AV6" s="14"/>
      <c r="AW6" s="14"/>
      <c r="AX6" s="14"/>
      <c r="AZ6" s="14"/>
      <c r="BA6" s="14"/>
      <c r="BB6" s="14"/>
      <c r="BD6" s="14"/>
      <c r="BF6" s="14"/>
      <c r="BG6" s="14"/>
      <c r="BH6" s="14"/>
      <c r="BJ6" s="14"/>
      <c r="BK6" s="14"/>
      <c r="BL6" s="14"/>
      <c r="BN6" s="14"/>
      <c r="BO6" s="14"/>
      <c r="BP6" s="14"/>
      <c r="BR6" s="14"/>
      <c r="BT6" s="14"/>
      <c r="BU6" s="14"/>
      <c r="BV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M6" s="14"/>
      <c r="CN6" s="14"/>
    </row>
    <row r="7" spans="1:94" s="20" customFormat="1" ht="13.5">
      <c r="A7" s="122" t="s">
        <v>0</v>
      </c>
      <c r="B7" s="165" t="s">
        <v>48</v>
      </c>
      <c r="C7" s="167" t="s">
        <v>1</v>
      </c>
      <c r="D7" s="169" t="s">
        <v>49</v>
      </c>
      <c r="E7" s="169" t="s">
        <v>50</v>
      </c>
      <c r="F7" s="98" t="s">
        <v>51</v>
      </c>
      <c r="G7" s="99"/>
      <c r="H7" s="100"/>
      <c r="I7" s="107" t="s">
        <v>52</v>
      </c>
      <c r="J7" s="108"/>
      <c r="K7" s="113" t="s">
        <v>53</v>
      </c>
      <c r="L7" s="114"/>
      <c r="M7" s="107" t="s">
        <v>54</v>
      </c>
      <c r="N7" s="119"/>
      <c r="O7" s="108"/>
      <c r="P7" s="162" t="s">
        <v>55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4"/>
      <c r="BY7" s="145" t="s">
        <v>56</v>
      </c>
      <c r="BZ7" s="156" t="s">
        <v>57</v>
      </c>
      <c r="CA7" s="157"/>
      <c r="CB7" s="162" t="s">
        <v>58</v>
      </c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4"/>
      <c r="CN7" s="145" t="s">
        <v>56</v>
      </c>
      <c r="CO7" s="147" t="s">
        <v>59</v>
      </c>
      <c r="CP7" s="148"/>
    </row>
    <row r="8" spans="1:94" s="20" customFormat="1">
      <c r="A8" s="123"/>
      <c r="B8" s="166"/>
      <c r="C8" s="168"/>
      <c r="D8" s="170"/>
      <c r="E8" s="170"/>
      <c r="F8" s="101"/>
      <c r="G8" s="102"/>
      <c r="H8" s="103"/>
      <c r="I8" s="109"/>
      <c r="J8" s="110"/>
      <c r="K8" s="115"/>
      <c r="L8" s="116"/>
      <c r="M8" s="109"/>
      <c r="N8" s="120"/>
      <c r="O8" s="110"/>
      <c r="P8" s="153" t="s">
        <v>60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5"/>
      <c r="AK8" s="137" t="s">
        <v>61</v>
      </c>
      <c r="AL8" s="139"/>
      <c r="AM8" s="139"/>
      <c r="AN8" s="139"/>
      <c r="AO8" s="139"/>
      <c r="AP8" s="139"/>
      <c r="AQ8" s="139"/>
      <c r="AR8" s="139"/>
      <c r="AS8" s="138"/>
      <c r="AT8" s="128" t="s">
        <v>62</v>
      </c>
      <c r="AU8" s="129"/>
      <c r="AV8" s="137" t="s">
        <v>63</v>
      </c>
      <c r="AW8" s="139"/>
      <c r="AX8" s="139"/>
      <c r="AY8" s="139"/>
      <c r="AZ8" s="139"/>
      <c r="BA8" s="139"/>
      <c r="BB8" s="139"/>
      <c r="BC8" s="139"/>
      <c r="BD8" s="139"/>
      <c r="BE8" s="139"/>
      <c r="BF8" s="138"/>
      <c r="BG8" s="90" t="s">
        <v>64</v>
      </c>
      <c r="BH8" s="140"/>
      <c r="BI8" s="140"/>
      <c r="BJ8" s="140"/>
      <c r="BK8" s="140"/>
      <c r="BL8" s="91"/>
      <c r="BM8" s="137" t="s">
        <v>65</v>
      </c>
      <c r="BN8" s="139"/>
      <c r="BO8" s="139"/>
      <c r="BP8" s="139"/>
      <c r="BQ8" s="139"/>
      <c r="BR8" s="138"/>
      <c r="BS8" s="124" t="s">
        <v>66</v>
      </c>
      <c r="BT8" s="125"/>
      <c r="BU8" s="128" t="s">
        <v>67</v>
      </c>
      <c r="BV8" s="129"/>
      <c r="BW8" s="128" t="s">
        <v>68</v>
      </c>
      <c r="BX8" s="129"/>
      <c r="BY8" s="146"/>
      <c r="BZ8" s="158"/>
      <c r="CA8" s="159"/>
      <c r="CB8" s="153"/>
      <c r="CC8" s="154"/>
      <c r="CD8" s="154"/>
      <c r="CE8" s="155"/>
      <c r="CF8" s="128" t="s">
        <v>69</v>
      </c>
      <c r="CG8" s="129"/>
      <c r="CH8" s="153"/>
      <c r="CI8" s="154"/>
      <c r="CJ8" s="154"/>
      <c r="CK8" s="154"/>
      <c r="CL8" s="154"/>
      <c r="CM8" s="155"/>
      <c r="CN8" s="146"/>
      <c r="CO8" s="149"/>
      <c r="CP8" s="150"/>
    </row>
    <row r="9" spans="1:94" s="20" customFormat="1" ht="84" customHeight="1">
      <c r="A9" s="123"/>
      <c r="B9" s="166"/>
      <c r="C9" s="168"/>
      <c r="D9" s="170"/>
      <c r="E9" s="170"/>
      <c r="F9" s="104"/>
      <c r="G9" s="105"/>
      <c r="H9" s="106"/>
      <c r="I9" s="111"/>
      <c r="J9" s="112"/>
      <c r="K9" s="117"/>
      <c r="L9" s="118"/>
      <c r="M9" s="111"/>
      <c r="N9" s="121"/>
      <c r="O9" s="112"/>
      <c r="P9" s="92" t="s">
        <v>70</v>
      </c>
      <c r="Q9" s="93"/>
      <c r="R9" s="94"/>
      <c r="S9" s="95" t="s">
        <v>71</v>
      </c>
      <c r="T9" s="96"/>
      <c r="U9" s="97"/>
      <c r="V9" s="95" t="s">
        <v>72</v>
      </c>
      <c r="W9" s="96"/>
      <c r="X9" s="97"/>
      <c r="Y9" s="95" t="s">
        <v>73</v>
      </c>
      <c r="Z9" s="96"/>
      <c r="AA9" s="97"/>
      <c r="AB9" s="95" t="s">
        <v>74</v>
      </c>
      <c r="AC9" s="96"/>
      <c r="AD9" s="97"/>
      <c r="AE9" s="95" t="s">
        <v>75</v>
      </c>
      <c r="AF9" s="96"/>
      <c r="AG9" s="97"/>
      <c r="AH9" s="95" t="s">
        <v>76</v>
      </c>
      <c r="AI9" s="96"/>
      <c r="AJ9" s="97"/>
      <c r="AK9" s="134" t="s">
        <v>77</v>
      </c>
      <c r="AL9" s="135"/>
      <c r="AM9" s="136"/>
      <c r="AN9" s="134" t="s">
        <v>78</v>
      </c>
      <c r="AO9" s="136"/>
      <c r="AP9" s="137" t="s">
        <v>79</v>
      </c>
      <c r="AQ9" s="138"/>
      <c r="AR9" s="137" t="s">
        <v>80</v>
      </c>
      <c r="AS9" s="138"/>
      <c r="AT9" s="130"/>
      <c r="AU9" s="131"/>
      <c r="AV9" s="141" t="s">
        <v>81</v>
      </c>
      <c r="AW9" s="142"/>
      <c r="AX9" s="143"/>
      <c r="AY9" s="90" t="s">
        <v>82</v>
      </c>
      <c r="AZ9" s="91"/>
      <c r="BA9" s="90" t="s">
        <v>83</v>
      </c>
      <c r="BB9" s="91"/>
      <c r="BC9" s="90" t="s">
        <v>84</v>
      </c>
      <c r="BD9" s="91"/>
      <c r="BE9" s="90" t="s">
        <v>85</v>
      </c>
      <c r="BF9" s="91"/>
      <c r="BG9" s="90" t="s">
        <v>122</v>
      </c>
      <c r="BH9" s="91"/>
      <c r="BI9" s="90" t="s">
        <v>123</v>
      </c>
      <c r="BJ9" s="91"/>
      <c r="BK9" s="90" t="s">
        <v>86</v>
      </c>
      <c r="BL9" s="91"/>
      <c r="BM9" s="90" t="s">
        <v>87</v>
      </c>
      <c r="BN9" s="91"/>
      <c r="BO9" s="90" t="s">
        <v>88</v>
      </c>
      <c r="BP9" s="91"/>
      <c r="BQ9" s="90" t="s">
        <v>124</v>
      </c>
      <c r="BR9" s="91"/>
      <c r="BS9" s="126"/>
      <c r="BT9" s="127"/>
      <c r="BU9" s="130"/>
      <c r="BV9" s="131"/>
      <c r="BW9" s="130"/>
      <c r="BX9" s="131"/>
      <c r="BY9" s="146"/>
      <c r="BZ9" s="160"/>
      <c r="CA9" s="161"/>
      <c r="CB9" s="90" t="s">
        <v>125</v>
      </c>
      <c r="CC9" s="91"/>
      <c r="CD9" s="90" t="s">
        <v>126</v>
      </c>
      <c r="CE9" s="91"/>
      <c r="CF9" s="130"/>
      <c r="CG9" s="131"/>
      <c r="CH9" s="90" t="s">
        <v>127</v>
      </c>
      <c r="CI9" s="91"/>
      <c r="CJ9" s="90" t="s">
        <v>128</v>
      </c>
      <c r="CK9" s="91"/>
      <c r="CL9" s="132" t="s">
        <v>129</v>
      </c>
      <c r="CM9" s="133"/>
      <c r="CN9" s="146"/>
      <c r="CO9" s="151"/>
      <c r="CP9" s="152"/>
    </row>
    <row r="10" spans="1:94" s="20" customFormat="1" ht="25.5" customHeight="1">
      <c r="A10" s="123"/>
      <c r="B10" s="166"/>
      <c r="C10" s="168"/>
      <c r="D10" s="171"/>
      <c r="E10" s="171"/>
      <c r="F10" s="76" t="s">
        <v>89</v>
      </c>
      <c r="G10" s="77" t="s">
        <v>90</v>
      </c>
      <c r="H10" s="78" t="s">
        <v>91</v>
      </c>
      <c r="I10" s="79" t="s">
        <v>92</v>
      </c>
      <c r="J10" s="9"/>
      <c r="K10" s="80" t="s">
        <v>92</v>
      </c>
      <c r="L10" s="81" t="s">
        <v>93</v>
      </c>
      <c r="M10" s="76" t="s">
        <v>89</v>
      </c>
      <c r="N10" s="77" t="s">
        <v>90</v>
      </c>
      <c r="O10" s="78" t="s">
        <v>91</v>
      </c>
      <c r="P10" s="76" t="s">
        <v>89</v>
      </c>
      <c r="Q10" s="77" t="s">
        <v>90</v>
      </c>
      <c r="R10" s="78" t="s">
        <v>91</v>
      </c>
      <c r="S10" s="76" t="s">
        <v>89</v>
      </c>
      <c r="T10" s="77" t="s">
        <v>90</v>
      </c>
      <c r="U10" s="78" t="s">
        <v>91</v>
      </c>
      <c r="V10" s="76" t="s">
        <v>89</v>
      </c>
      <c r="W10" s="77" t="s">
        <v>90</v>
      </c>
      <c r="X10" s="78" t="s">
        <v>91</v>
      </c>
      <c r="Y10" s="76" t="s">
        <v>89</v>
      </c>
      <c r="Z10" s="77" t="s">
        <v>90</v>
      </c>
      <c r="AA10" s="78" t="s">
        <v>91</v>
      </c>
      <c r="AB10" s="76" t="s">
        <v>89</v>
      </c>
      <c r="AC10" s="77" t="s">
        <v>90</v>
      </c>
      <c r="AD10" s="78" t="s">
        <v>91</v>
      </c>
      <c r="AE10" s="76" t="s">
        <v>89</v>
      </c>
      <c r="AF10" s="77" t="s">
        <v>90</v>
      </c>
      <c r="AG10" s="78" t="s">
        <v>91</v>
      </c>
      <c r="AH10" s="76" t="s">
        <v>89</v>
      </c>
      <c r="AI10" s="90" t="s">
        <v>94</v>
      </c>
      <c r="AJ10" s="91"/>
      <c r="AK10" s="76" t="s">
        <v>89</v>
      </c>
      <c r="AL10" s="90" t="s">
        <v>94</v>
      </c>
      <c r="AM10" s="91"/>
      <c r="AN10" s="76" t="s">
        <v>89</v>
      </c>
      <c r="AO10" s="76" t="s">
        <v>90</v>
      </c>
      <c r="AP10" s="76" t="s">
        <v>89</v>
      </c>
      <c r="AQ10" s="76" t="s">
        <v>90</v>
      </c>
      <c r="AR10" s="76" t="s">
        <v>89</v>
      </c>
      <c r="AS10" s="76" t="s">
        <v>90</v>
      </c>
      <c r="AT10" s="76" t="s">
        <v>89</v>
      </c>
      <c r="AU10" s="76" t="s">
        <v>90</v>
      </c>
      <c r="AV10" s="76" t="s">
        <v>89</v>
      </c>
      <c r="AW10" s="77" t="s">
        <v>90</v>
      </c>
      <c r="AX10" s="78" t="s">
        <v>91</v>
      </c>
      <c r="AY10" s="76" t="s">
        <v>89</v>
      </c>
      <c r="AZ10" s="76" t="s">
        <v>90</v>
      </c>
      <c r="BA10" s="76" t="s">
        <v>89</v>
      </c>
      <c r="BB10" s="76" t="s">
        <v>90</v>
      </c>
      <c r="BC10" s="76" t="s">
        <v>89</v>
      </c>
      <c r="BD10" s="76" t="s">
        <v>90</v>
      </c>
      <c r="BE10" s="76" t="s">
        <v>89</v>
      </c>
      <c r="BF10" s="76" t="s">
        <v>90</v>
      </c>
      <c r="BG10" s="76" t="s">
        <v>89</v>
      </c>
      <c r="BH10" s="76" t="s">
        <v>90</v>
      </c>
      <c r="BI10" s="76" t="s">
        <v>89</v>
      </c>
      <c r="BJ10" s="76" t="s">
        <v>90</v>
      </c>
      <c r="BK10" s="76" t="s">
        <v>89</v>
      </c>
      <c r="BL10" s="76" t="s">
        <v>90</v>
      </c>
      <c r="BM10" s="76" t="s">
        <v>89</v>
      </c>
      <c r="BN10" s="76" t="s">
        <v>90</v>
      </c>
      <c r="BO10" s="76" t="s">
        <v>89</v>
      </c>
      <c r="BP10" s="76" t="s">
        <v>90</v>
      </c>
      <c r="BQ10" s="76" t="s">
        <v>89</v>
      </c>
      <c r="BR10" s="76" t="s">
        <v>90</v>
      </c>
      <c r="BS10" s="76" t="s">
        <v>89</v>
      </c>
      <c r="BT10" s="76" t="s">
        <v>90</v>
      </c>
      <c r="BU10" s="76" t="s">
        <v>89</v>
      </c>
      <c r="BV10" s="76" t="s">
        <v>90</v>
      </c>
      <c r="BW10" s="76" t="s">
        <v>89</v>
      </c>
      <c r="BX10" s="76" t="s">
        <v>90</v>
      </c>
      <c r="BY10" s="146"/>
      <c r="BZ10" s="76" t="s">
        <v>89</v>
      </c>
      <c r="CA10" s="76" t="s">
        <v>90</v>
      </c>
      <c r="CB10" s="76" t="s">
        <v>89</v>
      </c>
      <c r="CC10" s="76" t="s">
        <v>90</v>
      </c>
      <c r="CD10" s="76" t="s">
        <v>89</v>
      </c>
      <c r="CE10" s="76" t="s">
        <v>90</v>
      </c>
      <c r="CF10" s="76" t="s">
        <v>89</v>
      </c>
      <c r="CG10" s="76" t="s">
        <v>90</v>
      </c>
      <c r="CH10" s="76" t="s">
        <v>89</v>
      </c>
      <c r="CI10" s="76" t="s">
        <v>90</v>
      </c>
      <c r="CJ10" s="76" t="s">
        <v>89</v>
      </c>
      <c r="CK10" s="76" t="s">
        <v>90</v>
      </c>
      <c r="CL10" s="76" t="s">
        <v>89</v>
      </c>
      <c r="CM10" s="76" t="s">
        <v>90</v>
      </c>
      <c r="CN10" s="146"/>
      <c r="CO10" s="76" t="s">
        <v>89</v>
      </c>
      <c r="CP10" s="76" t="s">
        <v>90</v>
      </c>
    </row>
    <row r="11" spans="1:94" s="20" customFormat="1" ht="13.5">
      <c r="A11" s="19"/>
      <c r="B11" s="19"/>
      <c r="C11" s="82">
        <v>1</v>
      </c>
      <c r="D11" s="82">
        <v>2</v>
      </c>
      <c r="E11" s="82">
        <v>3</v>
      </c>
      <c r="F11" s="82">
        <v>4</v>
      </c>
      <c r="G11" s="82">
        <v>5</v>
      </c>
      <c r="H11" s="82">
        <v>6</v>
      </c>
      <c r="I11" s="82">
        <v>8</v>
      </c>
      <c r="J11" s="82">
        <v>9</v>
      </c>
      <c r="K11" s="82">
        <v>10</v>
      </c>
      <c r="L11" s="82">
        <v>11</v>
      </c>
      <c r="M11" s="82">
        <v>7</v>
      </c>
      <c r="N11" s="82">
        <v>8</v>
      </c>
      <c r="O11" s="82">
        <v>9</v>
      </c>
      <c r="P11" s="82">
        <v>10</v>
      </c>
      <c r="Q11" s="82">
        <v>11</v>
      </c>
      <c r="R11" s="82">
        <v>12</v>
      </c>
      <c r="S11" s="82">
        <v>13</v>
      </c>
      <c r="T11" s="82">
        <v>14</v>
      </c>
      <c r="U11" s="82">
        <v>15</v>
      </c>
      <c r="V11" s="82">
        <v>16</v>
      </c>
      <c r="W11" s="82">
        <v>17</v>
      </c>
      <c r="X11" s="82">
        <v>18</v>
      </c>
      <c r="Y11" s="82">
        <v>19</v>
      </c>
      <c r="Z11" s="82">
        <v>20</v>
      </c>
      <c r="AA11" s="82">
        <v>21</v>
      </c>
      <c r="AB11" s="82">
        <v>22</v>
      </c>
      <c r="AC11" s="82">
        <v>23</v>
      </c>
      <c r="AD11" s="82">
        <v>24</v>
      </c>
      <c r="AE11" s="82">
        <v>25</v>
      </c>
      <c r="AF11" s="82">
        <v>26</v>
      </c>
      <c r="AG11" s="82">
        <v>27</v>
      </c>
      <c r="AH11" s="82">
        <v>28</v>
      </c>
      <c r="AI11" s="82">
        <v>29</v>
      </c>
      <c r="AJ11" s="82">
        <v>30</v>
      </c>
      <c r="AK11" s="82">
        <v>31</v>
      </c>
      <c r="AL11" s="82">
        <v>32</v>
      </c>
      <c r="AM11" s="82">
        <v>33</v>
      </c>
      <c r="AN11" s="82">
        <v>34</v>
      </c>
      <c r="AO11" s="82">
        <v>35</v>
      </c>
      <c r="AP11" s="82">
        <v>36</v>
      </c>
      <c r="AQ11" s="82">
        <v>37</v>
      </c>
      <c r="AR11" s="82">
        <v>38</v>
      </c>
      <c r="AS11" s="82">
        <v>39</v>
      </c>
      <c r="AT11" s="82">
        <v>40</v>
      </c>
      <c r="AU11" s="82">
        <v>41</v>
      </c>
      <c r="AV11" s="82">
        <v>42</v>
      </c>
      <c r="AW11" s="82">
        <v>43</v>
      </c>
      <c r="AX11" s="82">
        <v>44</v>
      </c>
      <c r="AY11" s="82">
        <v>45</v>
      </c>
      <c r="AZ11" s="82">
        <v>46</v>
      </c>
      <c r="BA11" s="82">
        <v>47</v>
      </c>
      <c r="BB11" s="82">
        <v>48</v>
      </c>
      <c r="BC11" s="82">
        <v>49</v>
      </c>
      <c r="BD11" s="82">
        <v>50</v>
      </c>
      <c r="BE11" s="82">
        <v>51</v>
      </c>
      <c r="BF11" s="82">
        <v>52</v>
      </c>
      <c r="BG11" s="82">
        <v>53</v>
      </c>
      <c r="BH11" s="82">
        <v>54</v>
      </c>
      <c r="BI11" s="82">
        <v>55</v>
      </c>
      <c r="BJ11" s="82">
        <v>56</v>
      </c>
      <c r="BK11" s="82">
        <v>57</v>
      </c>
      <c r="BL11" s="82">
        <v>58</v>
      </c>
      <c r="BM11" s="82">
        <v>59</v>
      </c>
      <c r="BN11" s="82">
        <v>60</v>
      </c>
      <c r="BO11" s="82">
        <v>61</v>
      </c>
      <c r="BP11" s="82">
        <v>62</v>
      </c>
      <c r="BQ11" s="82">
        <v>63</v>
      </c>
      <c r="BR11" s="82">
        <v>64</v>
      </c>
      <c r="BS11" s="82">
        <v>65</v>
      </c>
      <c r="BT11" s="82">
        <v>66</v>
      </c>
      <c r="BU11" s="82">
        <v>67</v>
      </c>
      <c r="BV11" s="82">
        <v>68</v>
      </c>
      <c r="BW11" s="82">
        <v>69</v>
      </c>
      <c r="BX11" s="82">
        <v>70</v>
      </c>
      <c r="BY11" s="82">
        <v>71</v>
      </c>
      <c r="BZ11" s="82">
        <v>72</v>
      </c>
      <c r="CA11" s="82">
        <v>73</v>
      </c>
      <c r="CB11" s="82">
        <v>74</v>
      </c>
      <c r="CC11" s="82">
        <v>75</v>
      </c>
      <c r="CD11" s="82">
        <v>76</v>
      </c>
      <c r="CE11" s="82">
        <v>77</v>
      </c>
      <c r="CF11" s="82">
        <v>78</v>
      </c>
      <c r="CG11" s="82">
        <v>79</v>
      </c>
      <c r="CH11" s="82">
        <v>80</v>
      </c>
      <c r="CI11" s="82">
        <v>81</v>
      </c>
      <c r="CJ11" s="82">
        <v>82</v>
      </c>
      <c r="CK11" s="82">
        <v>83</v>
      </c>
      <c r="CL11" s="82">
        <v>84</v>
      </c>
      <c r="CM11" s="82">
        <v>85</v>
      </c>
      <c r="CN11" s="82">
        <v>86</v>
      </c>
      <c r="CO11" s="82">
        <v>87</v>
      </c>
      <c r="CP11" s="82">
        <v>88</v>
      </c>
    </row>
    <row r="12" spans="1:94" s="16" customFormat="1">
      <c r="A12" s="21">
        <v>1</v>
      </c>
      <c r="B12" s="21">
        <v>1</v>
      </c>
      <c r="C12" s="3" t="s">
        <v>2</v>
      </c>
      <c r="D12" s="29">
        <v>2090.5</v>
      </c>
      <c r="E12" s="29">
        <v>1071.8</v>
      </c>
      <c r="F12" s="22">
        <f t="shared" ref="F12:F30" si="0">BZ12+CO12-CL12</f>
        <v>514445.9</v>
      </c>
      <c r="G12" s="22">
        <f>CA12+CP12+BY12-CM12</f>
        <v>511204.25419999991</v>
      </c>
      <c r="H12" s="22">
        <f>G12/F12*100</f>
        <v>99.369876249378194</v>
      </c>
      <c r="I12" s="22">
        <f t="shared" ref="I12:J30" si="1">K12-F12</f>
        <v>-514445.9</v>
      </c>
      <c r="J12" s="22">
        <f t="shared" si="1"/>
        <v>-380293.75319999992</v>
      </c>
      <c r="K12" s="23">
        <v>0</v>
      </c>
      <c r="L12" s="23">
        <v>130910.501</v>
      </c>
      <c r="M12" s="24">
        <f t="shared" ref="M12:M30" si="2">S12+V12+Y12+AB12+AE12+AH12+AT12+AY12+BA12+BC12+BE12+BG12+BK12+BM12+BQ12+BS12+BW12</f>
        <v>101261</v>
      </c>
      <c r="N12" s="24">
        <f t="shared" ref="N12:N30" si="3">T12+W12+Z12+AC12+AF12+AJ12+AU12+AZ12+BB12+BD12+BF12+BH12+BL12+BN12+BR12+BT12+BX12</f>
        <v>98444.854199999987</v>
      </c>
      <c r="O12" s="24">
        <f>N12/M12*100</f>
        <v>97.218923573735182</v>
      </c>
      <c r="P12" s="25">
        <f t="shared" ref="P12:Q30" si="4">S12+Y12</f>
        <v>55000</v>
      </c>
      <c r="Q12" s="25">
        <f t="shared" si="4"/>
        <v>54265.998999999996</v>
      </c>
      <c r="R12" s="26">
        <f>Q12/P12*100</f>
        <v>98.665452727272722</v>
      </c>
      <c r="S12" s="2">
        <v>6000</v>
      </c>
      <c r="T12" s="27">
        <v>6861.8440000000001</v>
      </c>
      <c r="U12" s="28">
        <f>T12*100/S12</f>
        <v>114.36406666666667</v>
      </c>
      <c r="V12" s="2">
        <v>2800</v>
      </c>
      <c r="W12" s="27">
        <v>2176.0814999999998</v>
      </c>
      <c r="X12" s="28">
        <f>W12*100/V12</f>
        <v>77.717196428571413</v>
      </c>
      <c r="Y12" s="2">
        <v>49000</v>
      </c>
      <c r="Z12" s="27">
        <v>47404.154999999999</v>
      </c>
      <c r="AA12" s="28">
        <f>Z12*100/Y12</f>
        <v>96.743173469387756</v>
      </c>
      <c r="AB12" s="6">
        <v>7465</v>
      </c>
      <c r="AC12" s="27">
        <v>7146.9831999999997</v>
      </c>
      <c r="AD12" s="28">
        <f>AC12*100/AB12</f>
        <v>95.739895512391158</v>
      </c>
      <c r="AE12" s="2">
        <v>6000</v>
      </c>
      <c r="AF12" s="27">
        <v>5064</v>
      </c>
      <c r="AG12" s="28">
        <f>AF12*100/AE12</f>
        <v>84.4</v>
      </c>
      <c r="AH12" s="29"/>
      <c r="AI12" s="29"/>
      <c r="AJ12" s="29"/>
      <c r="AK12" s="29"/>
      <c r="AL12" s="29"/>
      <c r="AM12" s="30"/>
      <c r="AN12" s="31">
        <v>367076.5</v>
      </c>
      <c r="AO12" s="32">
        <f>AN12</f>
        <v>367076.5</v>
      </c>
      <c r="AP12" s="29">
        <v>17704.900000000001</v>
      </c>
      <c r="AQ12" s="30">
        <v>17282.3</v>
      </c>
      <c r="AR12" s="33">
        <v>21096.799999999999</v>
      </c>
      <c r="AS12" s="29">
        <f>AR12</f>
        <v>21096.799999999999</v>
      </c>
      <c r="AT12" s="29"/>
      <c r="AU12" s="29"/>
      <c r="AV12" s="24">
        <f t="shared" ref="AV12:AW30" si="5">AY12+BA12+BC12+BE12</f>
        <v>2600</v>
      </c>
      <c r="AW12" s="24">
        <f t="shared" si="5"/>
        <v>1935.556</v>
      </c>
      <c r="AX12" s="34">
        <f>AW12/AV12*100</f>
        <v>74.444461538461539</v>
      </c>
      <c r="AY12" s="35">
        <v>2600</v>
      </c>
      <c r="AZ12" s="27">
        <v>1935.556</v>
      </c>
      <c r="BA12" s="27"/>
      <c r="BB12" s="27"/>
      <c r="BC12" s="6"/>
      <c r="BD12" s="30"/>
      <c r="BE12" s="2"/>
      <c r="BF12" s="27"/>
      <c r="BG12" s="29"/>
      <c r="BH12" s="29"/>
      <c r="BI12" s="30">
        <v>7306.7</v>
      </c>
      <c r="BJ12" s="27">
        <v>7303.8</v>
      </c>
      <c r="BK12" s="2"/>
      <c r="BL12" s="2"/>
      <c r="BM12" s="2">
        <v>26896</v>
      </c>
      <c r="BN12" s="27">
        <v>26527.754499999999</v>
      </c>
      <c r="BO12" s="29">
        <v>20671</v>
      </c>
      <c r="BP12" s="27">
        <v>19546.754499999999</v>
      </c>
      <c r="BQ12" s="30"/>
      <c r="BR12" s="27"/>
      <c r="BS12" s="30">
        <v>500</v>
      </c>
      <c r="BT12" s="27">
        <v>200</v>
      </c>
      <c r="BU12" s="2"/>
      <c r="BV12" s="27"/>
      <c r="BW12" s="36"/>
      <c r="BX12" s="27">
        <v>1128.48</v>
      </c>
      <c r="BY12" s="27"/>
      <c r="BZ12" s="22">
        <f t="shared" ref="BZ12:BZ30" si="6">S12+V12+Y12+AB12+AE12+AH12+AK12+AN12+AP12+AR12+AT12+AY12+BA12+BC12+BE12+BG12+BI12+BK12+BM12+BQ12+BS12+BU12+BW12</f>
        <v>514445.9</v>
      </c>
      <c r="CA12" s="22">
        <f t="shared" ref="CA12:CA30" si="7">T12+W12+Z12+AC12+AF12+AJ12+AM12+AO12+AQ12+AS12+AU12+AZ12+BB12+BD12+BF12+BH12+BJ12+BL12+BN12+BR12+BT12+BV12+BX12</f>
        <v>511204.25419999991</v>
      </c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7"/>
      <c r="CM12" s="6"/>
      <c r="CN12" s="30"/>
      <c r="CO12" s="7">
        <f t="shared" ref="CO12:CP30" si="8">CB12+CD12+CF12+CH12+CJ12+CL12</f>
        <v>0</v>
      </c>
      <c r="CP12" s="7">
        <f t="shared" si="8"/>
        <v>0</v>
      </c>
    </row>
    <row r="13" spans="1:94" s="16" customFormat="1">
      <c r="A13" s="21">
        <v>2</v>
      </c>
      <c r="B13" s="21">
        <v>5</v>
      </c>
      <c r="C13" s="3" t="s">
        <v>3</v>
      </c>
      <c r="D13" s="29">
        <v>24.1</v>
      </c>
      <c r="E13" s="29">
        <v>60</v>
      </c>
      <c r="F13" s="22">
        <f t="shared" si="0"/>
        <v>71263.8</v>
      </c>
      <c r="G13" s="22">
        <f t="shared" ref="G13:G51" si="9">CA13+CP13+BY13-CM13</f>
        <v>71567.213999999993</v>
      </c>
      <c r="H13" s="22">
        <f t="shared" ref="H13:H52" si="10">G13/F13*100</f>
        <v>100.42576174719842</v>
      </c>
      <c r="I13" s="22">
        <f t="shared" si="1"/>
        <v>-71263.8</v>
      </c>
      <c r="J13" s="22">
        <f t="shared" si="1"/>
        <v>59343.287000000011</v>
      </c>
      <c r="K13" s="23">
        <v>0</v>
      </c>
      <c r="L13" s="23">
        <v>130910.501</v>
      </c>
      <c r="M13" s="24">
        <f t="shared" si="2"/>
        <v>8951</v>
      </c>
      <c r="N13" s="24">
        <f t="shared" si="3"/>
        <v>9397.491</v>
      </c>
      <c r="O13" s="24">
        <f t="shared" ref="O13:O52" si="11">N13/M13*100</f>
        <v>104.98816891967377</v>
      </c>
      <c r="P13" s="25">
        <f t="shared" si="4"/>
        <v>4195</v>
      </c>
      <c r="Q13" s="25">
        <f t="shared" si="4"/>
        <v>4636.9919999999993</v>
      </c>
      <c r="R13" s="26">
        <f t="shared" ref="R13:R52" si="12">Q13/P13*100</f>
        <v>110.53616209773539</v>
      </c>
      <c r="S13" s="2">
        <v>43.2</v>
      </c>
      <c r="T13" s="27">
        <v>1.6140000000000001</v>
      </c>
      <c r="U13" s="28">
        <f t="shared" ref="U13:U52" si="13">T13*100/S13</f>
        <v>3.7361111111111112</v>
      </c>
      <c r="V13" s="2"/>
      <c r="W13" s="27">
        <v>25.998999999999999</v>
      </c>
      <c r="X13" s="28"/>
      <c r="Y13" s="2">
        <v>4151.8</v>
      </c>
      <c r="Z13" s="27">
        <v>4635.3779999999997</v>
      </c>
      <c r="AA13" s="28">
        <f t="shared" ref="AA13:AA52" si="14">Z13*100/Y13</f>
        <v>111.64743003034827</v>
      </c>
      <c r="AB13" s="6">
        <v>396</v>
      </c>
      <c r="AC13" s="27">
        <v>370</v>
      </c>
      <c r="AD13" s="28">
        <f t="shared" ref="AD13:AD52" si="15">AC13*100/AB13</f>
        <v>93.434343434343432</v>
      </c>
      <c r="AE13" s="2"/>
      <c r="AF13" s="27"/>
      <c r="AG13" s="28"/>
      <c r="AH13" s="29"/>
      <c r="AI13" s="29"/>
      <c r="AJ13" s="29"/>
      <c r="AK13" s="29"/>
      <c r="AL13" s="29"/>
      <c r="AM13" s="30"/>
      <c r="AN13" s="31">
        <v>48455.8</v>
      </c>
      <c r="AO13" s="32">
        <f t="shared" ref="AO13:AO51" si="16">AN13</f>
        <v>48455.8</v>
      </c>
      <c r="AP13" s="29">
        <v>2934.1</v>
      </c>
      <c r="AQ13" s="30">
        <f t="shared" ref="AQ13:AQ51" si="17">AP13</f>
        <v>2934.1</v>
      </c>
      <c r="AR13" s="30">
        <v>10922.9</v>
      </c>
      <c r="AS13" s="29">
        <f t="shared" ref="AS13:AS51" si="18">AR13</f>
        <v>10922.9</v>
      </c>
      <c r="AT13" s="29"/>
      <c r="AU13" s="29"/>
      <c r="AV13" s="24">
        <f t="shared" si="5"/>
        <v>0</v>
      </c>
      <c r="AW13" s="24">
        <f t="shared" si="5"/>
        <v>0</v>
      </c>
      <c r="AX13" s="34">
        <v>0</v>
      </c>
      <c r="AY13" s="35"/>
      <c r="AZ13" s="27"/>
      <c r="BA13" s="27"/>
      <c r="BB13" s="27"/>
      <c r="BC13" s="6"/>
      <c r="BD13" s="30"/>
      <c r="BE13" s="2"/>
      <c r="BF13" s="27"/>
      <c r="BG13" s="29"/>
      <c r="BH13" s="29"/>
      <c r="BI13" s="2"/>
      <c r="BJ13" s="27"/>
      <c r="BK13" s="2">
        <v>860</v>
      </c>
      <c r="BL13" s="2">
        <v>860</v>
      </c>
      <c r="BM13" s="2"/>
      <c r="BN13" s="27">
        <v>6</v>
      </c>
      <c r="BO13" s="29"/>
      <c r="BP13" s="27"/>
      <c r="BQ13" s="30"/>
      <c r="BR13" s="27"/>
      <c r="BS13" s="30"/>
      <c r="BT13" s="27"/>
      <c r="BU13" s="2"/>
      <c r="BV13" s="27"/>
      <c r="BW13" s="36">
        <v>3500</v>
      </c>
      <c r="BX13" s="27">
        <v>3498.5</v>
      </c>
      <c r="BY13" s="27">
        <v>-143.077</v>
      </c>
      <c r="BZ13" s="22">
        <f t="shared" si="6"/>
        <v>71263.8</v>
      </c>
      <c r="CA13" s="22">
        <f t="shared" si="7"/>
        <v>71710.290999999997</v>
      </c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6">
        <v>792.8</v>
      </c>
      <c r="CM13" s="6">
        <v>792.8</v>
      </c>
      <c r="CN13" s="30"/>
      <c r="CO13" s="7">
        <f t="shared" si="8"/>
        <v>792.8</v>
      </c>
      <c r="CP13" s="7">
        <f t="shared" si="8"/>
        <v>792.8</v>
      </c>
    </row>
    <row r="14" spans="1:94" s="16" customFormat="1">
      <c r="A14" s="21">
        <v>3</v>
      </c>
      <c r="B14" s="21">
        <v>6</v>
      </c>
      <c r="C14" s="3" t="s">
        <v>4</v>
      </c>
      <c r="D14" s="29">
        <v>436.1</v>
      </c>
      <c r="E14" s="29"/>
      <c r="F14" s="22">
        <f t="shared" si="0"/>
        <v>11157.5</v>
      </c>
      <c r="G14" s="22">
        <f t="shared" si="9"/>
        <v>11164.923000000001</v>
      </c>
      <c r="H14" s="22">
        <f t="shared" si="10"/>
        <v>100.06652924042126</v>
      </c>
      <c r="I14" s="22">
        <f t="shared" si="1"/>
        <v>-11157.5</v>
      </c>
      <c r="J14" s="22">
        <f t="shared" si="1"/>
        <v>119745.57800000001</v>
      </c>
      <c r="K14" s="23">
        <v>0</v>
      </c>
      <c r="L14" s="23">
        <v>130910.501</v>
      </c>
      <c r="M14" s="24">
        <f t="shared" si="2"/>
        <v>3054.3999999999996</v>
      </c>
      <c r="N14" s="24">
        <f t="shared" si="3"/>
        <v>3061.8230000000003</v>
      </c>
      <c r="O14" s="24">
        <f t="shared" si="11"/>
        <v>100.24302645364067</v>
      </c>
      <c r="P14" s="25">
        <f t="shared" si="4"/>
        <v>731.09999999999991</v>
      </c>
      <c r="Q14" s="25">
        <f t="shared" si="4"/>
        <v>832.41099999999994</v>
      </c>
      <c r="R14" s="26">
        <f t="shared" si="12"/>
        <v>113.85733825742032</v>
      </c>
      <c r="S14" s="2">
        <v>0.3</v>
      </c>
      <c r="T14" s="27">
        <v>0.70799999999999996</v>
      </c>
      <c r="U14" s="28">
        <f t="shared" si="13"/>
        <v>236</v>
      </c>
      <c r="V14" s="2">
        <v>2003.3</v>
      </c>
      <c r="W14" s="27">
        <v>1846.162</v>
      </c>
      <c r="X14" s="28">
        <f t="shared" ref="X14:X52" si="19">W14*100/V14</f>
        <v>92.156042529825797</v>
      </c>
      <c r="Y14" s="2">
        <v>730.8</v>
      </c>
      <c r="Z14" s="27">
        <v>831.70299999999997</v>
      </c>
      <c r="AA14" s="28">
        <f t="shared" si="14"/>
        <v>113.80719759168036</v>
      </c>
      <c r="AB14" s="6"/>
      <c r="AC14" s="27"/>
      <c r="AD14" s="28"/>
      <c r="AE14" s="2"/>
      <c r="AF14" s="27"/>
      <c r="AG14" s="28"/>
      <c r="AH14" s="29"/>
      <c r="AI14" s="29"/>
      <c r="AJ14" s="29"/>
      <c r="AK14" s="29"/>
      <c r="AL14" s="29"/>
      <c r="AM14" s="30"/>
      <c r="AN14" s="31">
        <v>8000.4</v>
      </c>
      <c r="AO14" s="32">
        <f t="shared" si="16"/>
        <v>8000.4</v>
      </c>
      <c r="AP14" s="29"/>
      <c r="AQ14" s="30"/>
      <c r="AR14" s="30">
        <v>102.7</v>
      </c>
      <c r="AS14" s="29">
        <f t="shared" si="18"/>
        <v>102.7</v>
      </c>
      <c r="AT14" s="29"/>
      <c r="AU14" s="29"/>
      <c r="AV14" s="24">
        <f t="shared" si="5"/>
        <v>320</v>
      </c>
      <c r="AW14" s="24">
        <f t="shared" si="5"/>
        <v>383.25</v>
      </c>
      <c r="AX14" s="34">
        <f t="shared" ref="AX14:AX52" si="20">AW14/AV14*100</f>
        <v>119.76562500000001</v>
      </c>
      <c r="AY14" s="35">
        <v>320</v>
      </c>
      <c r="AZ14" s="27">
        <v>383.25</v>
      </c>
      <c r="BA14" s="27"/>
      <c r="BB14" s="27"/>
      <c r="BC14" s="6"/>
      <c r="BD14" s="30"/>
      <c r="BE14" s="2"/>
      <c r="BF14" s="27"/>
      <c r="BG14" s="29"/>
      <c r="BH14" s="29"/>
      <c r="BI14" s="30"/>
      <c r="BJ14" s="27"/>
      <c r="BK14" s="2"/>
      <c r="BL14" s="35"/>
      <c r="BM14" s="2"/>
      <c r="BN14" s="27"/>
      <c r="BO14" s="29"/>
      <c r="BP14" s="27"/>
      <c r="BQ14" s="30"/>
      <c r="BR14" s="27"/>
      <c r="BS14" s="30"/>
      <c r="BT14" s="27"/>
      <c r="BU14" s="2"/>
      <c r="BV14" s="27"/>
      <c r="BW14" s="36"/>
      <c r="BX14" s="27"/>
      <c r="BY14" s="27"/>
      <c r="BZ14" s="22">
        <f t="shared" si="6"/>
        <v>11157.5</v>
      </c>
      <c r="CA14" s="22">
        <f t="shared" si="7"/>
        <v>11164.923000000001</v>
      </c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38"/>
      <c r="CM14" s="6"/>
      <c r="CN14" s="30"/>
      <c r="CO14" s="7">
        <f t="shared" si="8"/>
        <v>0</v>
      </c>
      <c r="CP14" s="7">
        <f t="shared" si="8"/>
        <v>0</v>
      </c>
    </row>
    <row r="15" spans="1:94" s="16" customFormat="1">
      <c r="A15" s="21">
        <v>4</v>
      </c>
      <c r="B15" s="21">
        <v>8</v>
      </c>
      <c r="C15" s="3" t="s">
        <v>5</v>
      </c>
      <c r="D15" s="29">
        <v>12.1</v>
      </c>
      <c r="E15" s="29"/>
      <c r="F15" s="22">
        <f t="shared" si="0"/>
        <v>4583.9000000000005</v>
      </c>
      <c r="G15" s="22">
        <f t="shared" si="9"/>
        <v>4584.1230000000005</v>
      </c>
      <c r="H15" s="22">
        <f t="shared" si="10"/>
        <v>100.00486485307272</v>
      </c>
      <c r="I15" s="22">
        <f t="shared" si="1"/>
        <v>-4583.9000000000005</v>
      </c>
      <c r="J15" s="22">
        <f t="shared" si="1"/>
        <v>126326.378</v>
      </c>
      <c r="K15" s="23">
        <v>0</v>
      </c>
      <c r="L15" s="23">
        <v>130910.501</v>
      </c>
      <c r="M15" s="24">
        <f t="shared" si="2"/>
        <v>691.6</v>
      </c>
      <c r="N15" s="24">
        <f t="shared" si="3"/>
        <v>691.82300000000009</v>
      </c>
      <c r="O15" s="24">
        <f t="shared" si="11"/>
        <v>100.03224407171776</v>
      </c>
      <c r="P15" s="25">
        <f t="shared" si="4"/>
        <v>591.6</v>
      </c>
      <c r="Q15" s="25">
        <f t="shared" si="4"/>
        <v>525.82299999999998</v>
      </c>
      <c r="R15" s="26">
        <f t="shared" si="12"/>
        <v>88.881507775524</v>
      </c>
      <c r="S15" s="2">
        <v>29.6</v>
      </c>
      <c r="T15" s="27">
        <v>60.514000000000003</v>
      </c>
      <c r="U15" s="28">
        <f t="shared" si="13"/>
        <v>204.43918918918919</v>
      </c>
      <c r="V15" s="2">
        <v>100</v>
      </c>
      <c r="W15" s="27">
        <v>76</v>
      </c>
      <c r="X15" s="28">
        <f t="shared" si="19"/>
        <v>76</v>
      </c>
      <c r="Y15" s="2">
        <v>562</v>
      </c>
      <c r="Z15" s="27">
        <v>465.30900000000003</v>
      </c>
      <c r="AA15" s="28">
        <f t="shared" si="14"/>
        <v>82.795195729537369</v>
      </c>
      <c r="AB15" s="6"/>
      <c r="AC15" s="27"/>
      <c r="AD15" s="28"/>
      <c r="AE15" s="2"/>
      <c r="AF15" s="27"/>
      <c r="AG15" s="28"/>
      <c r="AH15" s="29"/>
      <c r="AI15" s="29"/>
      <c r="AJ15" s="29"/>
      <c r="AK15" s="29"/>
      <c r="AL15" s="29"/>
      <c r="AM15" s="30"/>
      <c r="AN15" s="39">
        <v>3500</v>
      </c>
      <c r="AO15" s="32">
        <f t="shared" si="16"/>
        <v>3500</v>
      </c>
      <c r="AP15" s="29"/>
      <c r="AQ15" s="30"/>
      <c r="AR15" s="30">
        <v>392.3</v>
      </c>
      <c r="AS15" s="29">
        <f t="shared" si="18"/>
        <v>392.3</v>
      </c>
      <c r="AT15" s="29"/>
      <c r="AU15" s="29"/>
      <c r="AV15" s="24">
        <f t="shared" si="5"/>
        <v>0</v>
      </c>
      <c r="AW15" s="24">
        <f t="shared" si="5"/>
        <v>90</v>
      </c>
      <c r="AX15" s="34">
        <v>0</v>
      </c>
      <c r="AY15" s="35"/>
      <c r="AZ15" s="27">
        <v>90</v>
      </c>
      <c r="BA15" s="27"/>
      <c r="BB15" s="27"/>
      <c r="BC15" s="6"/>
      <c r="BD15" s="30"/>
      <c r="BE15" s="2"/>
      <c r="BF15" s="27"/>
      <c r="BG15" s="29"/>
      <c r="BH15" s="29"/>
      <c r="BI15" s="30"/>
      <c r="BJ15" s="27"/>
      <c r="BK15" s="2"/>
      <c r="BL15" s="35"/>
      <c r="BM15" s="2"/>
      <c r="BN15" s="27"/>
      <c r="BO15" s="29"/>
      <c r="BP15" s="27"/>
      <c r="BQ15" s="30"/>
      <c r="BR15" s="27"/>
      <c r="BS15" s="30"/>
      <c r="BT15" s="27"/>
      <c r="BU15" s="2"/>
      <c r="BV15" s="27"/>
      <c r="BW15" s="36"/>
      <c r="BX15" s="27"/>
      <c r="BY15" s="27"/>
      <c r="BZ15" s="22">
        <f t="shared" si="6"/>
        <v>4583.9000000000005</v>
      </c>
      <c r="CA15" s="22">
        <f t="shared" si="7"/>
        <v>4584.1230000000005</v>
      </c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37"/>
      <c r="CM15" s="6"/>
      <c r="CN15" s="30"/>
      <c r="CO15" s="7">
        <f t="shared" si="8"/>
        <v>0</v>
      </c>
      <c r="CP15" s="7">
        <f t="shared" si="8"/>
        <v>0</v>
      </c>
    </row>
    <row r="16" spans="1:94" s="16" customFormat="1">
      <c r="A16" s="21">
        <v>5</v>
      </c>
      <c r="B16" s="21">
        <v>9</v>
      </c>
      <c r="C16" s="3" t="s">
        <v>6</v>
      </c>
      <c r="D16" s="29">
        <v>12570.5</v>
      </c>
      <c r="E16" s="29"/>
      <c r="F16" s="22">
        <f t="shared" si="0"/>
        <v>72861.5</v>
      </c>
      <c r="G16" s="22">
        <f t="shared" si="9"/>
        <v>72366.340000000011</v>
      </c>
      <c r="H16" s="22">
        <f t="shared" si="10"/>
        <v>99.320409269641729</v>
      </c>
      <c r="I16" s="22">
        <f t="shared" si="1"/>
        <v>-72861.5</v>
      </c>
      <c r="J16" s="22">
        <f t="shared" si="1"/>
        <v>58544.160999999993</v>
      </c>
      <c r="K16" s="23">
        <v>0</v>
      </c>
      <c r="L16" s="23">
        <v>130910.501</v>
      </c>
      <c r="M16" s="24">
        <f t="shared" si="2"/>
        <v>8454.4</v>
      </c>
      <c r="N16" s="24">
        <f t="shared" si="3"/>
        <v>7959.24</v>
      </c>
      <c r="O16" s="24">
        <f t="shared" si="11"/>
        <v>94.143168054504173</v>
      </c>
      <c r="P16" s="25">
        <f t="shared" si="4"/>
        <v>3492.6</v>
      </c>
      <c r="Q16" s="25">
        <f t="shared" si="4"/>
        <v>2980.7040000000002</v>
      </c>
      <c r="R16" s="26">
        <f t="shared" si="12"/>
        <v>85.343411784916697</v>
      </c>
      <c r="S16" s="2"/>
      <c r="T16" s="27">
        <v>0.57199999999999995</v>
      </c>
      <c r="U16" s="28"/>
      <c r="V16" s="2">
        <v>4311.8</v>
      </c>
      <c r="W16" s="27">
        <v>4341.5360000000001</v>
      </c>
      <c r="X16" s="28">
        <f t="shared" si="19"/>
        <v>100.6896423767336</v>
      </c>
      <c r="Y16" s="2">
        <v>3492.6</v>
      </c>
      <c r="Z16" s="27">
        <v>2980.1320000000001</v>
      </c>
      <c r="AA16" s="28">
        <f t="shared" si="14"/>
        <v>85.327034301093747</v>
      </c>
      <c r="AB16" s="6">
        <v>100</v>
      </c>
      <c r="AC16" s="27">
        <v>105</v>
      </c>
      <c r="AD16" s="28">
        <f t="shared" si="15"/>
        <v>105</v>
      </c>
      <c r="AE16" s="2"/>
      <c r="AF16" s="27"/>
      <c r="AG16" s="28"/>
      <c r="AH16" s="29"/>
      <c r="AI16" s="29"/>
      <c r="AJ16" s="29"/>
      <c r="AK16" s="29"/>
      <c r="AL16" s="29"/>
      <c r="AM16" s="30"/>
      <c r="AN16" s="31">
        <v>63891.3</v>
      </c>
      <c r="AO16" s="32">
        <f t="shared" si="16"/>
        <v>63891.3</v>
      </c>
      <c r="AP16" s="29"/>
      <c r="AQ16" s="30"/>
      <c r="AR16" s="29">
        <v>515.79999999999995</v>
      </c>
      <c r="AS16" s="29">
        <f t="shared" si="18"/>
        <v>515.79999999999995</v>
      </c>
      <c r="AT16" s="29"/>
      <c r="AU16" s="29"/>
      <c r="AV16" s="24">
        <f t="shared" si="5"/>
        <v>550</v>
      </c>
      <c r="AW16" s="24">
        <f t="shared" si="5"/>
        <v>510</v>
      </c>
      <c r="AX16" s="34">
        <f t="shared" si="20"/>
        <v>92.72727272727272</v>
      </c>
      <c r="AY16" s="35">
        <v>350</v>
      </c>
      <c r="AZ16" s="27">
        <v>350</v>
      </c>
      <c r="BA16" s="27"/>
      <c r="BB16" s="27"/>
      <c r="BC16" s="6"/>
      <c r="BD16" s="30"/>
      <c r="BE16" s="2">
        <v>200</v>
      </c>
      <c r="BF16" s="27">
        <v>160</v>
      </c>
      <c r="BG16" s="29"/>
      <c r="BH16" s="29"/>
      <c r="BI16" s="30"/>
      <c r="BJ16" s="27"/>
      <c r="BK16" s="2"/>
      <c r="BL16" s="35"/>
      <c r="BM16" s="2"/>
      <c r="BN16" s="27">
        <v>12</v>
      </c>
      <c r="BO16" s="29"/>
      <c r="BP16" s="27"/>
      <c r="BQ16" s="30"/>
      <c r="BR16" s="27"/>
      <c r="BS16" s="30"/>
      <c r="BT16" s="27">
        <v>10</v>
      </c>
      <c r="BU16" s="2"/>
      <c r="BV16" s="27"/>
      <c r="BW16" s="36"/>
      <c r="BX16" s="27"/>
      <c r="BY16" s="27"/>
      <c r="BZ16" s="22">
        <f t="shared" si="6"/>
        <v>72861.5</v>
      </c>
      <c r="CA16" s="22">
        <f t="shared" si="7"/>
        <v>72366.340000000011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8"/>
      <c r="CM16" s="6"/>
      <c r="CN16" s="30"/>
      <c r="CO16" s="7">
        <f t="shared" si="8"/>
        <v>0</v>
      </c>
      <c r="CP16" s="7">
        <f t="shared" si="8"/>
        <v>0</v>
      </c>
    </row>
    <row r="17" spans="1:94" s="16" customFormat="1">
      <c r="A17" s="21">
        <v>6</v>
      </c>
      <c r="B17" s="21">
        <v>13</v>
      </c>
      <c r="C17" s="3" t="s">
        <v>7</v>
      </c>
      <c r="D17" s="30">
        <v>6.4</v>
      </c>
      <c r="E17" s="30">
        <v>34</v>
      </c>
      <c r="F17" s="22">
        <f t="shared" si="0"/>
        <v>98713.600000000006</v>
      </c>
      <c r="G17" s="22">
        <f t="shared" si="9"/>
        <v>96603.437000000005</v>
      </c>
      <c r="H17" s="22">
        <f t="shared" si="10"/>
        <v>97.862338117544084</v>
      </c>
      <c r="I17" s="22">
        <f t="shared" si="1"/>
        <v>-98713.600000000006</v>
      </c>
      <c r="J17" s="22">
        <f t="shared" si="1"/>
        <v>34307.063999999998</v>
      </c>
      <c r="K17" s="23">
        <v>0</v>
      </c>
      <c r="L17" s="23">
        <v>130910.501</v>
      </c>
      <c r="M17" s="24">
        <f t="shared" si="2"/>
        <v>20945</v>
      </c>
      <c r="N17" s="24">
        <f t="shared" si="3"/>
        <v>18834.837000000003</v>
      </c>
      <c r="O17" s="24">
        <f t="shared" si="11"/>
        <v>89.925218429219399</v>
      </c>
      <c r="P17" s="25">
        <f t="shared" si="4"/>
        <v>9000</v>
      </c>
      <c r="Q17" s="25">
        <f t="shared" si="4"/>
        <v>9958.4050000000007</v>
      </c>
      <c r="R17" s="26">
        <f t="shared" si="12"/>
        <v>110.64894444444444</v>
      </c>
      <c r="S17" s="2">
        <v>400</v>
      </c>
      <c r="T17" s="27">
        <v>416.66</v>
      </c>
      <c r="U17" s="28">
        <f t="shared" si="13"/>
        <v>104.16500000000001</v>
      </c>
      <c r="V17" s="2">
        <v>10000</v>
      </c>
      <c r="W17" s="27">
        <v>7081.94</v>
      </c>
      <c r="X17" s="28">
        <f t="shared" si="19"/>
        <v>70.819400000000002</v>
      </c>
      <c r="Y17" s="2">
        <v>8600</v>
      </c>
      <c r="Z17" s="27">
        <v>9541.7450000000008</v>
      </c>
      <c r="AA17" s="28">
        <f t="shared" si="14"/>
        <v>110.95052325581396</v>
      </c>
      <c r="AB17" s="6">
        <v>745</v>
      </c>
      <c r="AC17" s="27">
        <v>605</v>
      </c>
      <c r="AD17" s="28">
        <f t="shared" si="15"/>
        <v>81.208053691275168</v>
      </c>
      <c r="AE17" s="2"/>
      <c r="AF17" s="27"/>
      <c r="AG17" s="28"/>
      <c r="AH17" s="30"/>
      <c r="AI17" s="30"/>
      <c r="AJ17" s="30"/>
      <c r="AK17" s="30"/>
      <c r="AL17" s="30"/>
      <c r="AM17" s="30"/>
      <c r="AN17" s="31">
        <v>69508.100000000006</v>
      </c>
      <c r="AO17" s="32">
        <f t="shared" si="16"/>
        <v>69508.100000000006</v>
      </c>
      <c r="AP17" s="30">
        <v>1867.2</v>
      </c>
      <c r="AQ17" s="30">
        <f t="shared" si="17"/>
        <v>1867.2</v>
      </c>
      <c r="AR17" s="33">
        <v>6393.3</v>
      </c>
      <c r="AS17" s="29">
        <f t="shared" si="18"/>
        <v>6393.3</v>
      </c>
      <c r="AT17" s="30"/>
      <c r="AU17" s="30"/>
      <c r="AV17" s="24">
        <f t="shared" si="5"/>
        <v>1100</v>
      </c>
      <c r="AW17" s="24">
        <f t="shared" si="5"/>
        <v>577.05999999999995</v>
      </c>
      <c r="AX17" s="34">
        <f t="shared" si="20"/>
        <v>52.459999999999994</v>
      </c>
      <c r="AY17" s="35">
        <v>1100</v>
      </c>
      <c r="AZ17" s="27">
        <v>561.05999999999995</v>
      </c>
      <c r="BA17" s="27"/>
      <c r="BB17" s="27"/>
      <c r="BC17" s="6"/>
      <c r="BD17" s="30"/>
      <c r="BE17" s="2"/>
      <c r="BF17" s="27">
        <v>16</v>
      </c>
      <c r="BG17" s="29"/>
      <c r="BH17" s="30"/>
      <c r="BI17" s="30"/>
      <c r="BJ17" s="27"/>
      <c r="BK17" s="2"/>
      <c r="BL17" s="35"/>
      <c r="BM17" s="2">
        <v>100</v>
      </c>
      <c r="BN17" s="27">
        <v>612.43200000000002</v>
      </c>
      <c r="BO17" s="30"/>
      <c r="BP17" s="27"/>
      <c r="BQ17" s="30"/>
      <c r="BR17" s="27"/>
      <c r="BS17" s="30"/>
      <c r="BT17" s="27"/>
      <c r="BU17" s="2"/>
      <c r="BV17" s="27"/>
      <c r="BW17" s="36"/>
      <c r="BX17" s="27"/>
      <c r="BY17" s="27"/>
      <c r="BZ17" s="22">
        <f t="shared" si="6"/>
        <v>98713.600000000006</v>
      </c>
      <c r="CA17" s="22">
        <f t="shared" si="7"/>
        <v>96603.437000000005</v>
      </c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6"/>
      <c r="CN17" s="30"/>
      <c r="CO17" s="7">
        <f t="shared" si="8"/>
        <v>0</v>
      </c>
      <c r="CP17" s="7">
        <f t="shared" si="8"/>
        <v>0</v>
      </c>
    </row>
    <row r="18" spans="1:94" s="16" customFormat="1">
      <c r="A18" s="21">
        <v>7</v>
      </c>
      <c r="B18" s="21">
        <v>20</v>
      </c>
      <c r="C18" s="3" t="s">
        <v>8</v>
      </c>
      <c r="D18" s="30"/>
      <c r="E18" s="30"/>
      <c r="F18" s="22">
        <f t="shared" si="0"/>
        <v>18451.7</v>
      </c>
      <c r="G18" s="22">
        <f t="shared" si="9"/>
        <v>17491.530000000002</v>
      </c>
      <c r="H18" s="22">
        <f t="shared" si="10"/>
        <v>94.796306031422588</v>
      </c>
      <c r="I18" s="22">
        <f t="shared" si="1"/>
        <v>-18451.7</v>
      </c>
      <c r="J18" s="22">
        <f t="shared" si="1"/>
        <v>113418.97100000001</v>
      </c>
      <c r="K18" s="23">
        <v>0</v>
      </c>
      <c r="L18" s="23">
        <v>130910.501</v>
      </c>
      <c r="M18" s="24">
        <f t="shared" si="2"/>
        <v>2913.7999999999997</v>
      </c>
      <c r="N18" s="24">
        <f t="shared" si="3"/>
        <v>1953.6100000000001</v>
      </c>
      <c r="O18" s="24">
        <f t="shared" si="11"/>
        <v>67.046811723522552</v>
      </c>
      <c r="P18" s="25">
        <f t="shared" si="4"/>
        <v>1974.7</v>
      </c>
      <c r="Q18" s="25">
        <f t="shared" si="4"/>
        <v>1233.7940000000001</v>
      </c>
      <c r="R18" s="26">
        <f t="shared" si="12"/>
        <v>62.48007292246924</v>
      </c>
      <c r="S18" s="2">
        <v>19</v>
      </c>
      <c r="T18" s="27">
        <v>53.548000000000002</v>
      </c>
      <c r="U18" s="28">
        <f t="shared" si="13"/>
        <v>281.83157894736843</v>
      </c>
      <c r="V18" s="2">
        <v>900</v>
      </c>
      <c r="W18" s="27">
        <v>680.31600000000003</v>
      </c>
      <c r="X18" s="28">
        <f t="shared" si="19"/>
        <v>75.590666666666678</v>
      </c>
      <c r="Y18" s="2">
        <v>1955.7</v>
      </c>
      <c r="Z18" s="27">
        <v>1180.2460000000001</v>
      </c>
      <c r="AA18" s="28">
        <f t="shared" si="14"/>
        <v>60.349031037480188</v>
      </c>
      <c r="AB18" s="6"/>
      <c r="AC18" s="27"/>
      <c r="AD18" s="28"/>
      <c r="AE18" s="2"/>
      <c r="AF18" s="27"/>
      <c r="AG18" s="28"/>
      <c r="AH18" s="30"/>
      <c r="AI18" s="30"/>
      <c r="AJ18" s="30"/>
      <c r="AK18" s="30"/>
      <c r="AL18" s="30"/>
      <c r="AM18" s="30"/>
      <c r="AN18" s="31">
        <v>8647.2000000000007</v>
      </c>
      <c r="AO18" s="32">
        <f t="shared" si="16"/>
        <v>8647.2000000000007</v>
      </c>
      <c r="AP18" s="30"/>
      <c r="AQ18" s="30"/>
      <c r="AR18" s="30">
        <v>491.5</v>
      </c>
      <c r="AS18" s="29">
        <f t="shared" si="18"/>
        <v>491.5</v>
      </c>
      <c r="AT18" s="29"/>
      <c r="AU18" s="30"/>
      <c r="AV18" s="24">
        <f t="shared" si="5"/>
        <v>39.1</v>
      </c>
      <c r="AW18" s="24">
        <f t="shared" si="5"/>
        <v>39.5</v>
      </c>
      <c r="AX18" s="34">
        <f t="shared" si="20"/>
        <v>101.02301790281329</v>
      </c>
      <c r="AY18" s="35">
        <v>39.1</v>
      </c>
      <c r="AZ18" s="27">
        <v>39.5</v>
      </c>
      <c r="BA18" s="27"/>
      <c r="BB18" s="27"/>
      <c r="BC18" s="6"/>
      <c r="BD18" s="30"/>
      <c r="BE18" s="2"/>
      <c r="BF18" s="27"/>
      <c r="BG18" s="29"/>
      <c r="BH18" s="30"/>
      <c r="BI18" s="30"/>
      <c r="BJ18" s="27"/>
      <c r="BK18" s="2"/>
      <c r="BL18" s="35"/>
      <c r="BM18" s="2"/>
      <c r="BN18" s="27"/>
      <c r="BO18" s="30"/>
      <c r="BP18" s="27"/>
      <c r="BQ18" s="30"/>
      <c r="BR18" s="27"/>
      <c r="BS18" s="30"/>
      <c r="BT18" s="27"/>
      <c r="BU18" s="2">
        <v>6399.2</v>
      </c>
      <c r="BV18" s="27">
        <v>6399.22</v>
      </c>
      <c r="BW18" s="36"/>
      <c r="BX18" s="27"/>
      <c r="BY18" s="27"/>
      <c r="BZ18" s="22">
        <f t="shared" si="6"/>
        <v>18451.7</v>
      </c>
      <c r="CA18" s="22">
        <f t="shared" si="7"/>
        <v>17491.530000000002</v>
      </c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7"/>
      <c r="CM18" s="6"/>
      <c r="CN18" s="30"/>
      <c r="CO18" s="7">
        <f t="shared" si="8"/>
        <v>0</v>
      </c>
      <c r="CP18" s="7">
        <f t="shared" si="8"/>
        <v>0</v>
      </c>
    </row>
    <row r="19" spans="1:94" s="16" customFormat="1">
      <c r="A19" s="21">
        <v>8</v>
      </c>
      <c r="B19" s="21">
        <v>21</v>
      </c>
      <c r="C19" s="3" t="s">
        <v>9</v>
      </c>
      <c r="D19" s="30">
        <v>10054.1</v>
      </c>
      <c r="E19" s="30"/>
      <c r="F19" s="22">
        <f t="shared" si="0"/>
        <v>69373.100000000006</v>
      </c>
      <c r="G19" s="22">
        <f t="shared" si="9"/>
        <v>69463.742999999988</v>
      </c>
      <c r="H19" s="22">
        <f t="shared" si="10"/>
        <v>100.13066015501684</v>
      </c>
      <c r="I19" s="22">
        <f t="shared" si="1"/>
        <v>-69373.100000000006</v>
      </c>
      <c r="J19" s="22">
        <f t="shared" si="1"/>
        <v>61446.758000000016</v>
      </c>
      <c r="K19" s="23">
        <v>0</v>
      </c>
      <c r="L19" s="23">
        <v>130910.501</v>
      </c>
      <c r="M19" s="24">
        <f t="shared" si="2"/>
        <v>9918.2999999999993</v>
      </c>
      <c r="N19" s="24">
        <f t="shared" si="3"/>
        <v>10008.942999999999</v>
      </c>
      <c r="O19" s="24">
        <f t="shared" si="11"/>
        <v>100.9138965346884</v>
      </c>
      <c r="P19" s="25">
        <f t="shared" si="4"/>
        <v>4158.3</v>
      </c>
      <c r="Q19" s="25">
        <f t="shared" si="4"/>
        <v>5506.4279999999999</v>
      </c>
      <c r="R19" s="26">
        <f t="shared" si="12"/>
        <v>132.4201717047832</v>
      </c>
      <c r="S19" s="2">
        <v>58.3</v>
      </c>
      <c r="T19" s="27">
        <v>143.43600000000001</v>
      </c>
      <c r="U19" s="28">
        <f t="shared" si="13"/>
        <v>246.03087478559178</v>
      </c>
      <c r="V19" s="2">
        <v>4600</v>
      </c>
      <c r="W19" s="27">
        <v>3367.5149999999999</v>
      </c>
      <c r="X19" s="28">
        <f t="shared" si="19"/>
        <v>73.206847826086957</v>
      </c>
      <c r="Y19" s="2">
        <v>4100</v>
      </c>
      <c r="Z19" s="27">
        <v>5362.9920000000002</v>
      </c>
      <c r="AA19" s="28">
        <f t="shared" si="14"/>
        <v>130.80468292682929</v>
      </c>
      <c r="AB19" s="6">
        <v>250</v>
      </c>
      <c r="AC19" s="27">
        <v>287.2</v>
      </c>
      <c r="AD19" s="28">
        <f t="shared" si="15"/>
        <v>114.88</v>
      </c>
      <c r="AE19" s="2"/>
      <c r="AF19" s="27"/>
      <c r="AG19" s="28"/>
      <c r="AH19" s="30"/>
      <c r="AI19" s="30"/>
      <c r="AJ19" s="30"/>
      <c r="AK19" s="30"/>
      <c r="AL19" s="30"/>
      <c r="AM19" s="30"/>
      <c r="AN19" s="31">
        <v>59326.2</v>
      </c>
      <c r="AO19" s="32">
        <f t="shared" si="16"/>
        <v>59326.2</v>
      </c>
      <c r="AP19" s="30"/>
      <c r="AQ19" s="30"/>
      <c r="AR19" s="33">
        <v>128.6</v>
      </c>
      <c r="AS19" s="29">
        <f t="shared" si="18"/>
        <v>128.6</v>
      </c>
      <c r="AT19" s="29"/>
      <c r="AU19" s="30"/>
      <c r="AV19" s="24">
        <f t="shared" si="5"/>
        <v>910</v>
      </c>
      <c r="AW19" s="24">
        <f t="shared" si="5"/>
        <v>647.79999999999995</v>
      </c>
      <c r="AX19" s="34">
        <f t="shared" si="20"/>
        <v>71.186813186813183</v>
      </c>
      <c r="AY19" s="35">
        <v>750</v>
      </c>
      <c r="AZ19" s="27">
        <v>607.9</v>
      </c>
      <c r="BA19" s="27"/>
      <c r="BB19" s="27"/>
      <c r="BC19" s="6"/>
      <c r="BD19" s="30"/>
      <c r="BE19" s="2">
        <v>160</v>
      </c>
      <c r="BF19" s="27">
        <v>39.9</v>
      </c>
      <c r="BG19" s="29"/>
      <c r="BH19" s="30"/>
      <c r="BI19" s="30"/>
      <c r="BJ19" s="27"/>
      <c r="BK19" s="2"/>
      <c r="BL19" s="35"/>
      <c r="BM19" s="2"/>
      <c r="BN19" s="27"/>
      <c r="BO19" s="30"/>
      <c r="BP19" s="27"/>
      <c r="BQ19" s="30"/>
      <c r="BR19" s="27"/>
      <c r="BS19" s="30"/>
      <c r="BT19" s="27"/>
      <c r="BU19" s="2"/>
      <c r="BV19" s="27"/>
      <c r="BW19" s="36"/>
      <c r="BX19" s="27">
        <v>200</v>
      </c>
      <c r="BY19" s="27"/>
      <c r="BZ19" s="22">
        <f t="shared" si="6"/>
        <v>69373.100000000006</v>
      </c>
      <c r="CA19" s="22">
        <f t="shared" si="7"/>
        <v>69463.742999999988</v>
      </c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8"/>
      <c r="CM19" s="6"/>
      <c r="CN19" s="30"/>
      <c r="CO19" s="7">
        <f t="shared" si="8"/>
        <v>0</v>
      </c>
      <c r="CP19" s="7">
        <f t="shared" si="8"/>
        <v>0</v>
      </c>
    </row>
    <row r="20" spans="1:94" s="16" customFormat="1">
      <c r="A20" s="21">
        <v>9</v>
      </c>
      <c r="B20" s="21">
        <v>22</v>
      </c>
      <c r="C20" s="3" t="s">
        <v>10</v>
      </c>
      <c r="D20" s="30">
        <v>120.4</v>
      </c>
      <c r="E20" s="30"/>
      <c r="F20" s="22">
        <f t="shared" si="0"/>
        <v>44997.8</v>
      </c>
      <c r="G20" s="22">
        <f t="shared" si="9"/>
        <v>44702.269000000008</v>
      </c>
      <c r="H20" s="22">
        <f t="shared" si="10"/>
        <v>99.343232335803094</v>
      </c>
      <c r="I20" s="22">
        <f t="shared" si="1"/>
        <v>-44997.8</v>
      </c>
      <c r="J20" s="22">
        <f t="shared" si="1"/>
        <v>86208.231999999989</v>
      </c>
      <c r="K20" s="23">
        <v>0</v>
      </c>
      <c r="L20" s="23">
        <v>130910.501</v>
      </c>
      <c r="M20" s="24">
        <f t="shared" si="2"/>
        <v>5743.9</v>
      </c>
      <c r="N20" s="24">
        <f t="shared" si="3"/>
        <v>5448.3689999999997</v>
      </c>
      <c r="O20" s="24">
        <f t="shared" si="11"/>
        <v>94.854872125211102</v>
      </c>
      <c r="P20" s="25">
        <f t="shared" si="4"/>
        <v>2259</v>
      </c>
      <c r="Q20" s="25">
        <f t="shared" si="4"/>
        <v>2418.7839999999997</v>
      </c>
      <c r="R20" s="26">
        <f t="shared" si="12"/>
        <v>107.07321823815845</v>
      </c>
      <c r="S20" s="2"/>
      <c r="T20" s="27">
        <v>21.547999999999998</v>
      </c>
      <c r="U20" s="28"/>
      <c r="V20" s="2">
        <v>2212.9</v>
      </c>
      <c r="W20" s="27">
        <v>1632.2570000000001</v>
      </c>
      <c r="X20" s="28">
        <f t="shared" si="19"/>
        <v>73.760992362962625</v>
      </c>
      <c r="Y20" s="2">
        <v>2259</v>
      </c>
      <c r="Z20" s="27">
        <v>2397.2359999999999</v>
      </c>
      <c r="AA20" s="28">
        <f t="shared" si="14"/>
        <v>106.11934484285081</v>
      </c>
      <c r="AB20" s="6">
        <v>669</v>
      </c>
      <c r="AC20" s="27">
        <v>690.52800000000002</v>
      </c>
      <c r="AD20" s="28">
        <f t="shared" si="15"/>
        <v>103.21793721973094</v>
      </c>
      <c r="AE20" s="2"/>
      <c r="AF20" s="27"/>
      <c r="AG20" s="28"/>
      <c r="AH20" s="30"/>
      <c r="AI20" s="30"/>
      <c r="AJ20" s="30"/>
      <c r="AK20" s="30"/>
      <c r="AL20" s="30"/>
      <c r="AM20" s="30"/>
      <c r="AN20" s="31">
        <v>32892.800000000003</v>
      </c>
      <c r="AO20" s="32">
        <f t="shared" si="16"/>
        <v>32892.800000000003</v>
      </c>
      <c r="AP20" s="30"/>
      <c r="AQ20" s="30"/>
      <c r="AR20" s="33">
        <v>361.1</v>
      </c>
      <c r="AS20" s="29">
        <f t="shared" si="18"/>
        <v>361.1</v>
      </c>
      <c r="AT20" s="29"/>
      <c r="AU20" s="30"/>
      <c r="AV20" s="24">
        <f t="shared" si="5"/>
        <v>603</v>
      </c>
      <c r="AW20" s="24">
        <f t="shared" si="5"/>
        <v>706.8</v>
      </c>
      <c r="AX20" s="34">
        <f t="shared" si="20"/>
        <v>117.21393034825869</v>
      </c>
      <c r="AY20" s="35">
        <v>381</v>
      </c>
      <c r="AZ20" s="27">
        <v>476.9</v>
      </c>
      <c r="BA20" s="27"/>
      <c r="BB20" s="27"/>
      <c r="BC20" s="6"/>
      <c r="BD20" s="30"/>
      <c r="BE20" s="2">
        <v>222</v>
      </c>
      <c r="BF20" s="27">
        <v>229.9</v>
      </c>
      <c r="BG20" s="29"/>
      <c r="BH20" s="30"/>
      <c r="BI20" s="30"/>
      <c r="BJ20" s="27"/>
      <c r="BK20" s="2"/>
      <c r="BL20" s="35"/>
      <c r="BM20" s="2"/>
      <c r="BN20" s="27"/>
      <c r="BO20" s="30"/>
      <c r="BP20" s="27"/>
      <c r="BQ20" s="30"/>
      <c r="BR20" s="27"/>
      <c r="BS20" s="30"/>
      <c r="BT20" s="27"/>
      <c r="BU20" s="2">
        <v>6000</v>
      </c>
      <c r="BV20" s="27">
        <v>6000</v>
      </c>
      <c r="BW20" s="36"/>
      <c r="BX20" s="27"/>
      <c r="BY20" s="27"/>
      <c r="BZ20" s="22">
        <f t="shared" si="6"/>
        <v>44997.8</v>
      </c>
      <c r="CA20" s="22">
        <f t="shared" si="7"/>
        <v>44702.269000000008</v>
      </c>
      <c r="CB20" s="30"/>
      <c r="CC20" s="30"/>
      <c r="CD20" s="30"/>
      <c r="CE20" s="30"/>
      <c r="CF20" s="30"/>
      <c r="CG20" s="30"/>
      <c r="CH20" s="30"/>
      <c r="CI20" s="6"/>
      <c r="CJ20" s="30"/>
      <c r="CK20" s="30"/>
      <c r="CL20" s="37"/>
      <c r="CM20" s="6"/>
      <c r="CN20" s="30"/>
      <c r="CO20" s="7">
        <f t="shared" si="8"/>
        <v>0</v>
      </c>
      <c r="CP20" s="7">
        <f t="shared" si="8"/>
        <v>0</v>
      </c>
    </row>
    <row r="21" spans="1:94" s="16" customFormat="1">
      <c r="A21" s="21">
        <v>10</v>
      </c>
      <c r="B21" s="21">
        <v>26</v>
      </c>
      <c r="C21" s="3" t="s">
        <v>11</v>
      </c>
      <c r="D21" s="30">
        <v>7.2</v>
      </c>
      <c r="E21" s="30"/>
      <c r="F21" s="22">
        <f t="shared" si="0"/>
        <v>7574.3000000000011</v>
      </c>
      <c r="G21" s="22">
        <f t="shared" si="9"/>
        <v>7489.2740000000003</v>
      </c>
      <c r="H21" s="22">
        <f t="shared" si="10"/>
        <v>98.877440819613682</v>
      </c>
      <c r="I21" s="22">
        <f t="shared" si="1"/>
        <v>-7574.3000000000011</v>
      </c>
      <c r="J21" s="22">
        <f t="shared" si="1"/>
        <v>123421.227</v>
      </c>
      <c r="K21" s="23">
        <v>0</v>
      </c>
      <c r="L21" s="23">
        <v>130910.501</v>
      </c>
      <c r="M21" s="24">
        <f t="shared" si="2"/>
        <v>3561.7000000000003</v>
      </c>
      <c r="N21" s="24">
        <f t="shared" si="3"/>
        <v>3476.6740000000004</v>
      </c>
      <c r="O21" s="24">
        <f t="shared" si="11"/>
        <v>97.612769183255182</v>
      </c>
      <c r="P21" s="25">
        <f t="shared" si="4"/>
        <v>1754.6</v>
      </c>
      <c r="Q21" s="25">
        <f t="shared" si="4"/>
        <v>1974.192</v>
      </c>
      <c r="R21" s="26">
        <f t="shared" si="12"/>
        <v>112.51521714350849</v>
      </c>
      <c r="S21" s="2">
        <v>684.4</v>
      </c>
      <c r="T21" s="27">
        <v>793.79200000000003</v>
      </c>
      <c r="U21" s="28">
        <f t="shared" si="13"/>
        <v>115.98363530099357</v>
      </c>
      <c r="V21" s="2">
        <v>1335</v>
      </c>
      <c r="W21" s="27">
        <v>1087.682</v>
      </c>
      <c r="X21" s="28">
        <f t="shared" si="19"/>
        <v>81.474307116104868</v>
      </c>
      <c r="Y21" s="2">
        <v>1070.2</v>
      </c>
      <c r="Z21" s="27">
        <v>1180.4000000000001</v>
      </c>
      <c r="AA21" s="28">
        <f t="shared" si="14"/>
        <v>110.29714072136051</v>
      </c>
      <c r="AB21" s="6">
        <v>20</v>
      </c>
      <c r="AC21" s="27">
        <v>20</v>
      </c>
      <c r="AD21" s="28">
        <f t="shared" si="15"/>
        <v>100</v>
      </c>
      <c r="AE21" s="2"/>
      <c r="AF21" s="27"/>
      <c r="AG21" s="28"/>
      <c r="AH21" s="30"/>
      <c r="AI21" s="30"/>
      <c r="AJ21" s="30"/>
      <c r="AK21" s="30"/>
      <c r="AL21" s="30"/>
      <c r="AM21" s="30"/>
      <c r="AN21" s="31">
        <v>4012.6</v>
      </c>
      <c r="AO21" s="32">
        <f t="shared" si="16"/>
        <v>4012.6</v>
      </c>
      <c r="AP21" s="30"/>
      <c r="AQ21" s="30"/>
      <c r="AR21" s="33"/>
      <c r="AS21" s="29">
        <f t="shared" si="18"/>
        <v>0</v>
      </c>
      <c r="AT21" s="29"/>
      <c r="AU21" s="30"/>
      <c r="AV21" s="24">
        <f t="shared" si="5"/>
        <v>432.1</v>
      </c>
      <c r="AW21" s="24">
        <f t="shared" si="5"/>
        <v>394.8</v>
      </c>
      <c r="AX21" s="34">
        <f t="shared" si="20"/>
        <v>91.367738949317285</v>
      </c>
      <c r="AY21" s="35">
        <v>432.1</v>
      </c>
      <c r="AZ21" s="27">
        <v>394.8</v>
      </c>
      <c r="BA21" s="27"/>
      <c r="BB21" s="27"/>
      <c r="BC21" s="6"/>
      <c r="BD21" s="30"/>
      <c r="BE21" s="2"/>
      <c r="BF21" s="27"/>
      <c r="BG21" s="29"/>
      <c r="BH21" s="30"/>
      <c r="BI21" s="30"/>
      <c r="BJ21" s="27"/>
      <c r="BK21" s="2"/>
      <c r="BL21" s="35"/>
      <c r="BM21" s="2">
        <v>20</v>
      </c>
      <c r="BN21" s="27">
        <v>0</v>
      </c>
      <c r="BO21" s="30"/>
      <c r="BP21" s="27"/>
      <c r="BQ21" s="30"/>
      <c r="BR21" s="27"/>
      <c r="BS21" s="30"/>
      <c r="BT21" s="27"/>
      <c r="BU21" s="2"/>
      <c r="BV21" s="27"/>
      <c r="BW21" s="36"/>
      <c r="BX21" s="27"/>
      <c r="BY21" s="27"/>
      <c r="BZ21" s="22">
        <f t="shared" si="6"/>
        <v>7574.3000000000011</v>
      </c>
      <c r="CA21" s="22">
        <f t="shared" si="7"/>
        <v>7489.2740000000003</v>
      </c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7"/>
      <c r="CM21" s="6"/>
      <c r="CN21" s="30"/>
      <c r="CO21" s="7">
        <f t="shared" si="8"/>
        <v>0</v>
      </c>
      <c r="CP21" s="7">
        <f t="shared" si="8"/>
        <v>0</v>
      </c>
    </row>
    <row r="22" spans="1:94" s="16" customFormat="1">
      <c r="A22" s="21">
        <v>11</v>
      </c>
      <c r="B22" s="21">
        <v>28</v>
      </c>
      <c r="C22" s="3" t="s">
        <v>12</v>
      </c>
      <c r="D22" s="30">
        <v>1228.7</v>
      </c>
      <c r="E22" s="30"/>
      <c r="F22" s="22">
        <f t="shared" si="0"/>
        <v>12059.8</v>
      </c>
      <c r="G22" s="22">
        <f t="shared" si="9"/>
        <v>11777.321</v>
      </c>
      <c r="H22" s="22">
        <f t="shared" si="10"/>
        <v>97.657680890230353</v>
      </c>
      <c r="I22" s="22">
        <f t="shared" si="1"/>
        <v>-12059.8</v>
      </c>
      <c r="J22" s="22">
        <f t="shared" si="1"/>
        <v>119133.18000000001</v>
      </c>
      <c r="K22" s="23">
        <v>0</v>
      </c>
      <c r="L22" s="23">
        <v>130910.501</v>
      </c>
      <c r="M22" s="24">
        <f t="shared" si="2"/>
        <v>4500</v>
      </c>
      <c r="N22" s="24">
        <f t="shared" si="3"/>
        <v>4217.5209999999997</v>
      </c>
      <c r="O22" s="24">
        <f t="shared" si="11"/>
        <v>93.722688888888882</v>
      </c>
      <c r="P22" s="25">
        <f t="shared" si="4"/>
        <v>500</v>
      </c>
      <c r="Q22" s="25">
        <f t="shared" si="4"/>
        <v>677.90899999999999</v>
      </c>
      <c r="R22" s="26">
        <f t="shared" si="12"/>
        <v>135.58179999999999</v>
      </c>
      <c r="S22" s="2"/>
      <c r="T22" s="27">
        <v>4.6859999999999999</v>
      </c>
      <c r="U22" s="28"/>
      <c r="V22" s="2">
        <v>3300</v>
      </c>
      <c r="W22" s="27">
        <v>2838.6419999999998</v>
      </c>
      <c r="X22" s="28">
        <f t="shared" si="19"/>
        <v>86.019454545454536</v>
      </c>
      <c r="Y22" s="2">
        <v>500</v>
      </c>
      <c r="Z22" s="27">
        <v>673.22299999999996</v>
      </c>
      <c r="AA22" s="28">
        <f t="shared" si="14"/>
        <v>134.64459999999997</v>
      </c>
      <c r="AB22" s="6">
        <v>50</v>
      </c>
      <c r="AC22" s="27">
        <v>50</v>
      </c>
      <c r="AD22" s="28">
        <f t="shared" si="15"/>
        <v>100</v>
      </c>
      <c r="AE22" s="2"/>
      <c r="AF22" s="27"/>
      <c r="AG22" s="28"/>
      <c r="AH22" s="30"/>
      <c r="AI22" s="30"/>
      <c r="AJ22" s="30"/>
      <c r="AK22" s="30"/>
      <c r="AL22" s="30"/>
      <c r="AM22" s="30"/>
      <c r="AN22" s="31">
        <v>7559.8</v>
      </c>
      <c r="AO22" s="32">
        <f t="shared" si="16"/>
        <v>7559.8</v>
      </c>
      <c r="AP22" s="30"/>
      <c r="AQ22" s="30"/>
      <c r="AR22" s="30"/>
      <c r="AS22" s="29">
        <f t="shared" si="18"/>
        <v>0</v>
      </c>
      <c r="AT22" s="29"/>
      <c r="AU22" s="30"/>
      <c r="AV22" s="24">
        <f t="shared" si="5"/>
        <v>650</v>
      </c>
      <c r="AW22" s="24">
        <f t="shared" si="5"/>
        <v>650.97</v>
      </c>
      <c r="AX22" s="34">
        <f t="shared" si="20"/>
        <v>100.14923076923077</v>
      </c>
      <c r="AY22" s="35">
        <v>650</v>
      </c>
      <c r="AZ22" s="27">
        <v>650.97</v>
      </c>
      <c r="BA22" s="27"/>
      <c r="BB22" s="27"/>
      <c r="BC22" s="6"/>
      <c r="BD22" s="30"/>
      <c r="BE22" s="2"/>
      <c r="BF22" s="27"/>
      <c r="BG22" s="29"/>
      <c r="BH22" s="30"/>
      <c r="BI22" s="30"/>
      <c r="BJ22" s="27"/>
      <c r="BK22" s="2"/>
      <c r="BL22" s="35"/>
      <c r="BM22" s="2"/>
      <c r="BN22" s="27"/>
      <c r="BO22" s="30"/>
      <c r="BP22" s="27"/>
      <c r="BQ22" s="30"/>
      <c r="BR22" s="27"/>
      <c r="BS22" s="30"/>
      <c r="BT22" s="27"/>
      <c r="BU22" s="2"/>
      <c r="BV22" s="27"/>
      <c r="BW22" s="36"/>
      <c r="BX22" s="27"/>
      <c r="BY22" s="27"/>
      <c r="BZ22" s="22">
        <f t="shared" si="6"/>
        <v>12059.8</v>
      </c>
      <c r="CA22" s="22">
        <f t="shared" si="7"/>
        <v>11777.321</v>
      </c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8"/>
      <c r="CM22" s="6"/>
      <c r="CN22" s="30"/>
      <c r="CO22" s="7">
        <f t="shared" si="8"/>
        <v>0</v>
      </c>
      <c r="CP22" s="7">
        <f t="shared" si="8"/>
        <v>0</v>
      </c>
    </row>
    <row r="23" spans="1:94" s="16" customFormat="1">
      <c r="A23" s="21">
        <v>12</v>
      </c>
      <c r="B23" s="21">
        <v>33</v>
      </c>
      <c r="C23" s="3" t="s">
        <v>13</v>
      </c>
      <c r="D23" s="30">
        <v>2430.8000000000002</v>
      </c>
      <c r="E23" s="30"/>
      <c r="F23" s="22">
        <f t="shared" si="0"/>
        <v>7624.2999999999993</v>
      </c>
      <c r="G23" s="22">
        <f t="shared" si="9"/>
        <v>7382.4599999999991</v>
      </c>
      <c r="H23" s="22">
        <f t="shared" si="10"/>
        <v>96.828036672219085</v>
      </c>
      <c r="I23" s="22">
        <f t="shared" si="1"/>
        <v>-7624.2999999999993</v>
      </c>
      <c r="J23" s="22">
        <f t="shared" si="1"/>
        <v>123528.041</v>
      </c>
      <c r="K23" s="23">
        <v>0</v>
      </c>
      <c r="L23" s="23">
        <v>130910.501</v>
      </c>
      <c r="M23" s="24">
        <f t="shared" si="2"/>
        <v>1323.4</v>
      </c>
      <c r="N23" s="24">
        <f t="shared" si="3"/>
        <v>1081.56</v>
      </c>
      <c r="O23" s="24">
        <f t="shared" si="11"/>
        <v>81.725857639413618</v>
      </c>
      <c r="P23" s="25">
        <f t="shared" si="4"/>
        <v>380</v>
      </c>
      <c r="Q23" s="25">
        <f t="shared" si="4"/>
        <v>307.5</v>
      </c>
      <c r="R23" s="26">
        <f t="shared" si="12"/>
        <v>80.921052631578945</v>
      </c>
      <c r="S23" s="2"/>
      <c r="T23" s="27"/>
      <c r="U23" s="28"/>
      <c r="V23" s="2">
        <v>596.4</v>
      </c>
      <c r="W23" s="27">
        <v>539.05999999999995</v>
      </c>
      <c r="X23" s="28">
        <f t="shared" si="19"/>
        <v>90.385647216633117</v>
      </c>
      <c r="Y23" s="2">
        <v>380</v>
      </c>
      <c r="Z23" s="27">
        <v>307.5</v>
      </c>
      <c r="AA23" s="28">
        <f t="shared" si="14"/>
        <v>80.921052631578945</v>
      </c>
      <c r="AB23" s="6"/>
      <c r="AC23" s="27"/>
      <c r="AD23" s="28"/>
      <c r="AE23" s="2"/>
      <c r="AF23" s="27"/>
      <c r="AG23" s="28"/>
      <c r="AH23" s="30"/>
      <c r="AI23" s="30"/>
      <c r="AJ23" s="30"/>
      <c r="AK23" s="30"/>
      <c r="AL23" s="30"/>
      <c r="AM23" s="30"/>
      <c r="AN23" s="39">
        <v>5607.9</v>
      </c>
      <c r="AO23" s="32">
        <f t="shared" si="16"/>
        <v>5607.9</v>
      </c>
      <c r="AP23" s="30"/>
      <c r="AQ23" s="30"/>
      <c r="AR23" s="30">
        <v>693</v>
      </c>
      <c r="AS23" s="29">
        <f t="shared" si="18"/>
        <v>693</v>
      </c>
      <c r="AT23" s="29"/>
      <c r="AU23" s="30"/>
      <c r="AV23" s="24">
        <f t="shared" si="5"/>
        <v>347</v>
      </c>
      <c r="AW23" s="24">
        <f t="shared" si="5"/>
        <v>235</v>
      </c>
      <c r="AX23" s="34">
        <f t="shared" si="20"/>
        <v>67.72334293948127</v>
      </c>
      <c r="AY23" s="40">
        <v>347</v>
      </c>
      <c r="AZ23" s="27">
        <v>235</v>
      </c>
      <c r="BA23" s="27"/>
      <c r="BB23" s="27"/>
      <c r="BC23" s="6"/>
      <c r="BD23" s="30"/>
      <c r="BE23" s="2"/>
      <c r="BF23" s="27"/>
      <c r="BG23" s="29"/>
      <c r="BH23" s="30"/>
      <c r="BI23" s="30"/>
      <c r="BJ23" s="27"/>
      <c r="BK23" s="2"/>
      <c r="BL23" s="40"/>
      <c r="BM23" s="2"/>
      <c r="BN23" s="27"/>
      <c r="BO23" s="30"/>
      <c r="BP23" s="27"/>
      <c r="BQ23" s="30"/>
      <c r="BR23" s="27"/>
      <c r="BS23" s="30"/>
      <c r="BT23" s="27"/>
      <c r="BU23" s="2"/>
      <c r="BV23" s="27"/>
      <c r="BW23" s="36"/>
      <c r="BX23" s="27"/>
      <c r="BY23" s="27"/>
      <c r="BZ23" s="22">
        <f t="shared" si="6"/>
        <v>7624.2999999999993</v>
      </c>
      <c r="CA23" s="22">
        <f t="shared" si="7"/>
        <v>7382.4599999999991</v>
      </c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7"/>
      <c r="CM23" s="6"/>
      <c r="CN23" s="30"/>
      <c r="CO23" s="7">
        <f t="shared" si="8"/>
        <v>0</v>
      </c>
      <c r="CP23" s="7">
        <f t="shared" si="8"/>
        <v>0</v>
      </c>
    </row>
    <row r="24" spans="1:94" s="8" customFormat="1" ht="13.5">
      <c r="A24" s="21">
        <v>13</v>
      </c>
      <c r="B24" s="21">
        <v>34</v>
      </c>
      <c r="C24" s="3" t="s">
        <v>14</v>
      </c>
      <c r="D24" s="30">
        <v>320</v>
      </c>
      <c r="E24" s="30"/>
      <c r="F24" s="22">
        <f t="shared" si="0"/>
        <v>14785.3</v>
      </c>
      <c r="G24" s="22">
        <f t="shared" si="9"/>
        <v>14747.199999999999</v>
      </c>
      <c r="H24" s="22">
        <f t="shared" si="10"/>
        <v>99.742311620325594</v>
      </c>
      <c r="I24" s="22">
        <f t="shared" si="1"/>
        <v>-14785.3</v>
      </c>
      <c r="J24" s="22">
        <f t="shared" si="1"/>
        <v>116163.30100000001</v>
      </c>
      <c r="K24" s="23">
        <v>0</v>
      </c>
      <c r="L24" s="23">
        <v>130910.501</v>
      </c>
      <c r="M24" s="24">
        <f t="shared" si="2"/>
        <v>2620</v>
      </c>
      <c r="N24" s="24">
        <f t="shared" si="3"/>
        <v>2581.9</v>
      </c>
      <c r="O24" s="24">
        <f t="shared" si="11"/>
        <v>98.545801526717554</v>
      </c>
      <c r="P24" s="25">
        <f t="shared" si="4"/>
        <v>686.19999999999993</v>
      </c>
      <c r="Q24" s="25">
        <f t="shared" si="4"/>
        <v>588.95500000000004</v>
      </c>
      <c r="R24" s="26">
        <f t="shared" si="12"/>
        <v>85.828475663071998</v>
      </c>
      <c r="S24" s="2">
        <v>15.3</v>
      </c>
      <c r="T24" s="27">
        <v>6.6000000000000003E-2</v>
      </c>
      <c r="U24" s="28">
        <f t="shared" si="13"/>
        <v>0.43137254901960786</v>
      </c>
      <c r="V24" s="2">
        <v>1397.8</v>
      </c>
      <c r="W24" s="27">
        <v>1414.0350000000001</v>
      </c>
      <c r="X24" s="28">
        <f t="shared" si="19"/>
        <v>101.16146802117613</v>
      </c>
      <c r="Y24" s="2">
        <v>670.9</v>
      </c>
      <c r="Z24" s="27">
        <v>588.88900000000001</v>
      </c>
      <c r="AA24" s="28">
        <f t="shared" si="14"/>
        <v>87.775972574154125</v>
      </c>
      <c r="AB24" s="6">
        <v>116</v>
      </c>
      <c r="AC24" s="27">
        <v>112</v>
      </c>
      <c r="AD24" s="28">
        <f t="shared" si="15"/>
        <v>96.551724137931032</v>
      </c>
      <c r="AE24" s="2"/>
      <c r="AF24" s="27"/>
      <c r="AG24" s="28"/>
      <c r="AH24" s="30"/>
      <c r="AI24" s="30"/>
      <c r="AJ24" s="30"/>
      <c r="AK24" s="30"/>
      <c r="AL24" s="30"/>
      <c r="AM24" s="30"/>
      <c r="AN24" s="39">
        <v>12165.3</v>
      </c>
      <c r="AO24" s="32">
        <f t="shared" si="16"/>
        <v>12165.3</v>
      </c>
      <c r="AP24" s="30"/>
      <c r="AQ24" s="30"/>
      <c r="AR24" s="30"/>
      <c r="AS24" s="29">
        <f t="shared" si="18"/>
        <v>0</v>
      </c>
      <c r="AT24" s="29"/>
      <c r="AU24" s="30"/>
      <c r="AV24" s="24">
        <f t="shared" si="5"/>
        <v>400</v>
      </c>
      <c r="AW24" s="24">
        <f t="shared" si="5"/>
        <v>450.41</v>
      </c>
      <c r="AX24" s="34">
        <f t="shared" si="20"/>
        <v>112.60250000000001</v>
      </c>
      <c r="AY24" s="40">
        <v>400</v>
      </c>
      <c r="AZ24" s="27">
        <v>450.41</v>
      </c>
      <c r="BA24" s="27"/>
      <c r="BB24" s="27"/>
      <c r="BC24" s="6"/>
      <c r="BD24" s="30"/>
      <c r="BE24" s="2"/>
      <c r="BF24" s="27"/>
      <c r="BG24" s="29"/>
      <c r="BH24" s="30"/>
      <c r="BI24" s="30"/>
      <c r="BJ24" s="27"/>
      <c r="BK24" s="2"/>
      <c r="BL24" s="40"/>
      <c r="BM24" s="2">
        <v>20</v>
      </c>
      <c r="BN24" s="27">
        <v>16.5</v>
      </c>
      <c r="BO24" s="30"/>
      <c r="BP24" s="27"/>
      <c r="BQ24" s="30"/>
      <c r="BR24" s="27"/>
      <c r="BS24" s="30"/>
      <c r="BT24" s="27"/>
      <c r="BU24" s="2"/>
      <c r="BV24" s="27"/>
      <c r="BW24" s="36"/>
      <c r="BX24" s="27"/>
      <c r="BY24" s="27"/>
      <c r="BZ24" s="22">
        <f t="shared" si="6"/>
        <v>14785.3</v>
      </c>
      <c r="CA24" s="22">
        <f t="shared" si="7"/>
        <v>14747.199999999999</v>
      </c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8"/>
      <c r="CM24" s="6"/>
      <c r="CN24" s="30"/>
      <c r="CO24" s="7">
        <f t="shared" si="8"/>
        <v>0</v>
      </c>
      <c r="CP24" s="7">
        <f t="shared" si="8"/>
        <v>0</v>
      </c>
    </row>
    <row r="25" spans="1:94" s="8" customFormat="1" ht="13.5">
      <c r="A25" s="21">
        <v>14</v>
      </c>
      <c r="B25" s="21">
        <v>35</v>
      </c>
      <c r="C25" s="3" t="s">
        <v>15</v>
      </c>
      <c r="D25" s="30">
        <v>1107.4000000000001</v>
      </c>
      <c r="E25" s="30"/>
      <c r="F25" s="22">
        <f t="shared" si="0"/>
        <v>39033</v>
      </c>
      <c r="G25" s="22">
        <f t="shared" si="9"/>
        <v>38591.245999999999</v>
      </c>
      <c r="H25" s="22">
        <f t="shared" si="10"/>
        <v>98.868255066226013</v>
      </c>
      <c r="I25" s="22">
        <f t="shared" si="1"/>
        <v>-39033</v>
      </c>
      <c r="J25" s="22">
        <f t="shared" si="1"/>
        <v>92319.255000000005</v>
      </c>
      <c r="K25" s="23">
        <v>0</v>
      </c>
      <c r="L25" s="23">
        <v>130910.501</v>
      </c>
      <c r="M25" s="24">
        <f t="shared" si="2"/>
        <v>7657.8</v>
      </c>
      <c r="N25" s="24">
        <f t="shared" si="3"/>
        <v>7216.0459999999994</v>
      </c>
      <c r="O25" s="24">
        <f t="shared" si="11"/>
        <v>94.231319700174978</v>
      </c>
      <c r="P25" s="25">
        <f t="shared" si="4"/>
        <v>3096.8</v>
      </c>
      <c r="Q25" s="25">
        <f t="shared" si="4"/>
        <v>3113.0329999999999</v>
      </c>
      <c r="R25" s="26">
        <f t="shared" si="12"/>
        <v>100.52418625678119</v>
      </c>
      <c r="S25" s="2"/>
      <c r="T25" s="27">
        <v>0.252</v>
      </c>
      <c r="U25" s="28"/>
      <c r="V25" s="2">
        <v>2995.3</v>
      </c>
      <c r="W25" s="27">
        <v>3018.1129999999998</v>
      </c>
      <c r="X25" s="28">
        <f t="shared" si="19"/>
        <v>100.76162654825893</v>
      </c>
      <c r="Y25" s="2">
        <v>3096.8</v>
      </c>
      <c r="Z25" s="27">
        <v>3112.7809999999999</v>
      </c>
      <c r="AA25" s="28">
        <f t="shared" si="14"/>
        <v>100.51604882459311</v>
      </c>
      <c r="AB25" s="6">
        <v>40</v>
      </c>
      <c r="AC25" s="27">
        <v>50</v>
      </c>
      <c r="AD25" s="28">
        <f t="shared" si="15"/>
        <v>125</v>
      </c>
      <c r="AE25" s="2"/>
      <c r="AF25" s="27"/>
      <c r="AG25" s="28"/>
      <c r="AH25" s="30"/>
      <c r="AI25" s="30"/>
      <c r="AJ25" s="30"/>
      <c r="AK25" s="30"/>
      <c r="AL25" s="30"/>
      <c r="AM25" s="30"/>
      <c r="AN25" s="39">
        <v>31375.200000000001</v>
      </c>
      <c r="AO25" s="32">
        <f t="shared" si="16"/>
        <v>31375.200000000001</v>
      </c>
      <c r="AP25" s="30"/>
      <c r="AQ25" s="30"/>
      <c r="AR25" s="33"/>
      <c r="AS25" s="29">
        <f t="shared" si="18"/>
        <v>0</v>
      </c>
      <c r="AT25" s="29"/>
      <c r="AU25" s="30"/>
      <c r="AV25" s="24">
        <f t="shared" si="5"/>
        <v>1525.7</v>
      </c>
      <c r="AW25" s="24">
        <f t="shared" si="5"/>
        <v>1022.9</v>
      </c>
      <c r="AX25" s="34">
        <f t="shared" si="20"/>
        <v>67.044635249393707</v>
      </c>
      <c r="AY25" s="40">
        <v>1403.5</v>
      </c>
      <c r="AZ25" s="27">
        <v>836</v>
      </c>
      <c r="BA25" s="27"/>
      <c r="BB25" s="27"/>
      <c r="BC25" s="6"/>
      <c r="BD25" s="30"/>
      <c r="BE25" s="2">
        <v>122.2</v>
      </c>
      <c r="BF25" s="27">
        <v>186.9</v>
      </c>
      <c r="BG25" s="29"/>
      <c r="BH25" s="30"/>
      <c r="BI25" s="30"/>
      <c r="BJ25" s="27"/>
      <c r="BK25" s="2"/>
      <c r="BL25" s="40"/>
      <c r="BM25" s="2"/>
      <c r="BN25" s="27">
        <v>12</v>
      </c>
      <c r="BO25" s="30"/>
      <c r="BP25" s="27"/>
      <c r="BQ25" s="30"/>
      <c r="BR25" s="27"/>
      <c r="BS25" s="30"/>
      <c r="BT25" s="27"/>
      <c r="BU25" s="2"/>
      <c r="BV25" s="27"/>
      <c r="BW25" s="36"/>
      <c r="BX25" s="27"/>
      <c r="BY25" s="27"/>
      <c r="BZ25" s="22">
        <f t="shared" si="6"/>
        <v>39033</v>
      </c>
      <c r="CA25" s="22">
        <f t="shared" si="7"/>
        <v>38591.245999999999</v>
      </c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8"/>
      <c r="CM25" s="6"/>
      <c r="CN25" s="30"/>
      <c r="CO25" s="7">
        <f t="shared" si="8"/>
        <v>0</v>
      </c>
      <c r="CP25" s="7">
        <f t="shared" si="8"/>
        <v>0</v>
      </c>
    </row>
    <row r="26" spans="1:94" s="8" customFormat="1" ht="13.5">
      <c r="A26" s="21">
        <v>15</v>
      </c>
      <c r="B26" s="21">
        <v>37</v>
      </c>
      <c r="C26" s="3" t="s">
        <v>16</v>
      </c>
      <c r="D26" s="30">
        <v>1238.0999999999999</v>
      </c>
      <c r="E26" s="30"/>
      <c r="F26" s="22">
        <f t="shared" si="0"/>
        <v>12637.300000000001</v>
      </c>
      <c r="G26" s="22">
        <f t="shared" si="9"/>
        <v>12543.316000000001</v>
      </c>
      <c r="H26" s="22">
        <f t="shared" si="10"/>
        <v>99.256296835558217</v>
      </c>
      <c r="I26" s="22">
        <f t="shared" si="1"/>
        <v>-12637.300000000001</v>
      </c>
      <c r="J26" s="22">
        <f t="shared" si="1"/>
        <v>118367.185</v>
      </c>
      <c r="K26" s="23">
        <v>0</v>
      </c>
      <c r="L26" s="23">
        <v>130910.501</v>
      </c>
      <c r="M26" s="24">
        <f t="shared" si="2"/>
        <v>2909.1</v>
      </c>
      <c r="N26" s="24">
        <f t="shared" si="3"/>
        <v>2815.1159999999995</v>
      </c>
      <c r="O26" s="24">
        <f t="shared" si="11"/>
        <v>96.769310095905936</v>
      </c>
      <c r="P26" s="25">
        <f t="shared" si="4"/>
        <v>511.6</v>
      </c>
      <c r="Q26" s="25">
        <f t="shared" si="4"/>
        <v>527.298</v>
      </c>
      <c r="R26" s="26">
        <f t="shared" si="12"/>
        <v>103.0684128225176</v>
      </c>
      <c r="S26" s="2">
        <v>1.6</v>
      </c>
      <c r="T26" s="27">
        <v>0.25800000000000001</v>
      </c>
      <c r="U26" s="28">
        <f t="shared" si="13"/>
        <v>16.125</v>
      </c>
      <c r="V26" s="2">
        <v>1569.6</v>
      </c>
      <c r="W26" s="27">
        <v>1569.8879999999999</v>
      </c>
      <c r="X26" s="28">
        <f t="shared" si="19"/>
        <v>100.01834862385321</v>
      </c>
      <c r="Y26" s="2">
        <v>510</v>
      </c>
      <c r="Z26" s="27">
        <v>527.04</v>
      </c>
      <c r="AA26" s="28">
        <f t="shared" si="14"/>
        <v>103.34117647058824</v>
      </c>
      <c r="AB26" s="6">
        <v>18</v>
      </c>
      <c r="AC26" s="27">
        <v>18</v>
      </c>
      <c r="AD26" s="28">
        <f t="shared" si="15"/>
        <v>100</v>
      </c>
      <c r="AE26" s="2"/>
      <c r="AF26" s="27"/>
      <c r="AG26" s="28"/>
      <c r="AH26" s="30"/>
      <c r="AI26" s="30"/>
      <c r="AJ26" s="30"/>
      <c r="AK26" s="30"/>
      <c r="AL26" s="30"/>
      <c r="AM26" s="30"/>
      <c r="AN26" s="39">
        <v>8845</v>
      </c>
      <c r="AO26" s="32">
        <f t="shared" si="16"/>
        <v>8845</v>
      </c>
      <c r="AP26" s="30"/>
      <c r="AQ26" s="30"/>
      <c r="AR26" s="30">
        <v>883.2</v>
      </c>
      <c r="AS26" s="29">
        <f t="shared" si="18"/>
        <v>883.2</v>
      </c>
      <c r="AT26" s="29"/>
      <c r="AU26" s="30"/>
      <c r="AV26" s="24">
        <f t="shared" si="5"/>
        <v>250</v>
      </c>
      <c r="AW26" s="24">
        <f t="shared" si="5"/>
        <v>140</v>
      </c>
      <c r="AX26" s="34">
        <f t="shared" si="20"/>
        <v>56.000000000000007</v>
      </c>
      <c r="AY26" s="40">
        <v>250</v>
      </c>
      <c r="AZ26" s="27">
        <v>140</v>
      </c>
      <c r="BA26" s="27"/>
      <c r="BB26" s="27"/>
      <c r="BC26" s="6"/>
      <c r="BD26" s="30"/>
      <c r="BE26" s="2"/>
      <c r="BF26" s="27"/>
      <c r="BG26" s="29"/>
      <c r="BH26" s="30"/>
      <c r="BI26" s="30"/>
      <c r="BJ26" s="27"/>
      <c r="BK26" s="2"/>
      <c r="BL26" s="40"/>
      <c r="BM26" s="2"/>
      <c r="BN26" s="27"/>
      <c r="BO26" s="30"/>
      <c r="BP26" s="27"/>
      <c r="BQ26" s="30"/>
      <c r="BR26" s="27"/>
      <c r="BS26" s="30"/>
      <c r="BT26" s="27"/>
      <c r="BU26" s="2"/>
      <c r="BV26" s="27"/>
      <c r="BW26" s="36">
        <v>559.9</v>
      </c>
      <c r="BX26" s="27">
        <v>559.92999999999995</v>
      </c>
      <c r="BY26" s="27"/>
      <c r="BZ26" s="22">
        <f t="shared" si="6"/>
        <v>12637.300000000001</v>
      </c>
      <c r="CA26" s="22">
        <f t="shared" si="7"/>
        <v>12543.316000000001</v>
      </c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8"/>
      <c r="CM26" s="6"/>
      <c r="CN26" s="30"/>
      <c r="CO26" s="7">
        <f t="shared" si="8"/>
        <v>0</v>
      </c>
      <c r="CP26" s="7">
        <f t="shared" si="8"/>
        <v>0</v>
      </c>
    </row>
    <row r="27" spans="1:94" s="8" customFormat="1" ht="13.5">
      <c r="A27" s="21">
        <v>16</v>
      </c>
      <c r="B27" s="21">
        <v>39</v>
      </c>
      <c r="C27" s="3" t="s">
        <v>17</v>
      </c>
      <c r="D27" s="30">
        <v>6331.8</v>
      </c>
      <c r="E27" s="30"/>
      <c r="F27" s="22">
        <f t="shared" si="0"/>
        <v>7783.7</v>
      </c>
      <c r="G27" s="22">
        <f t="shared" si="9"/>
        <v>7305.3089999999993</v>
      </c>
      <c r="H27" s="22">
        <f t="shared" si="10"/>
        <v>93.85393835836426</v>
      </c>
      <c r="I27" s="22">
        <f t="shared" si="1"/>
        <v>-7783.7</v>
      </c>
      <c r="J27" s="22">
        <f t="shared" si="1"/>
        <v>123605.19200000001</v>
      </c>
      <c r="K27" s="23">
        <v>0</v>
      </c>
      <c r="L27" s="23">
        <v>130910.501</v>
      </c>
      <c r="M27" s="24">
        <f t="shared" si="2"/>
        <v>1288.5</v>
      </c>
      <c r="N27" s="24">
        <f t="shared" si="3"/>
        <v>1127.981</v>
      </c>
      <c r="O27" s="24">
        <f t="shared" si="11"/>
        <v>87.542180830422964</v>
      </c>
      <c r="P27" s="25">
        <f t="shared" si="4"/>
        <v>471.9</v>
      </c>
      <c r="Q27" s="25">
        <f t="shared" si="4"/>
        <v>311.31299999999999</v>
      </c>
      <c r="R27" s="26">
        <f t="shared" si="12"/>
        <v>65.970120788302609</v>
      </c>
      <c r="S27" s="2"/>
      <c r="T27" s="27"/>
      <c r="U27" s="28"/>
      <c r="V27" s="2">
        <v>816.6</v>
      </c>
      <c r="W27" s="27">
        <v>816.66800000000001</v>
      </c>
      <c r="X27" s="28">
        <f t="shared" si="19"/>
        <v>100.00832721038452</v>
      </c>
      <c r="Y27" s="2">
        <v>471.9</v>
      </c>
      <c r="Z27" s="27">
        <v>311.31299999999999</v>
      </c>
      <c r="AA27" s="28">
        <f t="shared" si="14"/>
        <v>65.970120788302609</v>
      </c>
      <c r="AB27" s="6"/>
      <c r="AC27" s="27"/>
      <c r="AD27" s="28"/>
      <c r="AE27" s="2"/>
      <c r="AF27" s="27"/>
      <c r="AG27" s="28"/>
      <c r="AH27" s="30"/>
      <c r="AI27" s="30"/>
      <c r="AJ27" s="30"/>
      <c r="AK27" s="30"/>
      <c r="AL27" s="30"/>
      <c r="AM27" s="30"/>
      <c r="AN27" s="39">
        <v>5474.3</v>
      </c>
      <c r="AO27" s="32">
        <f t="shared" si="16"/>
        <v>5474.3</v>
      </c>
      <c r="AP27" s="30"/>
      <c r="AQ27" s="30"/>
      <c r="AR27" s="30">
        <v>1020.9</v>
      </c>
      <c r="AS27" s="29">
        <f t="shared" si="18"/>
        <v>1020.9</v>
      </c>
      <c r="AT27" s="29"/>
      <c r="AU27" s="30"/>
      <c r="AV27" s="24">
        <f t="shared" si="5"/>
        <v>0</v>
      </c>
      <c r="AW27" s="24">
        <f t="shared" si="5"/>
        <v>0</v>
      </c>
      <c r="AX27" s="34">
        <v>0</v>
      </c>
      <c r="AY27" s="40"/>
      <c r="AZ27" s="27"/>
      <c r="BA27" s="27"/>
      <c r="BB27" s="27"/>
      <c r="BC27" s="6"/>
      <c r="BD27" s="30"/>
      <c r="BE27" s="2"/>
      <c r="BF27" s="27"/>
      <c r="BG27" s="29"/>
      <c r="BH27" s="30"/>
      <c r="BI27" s="30"/>
      <c r="BJ27" s="27"/>
      <c r="BK27" s="2"/>
      <c r="BL27" s="40"/>
      <c r="BM27" s="2"/>
      <c r="BN27" s="27"/>
      <c r="BO27" s="30"/>
      <c r="BP27" s="27"/>
      <c r="BQ27" s="30"/>
      <c r="BR27" s="27"/>
      <c r="BS27" s="30"/>
      <c r="BT27" s="27"/>
      <c r="BU27" s="2"/>
      <c r="BV27" s="27"/>
      <c r="BW27" s="36"/>
      <c r="BX27" s="27"/>
      <c r="BY27" s="27">
        <v>-317.87200000000001</v>
      </c>
      <c r="BZ27" s="22">
        <f t="shared" si="6"/>
        <v>7783.7</v>
      </c>
      <c r="CA27" s="22">
        <f t="shared" si="7"/>
        <v>7623.1809999999996</v>
      </c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8"/>
      <c r="CM27" s="6"/>
      <c r="CN27" s="30"/>
      <c r="CO27" s="7">
        <f t="shared" si="8"/>
        <v>0</v>
      </c>
      <c r="CP27" s="7">
        <f t="shared" si="8"/>
        <v>0</v>
      </c>
    </row>
    <row r="28" spans="1:94" s="8" customFormat="1" ht="13.5">
      <c r="A28" s="21">
        <v>17</v>
      </c>
      <c r="B28" s="21">
        <v>57</v>
      </c>
      <c r="C28" s="3" t="s">
        <v>18</v>
      </c>
      <c r="D28" s="30">
        <v>549.9</v>
      </c>
      <c r="E28" s="30"/>
      <c r="F28" s="22">
        <f t="shared" si="0"/>
        <v>28525.599999999999</v>
      </c>
      <c r="G28" s="22">
        <f t="shared" si="9"/>
        <v>27809.995999999999</v>
      </c>
      <c r="H28" s="22">
        <f t="shared" si="10"/>
        <v>97.491362144880384</v>
      </c>
      <c r="I28" s="22">
        <f t="shared" si="1"/>
        <v>-28525.599999999999</v>
      </c>
      <c r="J28" s="22">
        <f t="shared" si="1"/>
        <v>103100.505</v>
      </c>
      <c r="K28" s="23">
        <v>0</v>
      </c>
      <c r="L28" s="23">
        <v>130910.501</v>
      </c>
      <c r="M28" s="24">
        <f t="shared" si="2"/>
        <v>7415</v>
      </c>
      <c r="N28" s="24">
        <f t="shared" si="3"/>
        <v>6699.3959999999997</v>
      </c>
      <c r="O28" s="24">
        <f t="shared" si="11"/>
        <v>90.349238031018203</v>
      </c>
      <c r="P28" s="25">
        <f t="shared" si="4"/>
        <v>2510</v>
      </c>
      <c r="Q28" s="25">
        <f t="shared" si="4"/>
        <v>2300.9369999999999</v>
      </c>
      <c r="R28" s="26">
        <f t="shared" si="12"/>
        <v>91.670796812749003</v>
      </c>
      <c r="S28" s="2">
        <v>10</v>
      </c>
      <c r="T28" s="27">
        <v>45.337000000000003</v>
      </c>
      <c r="U28" s="28">
        <f t="shared" si="13"/>
        <v>453.37000000000006</v>
      </c>
      <c r="V28" s="2">
        <v>2700</v>
      </c>
      <c r="W28" s="27">
        <v>2347.7179999999998</v>
      </c>
      <c r="X28" s="28">
        <f t="shared" si="19"/>
        <v>86.952518518518517</v>
      </c>
      <c r="Y28" s="2">
        <v>2500</v>
      </c>
      <c r="Z28" s="27">
        <v>2255.6</v>
      </c>
      <c r="AA28" s="28">
        <f t="shared" si="14"/>
        <v>90.224000000000004</v>
      </c>
      <c r="AB28" s="6">
        <v>250</v>
      </c>
      <c r="AC28" s="27">
        <v>204.5</v>
      </c>
      <c r="AD28" s="28">
        <f t="shared" si="15"/>
        <v>81.8</v>
      </c>
      <c r="AE28" s="2"/>
      <c r="AF28" s="27"/>
      <c r="AG28" s="28"/>
      <c r="AH28" s="30"/>
      <c r="AI28" s="30"/>
      <c r="AJ28" s="30"/>
      <c r="AK28" s="30"/>
      <c r="AL28" s="30"/>
      <c r="AM28" s="30"/>
      <c r="AN28" s="39">
        <v>20880</v>
      </c>
      <c r="AO28" s="32">
        <f t="shared" si="16"/>
        <v>20880</v>
      </c>
      <c r="AP28" s="30"/>
      <c r="AQ28" s="30"/>
      <c r="AR28" s="30">
        <v>230.6</v>
      </c>
      <c r="AS28" s="29">
        <f t="shared" si="18"/>
        <v>230.6</v>
      </c>
      <c r="AT28" s="29"/>
      <c r="AU28" s="30"/>
      <c r="AV28" s="24">
        <f t="shared" si="5"/>
        <v>1955</v>
      </c>
      <c r="AW28" s="24">
        <f t="shared" si="5"/>
        <v>1796.241</v>
      </c>
      <c r="AX28" s="34">
        <f t="shared" si="20"/>
        <v>91.87933503836318</v>
      </c>
      <c r="AY28" s="40">
        <v>1955</v>
      </c>
      <c r="AZ28" s="27">
        <v>1796.241</v>
      </c>
      <c r="BA28" s="27"/>
      <c r="BB28" s="27"/>
      <c r="BC28" s="6"/>
      <c r="BD28" s="30"/>
      <c r="BE28" s="2"/>
      <c r="BF28" s="27"/>
      <c r="BG28" s="29"/>
      <c r="BH28" s="30"/>
      <c r="BI28" s="30"/>
      <c r="BJ28" s="27"/>
      <c r="BK28" s="2"/>
      <c r="BL28" s="40"/>
      <c r="BM28" s="2"/>
      <c r="BN28" s="27">
        <v>50</v>
      </c>
      <c r="BO28" s="30"/>
      <c r="BP28" s="27"/>
      <c r="BQ28" s="30"/>
      <c r="BR28" s="27"/>
      <c r="BS28" s="30"/>
      <c r="BT28" s="27"/>
      <c r="BU28" s="2"/>
      <c r="BV28" s="27"/>
      <c r="BW28" s="36"/>
      <c r="BX28" s="27"/>
      <c r="BY28" s="27"/>
      <c r="BZ28" s="22">
        <f t="shared" si="6"/>
        <v>28525.599999999999</v>
      </c>
      <c r="CA28" s="22">
        <f t="shared" si="7"/>
        <v>27809.995999999999</v>
      </c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8"/>
      <c r="CM28" s="6"/>
      <c r="CN28" s="30"/>
      <c r="CO28" s="7">
        <f t="shared" si="8"/>
        <v>0</v>
      </c>
      <c r="CP28" s="7">
        <f t="shared" si="8"/>
        <v>0</v>
      </c>
    </row>
    <row r="29" spans="1:94" s="8" customFormat="1" ht="13.5">
      <c r="A29" s="21">
        <v>18</v>
      </c>
      <c r="B29" s="21">
        <v>58</v>
      </c>
      <c r="C29" s="3" t="s">
        <v>19</v>
      </c>
      <c r="D29" s="30">
        <v>31145.599999999999</v>
      </c>
      <c r="E29" s="30"/>
      <c r="F29" s="22">
        <f t="shared" si="0"/>
        <v>54850.099999999991</v>
      </c>
      <c r="G29" s="22">
        <f t="shared" si="9"/>
        <v>56688.707999999999</v>
      </c>
      <c r="H29" s="22">
        <f t="shared" si="10"/>
        <v>103.35205952222512</v>
      </c>
      <c r="I29" s="22">
        <f t="shared" si="1"/>
        <v>-54850.099999999991</v>
      </c>
      <c r="J29" s="22">
        <f t="shared" si="1"/>
        <v>74221.793000000005</v>
      </c>
      <c r="K29" s="23">
        <v>0</v>
      </c>
      <c r="L29" s="23">
        <v>130910.501</v>
      </c>
      <c r="M29" s="24">
        <f t="shared" si="2"/>
        <v>11744.4</v>
      </c>
      <c r="N29" s="24">
        <f t="shared" si="3"/>
        <v>12483.007999999998</v>
      </c>
      <c r="O29" s="24">
        <f t="shared" si="11"/>
        <v>106.28902285344503</v>
      </c>
      <c r="P29" s="25">
        <f t="shared" si="4"/>
        <v>4130</v>
      </c>
      <c r="Q29" s="25">
        <f t="shared" si="4"/>
        <v>4724.3550000000005</v>
      </c>
      <c r="R29" s="26">
        <f t="shared" si="12"/>
        <v>114.39116222760293</v>
      </c>
      <c r="S29" s="2">
        <v>130</v>
      </c>
      <c r="T29" s="27">
        <v>32.42</v>
      </c>
      <c r="U29" s="28">
        <f t="shared" si="13"/>
        <v>24.938461538461539</v>
      </c>
      <c r="V29" s="2">
        <v>4507.8</v>
      </c>
      <c r="W29" s="27">
        <v>4522.1080000000002</v>
      </c>
      <c r="X29" s="28">
        <f t="shared" si="19"/>
        <v>100.31740538621945</v>
      </c>
      <c r="Y29" s="2">
        <v>4000</v>
      </c>
      <c r="Z29" s="27">
        <v>4691.9350000000004</v>
      </c>
      <c r="AA29" s="28">
        <f t="shared" si="14"/>
        <v>117.29837500000002</v>
      </c>
      <c r="AB29" s="6">
        <v>250</v>
      </c>
      <c r="AC29" s="27">
        <v>198</v>
      </c>
      <c r="AD29" s="28">
        <f t="shared" si="15"/>
        <v>79.2</v>
      </c>
      <c r="AE29" s="2"/>
      <c r="AF29" s="27"/>
      <c r="AG29" s="28"/>
      <c r="AH29" s="30"/>
      <c r="AI29" s="30"/>
      <c r="AJ29" s="30"/>
      <c r="AK29" s="30"/>
      <c r="AL29" s="30"/>
      <c r="AM29" s="30"/>
      <c r="AN29" s="39">
        <v>33034.1</v>
      </c>
      <c r="AO29" s="32">
        <f t="shared" si="16"/>
        <v>33034.1</v>
      </c>
      <c r="AP29" s="30"/>
      <c r="AQ29" s="30"/>
      <c r="AR29" s="30">
        <v>71.400000000000006</v>
      </c>
      <c r="AS29" s="29">
        <f t="shared" si="18"/>
        <v>71.400000000000006</v>
      </c>
      <c r="AT29" s="29"/>
      <c r="AU29" s="30"/>
      <c r="AV29" s="24">
        <f t="shared" si="5"/>
        <v>2850.1</v>
      </c>
      <c r="AW29" s="24">
        <f t="shared" si="5"/>
        <v>2751.39</v>
      </c>
      <c r="AX29" s="34">
        <f t="shared" si="20"/>
        <v>96.536612750429811</v>
      </c>
      <c r="AY29" s="40">
        <v>2850.1</v>
      </c>
      <c r="AZ29" s="27">
        <v>2751.39</v>
      </c>
      <c r="BA29" s="27"/>
      <c r="BB29" s="27"/>
      <c r="BC29" s="6"/>
      <c r="BD29" s="30"/>
      <c r="BE29" s="2"/>
      <c r="BF29" s="27"/>
      <c r="BG29" s="29"/>
      <c r="BH29" s="30"/>
      <c r="BI29" s="30"/>
      <c r="BJ29" s="27"/>
      <c r="BK29" s="2"/>
      <c r="BL29" s="40"/>
      <c r="BM29" s="2">
        <v>6.5</v>
      </c>
      <c r="BN29" s="27">
        <v>0</v>
      </c>
      <c r="BO29" s="30"/>
      <c r="BP29" s="27"/>
      <c r="BQ29" s="30"/>
      <c r="BR29" s="27">
        <v>161.755</v>
      </c>
      <c r="BS29" s="30"/>
      <c r="BT29" s="27"/>
      <c r="BU29" s="2"/>
      <c r="BV29" s="27"/>
      <c r="BW29" s="36"/>
      <c r="BX29" s="27">
        <v>125.4</v>
      </c>
      <c r="BY29" s="27"/>
      <c r="BZ29" s="22">
        <f t="shared" si="6"/>
        <v>44849.899999999994</v>
      </c>
      <c r="CA29" s="22">
        <f t="shared" si="7"/>
        <v>45588.507999999994</v>
      </c>
      <c r="CB29" s="30"/>
      <c r="CC29" s="30"/>
      <c r="CD29" s="30"/>
      <c r="CE29" s="30"/>
      <c r="CF29" s="30"/>
      <c r="CG29" s="30"/>
      <c r="CH29" s="30">
        <v>10000.200000000001</v>
      </c>
      <c r="CI29" s="27">
        <v>11100.2</v>
      </c>
      <c r="CJ29" s="30"/>
      <c r="CK29" s="30"/>
      <c r="CL29" s="37"/>
      <c r="CM29" s="6"/>
      <c r="CN29" s="30"/>
      <c r="CO29" s="7">
        <f t="shared" si="8"/>
        <v>10000.200000000001</v>
      </c>
      <c r="CP29" s="7">
        <f t="shared" si="8"/>
        <v>11100.2</v>
      </c>
    </row>
    <row r="30" spans="1:94" s="8" customFormat="1" ht="13.5">
      <c r="A30" s="21">
        <v>19</v>
      </c>
      <c r="B30" s="21">
        <v>59</v>
      </c>
      <c r="C30" s="3" t="s">
        <v>20</v>
      </c>
      <c r="D30" s="30">
        <v>982.7</v>
      </c>
      <c r="E30" s="30">
        <v>567.20000000000005</v>
      </c>
      <c r="F30" s="22">
        <f t="shared" si="0"/>
        <v>18065.2</v>
      </c>
      <c r="G30" s="22">
        <f t="shared" si="9"/>
        <v>17880.451000000001</v>
      </c>
      <c r="H30" s="22">
        <f t="shared" si="10"/>
        <v>98.977321037132171</v>
      </c>
      <c r="I30" s="22">
        <f t="shared" si="1"/>
        <v>-18065.2</v>
      </c>
      <c r="J30" s="22">
        <f t="shared" si="1"/>
        <v>113030.05</v>
      </c>
      <c r="K30" s="23">
        <v>0</v>
      </c>
      <c r="L30" s="23">
        <v>130910.501</v>
      </c>
      <c r="M30" s="24">
        <f t="shared" si="2"/>
        <v>2389.3000000000002</v>
      </c>
      <c r="N30" s="24">
        <f t="shared" si="3"/>
        <v>2204.5509999999999</v>
      </c>
      <c r="O30" s="24">
        <f t="shared" si="11"/>
        <v>92.267651613443263</v>
      </c>
      <c r="P30" s="25">
        <f t="shared" si="4"/>
        <v>607.70000000000005</v>
      </c>
      <c r="Q30" s="25">
        <f t="shared" si="4"/>
        <v>585.06700000000001</v>
      </c>
      <c r="R30" s="26">
        <f t="shared" si="12"/>
        <v>96.275629422412365</v>
      </c>
      <c r="S30" s="2">
        <v>100.7</v>
      </c>
      <c r="T30" s="27">
        <v>100.92100000000001</v>
      </c>
      <c r="U30" s="28">
        <f t="shared" si="13"/>
        <v>100.21946375372393</v>
      </c>
      <c r="V30" s="2">
        <v>1474.6</v>
      </c>
      <c r="W30" s="27">
        <v>1253.4839999999999</v>
      </c>
      <c r="X30" s="28">
        <f t="shared" si="19"/>
        <v>85.00501831005019</v>
      </c>
      <c r="Y30" s="2">
        <v>507</v>
      </c>
      <c r="Z30" s="27">
        <v>484.14600000000002</v>
      </c>
      <c r="AA30" s="28">
        <f t="shared" si="14"/>
        <v>95.492307692307691</v>
      </c>
      <c r="AB30" s="6">
        <v>6</v>
      </c>
      <c r="AC30" s="27">
        <v>6</v>
      </c>
      <c r="AD30" s="28">
        <f t="shared" si="15"/>
        <v>100</v>
      </c>
      <c r="AE30" s="2"/>
      <c r="AF30" s="27"/>
      <c r="AG30" s="28"/>
      <c r="AH30" s="30"/>
      <c r="AI30" s="30"/>
      <c r="AJ30" s="30"/>
      <c r="AK30" s="30"/>
      <c r="AL30" s="30"/>
      <c r="AM30" s="30"/>
      <c r="AN30" s="39">
        <v>15069.7</v>
      </c>
      <c r="AO30" s="32">
        <f t="shared" si="16"/>
        <v>15069.7</v>
      </c>
      <c r="AP30" s="30"/>
      <c r="AQ30" s="30"/>
      <c r="AR30" s="30">
        <v>606.20000000000005</v>
      </c>
      <c r="AS30" s="29">
        <f t="shared" si="18"/>
        <v>606.20000000000005</v>
      </c>
      <c r="AT30" s="29"/>
      <c r="AU30" s="30"/>
      <c r="AV30" s="24">
        <f t="shared" si="5"/>
        <v>301</v>
      </c>
      <c r="AW30" s="24">
        <f t="shared" si="5"/>
        <v>360</v>
      </c>
      <c r="AX30" s="34">
        <f t="shared" si="20"/>
        <v>119.60132890365449</v>
      </c>
      <c r="AY30" s="40">
        <v>301</v>
      </c>
      <c r="AZ30" s="27">
        <v>360</v>
      </c>
      <c r="BA30" s="27"/>
      <c r="BB30" s="27"/>
      <c r="BC30" s="6"/>
      <c r="BD30" s="30"/>
      <c r="BE30" s="2"/>
      <c r="BF30" s="27"/>
      <c r="BG30" s="29"/>
      <c r="BH30" s="30"/>
      <c r="BI30" s="30"/>
      <c r="BJ30" s="27"/>
      <c r="BK30" s="2"/>
      <c r="BL30" s="40"/>
      <c r="BM30" s="2"/>
      <c r="BN30" s="27"/>
      <c r="BO30" s="30"/>
      <c r="BP30" s="27"/>
      <c r="BQ30" s="30"/>
      <c r="BR30" s="27"/>
      <c r="BS30" s="30"/>
      <c r="BT30" s="27"/>
      <c r="BU30" s="2"/>
      <c r="BV30" s="27"/>
      <c r="BW30" s="36"/>
      <c r="BX30" s="27"/>
      <c r="BY30" s="27"/>
      <c r="BZ30" s="22">
        <f t="shared" si="6"/>
        <v>18065.2</v>
      </c>
      <c r="CA30" s="22">
        <f t="shared" si="7"/>
        <v>17880.451000000001</v>
      </c>
      <c r="CB30" s="30"/>
      <c r="CC30" s="30"/>
      <c r="CD30" s="30"/>
      <c r="CE30" s="30"/>
      <c r="CF30" s="30"/>
      <c r="CG30" s="30"/>
      <c r="CH30" s="30"/>
      <c r="CI30" s="27"/>
      <c r="CJ30" s="30"/>
      <c r="CK30" s="30"/>
      <c r="CL30" s="37"/>
      <c r="CM30" s="6"/>
      <c r="CN30" s="30"/>
      <c r="CO30" s="7">
        <f t="shared" si="8"/>
        <v>0</v>
      </c>
      <c r="CP30" s="7">
        <f t="shared" si="8"/>
        <v>0</v>
      </c>
    </row>
    <row r="31" spans="1:94" s="8" customFormat="1" ht="13.5">
      <c r="A31" s="21">
        <v>20</v>
      </c>
      <c r="B31" s="21"/>
      <c r="C31" s="4" t="s">
        <v>21</v>
      </c>
      <c r="D31" s="30">
        <v>30768.400000000001</v>
      </c>
      <c r="E31" s="30"/>
      <c r="F31" s="22">
        <f t="shared" ref="F31:F48" si="21">BZ31+CO31-CL31</f>
        <v>665954.80000000005</v>
      </c>
      <c r="G31" s="22">
        <f t="shared" si="9"/>
        <v>638712.92390000005</v>
      </c>
      <c r="H31" s="22">
        <f t="shared" si="10"/>
        <v>95.909350589559523</v>
      </c>
      <c r="I31" s="22">
        <f t="shared" ref="I31:J48" si="22">K31-F31</f>
        <v>-665954.80000000005</v>
      </c>
      <c r="J31" s="22">
        <f t="shared" si="22"/>
        <v>-507802.42290000006</v>
      </c>
      <c r="K31" s="23">
        <v>0</v>
      </c>
      <c r="L31" s="23">
        <v>130910.501</v>
      </c>
      <c r="M31" s="24">
        <f t="shared" ref="M31:M48" si="23">S31+V31+Y31+AB31+AE31+AH31+AT31+AY31+BA31+BC31+BE31+BG31+BK31+BM31+BQ31+BS31+BW31</f>
        <v>209532.2</v>
      </c>
      <c r="N31" s="24">
        <f t="shared" ref="N31:N48" si="24">T31+W31+Z31+AC31+AF31+AJ31+AU31+AZ31+BB31+BD31+BF31+BH31+BL31+BN31+BR31+BT31+BX31</f>
        <v>182291.62390000001</v>
      </c>
      <c r="O31" s="24">
        <f t="shared" si="11"/>
        <v>86.99933656974919</v>
      </c>
      <c r="P31" s="25">
        <f t="shared" ref="P31:Q48" si="25">S31+Y31</f>
        <v>74734.7</v>
      </c>
      <c r="Q31" s="25">
        <f t="shared" si="25"/>
        <v>72520.801000000007</v>
      </c>
      <c r="R31" s="26">
        <f t="shared" si="12"/>
        <v>97.037655868023833</v>
      </c>
      <c r="S31" s="43">
        <v>23127.599999999999</v>
      </c>
      <c r="T31" s="27">
        <v>21914.954000000002</v>
      </c>
      <c r="U31" s="28">
        <f t="shared" si="13"/>
        <v>94.75671492070083</v>
      </c>
      <c r="V31" s="43">
        <v>30136.6</v>
      </c>
      <c r="W31" s="27">
        <v>27344.101999999999</v>
      </c>
      <c r="X31" s="28">
        <f t="shared" si="19"/>
        <v>90.733865134089442</v>
      </c>
      <c r="Y31" s="43">
        <v>51607.1</v>
      </c>
      <c r="Z31" s="27">
        <v>50605.847000000002</v>
      </c>
      <c r="AA31" s="28">
        <f t="shared" si="14"/>
        <v>98.059854167352952</v>
      </c>
      <c r="AB31" s="43">
        <v>17257</v>
      </c>
      <c r="AC31" s="27">
        <v>12447.165999999999</v>
      </c>
      <c r="AD31" s="28">
        <f t="shared" si="15"/>
        <v>72.128214637538377</v>
      </c>
      <c r="AE31" s="43">
        <v>4510</v>
      </c>
      <c r="AF31" s="27">
        <v>3436.1</v>
      </c>
      <c r="AG31" s="28">
        <f>AF31*100/AE31</f>
        <v>76.188470066518846</v>
      </c>
      <c r="AH31" s="43"/>
      <c r="AI31" s="43"/>
      <c r="AJ31" s="43"/>
      <c r="AK31" s="43"/>
      <c r="AL31" s="43"/>
      <c r="AM31" s="30"/>
      <c r="AN31" s="43">
        <v>416782.5</v>
      </c>
      <c r="AO31" s="32">
        <f t="shared" si="16"/>
        <v>416782.5</v>
      </c>
      <c r="AP31" s="43">
        <v>14303.3</v>
      </c>
      <c r="AQ31" s="30">
        <f t="shared" si="17"/>
        <v>14303.3</v>
      </c>
      <c r="AR31" s="43">
        <v>19600.099999999999</v>
      </c>
      <c r="AS31" s="29">
        <f t="shared" si="18"/>
        <v>19600.099999999999</v>
      </c>
      <c r="AT31" s="43"/>
      <c r="AU31" s="43"/>
      <c r="AV31" s="24">
        <f t="shared" ref="AV31:AW48" si="26">AY31+BA31+BC31+BE31</f>
        <v>40350.6</v>
      </c>
      <c r="AW31" s="24">
        <f t="shared" si="26"/>
        <v>36487.324000000001</v>
      </c>
      <c r="AX31" s="34">
        <f t="shared" si="20"/>
        <v>90.425728489787019</v>
      </c>
      <c r="AY31" s="43">
        <v>19075.599999999999</v>
      </c>
      <c r="AZ31" s="27">
        <v>13984.152</v>
      </c>
      <c r="BA31" s="27"/>
      <c r="BB31" s="27"/>
      <c r="BC31" s="43">
        <v>9980</v>
      </c>
      <c r="BD31" s="2">
        <v>11415.7</v>
      </c>
      <c r="BE31" s="43">
        <v>11295</v>
      </c>
      <c r="BF31" s="27">
        <v>11087.472</v>
      </c>
      <c r="BG31" s="43"/>
      <c r="BH31" s="43"/>
      <c r="BI31" s="43">
        <v>3419.7</v>
      </c>
      <c r="BJ31" s="27">
        <v>3418.4</v>
      </c>
      <c r="BK31" s="43"/>
      <c r="BL31" s="43"/>
      <c r="BM31" s="43">
        <v>32938.300000000003</v>
      </c>
      <c r="BN31" s="27">
        <v>26692.918900000001</v>
      </c>
      <c r="BO31" s="43">
        <v>25446.3</v>
      </c>
      <c r="BP31" s="27">
        <v>20979.918900000001</v>
      </c>
      <c r="BQ31" s="43">
        <v>8000</v>
      </c>
      <c r="BR31" s="27">
        <v>2578.212</v>
      </c>
      <c r="BS31" s="43">
        <v>1290</v>
      </c>
      <c r="BT31" s="27">
        <v>470</v>
      </c>
      <c r="BU31" s="43"/>
      <c r="BV31" s="27"/>
      <c r="BW31" s="44">
        <v>315</v>
      </c>
      <c r="BX31" s="27">
        <v>315</v>
      </c>
      <c r="BY31" s="27"/>
      <c r="BZ31" s="22">
        <f t="shared" ref="BZ31:BZ48" si="27">S31+V31+Y31+AB31+AE31+AH31+AK31+AN31+AP31+AR31+AT31+AY31+BA31+BC31+BE31+BG31+BI31+BK31+BM31+BQ31+BS31+BU31+BW31</f>
        <v>663637.80000000005</v>
      </c>
      <c r="CA31" s="22">
        <f t="shared" ref="CA31:CA48" si="28">T31+W31+Z31+AC31+AF31+AJ31+AM31+AO31+AQ31+AS31+AU31+AZ31+BB31+BD31+BF31+BH31+BJ31+BL31+BN31+BR31+BT31+BV31+BX31</f>
        <v>636395.92390000005</v>
      </c>
      <c r="CB31" s="43"/>
      <c r="CC31" s="43"/>
      <c r="CD31" s="43"/>
      <c r="CE31" s="43"/>
      <c r="CF31" s="43"/>
      <c r="CG31" s="43"/>
      <c r="CH31" s="43">
        <v>2317</v>
      </c>
      <c r="CI31" s="27">
        <v>2317</v>
      </c>
      <c r="CJ31" s="43"/>
      <c r="CK31" s="43"/>
      <c r="CL31" s="43"/>
      <c r="CM31" s="6"/>
      <c r="CN31" s="43"/>
      <c r="CO31" s="7">
        <f t="shared" ref="CO31:CP48" si="29">CB31+CD31+CF31+CH31+CJ31+CL31</f>
        <v>2317</v>
      </c>
      <c r="CP31" s="7">
        <f t="shared" si="29"/>
        <v>2317</v>
      </c>
    </row>
    <row r="32" spans="1:94" s="8" customFormat="1" ht="13.5">
      <c r="A32" s="21">
        <v>21</v>
      </c>
      <c r="B32" s="21">
        <v>2</v>
      </c>
      <c r="C32" s="4" t="s">
        <v>22</v>
      </c>
      <c r="D32" s="29">
        <v>4674.3999999999996</v>
      </c>
      <c r="E32" s="30"/>
      <c r="F32" s="22">
        <f t="shared" si="21"/>
        <v>219612.6</v>
      </c>
      <c r="G32" s="22">
        <f t="shared" si="9"/>
        <v>224153.76200000002</v>
      </c>
      <c r="H32" s="22">
        <f t="shared" si="10"/>
        <v>102.0678057634216</v>
      </c>
      <c r="I32" s="22">
        <f t="shared" si="22"/>
        <v>-219612.6</v>
      </c>
      <c r="J32" s="22">
        <f t="shared" si="22"/>
        <v>-93243.261000000013</v>
      </c>
      <c r="K32" s="23">
        <v>0</v>
      </c>
      <c r="L32" s="23">
        <v>130910.501</v>
      </c>
      <c r="M32" s="24">
        <f t="shared" si="23"/>
        <v>51000</v>
      </c>
      <c r="N32" s="24">
        <f t="shared" si="24"/>
        <v>55543.262000000002</v>
      </c>
      <c r="O32" s="24">
        <f t="shared" si="11"/>
        <v>108.90835686274509</v>
      </c>
      <c r="P32" s="25">
        <f t="shared" si="25"/>
        <v>18000</v>
      </c>
      <c r="Q32" s="25">
        <f t="shared" si="25"/>
        <v>21253.887999999999</v>
      </c>
      <c r="R32" s="26">
        <f t="shared" si="12"/>
        <v>118.07715555555556</v>
      </c>
      <c r="S32" s="2">
        <v>3000</v>
      </c>
      <c r="T32" s="27">
        <v>3767.3020000000001</v>
      </c>
      <c r="U32" s="28">
        <f t="shared" si="13"/>
        <v>125.57673333333334</v>
      </c>
      <c r="V32" s="2">
        <v>5000</v>
      </c>
      <c r="W32" s="27">
        <v>5058.1030000000001</v>
      </c>
      <c r="X32" s="28">
        <f t="shared" si="19"/>
        <v>101.16206</v>
      </c>
      <c r="Y32" s="2">
        <v>15000</v>
      </c>
      <c r="Z32" s="27">
        <v>17486.585999999999</v>
      </c>
      <c r="AA32" s="28">
        <f t="shared" si="14"/>
        <v>116.57723999999999</v>
      </c>
      <c r="AB32" s="6">
        <v>2700</v>
      </c>
      <c r="AC32" s="27">
        <v>2731.72</v>
      </c>
      <c r="AD32" s="28">
        <f t="shared" si="15"/>
        <v>101.17481481481481</v>
      </c>
      <c r="AE32" s="2">
        <v>5000</v>
      </c>
      <c r="AF32" s="27">
        <v>6158.3</v>
      </c>
      <c r="AG32" s="28">
        <f>AF32*100/AE32</f>
        <v>123.166</v>
      </c>
      <c r="AH32" s="29"/>
      <c r="AI32" s="29"/>
      <c r="AJ32" s="29"/>
      <c r="AK32" s="29"/>
      <c r="AL32" s="29"/>
      <c r="AM32" s="30"/>
      <c r="AN32" s="39">
        <v>138734.79999999999</v>
      </c>
      <c r="AO32" s="32">
        <f t="shared" si="16"/>
        <v>138734.79999999999</v>
      </c>
      <c r="AP32" s="29">
        <v>4534.5</v>
      </c>
      <c r="AQ32" s="30">
        <f t="shared" si="17"/>
        <v>4534.5</v>
      </c>
      <c r="AR32" s="33">
        <v>19980.099999999999</v>
      </c>
      <c r="AS32" s="29">
        <f t="shared" si="18"/>
        <v>19980.099999999999</v>
      </c>
      <c r="AT32" s="29"/>
      <c r="AU32" s="29"/>
      <c r="AV32" s="24">
        <f t="shared" si="26"/>
        <v>7500</v>
      </c>
      <c r="AW32" s="24">
        <f t="shared" si="26"/>
        <v>8102.2510000000002</v>
      </c>
      <c r="AX32" s="34">
        <f t="shared" si="20"/>
        <v>108.03001333333333</v>
      </c>
      <c r="AY32" s="40">
        <v>2000</v>
      </c>
      <c r="AZ32" s="27">
        <v>2490.8040000000001</v>
      </c>
      <c r="BA32" s="27"/>
      <c r="BB32" s="27"/>
      <c r="BC32" s="6"/>
      <c r="BD32" s="30"/>
      <c r="BE32" s="2">
        <v>5500</v>
      </c>
      <c r="BF32" s="27">
        <v>5611.4470000000001</v>
      </c>
      <c r="BG32" s="29"/>
      <c r="BH32" s="29"/>
      <c r="BI32" s="30">
        <v>5363.2</v>
      </c>
      <c r="BJ32" s="27">
        <v>5361.1</v>
      </c>
      <c r="BK32" s="2"/>
      <c r="BL32" s="40"/>
      <c r="BM32" s="2">
        <v>11000</v>
      </c>
      <c r="BN32" s="27">
        <v>10676</v>
      </c>
      <c r="BO32" s="29">
        <v>10800</v>
      </c>
      <c r="BP32" s="27">
        <v>10676</v>
      </c>
      <c r="BQ32" s="30"/>
      <c r="BR32" s="27"/>
      <c r="BS32" s="30"/>
      <c r="BT32" s="27"/>
      <c r="BU32" s="2"/>
      <c r="BV32" s="27"/>
      <c r="BW32" s="45">
        <v>1800</v>
      </c>
      <c r="BX32" s="27">
        <v>1563</v>
      </c>
      <c r="BY32" s="27"/>
      <c r="BZ32" s="22">
        <f t="shared" si="27"/>
        <v>219612.6</v>
      </c>
      <c r="CA32" s="22">
        <f t="shared" si="28"/>
        <v>224153.76200000002</v>
      </c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7"/>
      <c r="CM32" s="6"/>
      <c r="CN32" s="30"/>
      <c r="CO32" s="7">
        <f t="shared" si="29"/>
        <v>0</v>
      </c>
      <c r="CP32" s="7">
        <f t="shared" si="29"/>
        <v>0</v>
      </c>
    </row>
    <row r="33" spans="1:94" s="8" customFormat="1" ht="13.5">
      <c r="A33" s="21">
        <v>22</v>
      </c>
      <c r="B33" s="21">
        <v>10</v>
      </c>
      <c r="C33" s="3" t="s">
        <v>23</v>
      </c>
      <c r="D33" s="29">
        <v>23848.799999999999</v>
      </c>
      <c r="E33" s="30"/>
      <c r="F33" s="22">
        <f t="shared" si="21"/>
        <v>57768.600000000006</v>
      </c>
      <c r="G33" s="22">
        <f t="shared" si="9"/>
        <v>57886.71</v>
      </c>
      <c r="H33" s="22">
        <f t="shared" si="10"/>
        <v>100.204453630519</v>
      </c>
      <c r="I33" s="22">
        <f t="shared" si="22"/>
        <v>-57768.600000000006</v>
      </c>
      <c r="J33" s="22">
        <f t="shared" si="22"/>
        <v>73023.790999999997</v>
      </c>
      <c r="K33" s="23">
        <v>0</v>
      </c>
      <c r="L33" s="23">
        <v>130910.501</v>
      </c>
      <c r="M33" s="24">
        <f t="shared" si="23"/>
        <v>15669.5</v>
      </c>
      <c r="N33" s="24">
        <f t="shared" si="24"/>
        <v>15787.61</v>
      </c>
      <c r="O33" s="24">
        <f t="shared" si="11"/>
        <v>100.75375729921186</v>
      </c>
      <c r="P33" s="25">
        <f t="shared" si="25"/>
        <v>3723.5</v>
      </c>
      <c r="Q33" s="25">
        <f t="shared" si="25"/>
        <v>3519.3720000000003</v>
      </c>
      <c r="R33" s="26">
        <f t="shared" si="12"/>
        <v>94.517846112528545</v>
      </c>
      <c r="S33" s="2">
        <v>100</v>
      </c>
      <c r="T33" s="27">
        <v>334.762</v>
      </c>
      <c r="U33" s="28">
        <f t="shared" si="13"/>
        <v>334.76199999999994</v>
      </c>
      <c r="V33" s="2">
        <v>3896.6</v>
      </c>
      <c r="W33" s="27">
        <v>4313.3770000000004</v>
      </c>
      <c r="X33" s="28">
        <f t="shared" si="19"/>
        <v>110.69591438690142</v>
      </c>
      <c r="Y33" s="2">
        <v>3623.5</v>
      </c>
      <c r="Z33" s="27">
        <v>3184.61</v>
      </c>
      <c r="AA33" s="28">
        <f t="shared" si="14"/>
        <v>87.887677659721263</v>
      </c>
      <c r="AB33" s="6">
        <v>192</v>
      </c>
      <c r="AC33" s="27">
        <v>210</v>
      </c>
      <c r="AD33" s="28">
        <f t="shared" si="15"/>
        <v>109.375</v>
      </c>
      <c r="AE33" s="2"/>
      <c r="AF33" s="27"/>
      <c r="AG33" s="30"/>
      <c r="AH33" s="29"/>
      <c r="AI33" s="29"/>
      <c r="AJ33" s="29"/>
      <c r="AK33" s="29"/>
      <c r="AL33" s="29"/>
      <c r="AM33" s="30"/>
      <c r="AN33" s="39">
        <v>41997.3</v>
      </c>
      <c r="AO33" s="32">
        <f t="shared" si="16"/>
        <v>41997.3</v>
      </c>
      <c r="AP33" s="29"/>
      <c r="AQ33" s="30"/>
      <c r="AR33" s="29">
        <v>101.8</v>
      </c>
      <c r="AS33" s="29">
        <f t="shared" si="18"/>
        <v>101.8</v>
      </c>
      <c r="AT33" s="29"/>
      <c r="AU33" s="29"/>
      <c r="AV33" s="24">
        <f t="shared" si="26"/>
        <v>1857.4</v>
      </c>
      <c r="AW33" s="24">
        <f t="shared" si="26"/>
        <v>1644.8610000000001</v>
      </c>
      <c r="AX33" s="34">
        <f t="shared" si="20"/>
        <v>88.557176698610959</v>
      </c>
      <c r="AY33" s="40">
        <v>1833.4</v>
      </c>
      <c r="AZ33" s="27">
        <v>1632.8610000000001</v>
      </c>
      <c r="BA33" s="27"/>
      <c r="BB33" s="27"/>
      <c r="BC33" s="6"/>
      <c r="BD33" s="30"/>
      <c r="BE33" s="2">
        <v>24</v>
      </c>
      <c r="BF33" s="27">
        <v>12</v>
      </c>
      <c r="BG33" s="29"/>
      <c r="BH33" s="29"/>
      <c r="BI33" s="2"/>
      <c r="BJ33" s="27"/>
      <c r="BK33" s="2"/>
      <c r="BL33" s="40"/>
      <c r="BM33" s="2"/>
      <c r="BN33" s="27"/>
      <c r="BO33" s="29"/>
      <c r="BP33" s="27"/>
      <c r="BQ33" s="30"/>
      <c r="BR33" s="27"/>
      <c r="BS33" s="30"/>
      <c r="BT33" s="27"/>
      <c r="BU33" s="2"/>
      <c r="BV33" s="27"/>
      <c r="BW33" s="45">
        <v>6000</v>
      </c>
      <c r="BX33" s="27">
        <v>6100</v>
      </c>
      <c r="BY33" s="27"/>
      <c r="BZ33" s="22">
        <f t="shared" si="27"/>
        <v>57768.600000000006</v>
      </c>
      <c r="CA33" s="22">
        <f t="shared" si="28"/>
        <v>57886.71</v>
      </c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7"/>
      <c r="CM33" s="6"/>
      <c r="CN33" s="30"/>
      <c r="CO33" s="7">
        <f t="shared" si="29"/>
        <v>0</v>
      </c>
      <c r="CP33" s="7">
        <f t="shared" si="29"/>
        <v>0</v>
      </c>
    </row>
    <row r="34" spans="1:94" s="8" customFormat="1" ht="13.5">
      <c r="A34" s="21">
        <v>23</v>
      </c>
      <c r="B34" s="21">
        <v>11</v>
      </c>
      <c r="C34" s="3" t="s">
        <v>24</v>
      </c>
      <c r="D34" s="29">
        <v>617.4</v>
      </c>
      <c r="E34" s="30"/>
      <c r="F34" s="22">
        <f t="shared" si="21"/>
        <v>14745.900000000001</v>
      </c>
      <c r="G34" s="22">
        <f t="shared" si="9"/>
        <v>14650.283000000001</v>
      </c>
      <c r="H34" s="22">
        <f t="shared" si="10"/>
        <v>99.351568910680257</v>
      </c>
      <c r="I34" s="22">
        <f t="shared" si="22"/>
        <v>-14745.900000000001</v>
      </c>
      <c r="J34" s="22">
        <f t="shared" si="22"/>
        <v>116260.21800000001</v>
      </c>
      <c r="K34" s="23">
        <v>0</v>
      </c>
      <c r="L34" s="23">
        <v>130910.501</v>
      </c>
      <c r="M34" s="24">
        <f t="shared" si="23"/>
        <v>1123.7</v>
      </c>
      <c r="N34" s="24">
        <f t="shared" si="24"/>
        <v>1028.0830000000001</v>
      </c>
      <c r="O34" s="24">
        <f t="shared" si="11"/>
        <v>91.490878348313615</v>
      </c>
      <c r="P34" s="25">
        <f t="shared" si="25"/>
        <v>921</v>
      </c>
      <c r="Q34" s="25">
        <f t="shared" si="25"/>
        <v>826.63400000000001</v>
      </c>
      <c r="R34" s="26">
        <f t="shared" si="12"/>
        <v>89.753963083604788</v>
      </c>
      <c r="S34" s="2">
        <v>28.8</v>
      </c>
      <c r="T34" s="27">
        <v>0.65400000000000003</v>
      </c>
      <c r="U34" s="28">
        <f t="shared" si="13"/>
        <v>2.2708333333333335</v>
      </c>
      <c r="V34" s="2">
        <v>47.7</v>
      </c>
      <c r="W34" s="27">
        <v>46.423999999999999</v>
      </c>
      <c r="X34" s="28">
        <f t="shared" si="19"/>
        <v>97.324947589098514</v>
      </c>
      <c r="Y34" s="2">
        <v>892.2</v>
      </c>
      <c r="Z34" s="27">
        <v>825.98</v>
      </c>
      <c r="AA34" s="28">
        <f t="shared" si="14"/>
        <v>92.577897332436663</v>
      </c>
      <c r="AB34" s="6"/>
      <c r="AC34" s="27"/>
      <c r="AD34" s="28"/>
      <c r="AE34" s="2"/>
      <c r="AF34" s="27"/>
      <c r="AG34" s="30"/>
      <c r="AH34" s="29"/>
      <c r="AI34" s="29"/>
      <c r="AJ34" s="29"/>
      <c r="AK34" s="29"/>
      <c r="AL34" s="29"/>
      <c r="AM34" s="30"/>
      <c r="AN34" s="39">
        <v>12185.2</v>
      </c>
      <c r="AO34" s="32">
        <f t="shared" si="16"/>
        <v>12185.2</v>
      </c>
      <c r="AP34" s="29"/>
      <c r="AQ34" s="30"/>
      <c r="AR34" s="32">
        <v>1437</v>
      </c>
      <c r="AS34" s="29">
        <f t="shared" si="18"/>
        <v>1437</v>
      </c>
      <c r="AT34" s="29"/>
      <c r="AU34" s="29"/>
      <c r="AV34" s="24">
        <f t="shared" si="26"/>
        <v>0</v>
      </c>
      <c r="AW34" s="24">
        <f t="shared" si="26"/>
        <v>0</v>
      </c>
      <c r="AX34" s="34">
        <v>0</v>
      </c>
      <c r="AY34" s="40"/>
      <c r="AZ34" s="27"/>
      <c r="BA34" s="27"/>
      <c r="BB34" s="27"/>
      <c r="BC34" s="6"/>
      <c r="BD34" s="30"/>
      <c r="BE34" s="2"/>
      <c r="BF34" s="27"/>
      <c r="BG34" s="29"/>
      <c r="BH34" s="29"/>
      <c r="BI34" s="30"/>
      <c r="BJ34" s="27"/>
      <c r="BK34" s="2"/>
      <c r="BL34" s="40"/>
      <c r="BM34" s="2"/>
      <c r="BN34" s="27"/>
      <c r="BO34" s="29"/>
      <c r="BP34" s="27"/>
      <c r="BQ34" s="30"/>
      <c r="BR34" s="27"/>
      <c r="BS34" s="30"/>
      <c r="BT34" s="27"/>
      <c r="BU34" s="2"/>
      <c r="BV34" s="27"/>
      <c r="BW34" s="45">
        <v>155</v>
      </c>
      <c r="BX34" s="27">
        <v>155.02500000000001</v>
      </c>
      <c r="BY34" s="27"/>
      <c r="BZ34" s="22">
        <f t="shared" si="27"/>
        <v>14745.900000000001</v>
      </c>
      <c r="CA34" s="22">
        <f t="shared" si="28"/>
        <v>14650.283000000001</v>
      </c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7"/>
      <c r="CM34" s="6"/>
      <c r="CN34" s="30"/>
      <c r="CO34" s="7">
        <f t="shared" si="29"/>
        <v>0</v>
      </c>
      <c r="CP34" s="7">
        <f t="shared" si="29"/>
        <v>0</v>
      </c>
    </row>
    <row r="35" spans="1:94" s="8" customFormat="1" ht="13.5">
      <c r="A35" s="21">
        <v>24</v>
      </c>
      <c r="B35" s="21">
        <v>14</v>
      </c>
      <c r="C35" s="3" t="s">
        <v>25</v>
      </c>
      <c r="D35" s="30">
        <v>5315.6</v>
      </c>
      <c r="E35" s="30"/>
      <c r="F35" s="22">
        <f t="shared" si="21"/>
        <v>74276.799999999988</v>
      </c>
      <c r="G35" s="22">
        <f t="shared" si="9"/>
        <v>75835.62999999999</v>
      </c>
      <c r="H35" s="22">
        <f t="shared" si="10"/>
        <v>102.09867684122096</v>
      </c>
      <c r="I35" s="22">
        <f t="shared" si="22"/>
        <v>-74276.799999999988</v>
      </c>
      <c r="J35" s="22">
        <f t="shared" si="22"/>
        <v>55074.871000000014</v>
      </c>
      <c r="K35" s="23">
        <v>0</v>
      </c>
      <c r="L35" s="23">
        <v>130910.501</v>
      </c>
      <c r="M35" s="24">
        <f t="shared" si="23"/>
        <v>17185.599999999999</v>
      </c>
      <c r="N35" s="24">
        <f t="shared" si="24"/>
        <v>18744.43</v>
      </c>
      <c r="O35" s="24">
        <f t="shared" si="11"/>
        <v>109.07055907271206</v>
      </c>
      <c r="P35" s="25">
        <f t="shared" si="25"/>
        <v>3616</v>
      </c>
      <c r="Q35" s="25">
        <f t="shared" si="25"/>
        <v>4303.0590000000002</v>
      </c>
      <c r="R35" s="26">
        <f t="shared" si="12"/>
        <v>119.00052544247788</v>
      </c>
      <c r="S35" s="2">
        <v>116</v>
      </c>
      <c r="T35" s="27">
        <v>62.866999999999997</v>
      </c>
      <c r="U35" s="28">
        <f t="shared" si="13"/>
        <v>54.195689655172416</v>
      </c>
      <c r="V35" s="2">
        <v>5893.2</v>
      </c>
      <c r="W35" s="27">
        <v>5967.643</v>
      </c>
      <c r="X35" s="28">
        <f t="shared" si="19"/>
        <v>101.26320165614608</v>
      </c>
      <c r="Y35" s="2">
        <v>3500</v>
      </c>
      <c r="Z35" s="27">
        <v>4240.192</v>
      </c>
      <c r="AA35" s="28">
        <f t="shared" si="14"/>
        <v>121.14834285714286</v>
      </c>
      <c r="AB35" s="6">
        <v>394</v>
      </c>
      <c r="AC35" s="27">
        <v>388</v>
      </c>
      <c r="AD35" s="28">
        <f t="shared" si="15"/>
        <v>98.477157360406096</v>
      </c>
      <c r="AE35" s="2"/>
      <c r="AF35" s="27"/>
      <c r="AG35" s="30"/>
      <c r="AH35" s="30"/>
      <c r="AI35" s="30"/>
      <c r="AJ35" s="30"/>
      <c r="AK35" s="30"/>
      <c r="AL35" s="30"/>
      <c r="AM35" s="30"/>
      <c r="AN35" s="39">
        <v>55889</v>
      </c>
      <c r="AO35" s="32">
        <f t="shared" si="16"/>
        <v>55889</v>
      </c>
      <c r="AP35" s="30"/>
      <c r="AQ35" s="30"/>
      <c r="AR35" s="30">
        <v>1202.2</v>
      </c>
      <c r="AS35" s="29">
        <f t="shared" si="18"/>
        <v>1202.2</v>
      </c>
      <c r="AT35" s="29"/>
      <c r="AU35" s="30"/>
      <c r="AV35" s="24">
        <f t="shared" si="26"/>
        <v>576</v>
      </c>
      <c r="AW35" s="24">
        <f t="shared" si="26"/>
        <v>345.97199999999998</v>
      </c>
      <c r="AX35" s="34">
        <f t="shared" si="20"/>
        <v>60.064583333333331</v>
      </c>
      <c r="AY35" s="40">
        <v>576</v>
      </c>
      <c r="AZ35" s="27">
        <v>345.97199999999998</v>
      </c>
      <c r="BA35" s="27"/>
      <c r="BB35" s="27"/>
      <c r="BC35" s="6"/>
      <c r="BD35" s="30"/>
      <c r="BE35" s="2"/>
      <c r="BF35" s="27"/>
      <c r="BG35" s="29"/>
      <c r="BH35" s="30"/>
      <c r="BI35" s="30"/>
      <c r="BJ35" s="27"/>
      <c r="BK35" s="2"/>
      <c r="BL35" s="40"/>
      <c r="BM35" s="2"/>
      <c r="BN35" s="27"/>
      <c r="BO35" s="30"/>
      <c r="BP35" s="27"/>
      <c r="BQ35" s="30"/>
      <c r="BR35" s="27"/>
      <c r="BS35" s="30"/>
      <c r="BT35" s="27"/>
      <c r="BU35" s="2"/>
      <c r="BV35" s="27"/>
      <c r="BW35" s="45">
        <v>6706.4</v>
      </c>
      <c r="BX35" s="27">
        <v>7739.7560000000003</v>
      </c>
      <c r="BY35" s="27"/>
      <c r="BZ35" s="22">
        <f t="shared" si="27"/>
        <v>74276.799999999988</v>
      </c>
      <c r="CA35" s="22">
        <f t="shared" si="28"/>
        <v>75835.62999999999</v>
      </c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6"/>
      <c r="CN35" s="30"/>
      <c r="CO35" s="7">
        <f t="shared" si="29"/>
        <v>0</v>
      </c>
      <c r="CP35" s="7">
        <f t="shared" si="29"/>
        <v>0</v>
      </c>
    </row>
    <row r="36" spans="1:94" s="8" customFormat="1" ht="13.5">
      <c r="A36" s="21">
        <v>25</v>
      </c>
      <c r="B36" s="21">
        <v>30</v>
      </c>
      <c r="C36" s="3" t="s">
        <v>26</v>
      </c>
      <c r="D36" s="30">
        <v>6785.4</v>
      </c>
      <c r="E36" s="30"/>
      <c r="F36" s="22">
        <f t="shared" si="21"/>
        <v>38780.9</v>
      </c>
      <c r="G36" s="22">
        <f t="shared" si="9"/>
        <v>38570.628999999994</v>
      </c>
      <c r="H36" s="22">
        <f t="shared" si="10"/>
        <v>99.457797524038867</v>
      </c>
      <c r="I36" s="22">
        <f t="shared" si="22"/>
        <v>-38780.9</v>
      </c>
      <c r="J36" s="22">
        <f t="shared" si="22"/>
        <v>92339.872000000003</v>
      </c>
      <c r="K36" s="23">
        <v>0</v>
      </c>
      <c r="L36" s="23">
        <v>130910.501</v>
      </c>
      <c r="M36" s="24">
        <f t="shared" si="23"/>
        <v>10750.7</v>
      </c>
      <c r="N36" s="24">
        <f t="shared" si="24"/>
        <v>10540.429</v>
      </c>
      <c r="O36" s="24">
        <f t="shared" si="11"/>
        <v>98.044118057428804</v>
      </c>
      <c r="P36" s="25">
        <f t="shared" si="25"/>
        <v>2629.1</v>
      </c>
      <c r="Q36" s="25">
        <f t="shared" si="25"/>
        <v>2632.442</v>
      </c>
      <c r="R36" s="26">
        <f t="shared" si="12"/>
        <v>100.12711574302995</v>
      </c>
      <c r="S36" s="2"/>
      <c r="T36" s="27">
        <v>3.4420000000000002</v>
      </c>
      <c r="U36" s="28"/>
      <c r="V36" s="2">
        <v>2740.3</v>
      </c>
      <c r="W36" s="27">
        <v>2498.509</v>
      </c>
      <c r="X36" s="28">
        <f t="shared" si="19"/>
        <v>91.176477028062607</v>
      </c>
      <c r="Y36" s="2">
        <v>2629.1</v>
      </c>
      <c r="Z36" s="27">
        <v>2629</v>
      </c>
      <c r="AA36" s="28">
        <f t="shared" si="14"/>
        <v>99.996196417024848</v>
      </c>
      <c r="AB36" s="6">
        <v>172</v>
      </c>
      <c r="AC36" s="27">
        <v>126.5</v>
      </c>
      <c r="AD36" s="28">
        <f t="shared" si="15"/>
        <v>73.54651162790698</v>
      </c>
      <c r="AE36" s="46"/>
      <c r="AF36" s="27"/>
      <c r="AG36" s="30"/>
      <c r="AH36" s="30"/>
      <c r="AI36" s="30"/>
      <c r="AJ36" s="30"/>
      <c r="AK36" s="30"/>
      <c r="AL36" s="30"/>
      <c r="AM36" s="30"/>
      <c r="AN36" s="39">
        <v>27808.3</v>
      </c>
      <c r="AO36" s="32">
        <f t="shared" si="16"/>
        <v>27808.3</v>
      </c>
      <c r="AP36" s="30"/>
      <c r="AQ36" s="30"/>
      <c r="AR36" s="30">
        <v>221.9</v>
      </c>
      <c r="AS36" s="29">
        <f t="shared" si="18"/>
        <v>221.9</v>
      </c>
      <c r="AT36" s="29"/>
      <c r="AU36" s="30"/>
      <c r="AV36" s="24">
        <f t="shared" si="26"/>
        <v>670</v>
      </c>
      <c r="AW36" s="24">
        <f t="shared" si="26"/>
        <v>743.71699999999998</v>
      </c>
      <c r="AX36" s="34">
        <f t="shared" si="20"/>
        <v>111.00253731343284</v>
      </c>
      <c r="AY36" s="40">
        <v>670</v>
      </c>
      <c r="AZ36" s="27">
        <v>743.71699999999998</v>
      </c>
      <c r="BA36" s="27"/>
      <c r="BB36" s="27"/>
      <c r="BC36" s="6"/>
      <c r="BD36" s="30"/>
      <c r="BE36" s="2"/>
      <c r="BF36" s="27"/>
      <c r="BG36" s="29"/>
      <c r="BH36" s="30"/>
      <c r="BI36" s="30"/>
      <c r="BJ36" s="27"/>
      <c r="BK36" s="2"/>
      <c r="BL36" s="40"/>
      <c r="BM36" s="2"/>
      <c r="BN36" s="27"/>
      <c r="BO36" s="30"/>
      <c r="BP36" s="27"/>
      <c r="BQ36" s="30"/>
      <c r="BR36" s="27"/>
      <c r="BS36" s="30"/>
      <c r="BT36" s="27"/>
      <c r="BU36" s="2"/>
      <c r="BV36" s="27"/>
      <c r="BW36" s="45">
        <v>4539.3</v>
      </c>
      <c r="BX36" s="27">
        <v>4539.2610000000004</v>
      </c>
      <c r="BY36" s="27"/>
      <c r="BZ36" s="22">
        <f t="shared" si="27"/>
        <v>38780.9</v>
      </c>
      <c r="CA36" s="22">
        <f t="shared" si="28"/>
        <v>38570.628999999994</v>
      </c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8"/>
      <c r="CM36" s="6"/>
      <c r="CN36" s="30"/>
      <c r="CO36" s="7">
        <f t="shared" si="29"/>
        <v>0</v>
      </c>
      <c r="CP36" s="7">
        <f t="shared" si="29"/>
        <v>0</v>
      </c>
    </row>
    <row r="37" spans="1:94" s="8" customFormat="1" ht="13.5">
      <c r="A37" s="21">
        <v>26</v>
      </c>
      <c r="B37" s="21">
        <v>31</v>
      </c>
      <c r="C37" s="3" t="s">
        <v>27</v>
      </c>
      <c r="D37" s="33">
        <v>112.8</v>
      </c>
      <c r="E37" s="30"/>
      <c r="F37" s="22">
        <f t="shared" si="21"/>
        <v>7137.8</v>
      </c>
      <c r="G37" s="22">
        <f t="shared" si="9"/>
        <v>6755.0860000000002</v>
      </c>
      <c r="H37" s="22">
        <f t="shared" si="10"/>
        <v>94.638207851158612</v>
      </c>
      <c r="I37" s="22">
        <f t="shared" si="22"/>
        <v>-7137.8</v>
      </c>
      <c r="J37" s="22">
        <f t="shared" si="22"/>
        <v>124155.41500000001</v>
      </c>
      <c r="K37" s="23">
        <v>0</v>
      </c>
      <c r="L37" s="23">
        <v>130910.501</v>
      </c>
      <c r="M37" s="24">
        <f t="shared" si="23"/>
        <v>1438</v>
      </c>
      <c r="N37" s="24">
        <f t="shared" si="24"/>
        <v>1055.2860000000001</v>
      </c>
      <c r="O37" s="24">
        <f t="shared" si="11"/>
        <v>73.385674547983314</v>
      </c>
      <c r="P37" s="25">
        <f t="shared" si="25"/>
        <v>236.5</v>
      </c>
      <c r="Q37" s="25">
        <f t="shared" si="25"/>
        <v>294.28399999999999</v>
      </c>
      <c r="R37" s="26">
        <f t="shared" si="12"/>
        <v>124.43298097251585</v>
      </c>
      <c r="S37" s="2">
        <v>6.4</v>
      </c>
      <c r="T37" s="27">
        <v>1.3240000000000001</v>
      </c>
      <c r="U37" s="28">
        <f t="shared" si="13"/>
        <v>20.6875</v>
      </c>
      <c r="V37" s="2">
        <v>560</v>
      </c>
      <c r="W37" s="27">
        <v>318.14999999999998</v>
      </c>
      <c r="X37" s="28">
        <f t="shared" si="19"/>
        <v>56.812499999999993</v>
      </c>
      <c r="Y37" s="2">
        <v>230.1</v>
      </c>
      <c r="Z37" s="27">
        <v>292.95999999999998</v>
      </c>
      <c r="AA37" s="28">
        <f t="shared" si="14"/>
        <v>127.31855714906561</v>
      </c>
      <c r="AB37" s="6">
        <v>18</v>
      </c>
      <c r="AC37" s="27">
        <v>0</v>
      </c>
      <c r="AD37" s="28">
        <f t="shared" si="15"/>
        <v>0</v>
      </c>
      <c r="AE37" s="46"/>
      <c r="AF37" s="27"/>
      <c r="AG37" s="30"/>
      <c r="AH37" s="30"/>
      <c r="AI37" s="30"/>
      <c r="AJ37" s="30"/>
      <c r="AK37" s="30"/>
      <c r="AL37" s="30"/>
      <c r="AM37" s="30"/>
      <c r="AN37" s="39">
        <v>5629.3</v>
      </c>
      <c r="AO37" s="32">
        <f t="shared" si="16"/>
        <v>5629.3</v>
      </c>
      <c r="AP37" s="30"/>
      <c r="AQ37" s="30"/>
      <c r="AR37" s="33">
        <v>70.5</v>
      </c>
      <c r="AS37" s="29">
        <f t="shared" si="18"/>
        <v>70.5</v>
      </c>
      <c r="AT37" s="29"/>
      <c r="AU37" s="30"/>
      <c r="AV37" s="24">
        <f t="shared" si="26"/>
        <v>300</v>
      </c>
      <c r="AW37" s="24">
        <f t="shared" si="26"/>
        <v>119.4</v>
      </c>
      <c r="AX37" s="34">
        <f t="shared" si="20"/>
        <v>39.800000000000004</v>
      </c>
      <c r="AY37" s="40">
        <v>300</v>
      </c>
      <c r="AZ37" s="27">
        <v>119.4</v>
      </c>
      <c r="BA37" s="27"/>
      <c r="BB37" s="27"/>
      <c r="BC37" s="6"/>
      <c r="BD37" s="30"/>
      <c r="BE37" s="2"/>
      <c r="BF37" s="27"/>
      <c r="BG37" s="29"/>
      <c r="BH37" s="30"/>
      <c r="BI37" s="30"/>
      <c r="BJ37" s="27"/>
      <c r="BK37" s="2"/>
      <c r="BL37" s="40"/>
      <c r="BM37" s="2">
        <v>2.5</v>
      </c>
      <c r="BN37" s="27">
        <v>2.5</v>
      </c>
      <c r="BO37" s="30"/>
      <c r="BP37" s="27"/>
      <c r="BQ37" s="30"/>
      <c r="BR37" s="27"/>
      <c r="BS37" s="30"/>
      <c r="BT37" s="27"/>
      <c r="BU37" s="2"/>
      <c r="BV37" s="27"/>
      <c r="BW37" s="45">
        <v>321</v>
      </c>
      <c r="BX37" s="27">
        <v>320.952</v>
      </c>
      <c r="BY37" s="27"/>
      <c r="BZ37" s="22">
        <f t="shared" si="27"/>
        <v>7137.8</v>
      </c>
      <c r="CA37" s="22">
        <f t="shared" si="28"/>
        <v>6755.0860000000002</v>
      </c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7"/>
      <c r="CM37" s="6"/>
      <c r="CN37" s="30"/>
      <c r="CO37" s="7">
        <f t="shared" si="29"/>
        <v>0</v>
      </c>
      <c r="CP37" s="7">
        <f t="shared" si="29"/>
        <v>0</v>
      </c>
    </row>
    <row r="38" spans="1:94" s="8" customFormat="1" ht="13.5">
      <c r="A38" s="21">
        <v>27</v>
      </c>
      <c r="B38" s="21">
        <v>45</v>
      </c>
      <c r="C38" s="3" t="s">
        <v>28</v>
      </c>
      <c r="D38" s="33">
        <v>7953.7</v>
      </c>
      <c r="E38" s="30"/>
      <c r="F38" s="22">
        <f t="shared" si="21"/>
        <v>40870.400000000001</v>
      </c>
      <c r="G38" s="22">
        <f t="shared" si="9"/>
        <v>40369.954000000005</v>
      </c>
      <c r="H38" s="22">
        <f t="shared" si="10"/>
        <v>98.775529478546829</v>
      </c>
      <c r="I38" s="22">
        <f t="shared" si="22"/>
        <v>-40870.400000000001</v>
      </c>
      <c r="J38" s="22">
        <f t="shared" si="22"/>
        <v>90540.546999999991</v>
      </c>
      <c r="K38" s="23">
        <v>0</v>
      </c>
      <c r="L38" s="23">
        <v>130910.501</v>
      </c>
      <c r="M38" s="24">
        <f t="shared" si="23"/>
        <v>6047</v>
      </c>
      <c r="N38" s="24">
        <f t="shared" si="24"/>
        <v>5546.5820000000003</v>
      </c>
      <c r="O38" s="24">
        <f t="shared" si="11"/>
        <v>91.724524557631895</v>
      </c>
      <c r="P38" s="25">
        <f t="shared" si="25"/>
        <v>2600</v>
      </c>
      <c r="Q38" s="25">
        <f t="shared" si="25"/>
        <v>2248.9340000000002</v>
      </c>
      <c r="R38" s="26">
        <f t="shared" si="12"/>
        <v>86.49746153846155</v>
      </c>
      <c r="S38" s="2"/>
      <c r="T38" s="27">
        <v>3.4820000000000002</v>
      </c>
      <c r="U38" s="28"/>
      <c r="V38" s="2">
        <v>3027</v>
      </c>
      <c r="W38" s="27">
        <v>3027.1579999999999</v>
      </c>
      <c r="X38" s="28">
        <f t="shared" si="19"/>
        <v>100.00521968946151</v>
      </c>
      <c r="Y38" s="2">
        <v>2600</v>
      </c>
      <c r="Z38" s="27">
        <v>2245.4520000000002</v>
      </c>
      <c r="AA38" s="28">
        <f t="shared" si="14"/>
        <v>86.363538461538468</v>
      </c>
      <c r="AB38" s="6"/>
      <c r="AC38" s="27"/>
      <c r="AD38" s="28"/>
      <c r="AE38" s="46"/>
      <c r="AF38" s="27"/>
      <c r="AG38" s="30"/>
      <c r="AH38" s="30"/>
      <c r="AI38" s="30"/>
      <c r="AJ38" s="30"/>
      <c r="AK38" s="30"/>
      <c r="AL38" s="30"/>
      <c r="AM38" s="30"/>
      <c r="AN38" s="39">
        <v>33448.800000000003</v>
      </c>
      <c r="AO38" s="32">
        <f t="shared" si="16"/>
        <v>33448.800000000003</v>
      </c>
      <c r="AP38" s="30"/>
      <c r="AQ38" s="30"/>
      <c r="AR38" s="33">
        <v>585.4</v>
      </c>
      <c r="AS38" s="29">
        <f t="shared" si="18"/>
        <v>585.4</v>
      </c>
      <c r="AT38" s="29"/>
      <c r="AU38" s="30"/>
      <c r="AV38" s="24">
        <f t="shared" si="26"/>
        <v>400</v>
      </c>
      <c r="AW38" s="24">
        <f t="shared" si="26"/>
        <v>263.77999999999997</v>
      </c>
      <c r="AX38" s="34">
        <f t="shared" si="20"/>
        <v>65.944999999999993</v>
      </c>
      <c r="AY38" s="40">
        <v>240</v>
      </c>
      <c r="AZ38" s="27">
        <v>243.78</v>
      </c>
      <c r="BA38" s="27"/>
      <c r="BB38" s="27"/>
      <c r="BC38" s="6"/>
      <c r="BD38" s="30"/>
      <c r="BE38" s="2">
        <v>160</v>
      </c>
      <c r="BF38" s="27">
        <v>20</v>
      </c>
      <c r="BG38" s="29"/>
      <c r="BH38" s="30"/>
      <c r="BI38" s="30"/>
      <c r="BJ38" s="27"/>
      <c r="BK38" s="2"/>
      <c r="BL38" s="40"/>
      <c r="BM38" s="2">
        <v>20</v>
      </c>
      <c r="BN38" s="27">
        <v>6.71</v>
      </c>
      <c r="BO38" s="30"/>
      <c r="BP38" s="27"/>
      <c r="BQ38" s="30"/>
      <c r="BR38" s="27"/>
      <c r="BS38" s="30"/>
      <c r="BT38" s="27"/>
      <c r="BU38" s="2">
        <v>789.2</v>
      </c>
      <c r="BV38" s="27">
        <v>789.17200000000003</v>
      </c>
      <c r="BW38" s="45"/>
      <c r="BX38" s="27"/>
      <c r="BY38" s="27"/>
      <c r="BZ38" s="22">
        <f t="shared" si="27"/>
        <v>40870.400000000001</v>
      </c>
      <c r="CA38" s="22">
        <f t="shared" si="28"/>
        <v>40369.954000000005</v>
      </c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8"/>
      <c r="CM38" s="6"/>
      <c r="CN38" s="30"/>
      <c r="CO38" s="7">
        <f t="shared" si="29"/>
        <v>0</v>
      </c>
      <c r="CP38" s="7">
        <f t="shared" si="29"/>
        <v>0</v>
      </c>
    </row>
    <row r="39" spans="1:94" s="8" customFormat="1" ht="13.5">
      <c r="A39" s="21">
        <v>28</v>
      </c>
      <c r="B39" s="21">
        <v>46</v>
      </c>
      <c r="C39" s="3" t="s">
        <v>29</v>
      </c>
      <c r="D39" s="30">
        <v>2822.9</v>
      </c>
      <c r="E39" s="30"/>
      <c r="F39" s="22">
        <f t="shared" si="21"/>
        <v>29464.7</v>
      </c>
      <c r="G39" s="22">
        <f t="shared" si="9"/>
        <v>28950.691999999999</v>
      </c>
      <c r="H39" s="22">
        <f t="shared" si="10"/>
        <v>98.255512528551108</v>
      </c>
      <c r="I39" s="22">
        <f t="shared" si="22"/>
        <v>-29464.7</v>
      </c>
      <c r="J39" s="22">
        <f t="shared" si="22"/>
        <v>101959.80900000001</v>
      </c>
      <c r="K39" s="23">
        <v>0</v>
      </c>
      <c r="L39" s="23">
        <v>130910.501</v>
      </c>
      <c r="M39" s="24">
        <f t="shared" si="23"/>
        <v>8918.0999999999985</v>
      </c>
      <c r="N39" s="24">
        <f t="shared" si="24"/>
        <v>8646.0959999999995</v>
      </c>
      <c r="O39" s="24">
        <f t="shared" si="11"/>
        <v>96.949978134355987</v>
      </c>
      <c r="P39" s="25">
        <f t="shared" si="25"/>
        <v>1008</v>
      </c>
      <c r="Q39" s="25">
        <f t="shared" si="25"/>
        <v>991.59399999999994</v>
      </c>
      <c r="R39" s="26">
        <f t="shared" si="12"/>
        <v>98.37242063492063</v>
      </c>
      <c r="S39" s="2">
        <v>22</v>
      </c>
      <c r="T39" s="27">
        <v>0.33400000000000002</v>
      </c>
      <c r="U39" s="28">
        <f t="shared" si="13"/>
        <v>1.5181818181818181</v>
      </c>
      <c r="V39" s="2">
        <v>1850</v>
      </c>
      <c r="W39" s="27">
        <v>1807.2149999999999</v>
      </c>
      <c r="X39" s="28">
        <f t="shared" si="19"/>
        <v>97.687297297297292</v>
      </c>
      <c r="Y39" s="2">
        <v>986</v>
      </c>
      <c r="Z39" s="27">
        <v>991.26</v>
      </c>
      <c r="AA39" s="28">
        <f t="shared" si="14"/>
        <v>100.53346855983773</v>
      </c>
      <c r="AB39" s="6">
        <v>180.9</v>
      </c>
      <c r="AC39" s="27">
        <v>144</v>
      </c>
      <c r="AD39" s="28">
        <f t="shared" si="15"/>
        <v>79.601990049751237</v>
      </c>
      <c r="AE39" s="2"/>
      <c r="AF39" s="27"/>
      <c r="AG39" s="30"/>
      <c r="AH39" s="30"/>
      <c r="AI39" s="30"/>
      <c r="AJ39" s="30"/>
      <c r="AK39" s="30"/>
      <c r="AL39" s="30"/>
      <c r="AM39" s="30"/>
      <c r="AN39" s="39">
        <v>20222.5</v>
      </c>
      <c r="AO39" s="32">
        <f t="shared" si="16"/>
        <v>20222.5</v>
      </c>
      <c r="AP39" s="30"/>
      <c r="AQ39" s="30"/>
      <c r="AR39" s="30">
        <v>324.10000000000002</v>
      </c>
      <c r="AS39" s="29">
        <f t="shared" si="18"/>
        <v>324.10000000000002</v>
      </c>
      <c r="AT39" s="29"/>
      <c r="AU39" s="30"/>
      <c r="AV39" s="24">
        <f t="shared" si="26"/>
        <v>1570</v>
      </c>
      <c r="AW39" s="24">
        <f t="shared" si="26"/>
        <v>1120.8420000000001</v>
      </c>
      <c r="AX39" s="34">
        <f t="shared" si="20"/>
        <v>71.391210191082806</v>
      </c>
      <c r="AY39" s="40">
        <v>1270</v>
      </c>
      <c r="AZ39" s="27">
        <v>820.84199999999998</v>
      </c>
      <c r="BA39" s="27"/>
      <c r="BB39" s="27"/>
      <c r="BC39" s="6"/>
      <c r="BD39" s="30"/>
      <c r="BE39" s="2">
        <v>300</v>
      </c>
      <c r="BF39" s="27">
        <v>300</v>
      </c>
      <c r="BG39" s="29"/>
      <c r="BH39" s="30"/>
      <c r="BI39" s="30"/>
      <c r="BJ39" s="27"/>
      <c r="BK39" s="2"/>
      <c r="BL39" s="40"/>
      <c r="BM39" s="2">
        <v>3</v>
      </c>
      <c r="BN39" s="27">
        <v>0</v>
      </c>
      <c r="BO39" s="30"/>
      <c r="BP39" s="27"/>
      <c r="BQ39" s="30"/>
      <c r="BR39" s="27"/>
      <c r="BS39" s="30"/>
      <c r="BT39" s="27"/>
      <c r="BU39" s="2"/>
      <c r="BV39" s="27"/>
      <c r="BW39" s="45">
        <v>4306.2</v>
      </c>
      <c r="BX39" s="27">
        <v>4582.4449999999997</v>
      </c>
      <c r="BY39" s="27">
        <v>-242.00399999999999</v>
      </c>
      <c r="BZ39" s="22">
        <f t="shared" si="27"/>
        <v>29464.7</v>
      </c>
      <c r="CA39" s="22">
        <f t="shared" si="28"/>
        <v>29192.696</v>
      </c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7"/>
      <c r="CM39" s="6"/>
      <c r="CN39" s="30"/>
      <c r="CO39" s="7">
        <f t="shared" si="29"/>
        <v>0</v>
      </c>
      <c r="CP39" s="7">
        <f t="shared" si="29"/>
        <v>0</v>
      </c>
    </row>
    <row r="40" spans="1:94" s="8" customFormat="1" ht="13.5">
      <c r="A40" s="21">
        <v>29</v>
      </c>
      <c r="B40" s="21">
        <v>48</v>
      </c>
      <c r="C40" s="3" t="s">
        <v>30</v>
      </c>
      <c r="D40" s="30">
        <v>7482.7</v>
      </c>
      <c r="E40" s="30"/>
      <c r="F40" s="22">
        <f t="shared" si="21"/>
        <v>44987.5</v>
      </c>
      <c r="G40" s="22">
        <f t="shared" si="9"/>
        <v>43267.426999999989</v>
      </c>
      <c r="H40" s="22">
        <f t="shared" si="10"/>
        <v>96.176553487079715</v>
      </c>
      <c r="I40" s="22">
        <f t="shared" si="22"/>
        <v>-44987.5</v>
      </c>
      <c r="J40" s="22">
        <f t="shared" si="22"/>
        <v>87643.074000000022</v>
      </c>
      <c r="K40" s="23">
        <v>0</v>
      </c>
      <c r="L40" s="23">
        <v>130910.501</v>
      </c>
      <c r="M40" s="24">
        <f t="shared" si="23"/>
        <v>13975</v>
      </c>
      <c r="N40" s="24">
        <f t="shared" si="24"/>
        <v>12254.927</v>
      </c>
      <c r="O40" s="24">
        <f t="shared" si="11"/>
        <v>87.691785330948122</v>
      </c>
      <c r="P40" s="25">
        <f t="shared" si="25"/>
        <v>1800</v>
      </c>
      <c r="Q40" s="25">
        <f t="shared" si="25"/>
        <v>2291.5880000000002</v>
      </c>
      <c r="R40" s="26">
        <f t="shared" si="12"/>
        <v>127.31044444444446</v>
      </c>
      <c r="S40" s="2">
        <v>20</v>
      </c>
      <c r="T40" s="27">
        <v>23.481000000000002</v>
      </c>
      <c r="U40" s="28">
        <f t="shared" si="13"/>
        <v>117.40500000000002</v>
      </c>
      <c r="V40" s="2">
        <v>3500</v>
      </c>
      <c r="W40" s="27">
        <v>1751.971</v>
      </c>
      <c r="X40" s="28">
        <f t="shared" si="19"/>
        <v>50.056314285714286</v>
      </c>
      <c r="Y40" s="2">
        <v>1780</v>
      </c>
      <c r="Z40" s="27">
        <v>2268.107</v>
      </c>
      <c r="AA40" s="28">
        <f t="shared" si="14"/>
        <v>127.42174157303371</v>
      </c>
      <c r="AB40" s="6">
        <v>60</v>
      </c>
      <c r="AC40" s="27">
        <v>48</v>
      </c>
      <c r="AD40" s="28">
        <f t="shared" si="15"/>
        <v>80</v>
      </c>
      <c r="AE40" s="2"/>
      <c r="AF40" s="27"/>
      <c r="AG40" s="30"/>
      <c r="AH40" s="30"/>
      <c r="AI40" s="30"/>
      <c r="AJ40" s="30"/>
      <c r="AK40" s="30"/>
      <c r="AL40" s="30"/>
      <c r="AM40" s="30"/>
      <c r="AN40" s="39">
        <v>29961.8</v>
      </c>
      <c r="AO40" s="32">
        <f t="shared" si="16"/>
        <v>29961.8</v>
      </c>
      <c r="AP40" s="30"/>
      <c r="AQ40" s="30"/>
      <c r="AR40" s="33">
        <v>1050.7</v>
      </c>
      <c r="AS40" s="29">
        <f t="shared" si="18"/>
        <v>1050.7</v>
      </c>
      <c r="AT40" s="29"/>
      <c r="AU40" s="30"/>
      <c r="AV40" s="24">
        <f t="shared" si="26"/>
        <v>1200</v>
      </c>
      <c r="AW40" s="24">
        <f t="shared" si="26"/>
        <v>1112.3399999999999</v>
      </c>
      <c r="AX40" s="34">
        <f t="shared" si="20"/>
        <v>92.694999999999993</v>
      </c>
      <c r="AY40" s="40">
        <v>800</v>
      </c>
      <c r="AZ40" s="27">
        <v>865.74</v>
      </c>
      <c r="BA40" s="27"/>
      <c r="BB40" s="27"/>
      <c r="BC40" s="6"/>
      <c r="BD40" s="30"/>
      <c r="BE40" s="2">
        <v>400</v>
      </c>
      <c r="BF40" s="27">
        <v>246.6</v>
      </c>
      <c r="BG40" s="29"/>
      <c r="BH40" s="30"/>
      <c r="BI40" s="30"/>
      <c r="BJ40" s="27"/>
      <c r="BK40" s="2"/>
      <c r="BL40" s="40"/>
      <c r="BM40" s="2"/>
      <c r="BN40" s="27"/>
      <c r="BO40" s="30"/>
      <c r="BP40" s="27"/>
      <c r="BQ40" s="30"/>
      <c r="BR40" s="27"/>
      <c r="BS40" s="30"/>
      <c r="BT40" s="27"/>
      <c r="BU40" s="2"/>
      <c r="BV40" s="27"/>
      <c r="BW40" s="45">
        <v>7415</v>
      </c>
      <c r="BX40" s="27">
        <v>7051.0280000000002</v>
      </c>
      <c r="BY40" s="27"/>
      <c r="BZ40" s="22">
        <f t="shared" si="27"/>
        <v>44987.5</v>
      </c>
      <c r="CA40" s="22">
        <f t="shared" si="28"/>
        <v>43267.426999999989</v>
      </c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8"/>
      <c r="CM40" s="6"/>
      <c r="CN40" s="30"/>
      <c r="CO40" s="7">
        <f t="shared" si="29"/>
        <v>0</v>
      </c>
      <c r="CP40" s="7">
        <f t="shared" si="29"/>
        <v>0</v>
      </c>
    </row>
    <row r="41" spans="1:94" s="8" customFormat="1" ht="13.5">
      <c r="A41" s="21">
        <v>30</v>
      </c>
      <c r="B41" s="21">
        <v>47</v>
      </c>
      <c r="C41" s="3" t="s">
        <v>31</v>
      </c>
      <c r="D41" s="33">
        <v>3017.2</v>
      </c>
      <c r="E41" s="30"/>
      <c r="F41" s="22">
        <f t="shared" si="21"/>
        <v>23060.7</v>
      </c>
      <c r="G41" s="22">
        <f t="shared" si="9"/>
        <v>23019.518</v>
      </c>
      <c r="H41" s="22">
        <f t="shared" si="10"/>
        <v>99.821419124311049</v>
      </c>
      <c r="I41" s="22">
        <f t="shared" si="22"/>
        <v>-23060.7</v>
      </c>
      <c r="J41" s="22">
        <f t="shared" si="22"/>
        <v>107890.98300000001</v>
      </c>
      <c r="K41" s="23">
        <v>0</v>
      </c>
      <c r="L41" s="23">
        <v>130910.501</v>
      </c>
      <c r="M41" s="24">
        <f t="shared" si="23"/>
        <v>3896.7</v>
      </c>
      <c r="N41" s="24">
        <f t="shared" si="24"/>
        <v>3855.5180000000005</v>
      </c>
      <c r="O41" s="24">
        <f t="shared" si="11"/>
        <v>98.943157030307717</v>
      </c>
      <c r="P41" s="25">
        <f t="shared" si="25"/>
        <v>1692.7</v>
      </c>
      <c r="Q41" s="25">
        <f t="shared" si="25"/>
        <v>1647.28</v>
      </c>
      <c r="R41" s="26">
        <f t="shared" si="12"/>
        <v>97.316712943817564</v>
      </c>
      <c r="S41" s="2"/>
      <c r="T41" s="27">
        <v>14.69</v>
      </c>
      <c r="U41" s="28"/>
      <c r="V41" s="2">
        <v>1272</v>
      </c>
      <c r="W41" s="27">
        <v>1272.1500000000001</v>
      </c>
      <c r="X41" s="28">
        <f t="shared" si="19"/>
        <v>100.01179245283021</v>
      </c>
      <c r="Y41" s="2">
        <v>1692.7</v>
      </c>
      <c r="Z41" s="27">
        <v>1632.59</v>
      </c>
      <c r="AA41" s="28">
        <f t="shared" si="14"/>
        <v>96.448868671353452</v>
      </c>
      <c r="AB41" s="6">
        <v>52</v>
      </c>
      <c r="AC41" s="27">
        <v>60</v>
      </c>
      <c r="AD41" s="28">
        <f t="shared" si="15"/>
        <v>115.38461538461539</v>
      </c>
      <c r="AE41" s="2"/>
      <c r="AF41" s="27"/>
      <c r="AG41" s="30"/>
      <c r="AH41" s="30"/>
      <c r="AI41" s="30"/>
      <c r="AJ41" s="30"/>
      <c r="AK41" s="30"/>
      <c r="AL41" s="30"/>
      <c r="AM41" s="30"/>
      <c r="AN41" s="39">
        <v>18692.2</v>
      </c>
      <c r="AO41" s="32">
        <f t="shared" si="16"/>
        <v>18692.2</v>
      </c>
      <c r="AP41" s="30"/>
      <c r="AQ41" s="30"/>
      <c r="AR41" s="33">
        <v>471.8</v>
      </c>
      <c r="AS41" s="29">
        <f t="shared" si="18"/>
        <v>471.8</v>
      </c>
      <c r="AT41" s="29"/>
      <c r="AU41" s="30"/>
      <c r="AV41" s="24">
        <f t="shared" si="26"/>
        <v>360</v>
      </c>
      <c r="AW41" s="24">
        <f t="shared" si="26"/>
        <v>356.08800000000002</v>
      </c>
      <c r="AX41" s="34">
        <f t="shared" si="20"/>
        <v>98.913333333333341</v>
      </c>
      <c r="AY41" s="40">
        <v>360</v>
      </c>
      <c r="AZ41" s="27">
        <v>356.08800000000002</v>
      </c>
      <c r="BA41" s="27"/>
      <c r="BB41" s="27"/>
      <c r="BC41" s="6"/>
      <c r="BD41" s="30"/>
      <c r="BE41" s="2"/>
      <c r="BF41" s="27"/>
      <c r="BG41" s="29"/>
      <c r="BH41" s="30"/>
      <c r="BI41" s="30"/>
      <c r="BJ41" s="27"/>
      <c r="BK41" s="2"/>
      <c r="BL41" s="40"/>
      <c r="BM41" s="2"/>
      <c r="BN41" s="27"/>
      <c r="BO41" s="30"/>
      <c r="BP41" s="27"/>
      <c r="BQ41" s="30"/>
      <c r="BR41" s="27"/>
      <c r="BS41" s="30"/>
      <c r="BT41" s="27"/>
      <c r="BU41" s="2"/>
      <c r="BV41" s="27"/>
      <c r="BW41" s="45">
        <v>520</v>
      </c>
      <c r="BX41" s="27">
        <v>520</v>
      </c>
      <c r="BY41" s="27"/>
      <c r="BZ41" s="22">
        <f t="shared" si="27"/>
        <v>23060.7</v>
      </c>
      <c r="CA41" s="22">
        <f t="shared" si="28"/>
        <v>23019.518</v>
      </c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7"/>
      <c r="CM41" s="6"/>
      <c r="CN41" s="30"/>
      <c r="CO41" s="7">
        <f t="shared" si="29"/>
        <v>0</v>
      </c>
      <c r="CP41" s="7">
        <f t="shared" si="29"/>
        <v>0</v>
      </c>
    </row>
    <row r="42" spans="1:94" s="8" customFormat="1" ht="13.5">
      <c r="A42" s="21">
        <v>31</v>
      </c>
      <c r="B42" s="21">
        <v>51</v>
      </c>
      <c r="C42" s="3" t="s">
        <v>32</v>
      </c>
      <c r="D42" s="30">
        <v>3785.3</v>
      </c>
      <c r="E42" s="30"/>
      <c r="F42" s="22">
        <f t="shared" si="21"/>
        <v>26272</v>
      </c>
      <c r="G42" s="22">
        <f t="shared" si="9"/>
        <v>25950.703999999998</v>
      </c>
      <c r="H42" s="22">
        <f t="shared" si="10"/>
        <v>98.777040194884279</v>
      </c>
      <c r="I42" s="22">
        <f t="shared" si="22"/>
        <v>-26272</v>
      </c>
      <c r="J42" s="22">
        <f t="shared" si="22"/>
        <v>104959.79700000001</v>
      </c>
      <c r="K42" s="23">
        <v>0</v>
      </c>
      <c r="L42" s="23">
        <v>130910.501</v>
      </c>
      <c r="M42" s="24">
        <f t="shared" si="23"/>
        <v>3527.9</v>
      </c>
      <c r="N42" s="24">
        <f t="shared" si="24"/>
        <v>3206.6039999999998</v>
      </c>
      <c r="O42" s="24">
        <f t="shared" si="11"/>
        <v>90.892712378468758</v>
      </c>
      <c r="P42" s="25">
        <f t="shared" si="25"/>
        <v>1388.6000000000001</v>
      </c>
      <c r="Q42" s="25">
        <f t="shared" si="25"/>
        <v>1066.174</v>
      </c>
      <c r="R42" s="26">
        <f t="shared" si="12"/>
        <v>76.780498343655466</v>
      </c>
      <c r="S42" s="2">
        <v>22.2</v>
      </c>
      <c r="T42" s="27">
        <v>4.9320000000000004</v>
      </c>
      <c r="U42" s="28">
        <f t="shared" si="13"/>
        <v>22.216216216216218</v>
      </c>
      <c r="V42" s="2">
        <v>1844.8</v>
      </c>
      <c r="W42" s="27">
        <v>1844.83</v>
      </c>
      <c r="X42" s="28">
        <f t="shared" si="19"/>
        <v>100.0016261925412</v>
      </c>
      <c r="Y42" s="2">
        <v>1366.4</v>
      </c>
      <c r="Z42" s="27">
        <v>1061.242</v>
      </c>
      <c r="AA42" s="28">
        <f t="shared" si="14"/>
        <v>77.667008196721298</v>
      </c>
      <c r="AB42" s="6">
        <v>48</v>
      </c>
      <c r="AC42" s="27">
        <v>48</v>
      </c>
      <c r="AD42" s="28">
        <f t="shared" si="15"/>
        <v>100</v>
      </c>
      <c r="AE42" s="2"/>
      <c r="AF42" s="27"/>
      <c r="AG42" s="30"/>
      <c r="AH42" s="30"/>
      <c r="AI42" s="30"/>
      <c r="AJ42" s="30"/>
      <c r="AK42" s="30"/>
      <c r="AL42" s="30"/>
      <c r="AM42" s="30"/>
      <c r="AN42" s="39">
        <v>20843.5</v>
      </c>
      <c r="AO42" s="32">
        <f t="shared" si="16"/>
        <v>20843.5</v>
      </c>
      <c r="AP42" s="30"/>
      <c r="AQ42" s="30"/>
      <c r="AR42" s="30">
        <v>1900.6</v>
      </c>
      <c r="AS42" s="29">
        <f t="shared" si="18"/>
        <v>1900.6</v>
      </c>
      <c r="AT42" s="29"/>
      <c r="AU42" s="30"/>
      <c r="AV42" s="24">
        <f t="shared" si="26"/>
        <v>246.5</v>
      </c>
      <c r="AW42" s="24">
        <f t="shared" si="26"/>
        <v>247.6</v>
      </c>
      <c r="AX42" s="34">
        <f t="shared" si="20"/>
        <v>100.44624746450303</v>
      </c>
      <c r="AY42" s="40">
        <v>246.5</v>
      </c>
      <c r="AZ42" s="27">
        <v>247.6</v>
      </c>
      <c r="BA42" s="27"/>
      <c r="BB42" s="27"/>
      <c r="BC42" s="6"/>
      <c r="BD42" s="30"/>
      <c r="BE42" s="2"/>
      <c r="BF42" s="27"/>
      <c r="BG42" s="29"/>
      <c r="BH42" s="30"/>
      <c r="BI42" s="30"/>
      <c r="BJ42" s="27"/>
      <c r="BK42" s="2"/>
      <c r="BL42" s="40"/>
      <c r="BM42" s="2"/>
      <c r="BN42" s="27"/>
      <c r="BO42" s="30"/>
      <c r="BP42" s="27"/>
      <c r="BQ42" s="30"/>
      <c r="BR42" s="27"/>
      <c r="BS42" s="30"/>
      <c r="BT42" s="27"/>
      <c r="BU42" s="2"/>
      <c r="BV42" s="27"/>
      <c r="BW42" s="45"/>
      <c r="BX42" s="27"/>
      <c r="BY42" s="27"/>
      <c r="BZ42" s="22">
        <f t="shared" si="27"/>
        <v>26272</v>
      </c>
      <c r="CA42" s="22">
        <f t="shared" si="28"/>
        <v>25950.703999999998</v>
      </c>
      <c r="CB42" s="30"/>
      <c r="CC42" s="30"/>
      <c r="CD42" s="30"/>
      <c r="CE42" s="47"/>
      <c r="CF42" s="30"/>
      <c r="CG42" s="30"/>
      <c r="CH42" s="30"/>
      <c r="CI42" s="30"/>
      <c r="CJ42" s="30"/>
      <c r="CK42" s="30"/>
      <c r="CL42" s="38"/>
      <c r="CM42" s="6"/>
      <c r="CN42" s="30"/>
      <c r="CO42" s="7">
        <f t="shared" si="29"/>
        <v>0</v>
      </c>
      <c r="CP42" s="7">
        <f t="shared" si="29"/>
        <v>0</v>
      </c>
    </row>
    <row r="43" spans="1:94" s="8" customFormat="1" ht="13.5">
      <c r="A43" s="21">
        <v>32</v>
      </c>
      <c r="B43" s="21">
        <v>52</v>
      </c>
      <c r="C43" s="3" t="s">
        <v>33</v>
      </c>
      <c r="D43" s="30">
        <v>1442.7</v>
      </c>
      <c r="E43" s="30"/>
      <c r="F43" s="22">
        <f t="shared" si="21"/>
        <v>23873.199999999997</v>
      </c>
      <c r="G43" s="22">
        <f t="shared" si="9"/>
        <v>23711.902999999998</v>
      </c>
      <c r="H43" s="22">
        <f t="shared" si="10"/>
        <v>99.324359532865316</v>
      </c>
      <c r="I43" s="22">
        <f t="shared" si="22"/>
        <v>-23873.199999999997</v>
      </c>
      <c r="J43" s="22">
        <f t="shared" si="22"/>
        <v>107198.598</v>
      </c>
      <c r="K43" s="23">
        <v>0</v>
      </c>
      <c r="L43" s="23">
        <v>130910.501</v>
      </c>
      <c r="M43" s="24">
        <f t="shared" si="23"/>
        <v>13550.4</v>
      </c>
      <c r="N43" s="24">
        <f t="shared" si="24"/>
        <v>13389.102999999999</v>
      </c>
      <c r="O43" s="24">
        <f t="shared" si="11"/>
        <v>98.809651375605142</v>
      </c>
      <c r="P43" s="25">
        <f t="shared" si="25"/>
        <v>944.5</v>
      </c>
      <c r="Q43" s="25">
        <f t="shared" si="25"/>
        <v>881.25599999999997</v>
      </c>
      <c r="R43" s="26">
        <f t="shared" si="12"/>
        <v>93.303970354685021</v>
      </c>
      <c r="S43" s="2"/>
      <c r="T43" s="27">
        <v>0.308</v>
      </c>
      <c r="U43" s="28"/>
      <c r="V43" s="2">
        <v>2406.9</v>
      </c>
      <c r="W43" s="27">
        <v>2556.1309999999999</v>
      </c>
      <c r="X43" s="28">
        <f t="shared" si="19"/>
        <v>106.20013295109891</v>
      </c>
      <c r="Y43" s="2">
        <v>944.5</v>
      </c>
      <c r="Z43" s="27">
        <v>880.94799999999998</v>
      </c>
      <c r="AA43" s="28">
        <f t="shared" si="14"/>
        <v>93.271360508205404</v>
      </c>
      <c r="AB43" s="6">
        <v>77</v>
      </c>
      <c r="AC43" s="27">
        <v>77.040000000000006</v>
      </c>
      <c r="AD43" s="28">
        <f t="shared" si="15"/>
        <v>100.05194805194806</v>
      </c>
      <c r="AE43" s="2"/>
      <c r="AF43" s="27"/>
      <c r="AG43" s="30"/>
      <c r="AH43" s="30"/>
      <c r="AI43" s="30"/>
      <c r="AJ43" s="30"/>
      <c r="AK43" s="30"/>
      <c r="AL43" s="30"/>
      <c r="AM43" s="30"/>
      <c r="AN43" s="39">
        <v>8837.9</v>
      </c>
      <c r="AO43" s="32">
        <f t="shared" si="16"/>
        <v>8837.9</v>
      </c>
      <c r="AP43" s="30"/>
      <c r="AQ43" s="30"/>
      <c r="AR43" s="30">
        <v>1484.9</v>
      </c>
      <c r="AS43" s="29">
        <f t="shared" si="18"/>
        <v>1484.9</v>
      </c>
      <c r="AT43" s="29"/>
      <c r="AU43" s="30"/>
      <c r="AV43" s="24">
        <f t="shared" si="26"/>
        <v>709.1</v>
      </c>
      <c r="AW43" s="24">
        <f t="shared" si="26"/>
        <v>757.40099999999995</v>
      </c>
      <c r="AX43" s="34">
        <f t="shared" si="20"/>
        <v>106.81159215907488</v>
      </c>
      <c r="AY43" s="40">
        <v>687.6</v>
      </c>
      <c r="AZ43" s="27">
        <v>735.90099999999995</v>
      </c>
      <c r="BA43" s="27"/>
      <c r="BB43" s="27"/>
      <c r="BC43" s="6"/>
      <c r="BD43" s="30"/>
      <c r="BE43" s="2">
        <v>21.5</v>
      </c>
      <c r="BF43" s="27">
        <v>21.5</v>
      </c>
      <c r="BG43" s="29"/>
      <c r="BH43" s="30"/>
      <c r="BI43" s="30"/>
      <c r="BJ43" s="27"/>
      <c r="BK43" s="2"/>
      <c r="BL43" s="40"/>
      <c r="BM43" s="2">
        <v>456</v>
      </c>
      <c r="BN43" s="27">
        <v>160.411</v>
      </c>
      <c r="BO43" s="30"/>
      <c r="BP43" s="27"/>
      <c r="BQ43" s="30"/>
      <c r="BR43" s="27"/>
      <c r="BS43" s="30"/>
      <c r="BT43" s="27"/>
      <c r="BU43" s="2"/>
      <c r="BV43" s="27"/>
      <c r="BW43" s="45">
        <v>8956.9</v>
      </c>
      <c r="BX43" s="27">
        <v>8956.8639999999996</v>
      </c>
      <c r="BY43" s="27"/>
      <c r="BZ43" s="22">
        <f t="shared" si="27"/>
        <v>23873.199999999997</v>
      </c>
      <c r="CA43" s="22">
        <f t="shared" si="28"/>
        <v>23711.902999999998</v>
      </c>
      <c r="CB43" s="30"/>
      <c r="CC43" s="30"/>
      <c r="CD43" s="30"/>
      <c r="CE43" s="48"/>
      <c r="CF43" s="30"/>
      <c r="CG43" s="30"/>
      <c r="CH43" s="30"/>
      <c r="CI43" s="30"/>
      <c r="CJ43" s="30"/>
      <c r="CK43" s="30"/>
      <c r="CL43" s="37"/>
      <c r="CM43" s="6"/>
      <c r="CN43" s="30"/>
      <c r="CO43" s="7">
        <f t="shared" si="29"/>
        <v>0</v>
      </c>
      <c r="CP43" s="7">
        <f t="shared" si="29"/>
        <v>0</v>
      </c>
    </row>
    <row r="44" spans="1:94" s="8" customFormat="1" ht="13.5">
      <c r="A44" s="21">
        <v>33</v>
      </c>
      <c r="B44" s="21">
        <v>53</v>
      </c>
      <c r="C44" s="3" t="s">
        <v>34</v>
      </c>
      <c r="D44" s="30">
        <v>327.9</v>
      </c>
      <c r="E44" s="30"/>
      <c r="F44" s="22">
        <f t="shared" si="21"/>
        <v>29355.1</v>
      </c>
      <c r="G44" s="22">
        <f t="shared" si="9"/>
        <v>29279.316999999999</v>
      </c>
      <c r="H44" s="22">
        <f t="shared" si="10"/>
        <v>99.741840429771997</v>
      </c>
      <c r="I44" s="22">
        <f t="shared" si="22"/>
        <v>-29355.1</v>
      </c>
      <c r="J44" s="22">
        <f t="shared" si="22"/>
        <v>101631.18400000001</v>
      </c>
      <c r="K44" s="23">
        <v>0</v>
      </c>
      <c r="L44" s="23">
        <v>130910.501</v>
      </c>
      <c r="M44" s="24">
        <f t="shared" si="23"/>
        <v>9177.6</v>
      </c>
      <c r="N44" s="24">
        <f t="shared" si="24"/>
        <v>9101.8169999999991</v>
      </c>
      <c r="O44" s="24">
        <f t="shared" si="11"/>
        <v>99.174261244769852</v>
      </c>
      <c r="P44" s="25">
        <f t="shared" si="25"/>
        <v>1115.5</v>
      </c>
      <c r="Q44" s="25">
        <f t="shared" si="25"/>
        <v>1427.5419999999999</v>
      </c>
      <c r="R44" s="26">
        <f t="shared" si="12"/>
        <v>127.97328552218737</v>
      </c>
      <c r="S44" s="2">
        <v>42.3</v>
      </c>
      <c r="T44" s="27">
        <v>435.11200000000002</v>
      </c>
      <c r="U44" s="49">
        <f t="shared" si="13"/>
        <v>1028.6335697399529</v>
      </c>
      <c r="V44" s="2">
        <v>1948.6</v>
      </c>
      <c r="W44" s="27">
        <v>1948.6</v>
      </c>
      <c r="X44" s="28">
        <f t="shared" si="19"/>
        <v>100</v>
      </c>
      <c r="Y44" s="2">
        <v>1073.2</v>
      </c>
      <c r="Z44" s="27">
        <v>992.43</v>
      </c>
      <c r="AA44" s="28">
        <f t="shared" si="14"/>
        <v>92.473909802459929</v>
      </c>
      <c r="AB44" s="6">
        <v>30</v>
      </c>
      <c r="AC44" s="27">
        <v>29.55</v>
      </c>
      <c r="AD44" s="28">
        <f t="shared" si="15"/>
        <v>98.5</v>
      </c>
      <c r="AE44" s="2"/>
      <c r="AF44" s="27"/>
      <c r="AG44" s="30"/>
      <c r="AH44" s="30"/>
      <c r="AI44" s="30"/>
      <c r="AJ44" s="30"/>
      <c r="AK44" s="30"/>
      <c r="AL44" s="30"/>
      <c r="AM44" s="30"/>
      <c r="AN44" s="39">
        <v>18121.400000000001</v>
      </c>
      <c r="AO44" s="32">
        <f t="shared" si="16"/>
        <v>18121.400000000001</v>
      </c>
      <c r="AP44" s="30"/>
      <c r="AQ44" s="30"/>
      <c r="AR44" s="30">
        <v>2056.1</v>
      </c>
      <c r="AS44" s="29">
        <f t="shared" si="18"/>
        <v>2056.1</v>
      </c>
      <c r="AT44" s="29"/>
      <c r="AU44" s="30"/>
      <c r="AV44" s="24">
        <f t="shared" si="26"/>
        <v>1170</v>
      </c>
      <c r="AW44" s="24">
        <f t="shared" si="26"/>
        <v>767.81399999999996</v>
      </c>
      <c r="AX44" s="34">
        <f t="shared" si="20"/>
        <v>65.625128205128206</v>
      </c>
      <c r="AY44" s="40">
        <v>1070</v>
      </c>
      <c r="AZ44" s="27">
        <v>767.81399999999996</v>
      </c>
      <c r="BA44" s="27"/>
      <c r="BB44" s="27"/>
      <c r="BC44" s="6"/>
      <c r="BD44" s="30"/>
      <c r="BE44" s="2">
        <v>100</v>
      </c>
      <c r="BF44" s="27">
        <v>0</v>
      </c>
      <c r="BG44" s="29"/>
      <c r="BH44" s="30"/>
      <c r="BI44" s="30"/>
      <c r="BJ44" s="27"/>
      <c r="BK44" s="2"/>
      <c r="BL44" s="40"/>
      <c r="BM44" s="2"/>
      <c r="BN44" s="27">
        <v>14.846</v>
      </c>
      <c r="BO44" s="30"/>
      <c r="BP44" s="27"/>
      <c r="BQ44" s="30"/>
      <c r="BR44" s="27"/>
      <c r="BS44" s="30"/>
      <c r="BT44" s="27"/>
      <c r="BU44" s="2"/>
      <c r="BV44" s="27"/>
      <c r="BW44" s="45">
        <v>4913.5</v>
      </c>
      <c r="BX44" s="27">
        <v>4913.4650000000001</v>
      </c>
      <c r="BY44" s="27"/>
      <c r="BZ44" s="22">
        <f t="shared" si="27"/>
        <v>29355.1</v>
      </c>
      <c r="CA44" s="22">
        <f t="shared" si="28"/>
        <v>29279.316999999999</v>
      </c>
      <c r="CB44" s="30"/>
      <c r="CC44" s="30"/>
      <c r="CD44" s="30"/>
      <c r="CE44" s="48"/>
      <c r="CF44" s="30"/>
      <c r="CG44" s="30"/>
      <c r="CH44" s="30"/>
      <c r="CI44" s="30"/>
      <c r="CJ44" s="30"/>
      <c r="CK44" s="30"/>
      <c r="CL44" s="37"/>
      <c r="CM44" s="6"/>
      <c r="CN44" s="30"/>
      <c r="CO44" s="7">
        <f t="shared" si="29"/>
        <v>0</v>
      </c>
      <c r="CP44" s="7">
        <f t="shared" si="29"/>
        <v>0</v>
      </c>
    </row>
    <row r="45" spans="1:94" s="8" customFormat="1" ht="13.5">
      <c r="A45" s="21">
        <v>34</v>
      </c>
      <c r="B45" s="21">
        <v>54</v>
      </c>
      <c r="C45" s="3" t="s">
        <v>35</v>
      </c>
      <c r="D45" s="30">
        <v>6449.4</v>
      </c>
      <c r="E45" s="30"/>
      <c r="F45" s="22">
        <f t="shared" si="21"/>
        <v>36108.699999999997</v>
      </c>
      <c r="G45" s="22">
        <f t="shared" si="9"/>
        <v>35638.385999999999</v>
      </c>
      <c r="H45" s="22">
        <f t="shared" si="10"/>
        <v>98.697505033413009</v>
      </c>
      <c r="I45" s="22">
        <f t="shared" si="22"/>
        <v>-36108.699999999997</v>
      </c>
      <c r="J45" s="22">
        <f t="shared" si="22"/>
        <v>95272.115000000005</v>
      </c>
      <c r="K45" s="23">
        <v>0</v>
      </c>
      <c r="L45" s="23">
        <v>130910.501</v>
      </c>
      <c r="M45" s="24">
        <f t="shared" si="23"/>
        <v>8007.2</v>
      </c>
      <c r="N45" s="24">
        <f t="shared" si="24"/>
        <v>7536.8860000000004</v>
      </c>
      <c r="O45" s="24">
        <f t="shared" si="11"/>
        <v>94.126361274852641</v>
      </c>
      <c r="P45" s="25">
        <f t="shared" si="25"/>
        <v>2895.5</v>
      </c>
      <c r="Q45" s="25">
        <f t="shared" si="25"/>
        <v>3055.44</v>
      </c>
      <c r="R45" s="26">
        <f t="shared" si="12"/>
        <v>105.52374374028666</v>
      </c>
      <c r="S45" s="2">
        <v>28.1</v>
      </c>
      <c r="T45" s="27">
        <v>0.25</v>
      </c>
      <c r="U45" s="28">
        <f t="shared" si="13"/>
        <v>0.88967971530249101</v>
      </c>
      <c r="V45" s="2">
        <v>4500</v>
      </c>
      <c r="W45" s="27">
        <v>4188.4459999999999</v>
      </c>
      <c r="X45" s="28">
        <f t="shared" si="19"/>
        <v>93.076577777777771</v>
      </c>
      <c r="Y45" s="2">
        <v>2867.4</v>
      </c>
      <c r="Z45" s="27">
        <v>3055.19</v>
      </c>
      <c r="AA45" s="28">
        <f t="shared" si="14"/>
        <v>106.54913859245309</v>
      </c>
      <c r="AB45" s="6">
        <v>156</v>
      </c>
      <c r="AC45" s="27">
        <v>153</v>
      </c>
      <c r="AD45" s="28">
        <f t="shared" si="15"/>
        <v>98.07692307692308</v>
      </c>
      <c r="AE45" s="2"/>
      <c r="AF45" s="27"/>
      <c r="AG45" s="30"/>
      <c r="AH45" s="30"/>
      <c r="AI45" s="30"/>
      <c r="AJ45" s="30"/>
      <c r="AK45" s="30"/>
      <c r="AL45" s="30"/>
      <c r="AM45" s="30"/>
      <c r="AN45" s="39">
        <v>27097.5</v>
      </c>
      <c r="AO45" s="32">
        <f t="shared" si="16"/>
        <v>27097.5</v>
      </c>
      <c r="AP45" s="30"/>
      <c r="AQ45" s="30"/>
      <c r="AR45" s="33">
        <v>1004</v>
      </c>
      <c r="AS45" s="29">
        <f t="shared" si="18"/>
        <v>1004</v>
      </c>
      <c r="AT45" s="29"/>
      <c r="AU45" s="30"/>
      <c r="AV45" s="24">
        <f t="shared" si="26"/>
        <v>455.7</v>
      </c>
      <c r="AW45" s="24">
        <f t="shared" si="26"/>
        <v>140</v>
      </c>
      <c r="AX45" s="34">
        <f t="shared" si="20"/>
        <v>30.721966205837177</v>
      </c>
      <c r="AY45" s="40">
        <v>455.7</v>
      </c>
      <c r="AZ45" s="27">
        <v>140</v>
      </c>
      <c r="BA45" s="27"/>
      <c r="BB45" s="27"/>
      <c r="BC45" s="6"/>
      <c r="BD45" s="30"/>
      <c r="BE45" s="2"/>
      <c r="BF45" s="27"/>
      <c r="BG45" s="29"/>
      <c r="BH45" s="30"/>
      <c r="BI45" s="30"/>
      <c r="BJ45" s="27"/>
      <c r="BK45" s="2"/>
      <c r="BL45" s="40"/>
      <c r="BM45" s="2"/>
      <c r="BN45" s="27"/>
      <c r="BO45" s="30"/>
      <c r="BP45" s="27"/>
      <c r="BQ45" s="30"/>
      <c r="BR45" s="27"/>
      <c r="BS45" s="30"/>
      <c r="BT45" s="27"/>
      <c r="BU45" s="2"/>
      <c r="BV45" s="27"/>
      <c r="BW45" s="45"/>
      <c r="BX45" s="27"/>
      <c r="BY45" s="27"/>
      <c r="BZ45" s="22">
        <f t="shared" si="27"/>
        <v>36108.699999999997</v>
      </c>
      <c r="CA45" s="22">
        <f t="shared" si="28"/>
        <v>35638.385999999999</v>
      </c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8"/>
      <c r="CM45" s="6"/>
      <c r="CN45" s="30"/>
      <c r="CO45" s="7">
        <f t="shared" si="29"/>
        <v>0</v>
      </c>
      <c r="CP45" s="7">
        <f t="shared" si="29"/>
        <v>0</v>
      </c>
    </row>
    <row r="46" spans="1:94" s="8" customFormat="1" ht="13.5">
      <c r="A46" s="21">
        <v>35</v>
      </c>
      <c r="B46" s="21">
        <v>60</v>
      </c>
      <c r="C46" s="3" t="s">
        <v>36</v>
      </c>
      <c r="D46" s="30">
        <v>834.9</v>
      </c>
      <c r="E46" s="30"/>
      <c r="F46" s="22">
        <f t="shared" si="21"/>
        <v>17082.100000000002</v>
      </c>
      <c r="G46" s="22">
        <f t="shared" si="9"/>
        <v>16720.757000000001</v>
      </c>
      <c r="H46" s="22">
        <f t="shared" si="10"/>
        <v>97.884668746816843</v>
      </c>
      <c r="I46" s="22">
        <f t="shared" si="22"/>
        <v>-17082.100000000002</v>
      </c>
      <c r="J46" s="22">
        <f t="shared" si="22"/>
        <v>114189.74400000001</v>
      </c>
      <c r="K46" s="23">
        <v>0</v>
      </c>
      <c r="L46" s="23">
        <v>130910.501</v>
      </c>
      <c r="M46" s="24">
        <f t="shared" si="23"/>
        <v>4807.8</v>
      </c>
      <c r="N46" s="24">
        <f t="shared" si="24"/>
        <v>4446.4570000000003</v>
      </c>
      <c r="O46" s="24">
        <f t="shared" si="11"/>
        <v>92.48423395315946</v>
      </c>
      <c r="P46" s="25">
        <f t="shared" si="25"/>
        <v>1506.6000000000001</v>
      </c>
      <c r="Q46" s="25">
        <f t="shared" si="25"/>
        <v>1596.7059999999999</v>
      </c>
      <c r="R46" s="26">
        <f t="shared" si="12"/>
        <v>105.98075136067966</v>
      </c>
      <c r="S46" s="2">
        <v>54.2</v>
      </c>
      <c r="T46" s="27">
        <v>0.45600000000000002</v>
      </c>
      <c r="U46" s="28">
        <f t="shared" si="13"/>
        <v>0.84132841328413277</v>
      </c>
      <c r="V46" s="2">
        <v>2700.5</v>
      </c>
      <c r="W46" s="27">
        <v>2416.1390000000001</v>
      </c>
      <c r="X46" s="28">
        <f t="shared" si="19"/>
        <v>89.470061099796339</v>
      </c>
      <c r="Y46" s="2">
        <v>1452.4</v>
      </c>
      <c r="Z46" s="27">
        <v>1596.25</v>
      </c>
      <c r="AA46" s="28">
        <f t="shared" si="14"/>
        <v>109.90429633709721</v>
      </c>
      <c r="AB46" s="6">
        <v>69</v>
      </c>
      <c r="AC46" s="27">
        <v>24</v>
      </c>
      <c r="AD46" s="28">
        <f t="shared" si="15"/>
        <v>34.782608695652172</v>
      </c>
      <c r="AE46" s="2"/>
      <c r="AF46" s="27"/>
      <c r="AG46" s="30"/>
      <c r="AH46" s="30"/>
      <c r="AI46" s="30"/>
      <c r="AJ46" s="30"/>
      <c r="AK46" s="30"/>
      <c r="AL46" s="30"/>
      <c r="AM46" s="30"/>
      <c r="AN46" s="39">
        <v>10063.1</v>
      </c>
      <c r="AO46" s="32">
        <f t="shared" si="16"/>
        <v>10063.1</v>
      </c>
      <c r="AP46" s="30"/>
      <c r="AQ46" s="30"/>
      <c r="AR46" s="30">
        <v>411.2</v>
      </c>
      <c r="AS46" s="29">
        <f t="shared" si="18"/>
        <v>411.2</v>
      </c>
      <c r="AT46" s="29"/>
      <c r="AU46" s="30"/>
      <c r="AV46" s="24">
        <f t="shared" si="26"/>
        <v>330</v>
      </c>
      <c r="AW46" s="24">
        <f t="shared" si="26"/>
        <v>189.35599999999999</v>
      </c>
      <c r="AX46" s="34">
        <f t="shared" si="20"/>
        <v>57.380606060606056</v>
      </c>
      <c r="AY46" s="40">
        <v>250</v>
      </c>
      <c r="AZ46" s="27">
        <v>107.35599999999999</v>
      </c>
      <c r="BA46" s="27"/>
      <c r="BB46" s="27"/>
      <c r="BC46" s="6"/>
      <c r="BD46" s="30"/>
      <c r="BE46" s="2">
        <v>80</v>
      </c>
      <c r="BF46" s="27">
        <v>82</v>
      </c>
      <c r="BG46" s="29"/>
      <c r="BH46" s="30"/>
      <c r="BI46" s="30"/>
      <c r="BJ46" s="27"/>
      <c r="BK46" s="2"/>
      <c r="BL46" s="40"/>
      <c r="BM46" s="2"/>
      <c r="BN46" s="27">
        <v>2</v>
      </c>
      <c r="BO46" s="30"/>
      <c r="BP46" s="27"/>
      <c r="BQ46" s="30"/>
      <c r="BR46" s="27"/>
      <c r="BS46" s="30"/>
      <c r="BT46" s="27"/>
      <c r="BU46" s="2">
        <v>1800</v>
      </c>
      <c r="BV46" s="27">
        <v>1800</v>
      </c>
      <c r="BW46" s="45">
        <v>201.7</v>
      </c>
      <c r="BX46" s="27">
        <v>218.256</v>
      </c>
      <c r="BY46" s="27"/>
      <c r="BZ46" s="22">
        <f t="shared" si="27"/>
        <v>17082.100000000002</v>
      </c>
      <c r="CA46" s="22">
        <f t="shared" si="28"/>
        <v>16720.757000000001</v>
      </c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7"/>
      <c r="CM46" s="6"/>
      <c r="CN46" s="30"/>
      <c r="CO46" s="7">
        <f t="shared" si="29"/>
        <v>0</v>
      </c>
      <c r="CP46" s="7">
        <f t="shared" si="29"/>
        <v>0</v>
      </c>
    </row>
    <row r="47" spans="1:94" s="8" customFormat="1" ht="13.5">
      <c r="A47" s="21">
        <v>36</v>
      </c>
      <c r="B47" s="21">
        <v>38</v>
      </c>
      <c r="C47" s="3" t="s">
        <v>37</v>
      </c>
      <c r="D47" s="30">
        <v>543.20000000000005</v>
      </c>
      <c r="E47" s="30"/>
      <c r="F47" s="22">
        <f t="shared" si="21"/>
        <v>22316</v>
      </c>
      <c r="G47" s="22">
        <f t="shared" si="9"/>
        <v>21257.559000000001</v>
      </c>
      <c r="H47" s="22">
        <f t="shared" si="10"/>
        <v>95.257030829897843</v>
      </c>
      <c r="I47" s="22">
        <f t="shared" si="22"/>
        <v>-22316</v>
      </c>
      <c r="J47" s="22">
        <f t="shared" si="22"/>
        <v>109652.94200000001</v>
      </c>
      <c r="K47" s="23">
        <v>0</v>
      </c>
      <c r="L47" s="23">
        <v>130910.501</v>
      </c>
      <c r="M47" s="24">
        <f t="shared" si="23"/>
        <v>6339</v>
      </c>
      <c r="N47" s="24">
        <f t="shared" si="24"/>
        <v>5280.5590000000002</v>
      </c>
      <c r="O47" s="24">
        <f t="shared" si="11"/>
        <v>83.302713361728991</v>
      </c>
      <c r="P47" s="25">
        <f t="shared" si="25"/>
        <v>1038</v>
      </c>
      <c r="Q47" s="25">
        <f t="shared" si="25"/>
        <v>1200.8499999999999</v>
      </c>
      <c r="R47" s="26">
        <f t="shared" si="12"/>
        <v>115.68882466281309</v>
      </c>
      <c r="S47" s="2">
        <v>38</v>
      </c>
      <c r="T47" s="27">
        <v>116.504</v>
      </c>
      <c r="U47" s="28">
        <f t="shared" si="13"/>
        <v>306.58947368421053</v>
      </c>
      <c r="V47" s="2">
        <v>2221</v>
      </c>
      <c r="W47" s="27">
        <v>1168.5350000000001</v>
      </c>
      <c r="X47" s="28">
        <f t="shared" si="19"/>
        <v>52.613012156686182</v>
      </c>
      <c r="Y47" s="2">
        <v>1000</v>
      </c>
      <c r="Z47" s="27">
        <v>1084.346</v>
      </c>
      <c r="AA47" s="28">
        <f t="shared" si="14"/>
        <v>108.4346</v>
      </c>
      <c r="AB47" s="6"/>
      <c r="AC47" s="27">
        <v>18</v>
      </c>
      <c r="AD47" s="28"/>
      <c r="AE47" s="2"/>
      <c r="AF47" s="27"/>
      <c r="AG47" s="30"/>
      <c r="AH47" s="30"/>
      <c r="AI47" s="30"/>
      <c r="AJ47" s="30"/>
      <c r="AK47" s="30"/>
      <c r="AL47" s="30"/>
      <c r="AM47" s="30"/>
      <c r="AN47" s="39">
        <v>15883.3</v>
      </c>
      <c r="AO47" s="32">
        <f t="shared" si="16"/>
        <v>15883.3</v>
      </c>
      <c r="AP47" s="30"/>
      <c r="AQ47" s="30"/>
      <c r="AR47" s="30">
        <v>93.7</v>
      </c>
      <c r="AS47" s="29">
        <f t="shared" si="18"/>
        <v>93.7</v>
      </c>
      <c r="AT47" s="29"/>
      <c r="AU47" s="30"/>
      <c r="AV47" s="24">
        <f t="shared" si="26"/>
        <v>350</v>
      </c>
      <c r="AW47" s="24">
        <f t="shared" si="26"/>
        <v>53.74</v>
      </c>
      <c r="AX47" s="34">
        <f t="shared" si="20"/>
        <v>15.354285714285714</v>
      </c>
      <c r="AY47" s="40">
        <v>150</v>
      </c>
      <c r="AZ47" s="27">
        <v>53.74</v>
      </c>
      <c r="BA47" s="27"/>
      <c r="BB47" s="27"/>
      <c r="BC47" s="6"/>
      <c r="BD47" s="30"/>
      <c r="BE47" s="2">
        <v>200</v>
      </c>
      <c r="BF47" s="27">
        <v>0</v>
      </c>
      <c r="BG47" s="29"/>
      <c r="BH47" s="30"/>
      <c r="BI47" s="30"/>
      <c r="BJ47" s="27"/>
      <c r="BK47" s="2"/>
      <c r="BL47" s="40"/>
      <c r="BM47" s="2">
        <v>100</v>
      </c>
      <c r="BN47" s="27">
        <v>49.48</v>
      </c>
      <c r="BO47" s="30"/>
      <c r="BP47" s="27"/>
      <c r="BQ47" s="30"/>
      <c r="BR47" s="27"/>
      <c r="BS47" s="30"/>
      <c r="BT47" s="27"/>
      <c r="BU47" s="2"/>
      <c r="BV47" s="27"/>
      <c r="BW47" s="45">
        <v>2630</v>
      </c>
      <c r="BX47" s="27">
        <v>2789.9540000000002</v>
      </c>
      <c r="BY47" s="27"/>
      <c r="BZ47" s="22">
        <f t="shared" si="27"/>
        <v>22316</v>
      </c>
      <c r="CA47" s="22">
        <f t="shared" si="28"/>
        <v>21257.559000000001</v>
      </c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7"/>
      <c r="CM47" s="6"/>
      <c r="CN47" s="30"/>
      <c r="CO47" s="7">
        <f t="shared" si="29"/>
        <v>0</v>
      </c>
      <c r="CP47" s="7">
        <f t="shared" si="29"/>
        <v>0</v>
      </c>
    </row>
    <row r="48" spans="1:94" s="8" customFormat="1" ht="13.5">
      <c r="A48" s="21">
        <v>37</v>
      </c>
      <c r="B48" s="21">
        <v>61</v>
      </c>
      <c r="C48" s="3" t="s">
        <v>38</v>
      </c>
      <c r="D48" s="30">
        <v>1360.6</v>
      </c>
      <c r="E48" s="30"/>
      <c r="F48" s="22">
        <f t="shared" si="21"/>
        <v>38663.500000000007</v>
      </c>
      <c r="G48" s="22">
        <f t="shared" si="9"/>
        <v>39794.137000000002</v>
      </c>
      <c r="H48" s="22">
        <f t="shared" si="10"/>
        <v>102.92430069703984</v>
      </c>
      <c r="I48" s="22">
        <f t="shared" si="22"/>
        <v>-38663.500000000007</v>
      </c>
      <c r="J48" s="22">
        <f t="shared" si="22"/>
        <v>91116.364000000001</v>
      </c>
      <c r="K48" s="23">
        <v>0</v>
      </c>
      <c r="L48" s="23">
        <v>130910.501</v>
      </c>
      <c r="M48" s="24">
        <f t="shared" si="23"/>
        <v>9873.1</v>
      </c>
      <c r="N48" s="24">
        <f t="shared" si="24"/>
        <v>11003.737000000001</v>
      </c>
      <c r="O48" s="24">
        <f t="shared" si="11"/>
        <v>111.45169197111345</v>
      </c>
      <c r="P48" s="25">
        <f t="shared" si="25"/>
        <v>2018.3</v>
      </c>
      <c r="Q48" s="25">
        <f t="shared" si="25"/>
        <v>2232.6969999999997</v>
      </c>
      <c r="R48" s="26">
        <f t="shared" si="12"/>
        <v>110.62265272754297</v>
      </c>
      <c r="S48" s="2">
        <v>33.5</v>
      </c>
      <c r="T48" s="27">
        <v>6.22</v>
      </c>
      <c r="U48" s="28">
        <f t="shared" si="13"/>
        <v>18.567164179104477</v>
      </c>
      <c r="V48" s="2">
        <v>3660</v>
      </c>
      <c r="W48" s="27">
        <v>4692.9740000000002</v>
      </c>
      <c r="X48" s="28">
        <f t="shared" si="19"/>
        <v>128.22333333333333</v>
      </c>
      <c r="Y48" s="2">
        <v>1984.8</v>
      </c>
      <c r="Z48" s="27">
        <v>2226.4769999999999</v>
      </c>
      <c r="AA48" s="28">
        <f t="shared" si="14"/>
        <v>112.17639056831922</v>
      </c>
      <c r="AB48" s="6">
        <v>72</v>
      </c>
      <c r="AC48" s="27">
        <v>66</v>
      </c>
      <c r="AD48" s="28">
        <f t="shared" si="15"/>
        <v>91.666666666666671</v>
      </c>
      <c r="AE48" s="2"/>
      <c r="AF48" s="27"/>
      <c r="AG48" s="30"/>
      <c r="AH48" s="30"/>
      <c r="AI48" s="30"/>
      <c r="AJ48" s="30"/>
      <c r="AK48" s="30"/>
      <c r="AL48" s="30"/>
      <c r="AM48" s="30"/>
      <c r="AN48" s="39">
        <v>28419.9</v>
      </c>
      <c r="AO48" s="32">
        <f t="shared" si="16"/>
        <v>28419.9</v>
      </c>
      <c r="AP48" s="30"/>
      <c r="AQ48" s="30"/>
      <c r="AR48" s="30">
        <v>370.5</v>
      </c>
      <c r="AS48" s="29">
        <f t="shared" si="18"/>
        <v>370.5</v>
      </c>
      <c r="AT48" s="29"/>
      <c r="AU48" s="30"/>
      <c r="AV48" s="24">
        <f t="shared" si="26"/>
        <v>950</v>
      </c>
      <c r="AW48" s="24">
        <f t="shared" si="26"/>
        <v>775.95799999999997</v>
      </c>
      <c r="AX48" s="34">
        <f t="shared" si="20"/>
        <v>81.67978947368421</v>
      </c>
      <c r="AY48" s="40">
        <v>850</v>
      </c>
      <c r="AZ48" s="27">
        <v>757.45799999999997</v>
      </c>
      <c r="BA48" s="27"/>
      <c r="BB48" s="27"/>
      <c r="BC48" s="6"/>
      <c r="BD48" s="30"/>
      <c r="BE48" s="2">
        <v>100</v>
      </c>
      <c r="BF48" s="27">
        <v>18.5</v>
      </c>
      <c r="BG48" s="29"/>
      <c r="BH48" s="30"/>
      <c r="BI48" s="30"/>
      <c r="BJ48" s="27"/>
      <c r="BK48" s="2"/>
      <c r="BL48" s="40">
        <v>20</v>
      </c>
      <c r="BM48" s="2"/>
      <c r="BN48" s="27"/>
      <c r="BO48" s="30"/>
      <c r="BP48" s="27"/>
      <c r="BQ48" s="30"/>
      <c r="BR48" s="27">
        <v>43.34</v>
      </c>
      <c r="BS48" s="30"/>
      <c r="BT48" s="27"/>
      <c r="BU48" s="2"/>
      <c r="BV48" s="27"/>
      <c r="BW48" s="45">
        <v>3172.8</v>
      </c>
      <c r="BX48" s="27">
        <v>3172.768</v>
      </c>
      <c r="BY48" s="27"/>
      <c r="BZ48" s="22">
        <f t="shared" si="27"/>
        <v>38663.500000000007</v>
      </c>
      <c r="CA48" s="22">
        <f t="shared" si="28"/>
        <v>39794.137000000002</v>
      </c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7"/>
      <c r="CM48" s="6"/>
      <c r="CN48" s="30"/>
      <c r="CO48" s="7">
        <f t="shared" si="29"/>
        <v>0</v>
      </c>
      <c r="CP48" s="7">
        <f t="shared" si="29"/>
        <v>0</v>
      </c>
    </row>
    <row r="49" spans="1:94" s="8" customFormat="1" ht="13.5">
      <c r="A49" s="21">
        <v>38</v>
      </c>
      <c r="B49" s="21">
        <v>4</v>
      </c>
      <c r="C49" s="3" t="s">
        <v>39</v>
      </c>
      <c r="D49" s="29">
        <v>44126.5</v>
      </c>
      <c r="E49" s="29"/>
      <c r="F49" s="22">
        <f t="shared" ref="F49:F51" si="30">BZ49+CO49-CL49</f>
        <v>420565.10000000003</v>
      </c>
      <c r="G49" s="22">
        <f t="shared" si="9"/>
        <v>417240.11760000011</v>
      </c>
      <c r="H49" s="22">
        <f t="shared" si="10"/>
        <v>99.209401255596362</v>
      </c>
      <c r="I49" s="22">
        <f t="shared" ref="I49:J51" si="31">K49-F49</f>
        <v>-420565.10000000003</v>
      </c>
      <c r="J49" s="22">
        <f t="shared" si="31"/>
        <v>-286329.61660000012</v>
      </c>
      <c r="K49" s="23">
        <v>0</v>
      </c>
      <c r="L49" s="23">
        <v>130910.501</v>
      </c>
      <c r="M49" s="24">
        <f t="shared" ref="M49:M51" si="32">S49+V49+Y49+AB49+AE49+AH49+AT49+AY49+BA49+BC49+BE49+BG49+BK49+BM49+BQ49+BS49+BW49</f>
        <v>79503</v>
      </c>
      <c r="N49" s="24">
        <f t="shared" ref="N49:N51" si="33">T49+W49+Z49+AC49+AF49+AJ49+AU49+AZ49+BB49+BD49+BF49+BH49+BL49+BN49+BR49+BT49+BX49</f>
        <v>75945.348599999998</v>
      </c>
      <c r="O49" s="24">
        <f t="shared" si="11"/>
        <v>95.525135655258282</v>
      </c>
      <c r="P49" s="25">
        <f t="shared" ref="P49:Q51" si="34">S49+Y49</f>
        <v>34009.799999999996</v>
      </c>
      <c r="Q49" s="25">
        <f t="shared" si="34"/>
        <v>37700.391000000003</v>
      </c>
      <c r="R49" s="26">
        <f t="shared" si="12"/>
        <v>110.85155161159432</v>
      </c>
      <c r="S49" s="2">
        <v>1049.0999999999999</v>
      </c>
      <c r="T49" s="27">
        <v>1033.4639999999999</v>
      </c>
      <c r="U49" s="28">
        <f t="shared" si="13"/>
        <v>98.509579639691168</v>
      </c>
      <c r="V49" s="2">
        <v>16471.599999999999</v>
      </c>
      <c r="W49" s="27">
        <v>16855.5746</v>
      </c>
      <c r="X49" s="28">
        <f t="shared" si="19"/>
        <v>102.33113115908594</v>
      </c>
      <c r="Y49" s="2">
        <v>32960.699999999997</v>
      </c>
      <c r="Z49" s="27">
        <v>36666.927000000003</v>
      </c>
      <c r="AA49" s="28">
        <f t="shared" si="14"/>
        <v>111.24438194577179</v>
      </c>
      <c r="AB49" s="6">
        <v>3176</v>
      </c>
      <c r="AC49" s="27">
        <v>2778.8</v>
      </c>
      <c r="AD49" s="28">
        <f t="shared" si="15"/>
        <v>87.493702770780857</v>
      </c>
      <c r="AE49" s="30">
        <v>6500</v>
      </c>
      <c r="AF49" s="27">
        <v>4141</v>
      </c>
      <c r="AG49" s="28">
        <f>AF49*100/AE49</f>
        <v>63.707692307692305</v>
      </c>
      <c r="AH49" s="29"/>
      <c r="AI49" s="29"/>
      <c r="AJ49" s="29"/>
      <c r="AK49" s="29"/>
      <c r="AL49" s="29"/>
      <c r="AM49" s="30"/>
      <c r="AN49" s="39">
        <v>255501.1</v>
      </c>
      <c r="AO49" s="32">
        <f t="shared" si="16"/>
        <v>255501.1</v>
      </c>
      <c r="AP49" s="29">
        <v>8802.2000000000007</v>
      </c>
      <c r="AQ49" s="30">
        <f t="shared" si="17"/>
        <v>8802.2000000000007</v>
      </c>
      <c r="AR49" s="33">
        <v>31488.9</v>
      </c>
      <c r="AS49" s="29">
        <f t="shared" si="18"/>
        <v>31488.9</v>
      </c>
      <c r="AT49" s="29"/>
      <c r="AU49" s="29"/>
      <c r="AV49" s="24">
        <f t="shared" ref="AV49:AW51" si="35">AY49+BA49+BC49+BE49</f>
        <v>12284.6</v>
      </c>
      <c r="AW49" s="24">
        <f t="shared" si="35"/>
        <v>7630.192</v>
      </c>
      <c r="AX49" s="34">
        <f t="shared" si="20"/>
        <v>62.111847353597184</v>
      </c>
      <c r="AY49" s="40">
        <v>7387</v>
      </c>
      <c r="AZ49" s="27">
        <v>4987.2</v>
      </c>
      <c r="BA49" s="27"/>
      <c r="BB49" s="27"/>
      <c r="BC49" s="6">
        <v>1000</v>
      </c>
      <c r="BD49" s="2"/>
      <c r="BE49" s="30">
        <v>3897.6</v>
      </c>
      <c r="BF49" s="27">
        <v>2642.9920000000002</v>
      </c>
      <c r="BG49" s="29"/>
      <c r="BH49" s="29"/>
      <c r="BI49" s="28">
        <v>5363.2</v>
      </c>
      <c r="BJ49" s="27">
        <v>5361.1</v>
      </c>
      <c r="BK49" s="2"/>
      <c r="BL49" s="40"/>
      <c r="BM49" s="2">
        <v>4020</v>
      </c>
      <c r="BN49" s="27">
        <v>4183.1120000000001</v>
      </c>
      <c r="BO49" s="29">
        <v>3700</v>
      </c>
      <c r="BP49" s="27">
        <v>3955.1120000000001</v>
      </c>
      <c r="BQ49" s="30">
        <v>500</v>
      </c>
      <c r="BR49" s="27">
        <v>766.37900000000002</v>
      </c>
      <c r="BS49" s="30"/>
      <c r="BT49" s="27"/>
      <c r="BU49" s="2">
        <v>39906.699999999997</v>
      </c>
      <c r="BV49" s="27">
        <v>40141.468999999997</v>
      </c>
      <c r="BW49" s="45">
        <v>2541</v>
      </c>
      <c r="BX49" s="27">
        <v>1889.9</v>
      </c>
      <c r="BY49" s="27"/>
      <c r="BZ49" s="22">
        <f t="shared" ref="BZ49:BZ51" si="36">S49+V49+Y49+AB49+AE49+AH49+AK49+AN49+AP49+AR49+AT49+AY49+BA49+BC49+BE49+BG49+BI49+BK49+BM49+BQ49+BS49+BU49+BW49</f>
        <v>420565.10000000003</v>
      </c>
      <c r="CA49" s="22">
        <f t="shared" ref="CA49:CA51" si="37">T49+W49+Z49+AC49+AF49+AJ49+AM49+AO49+AQ49+AS49+AU49+AZ49+BB49+BD49+BF49+BH49+BJ49+BL49+BN49+BR49+BT49+BV49+BX49</f>
        <v>417240.11760000011</v>
      </c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7">
        <v>221.5</v>
      </c>
      <c r="CM49" s="37">
        <v>221.5</v>
      </c>
      <c r="CN49" s="30"/>
      <c r="CO49" s="7">
        <f t="shared" ref="CO49:CP51" si="38">CB49+CD49+CF49+CH49+CJ49+CL49</f>
        <v>221.5</v>
      </c>
      <c r="CP49" s="7">
        <f t="shared" si="38"/>
        <v>221.5</v>
      </c>
    </row>
    <row r="50" spans="1:94" s="8" customFormat="1" ht="13.5">
      <c r="A50" s="21">
        <v>39</v>
      </c>
      <c r="B50" s="21">
        <v>12</v>
      </c>
      <c r="C50" s="3" t="s">
        <v>40</v>
      </c>
      <c r="D50" s="29">
        <v>27802.6</v>
      </c>
      <c r="E50" s="29">
        <v>744.1</v>
      </c>
      <c r="F50" s="22">
        <f t="shared" si="30"/>
        <v>214595.20000000007</v>
      </c>
      <c r="G50" s="22">
        <f t="shared" si="9"/>
        <v>202245.48240000004</v>
      </c>
      <c r="H50" s="22">
        <f t="shared" si="10"/>
        <v>94.245110049059804</v>
      </c>
      <c r="I50" s="22">
        <f t="shared" si="31"/>
        <v>-214595.20000000007</v>
      </c>
      <c r="J50" s="22">
        <f t="shared" si="31"/>
        <v>-71334.981400000033</v>
      </c>
      <c r="K50" s="23">
        <v>0</v>
      </c>
      <c r="L50" s="23">
        <v>130910.501</v>
      </c>
      <c r="M50" s="24">
        <f t="shared" si="32"/>
        <v>65218.100000000006</v>
      </c>
      <c r="N50" s="24">
        <f t="shared" si="33"/>
        <v>52868.38240000001</v>
      </c>
      <c r="O50" s="24">
        <f t="shared" si="11"/>
        <v>81.063972118169659</v>
      </c>
      <c r="P50" s="25">
        <f t="shared" si="34"/>
        <v>20296.7</v>
      </c>
      <c r="Q50" s="25">
        <f t="shared" si="34"/>
        <v>25357.537</v>
      </c>
      <c r="R50" s="26">
        <f t="shared" si="12"/>
        <v>124.93428488374958</v>
      </c>
      <c r="S50" s="2">
        <v>1228.3</v>
      </c>
      <c r="T50" s="27">
        <v>591.13599999999997</v>
      </c>
      <c r="U50" s="28">
        <f t="shared" si="13"/>
        <v>48.126353496702762</v>
      </c>
      <c r="V50" s="2">
        <v>31239.9</v>
      </c>
      <c r="W50" s="27">
        <v>15441.2094</v>
      </c>
      <c r="X50" s="28">
        <f t="shared" si="19"/>
        <v>49.427845159555567</v>
      </c>
      <c r="Y50" s="2">
        <v>19068.400000000001</v>
      </c>
      <c r="Z50" s="27">
        <v>24766.401000000002</v>
      </c>
      <c r="AA50" s="28">
        <f t="shared" si="14"/>
        <v>129.88190409263493</v>
      </c>
      <c r="AB50" s="6">
        <v>1531.8</v>
      </c>
      <c r="AC50" s="27">
        <v>1804.3440000000001</v>
      </c>
      <c r="AD50" s="28">
        <f t="shared" si="15"/>
        <v>117.79240109674892</v>
      </c>
      <c r="AE50" s="30"/>
      <c r="AF50" s="27"/>
      <c r="AG50" s="28"/>
      <c r="AH50" s="29"/>
      <c r="AI50" s="29"/>
      <c r="AJ50" s="29"/>
      <c r="AK50" s="29"/>
      <c r="AL50" s="29"/>
      <c r="AM50" s="30"/>
      <c r="AN50" s="39">
        <v>133495.20000000001</v>
      </c>
      <c r="AO50" s="32">
        <f t="shared" si="16"/>
        <v>133495.20000000001</v>
      </c>
      <c r="AP50" s="29">
        <v>4001.2</v>
      </c>
      <c r="AQ50" s="30">
        <f t="shared" si="17"/>
        <v>4001.2</v>
      </c>
      <c r="AR50" s="33">
        <v>7474.7</v>
      </c>
      <c r="AS50" s="29">
        <f t="shared" si="18"/>
        <v>7474.7</v>
      </c>
      <c r="AT50" s="29"/>
      <c r="AU50" s="29"/>
      <c r="AV50" s="24">
        <f t="shared" si="35"/>
        <v>11994.7</v>
      </c>
      <c r="AW50" s="24">
        <f t="shared" si="35"/>
        <v>9042.9179999999997</v>
      </c>
      <c r="AX50" s="34">
        <f t="shared" si="20"/>
        <v>75.390947668553594</v>
      </c>
      <c r="AY50" s="40">
        <v>10275.700000000001</v>
      </c>
      <c r="AZ50" s="27">
        <v>7429.9</v>
      </c>
      <c r="BA50" s="27"/>
      <c r="BB50" s="27"/>
      <c r="BC50" s="6"/>
      <c r="BD50" s="30"/>
      <c r="BE50" s="30">
        <v>1719</v>
      </c>
      <c r="BF50" s="27">
        <v>1613.018</v>
      </c>
      <c r="BG50" s="29"/>
      <c r="BH50" s="29"/>
      <c r="BI50" s="2"/>
      <c r="BJ50" s="27"/>
      <c r="BK50" s="2"/>
      <c r="BL50" s="40"/>
      <c r="BM50" s="2">
        <v>80</v>
      </c>
      <c r="BN50" s="27">
        <v>252.01</v>
      </c>
      <c r="BO50" s="29"/>
      <c r="BP50" s="27"/>
      <c r="BQ50" s="30"/>
      <c r="BR50" s="27"/>
      <c r="BS50" s="30">
        <v>35</v>
      </c>
      <c r="BT50" s="27">
        <v>4.9000000000000004</v>
      </c>
      <c r="BU50" s="2">
        <v>4406</v>
      </c>
      <c r="BV50" s="27">
        <v>4406</v>
      </c>
      <c r="BW50" s="45">
        <v>40</v>
      </c>
      <c r="BX50" s="27">
        <v>965.46400000000006</v>
      </c>
      <c r="BY50" s="27"/>
      <c r="BZ50" s="22">
        <f t="shared" si="36"/>
        <v>214595.20000000007</v>
      </c>
      <c r="CA50" s="22">
        <f t="shared" si="37"/>
        <v>202245.48240000004</v>
      </c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7"/>
      <c r="CM50" s="6"/>
      <c r="CN50" s="30"/>
      <c r="CO50" s="7">
        <f t="shared" si="38"/>
        <v>0</v>
      </c>
      <c r="CP50" s="7">
        <f t="shared" si="38"/>
        <v>0</v>
      </c>
    </row>
    <row r="51" spans="1:94" s="8" customFormat="1" ht="13.5">
      <c r="A51" s="21">
        <v>40</v>
      </c>
      <c r="B51" s="21">
        <v>41</v>
      </c>
      <c r="C51" s="3" t="s">
        <v>41</v>
      </c>
      <c r="D51" s="30">
        <v>26771.3</v>
      </c>
      <c r="E51" s="30"/>
      <c r="F51" s="22">
        <f t="shared" si="30"/>
        <v>131621.5</v>
      </c>
      <c r="G51" s="22">
        <f t="shared" si="9"/>
        <v>124344.96739999999</v>
      </c>
      <c r="H51" s="22">
        <f t="shared" si="10"/>
        <v>94.471623101089108</v>
      </c>
      <c r="I51" s="22">
        <f t="shared" si="31"/>
        <v>-131621.5</v>
      </c>
      <c r="J51" s="22">
        <f t="shared" si="31"/>
        <v>6565.5336000000098</v>
      </c>
      <c r="K51" s="23">
        <v>0</v>
      </c>
      <c r="L51" s="23">
        <v>130910.501</v>
      </c>
      <c r="M51" s="24">
        <f t="shared" si="32"/>
        <v>23030.6</v>
      </c>
      <c r="N51" s="24">
        <f t="shared" si="33"/>
        <v>20547.167399999998</v>
      </c>
      <c r="O51" s="24">
        <f t="shared" si="11"/>
        <v>89.216813283197141</v>
      </c>
      <c r="P51" s="25">
        <f t="shared" si="34"/>
        <v>14725.1</v>
      </c>
      <c r="Q51" s="25">
        <f t="shared" si="34"/>
        <v>14448.238000000001</v>
      </c>
      <c r="R51" s="26">
        <f t="shared" si="12"/>
        <v>98.119795451304242</v>
      </c>
      <c r="S51" s="2">
        <v>466</v>
      </c>
      <c r="T51" s="27">
        <v>444.28100000000001</v>
      </c>
      <c r="U51" s="28">
        <f t="shared" si="13"/>
        <v>95.339270386266094</v>
      </c>
      <c r="V51" s="2">
        <v>5870</v>
      </c>
      <c r="W51" s="27">
        <v>4158.0544</v>
      </c>
      <c r="X51" s="28">
        <f t="shared" si="19"/>
        <v>70.835679727427603</v>
      </c>
      <c r="Y51" s="2">
        <v>14259.1</v>
      </c>
      <c r="Z51" s="27">
        <v>14003.957</v>
      </c>
      <c r="AA51" s="28">
        <f t="shared" si="14"/>
        <v>98.210665469770177</v>
      </c>
      <c r="AB51" s="6">
        <v>393</v>
      </c>
      <c r="AC51" s="27">
        <v>293</v>
      </c>
      <c r="AD51" s="28">
        <f t="shared" si="15"/>
        <v>74.554707379134854</v>
      </c>
      <c r="AE51" s="30"/>
      <c r="AF51" s="27"/>
      <c r="AG51" s="28"/>
      <c r="AH51" s="30"/>
      <c r="AI51" s="30"/>
      <c r="AJ51" s="30"/>
      <c r="AK51" s="30"/>
      <c r="AL51" s="30"/>
      <c r="AM51" s="30"/>
      <c r="AN51" s="39">
        <v>89765.9</v>
      </c>
      <c r="AO51" s="32">
        <f t="shared" si="16"/>
        <v>89765.9</v>
      </c>
      <c r="AP51" s="30">
        <v>5334.7</v>
      </c>
      <c r="AQ51" s="30">
        <f t="shared" si="17"/>
        <v>5334.7</v>
      </c>
      <c r="AR51" s="33">
        <v>3923.2</v>
      </c>
      <c r="AS51" s="29">
        <f t="shared" si="18"/>
        <v>3923.2</v>
      </c>
      <c r="AT51" s="29"/>
      <c r="AU51" s="30"/>
      <c r="AV51" s="24">
        <f t="shared" si="35"/>
        <v>1942.5</v>
      </c>
      <c r="AW51" s="24">
        <f t="shared" si="35"/>
        <v>1639.4</v>
      </c>
      <c r="AX51" s="34">
        <f t="shared" si="20"/>
        <v>84.396396396396398</v>
      </c>
      <c r="AY51" s="40">
        <v>1702.5</v>
      </c>
      <c r="AZ51" s="27">
        <v>1629.4</v>
      </c>
      <c r="BA51" s="27"/>
      <c r="BB51" s="27"/>
      <c r="BC51" s="6"/>
      <c r="BD51" s="30"/>
      <c r="BE51" s="30">
        <v>240</v>
      </c>
      <c r="BF51" s="27">
        <v>10</v>
      </c>
      <c r="BG51" s="29"/>
      <c r="BH51" s="30"/>
      <c r="BI51" s="30"/>
      <c r="BJ51" s="27"/>
      <c r="BK51" s="2"/>
      <c r="BL51" s="40"/>
      <c r="BM51" s="2">
        <v>50</v>
      </c>
      <c r="BN51" s="27">
        <v>8</v>
      </c>
      <c r="BO51" s="30"/>
      <c r="BP51" s="27"/>
      <c r="BQ51" s="30"/>
      <c r="BR51" s="27"/>
      <c r="BS51" s="30"/>
      <c r="BT51" s="27"/>
      <c r="BU51" s="2">
        <v>9567.1</v>
      </c>
      <c r="BV51" s="27">
        <v>4774</v>
      </c>
      <c r="BW51" s="45">
        <v>50</v>
      </c>
      <c r="BX51" s="27">
        <v>0.47499999999999998</v>
      </c>
      <c r="BY51" s="27"/>
      <c r="BZ51" s="22">
        <f t="shared" si="36"/>
        <v>131621.5</v>
      </c>
      <c r="CA51" s="22">
        <f t="shared" si="37"/>
        <v>124344.96739999999</v>
      </c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8"/>
      <c r="CM51" s="6"/>
      <c r="CN51" s="30"/>
      <c r="CO51" s="7">
        <f t="shared" si="38"/>
        <v>0</v>
      </c>
      <c r="CP51" s="7">
        <f t="shared" si="38"/>
        <v>0</v>
      </c>
    </row>
    <row r="52" spans="1:94" s="53" customFormat="1" ht="21.75" customHeight="1">
      <c r="A52" s="87" t="s">
        <v>44</v>
      </c>
      <c r="B52" s="88"/>
      <c r="C52" s="89"/>
      <c r="D52" s="50">
        <f>SUM(D12:D51)</f>
        <v>277500.10000000003</v>
      </c>
      <c r="E52" s="50">
        <f t="shared" ref="E52:F52" si="39">SUM(E12:E51)</f>
        <v>2477.1</v>
      </c>
      <c r="F52" s="50">
        <f t="shared" si="39"/>
        <v>3285900.5000000009</v>
      </c>
      <c r="G52" s="50">
        <f t="shared" ref="G52" si="40">SUM(G12:G51)</f>
        <v>3229719.0595</v>
      </c>
      <c r="H52" s="51">
        <f t="shared" si="10"/>
        <v>98.29022697126706</v>
      </c>
      <c r="I52" s="50">
        <f>SUM(I12:I51)</f>
        <v>-3285900.5000000009</v>
      </c>
      <c r="J52" s="50">
        <f>SUM(J12:J51)</f>
        <v>2006700.9805000001</v>
      </c>
      <c r="K52" s="50">
        <f>SUM(K12:K51)</f>
        <v>0</v>
      </c>
      <c r="L52" s="50">
        <f>SUM(L12:L51)</f>
        <v>5236420.0400000028</v>
      </c>
      <c r="M52" s="50">
        <f t="shared" ref="M52" si="41">SUM(M12:M51)</f>
        <v>769913.79999999981</v>
      </c>
      <c r="N52" s="50">
        <f t="shared" ref="N52" si="42">SUM(N12:N51)</f>
        <v>718324.65150000015</v>
      </c>
      <c r="O52" s="51">
        <f t="shared" si="11"/>
        <v>93.299360460872421</v>
      </c>
      <c r="P52" s="50">
        <f t="shared" ref="P52" si="43">SUM(P12:P51)</f>
        <v>286951.19999999995</v>
      </c>
      <c r="Q52" s="50">
        <f t="shared" ref="Q52" si="44">SUM(Q12:Q51)</f>
        <v>298966.60599999997</v>
      </c>
      <c r="R52" s="52">
        <f t="shared" si="12"/>
        <v>104.18726459411916</v>
      </c>
      <c r="S52" s="50">
        <f t="shared" ref="S52" si="45">SUM(S12:S51)</f>
        <v>36874.9</v>
      </c>
      <c r="T52" s="50">
        <f t="shared" ref="T52" si="46">SUM(T12:T51)</f>
        <v>37298.131000000016</v>
      </c>
      <c r="U52" s="52">
        <f t="shared" si="13"/>
        <v>101.14774819728328</v>
      </c>
      <c r="V52" s="50">
        <f t="shared" ref="V52" si="47">SUM(V12:V51)</f>
        <v>178407.80000000002</v>
      </c>
      <c r="W52" s="50">
        <f t="shared" ref="W52" si="48">SUM(W12:W51)</f>
        <v>149310.4999</v>
      </c>
      <c r="X52" s="52">
        <f t="shared" si="19"/>
        <v>83.690567284614232</v>
      </c>
      <c r="Y52" s="50">
        <f t="shared" ref="Y52" si="49">SUM(Y12:Y51)</f>
        <v>250076.3</v>
      </c>
      <c r="Z52" s="50">
        <f t="shared" ref="Z52" si="50">SUM(Z12:Z51)</f>
        <v>261668.47499999998</v>
      </c>
      <c r="AA52" s="52">
        <f t="shared" si="14"/>
        <v>104.63545525905492</v>
      </c>
      <c r="AB52" s="50">
        <f t="shared" ref="AB52" si="51">SUM(AB12:AB51)</f>
        <v>36953.700000000004</v>
      </c>
      <c r="AC52" s="50">
        <f t="shared" ref="AC52" si="52">SUM(AC12:AC51)</f>
        <v>31310.331200000001</v>
      </c>
      <c r="AD52" s="52">
        <f t="shared" si="15"/>
        <v>84.728541932201637</v>
      </c>
      <c r="AE52" s="50">
        <f t="shared" ref="AE52" si="53">SUM(AE12:AE51)</f>
        <v>22010</v>
      </c>
      <c r="AF52" s="50">
        <f t="shared" ref="AF52" si="54">SUM(AF12:AF51)</f>
        <v>18799.400000000001</v>
      </c>
      <c r="AG52" s="52">
        <f>AF52*100/AE52</f>
        <v>85.412994093593838</v>
      </c>
      <c r="AH52" s="50">
        <f t="shared" ref="AH52" si="55">SUM(AH12:AH51)</f>
        <v>0</v>
      </c>
      <c r="AI52" s="50">
        <f t="shared" ref="AI52" si="56">SUM(AI12:AI51)</f>
        <v>0</v>
      </c>
      <c r="AJ52" s="50">
        <f t="shared" ref="AJ52" si="57">SUM(AJ12:AJ51)</f>
        <v>0</v>
      </c>
      <c r="AK52" s="50">
        <f t="shared" ref="AK52" si="58">SUM(AK12:AK51)</f>
        <v>0</v>
      </c>
      <c r="AL52" s="50">
        <f t="shared" ref="AL52" si="59">SUM(AL12:AL51)</f>
        <v>0</v>
      </c>
      <c r="AM52" s="50">
        <f t="shared" ref="AM52" si="60">SUM(AM12:AM51)</f>
        <v>0</v>
      </c>
      <c r="AN52" s="50">
        <f t="shared" ref="AN52" si="61">SUM(AN12:AN51)</f>
        <v>2214702.7000000002</v>
      </c>
      <c r="AO52" s="50">
        <f t="shared" ref="AO52" si="62">SUM(AO12:AO51)</f>
        <v>2214702.7000000002</v>
      </c>
      <c r="AP52" s="50">
        <f t="shared" ref="AP52" si="63">SUM(AP12:AP51)</f>
        <v>59482.099999999991</v>
      </c>
      <c r="AQ52" s="50">
        <f t="shared" ref="AQ52" si="64">SUM(AQ12:AQ51)</f>
        <v>59059.499999999985</v>
      </c>
      <c r="AR52" s="50">
        <f t="shared" ref="AR52" si="65">SUM(AR12:AR51)</f>
        <v>139163.70000000001</v>
      </c>
      <c r="AS52" s="50">
        <f t="shared" ref="AS52" si="66">SUM(AS12:AS51)</f>
        <v>139163.70000000001</v>
      </c>
      <c r="AT52" s="50">
        <f t="shared" ref="AT52" si="67">SUM(AT12:AT51)</f>
        <v>0</v>
      </c>
      <c r="AU52" s="50">
        <f t="shared" ref="AU52" si="68">SUM(AU12:AU51)</f>
        <v>0</v>
      </c>
      <c r="AV52" s="50">
        <f t="shared" ref="AV52" si="69">SUM(AV12:AV51)</f>
        <v>100050.1</v>
      </c>
      <c r="AW52" s="50">
        <f t="shared" ref="AW52" si="70">SUM(AW12:AW51)</f>
        <v>84232.630999999994</v>
      </c>
      <c r="AX52" s="52">
        <f t="shared" si="20"/>
        <v>84.190451583756527</v>
      </c>
      <c r="AY52" s="50">
        <f t="shared" ref="AY52" si="71">SUM(AY12:AY51)</f>
        <v>64328.800000000003</v>
      </c>
      <c r="AZ52" s="50">
        <f t="shared" ref="AZ52" si="72">SUM(AZ12:AZ51)</f>
        <v>50518.701999999997</v>
      </c>
      <c r="BA52" s="50">
        <f t="shared" ref="BA52" si="73">SUM(BA12:BA51)</f>
        <v>0</v>
      </c>
      <c r="BB52" s="50">
        <f t="shared" ref="BB52" si="74">SUM(BB12:BB51)</f>
        <v>0</v>
      </c>
      <c r="BC52" s="50">
        <f t="shared" ref="BC52" si="75">SUM(BC12:BC51)</f>
        <v>10980</v>
      </c>
      <c r="BD52" s="50">
        <f t="shared" ref="BD52" si="76">SUM(BD12:BD51)</f>
        <v>11415.7</v>
      </c>
      <c r="BE52" s="50">
        <f t="shared" ref="BE52" si="77">SUM(BE12:BE51)</f>
        <v>24741.3</v>
      </c>
      <c r="BF52" s="50">
        <f t="shared" ref="BF52" si="78">SUM(BF12:BF51)</f>
        <v>22298.228999999996</v>
      </c>
      <c r="BG52" s="50">
        <f t="shared" ref="BG52" si="79">SUM(BG12:BG51)</f>
        <v>0</v>
      </c>
      <c r="BH52" s="50">
        <f t="shared" ref="BH52" si="80">SUM(BH12:BH51)</f>
        <v>0</v>
      </c>
      <c r="BI52" s="50">
        <f t="shared" ref="BI52" si="81">SUM(BI12:BI51)</f>
        <v>21452.799999999999</v>
      </c>
      <c r="BJ52" s="50">
        <f t="shared" ref="BJ52" si="82">SUM(BJ12:BJ51)</f>
        <v>21444.400000000001</v>
      </c>
      <c r="BK52" s="50">
        <f t="shared" ref="BK52" si="83">SUM(BK12:BK51)</f>
        <v>860</v>
      </c>
      <c r="BL52" s="50">
        <f t="shared" ref="BL52" si="84">SUM(BL12:BL51)</f>
        <v>880</v>
      </c>
      <c r="BM52" s="50">
        <f t="shared" ref="BM52" si="85">SUM(BM12:BM51)</f>
        <v>75712.3</v>
      </c>
      <c r="BN52" s="50">
        <f t="shared" ref="BN52" si="86">SUM(BN12:BN51)</f>
        <v>69284.674399999989</v>
      </c>
      <c r="BO52" s="50">
        <f t="shared" ref="BO52" si="87">SUM(BO12:BO51)</f>
        <v>60617.3</v>
      </c>
      <c r="BP52" s="50">
        <f t="shared" ref="BP52" si="88">SUM(BP12:BP51)</f>
        <v>55157.785400000001</v>
      </c>
      <c r="BQ52" s="50">
        <f t="shared" ref="BQ52" si="89">SUM(BQ12:BQ51)</f>
        <v>8500</v>
      </c>
      <c r="BR52" s="50">
        <f t="shared" ref="BR52" si="90">SUM(BR12:BR51)</f>
        <v>3549.6860000000001</v>
      </c>
      <c r="BS52" s="50">
        <f t="shared" ref="BS52" si="91">SUM(BS12:BS51)</f>
        <v>1825</v>
      </c>
      <c r="BT52" s="50">
        <f t="shared" ref="BT52" si="92">SUM(BT12:BT51)</f>
        <v>684.9</v>
      </c>
      <c r="BU52" s="50">
        <f t="shared" ref="BU52" si="93">SUM(BU12:BU51)</f>
        <v>68868.2</v>
      </c>
      <c r="BV52" s="50">
        <f t="shared" ref="BV52" si="94">SUM(BV12:BV51)</f>
        <v>64309.860999999997</v>
      </c>
      <c r="BW52" s="50">
        <f t="shared" ref="BW52" si="95">SUM(BW12:BW51)</f>
        <v>58643.700000000004</v>
      </c>
      <c r="BX52" s="50">
        <f t="shared" ref="BX52" si="96">SUM(BX12:BX51)</f>
        <v>61305.923000000003</v>
      </c>
      <c r="BY52" s="50">
        <f t="shared" ref="BY52" si="97">SUM(BY12:BY51)</f>
        <v>-702.95299999999997</v>
      </c>
      <c r="BZ52" s="50">
        <f t="shared" ref="BZ52" si="98">SUM(BZ12:BZ51)</f>
        <v>3273583.3000000012</v>
      </c>
      <c r="CA52" s="50">
        <f t="shared" ref="CA52" si="99">SUM(CA12:CA51)</f>
        <v>3217004.8125000005</v>
      </c>
      <c r="CB52" s="50">
        <f t="shared" ref="CB52" si="100">SUM(CB12:CB51)</f>
        <v>0</v>
      </c>
      <c r="CC52" s="50">
        <f t="shared" ref="CC52" si="101">SUM(CC12:CC51)</f>
        <v>0</v>
      </c>
      <c r="CD52" s="50">
        <f t="shared" ref="CD52" si="102">SUM(CD12:CD51)</f>
        <v>0</v>
      </c>
      <c r="CE52" s="50">
        <f t="shared" ref="CE52" si="103">SUM(CE12:CE51)</f>
        <v>0</v>
      </c>
      <c r="CF52" s="50">
        <f t="shared" ref="CF52" si="104">SUM(CF12:CF51)</f>
        <v>0</v>
      </c>
      <c r="CG52" s="50">
        <f t="shared" ref="CG52" si="105">SUM(CG12:CG51)</f>
        <v>0</v>
      </c>
      <c r="CH52" s="50">
        <f t="shared" ref="CH52" si="106">SUM(CH12:CH51)</f>
        <v>12317.2</v>
      </c>
      <c r="CI52" s="50">
        <f t="shared" ref="CI52" si="107">SUM(CI12:CI51)</f>
        <v>13417.2</v>
      </c>
      <c r="CJ52" s="50">
        <f t="shared" ref="CJ52" si="108">SUM(CJ12:CJ51)</f>
        <v>0</v>
      </c>
      <c r="CK52" s="50">
        <f t="shared" ref="CK52" si="109">SUM(CK12:CK51)</f>
        <v>0</v>
      </c>
      <c r="CL52" s="50">
        <f t="shared" ref="CL52" si="110">SUM(CL12:CL51)</f>
        <v>1014.3</v>
      </c>
      <c r="CM52" s="50">
        <f t="shared" ref="CM52" si="111">SUM(CM12:CM51)</f>
        <v>1014.3</v>
      </c>
      <c r="CN52" s="50">
        <f t="shared" ref="CN52" si="112">SUM(CN12:CN51)</f>
        <v>0</v>
      </c>
      <c r="CO52" s="50">
        <f t="shared" ref="CO52" si="113">SUM(CO12:CO51)</f>
        <v>13331.5</v>
      </c>
      <c r="CP52" s="50">
        <f t="shared" ref="CP52" si="114">SUM(CP12:CP51)</f>
        <v>14431.5</v>
      </c>
    </row>
    <row r="53" spans="1:94" ht="13.5">
      <c r="A53" s="54"/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83"/>
      <c r="AO53" s="83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ht="13.5">
      <c r="A54" s="54"/>
      <c r="B54" s="54"/>
      <c r="C54" s="54"/>
      <c r="D54" s="8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85"/>
      <c r="AO54" s="85"/>
      <c r="AP54" s="8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ht="13.5">
      <c r="A55" s="54"/>
      <c r="B55" s="54"/>
      <c r="C55" s="54"/>
      <c r="D55" s="8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6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ht="13.5">
      <c r="A56" s="54"/>
      <c r="B56" s="54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6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6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ht="13.5">
      <c r="A57" s="54"/>
      <c r="B57" s="54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6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6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ht="13.5">
      <c r="A58" s="54"/>
      <c r="B58" s="54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6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ht="13.5">
      <c r="A59" s="54"/>
      <c r="B59" s="54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6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ht="13.5">
      <c r="A60" s="54"/>
      <c r="B60" s="5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6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</row>
    <row r="61" spans="1:94" ht="13.5">
      <c r="A61" s="54"/>
      <c r="B61" s="54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6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</row>
    <row r="62" spans="1:94" ht="13.5">
      <c r="A62" s="54"/>
      <c r="B62" s="54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6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6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</row>
    <row r="63" spans="1:94" ht="13.5">
      <c r="A63" s="54"/>
      <c r="B63" s="54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6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</row>
    <row r="64" spans="1:94" ht="13.5">
      <c r="A64" s="54"/>
      <c r="B64" s="54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6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6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</row>
    <row r="65" spans="1:94" ht="13.5">
      <c r="A65" s="54"/>
      <c r="B65" s="54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</row>
    <row r="66" spans="1:94" ht="13.5">
      <c r="A66" s="54"/>
      <c r="B66" s="54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6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</row>
    <row r="67" spans="1:94" ht="13.5">
      <c r="A67" s="54"/>
      <c r="B67" s="54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</row>
    <row r="68" spans="1:94" ht="13.5">
      <c r="A68" s="54"/>
      <c r="B68" s="54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6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</row>
    <row r="69" spans="1:94" ht="13.5">
      <c r="A69" s="54"/>
      <c r="B69" s="54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</row>
    <row r="70" spans="1:94" ht="13.5">
      <c r="A70" s="54"/>
      <c r="B70" s="54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6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</row>
    <row r="71" spans="1:94" ht="13.5">
      <c r="A71" s="54"/>
      <c r="B71" s="54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6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</row>
    <row r="72" spans="1:94" ht="13.5">
      <c r="A72" s="54"/>
      <c r="B72" s="54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6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</row>
    <row r="73" spans="1:94" ht="13.5">
      <c r="A73" s="54"/>
      <c r="B73" s="54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6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6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</row>
    <row r="74" spans="1:94" ht="13.5">
      <c r="A74" s="54"/>
      <c r="B74" s="54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6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6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</row>
    <row r="75" spans="1:94" ht="13.5">
      <c r="A75" s="54"/>
      <c r="B75" s="54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6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6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</row>
    <row r="76" spans="1:94" ht="13.5">
      <c r="A76" s="54"/>
      <c r="B76" s="54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6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6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</row>
    <row r="77" spans="1:94" ht="13.5">
      <c r="A77" s="54"/>
      <c r="B77" s="54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6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6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</row>
    <row r="78" spans="1:94" ht="13.5">
      <c r="A78" s="54"/>
      <c r="B78" s="54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6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6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</row>
    <row r="79" spans="1:94" ht="13.5">
      <c r="A79" s="54"/>
      <c r="B79" s="54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6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6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</row>
    <row r="80" spans="1:94" ht="13.5">
      <c r="A80" s="54"/>
      <c r="B80" s="54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6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6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</row>
    <row r="81" spans="1:94" ht="13.5">
      <c r="A81" s="54"/>
      <c r="B81" s="54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6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6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</row>
    <row r="82" spans="1:94" ht="13.5">
      <c r="A82" s="54"/>
      <c r="B82" s="54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6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ht="13.5">
      <c r="A83" s="54"/>
      <c r="B83" s="54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6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6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ht="13.5">
      <c r="A84" s="54"/>
      <c r="B84" s="54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6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</row>
    <row r="85" spans="1:94" ht="13.5">
      <c r="A85" s="54"/>
      <c r="B85" s="54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6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</row>
    <row r="86" spans="1:94" ht="13.5">
      <c r="A86" s="54"/>
      <c r="B86" s="54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6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ht="13.5">
      <c r="A87" s="54"/>
      <c r="B87" s="54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6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ht="13.5">
      <c r="A88" s="54"/>
      <c r="B88" s="54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6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ht="13.5">
      <c r="A89" s="54"/>
      <c r="B89" s="54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6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ht="13.5">
      <c r="A90" s="54"/>
      <c r="B90" s="54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6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ht="13.5">
      <c r="A91" s="54"/>
      <c r="B91" s="54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6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ht="13.5">
      <c r="A92" s="54"/>
      <c r="B92" s="54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6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ht="13.5">
      <c r="A93" s="54"/>
      <c r="B93" s="54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6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ht="13.5">
      <c r="A94" s="54"/>
      <c r="B94" s="54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6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ht="13.5">
      <c r="A95" s="54"/>
      <c r="B95" s="54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6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ht="13.5">
      <c r="A96" s="54"/>
      <c r="B96" s="54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6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ht="13.5">
      <c r="A97" s="54"/>
      <c r="B97" s="54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6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ht="13.5">
      <c r="A98" s="54"/>
      <c r="B98" s="54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6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</row>
    <row r="99" spans="1:94" ht="13.5">
      <c r="A99" s="54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6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</row>
    <row r="100" spans="1:94" ht="13.5">
      <c r="A100" s="54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6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ht="13.5">
      <c r="A101" s="54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6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6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ht="13.5">
      <c r="A102" s="54"/>
      <c r="B102" s="54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6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ht="13.5">
      <c r="A103" s="54"/>
      <c r="B103" s="54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6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ht="13.5">
      <c r="A104" s="54"/>
      <c r="B104" s="54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6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ht="13.5">
      <c r="A105" s="54"/>
      <c r="B105" s="54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6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</row>
    <row r="106" spans="1:94" ht="13.5">
      <c r="A106" s="54"/>
      <c r="B106" s="54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6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</row>
    <row r="107" spans="1:94" ht="13.5">
      <c r="A107" s="54"/>
      <c r="B107" s="54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6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6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ht="13.5">
      <c r="A108" s="54"/>
      <c r="B108" s="54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6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6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ht="13.5">
      <c r="A109" s="54"/>
      <c r="B109" s="54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6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6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</row>
    <row r="110" spans="1:94" ht="13.5">
      <c r="A110" s="54"/>
      <c r="B110" s="54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6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</row>
    <row r="111" spans="1:94" ht="13.5">
      <c r="A111" s="54"/>
      <c r="B111" s="54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6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ht="13.5">
      <c r="A112" s="54"/>
      <c r="B112" s="54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6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ht="13.5">
      <c r="A113" s="54"/>
      <c r="B113" s="54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6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6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ht="13.5">
      <c r="A114" s="54"/>
      <c r="B114" s="54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6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6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ht="13.5">
      <c r="A115" s="54"/>
      <c r="B115" s="54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6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ht="13.5">
      <c r="A116" s="54"/>
      <c r="B116" s="54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6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ht="13.5">
      <c r="A117" s="54"/>
      <c r="B117" s="54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6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6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ht="13.5">
      <c r="A118" s="54"/>
      <c r="B118" s="54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6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</row>
    <row r="119" spans="1:94" ht="13.5">
      <c r="A119" s="54"/>
      <c r="B119" s="54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6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</row>
    <row r="120" spans="1:94" ht="13.5">
      <c r="A120" s="54"/>
      <c r="B120" s="54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6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6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</row>
    <row r="121" spans="1:94" ht="13.5">
      <c r="A121" s="54"/>
      <c r="B121" s="54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6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6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</row>
    <row r="122" spans="1:94" ht="13.5">
      <c r="A122" s="54"/>
      <c r="B122" s="54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6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6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</row>
    <row r="123" spans="1:94" ht="13.5">
      <c r="A123" s="54"/>
      <c r="B123" s="54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6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6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</row>
    <row r="124" spans="1:94" ht="13.5">
      <c r="A124" s="54"/>
      <c r="B124" s="54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6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</row>
    <row r="125" spans="1:94" ht="13.5">
      <c r="A125" s="54"/>
      <c r="B125" s="54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6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</row>
    <row r="126" spans="1:94" ht="13.5">
      <c r="A126" s="54"/>
      <c r="B126" s="54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6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</row>
    <row r="127" spans="1:94" ht="13.5">
      <c r="A127" s="54"/>
      <c r="B127" s="54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6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</row>
    <row r="128" spans="1:94" ht="13.5">
      <c r="A128" s="54"/>
      <c r="B128" s="54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6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</row>
    <row r="129" spans="1:94" ht="13.5">
      <c r="A129" s="54"/>
      <c r="B129" s="54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6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6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</row>
    <row r="130" spans="1:94" ht="13.5">
      <c r="A130" s="54"/>
      <c r="B130" s="54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6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</row>
    <row r="131" spans="1:94" ht="13.5">
      <c r="A131" s="54"/>
      <c r="B131" s="54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6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6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</row>
    <row r="132" spans="1:94" ht="13.5">
      <c r="A132" s="54"/>
      <c r="B132" s="54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6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</row>
    <row r="133" spans="1:94" ht="13.5">
      <c r="A133" s="54"/>
      <c r="B133" s="54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6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6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</row>
    <row r="134" spans="1:94" ht="13.5">
      <c r="A134" s="54"/>
      <c r="B134" s="54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6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6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</row>
    <row r="135" spans="1:94" ht="13.5">
      <c r="A135" s="54"/>
      <c r="B135" s="54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6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6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</row>
    <row r="136" spans="1:94" ht="13.5">
      <c r="A136" s="54"/>
      <c r="B136" s="54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6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6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</row>
    <row r="137" spans="1:94" ht="13.5">
      <c r="A137" s="54"/>
      <c r="B137" s="54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6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6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</row>
    <row r="138" spans="1:94" ht="13.5">
      <c r="A138" s="54"/>
      <c r="B138" s="54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6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</row>
    <row r="139" spans="1:94" ht="13.5">
      <c r="A139" s="54"/>
      <c r="B139" s="54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6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6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</row>
    <row r="140" spans="1:94" ht="13.5">
      <c r="A140" s="54"/>
      <c r="B140" s="54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6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</row>
    <row r="141" spans="1:94" ht="13.5">
      <c r="A141" s="54"/>
      <c r="B141" s="54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6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6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</row>
    <row r="142" spans="1:94" ht="13.5">
      <c r="A142" s="54"/>
      <c r="B142" s="54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6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6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</row>
    <row r="143" spans="1:94" ht="13.5">
      <c r="A143" s="54"/>
      <c r="B143" s="54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6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6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</row>
    <row r="144" spans="1:94" ht="13.5">
      <c r="A144" s="54"/>
      <c r="B144" s="54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6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</row>
    <row r="145" spans="1:94" ht="13.5">
      <c r="A145" s="54"/>
      <c r="B145" s="54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6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6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</row>
    <row r="146" spans="1:94" ht="13.5">
      <c r="A146" s="54"/>
      <c r="B146" s="54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6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6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</row>
    <row r="147" spans="1:94" ht="13.5">
      <c r="A147" s="54"/>
      <c r="B147" s="54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6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6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</row>
    <row r="148" spans="1:94" ht="13.5">
      <c r="A148" s="54"/>
      <c r="B148" s="54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6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</row>
    <row r="149" spans="1:94" ht="13.5">
      <c r="A149" s="54"/>
      <c r="B149" s="54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6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6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</row>
    <row r="150" spans="1:94" ht="13.5">
      <c r="A150" s="54"/>
      <c r="B150" s="54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6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</row>
    <row r="151" spans="1:94" ht="13.5">
      <c r="A151" s="54"/>
      <c r="B151" s="54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6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6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</row>
    <row r="152" spans="1:94" ht="13.5">
      <c r="A152" s="54"/>
      <c r="B152" s="54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6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6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</row>
    <row r="153" spans="1:94" ht="13.5">
      <c r="A153" s="54"/>
      <c r="B153" s="54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6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6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</row>
    <row r="154" spans="1:94" ht="13.5">
      <c r="A154" s="54"/>
      <c r="B154" s="54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6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6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</row>
    <row r="155" spans="1:94" ht="13.5">
      <c r="A155" s="54"/>
      <c r="B155" s="54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6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6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</row>
    <row r="156" spans="1:94" ht="13.5">
      <c r="A156" s="54"/>
      <c r="B156" s="54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6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6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</row>
    <row r="157" spans="1:94" ht="13.5">
      <c r="A157" s="54"/>
      <c r="B157" s="54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6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6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</row>
    <row r="158" spans="1:94" ht="13.5">
      <c r="A158" s="54"/>
      <c r="B158" s="54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6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</row>
    <row r="159" spans="1:94" ht="13.5">
      <c r="A159" s="54"/>
      <c r="B159" s="54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6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6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</row>
    <row r="160" spans="1:94" ht="13.5">
      <c r="A160" s="54"/>
      <c r="B160" s="54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6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6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</row>
    <row r="161" spans="1:94" ht="13.5">
      <c r="A161" s="54"/>
      <c r="B161" s="54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6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6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</row>
    <row r="162" spans="1:94" ht="13.5">
      <c r="A162" s="54"/>
      <c r="B162" s="54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6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6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</row>
    <row r="163" spans="1:94" ht="13.5">
      <c r="A163" s="54"/>
      <c r="B163" s="54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6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6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</row>
    <row r="164" spans="1:94" ht="13.5">
      <c r="A164" s="54"/>
      <c r="B164" s="54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6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6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</row>
    <row r="165" spans="1:94" ht="13.5">
      <c r="A165" s="54"/>
      <c r="B165" s="54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6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6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</row>
    <row r="166" spans="1:94" ht="13.5">
      <c r="A166" s="54"/>
      <c r="B166" s="54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6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6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</row>
    <row r="167" spans="1:94" ht="13.5">
      <c r="A167" s="54"/>
      <c r="B167" s="54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6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6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</row>
    <row r="168" spans="1:94" ht="13.5">
      <c r="A168" s="54"/>
      <c r="B168" s="54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6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6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</row>
    <row r="169" spans="1:94" ht="13.5">
      <c r="A169" s="54"/>
      <c r="B169" s="54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6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6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</row>
    <row r="170" spans="1:94" ht="13.5">
      <c r="A170" s="54"/>
      <c r="B170" s="54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6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6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</row>
    <row r="171" spans="1:94" ht="13.5">
      <c r="A171" s="54"/>
      <c r="B171" s="54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6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6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</row>
    <row r="172" spans="1:94" ht="13.5">
      <c r="A172" s="54"/>
      <c r="B172" s="54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6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6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</row>
    <row r="173" spans="1:94" ht="13.5">
      <c r="A173" s="54"/>
      <c r="B173" s="54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6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6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</row>
    <row r="174" spans="1:94" ht="13.5">
      <c r="A174" s="54"/>
      <c r="B174" s="54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6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6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</row>
    <row r="175" spans="1:94" ht="13.5">
      <c r="A175" s="54"/>
      <c r="B175" s="54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6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6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</row>
    <row r="176" spans="1:94" ht="13.5">
      <c r="A176" s="54"/>
      <c r="B176" s="54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6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6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</row>
    <row r="177" spans="1:94" ht="13.5">
      <c r="A177" s="54"/>
      <c r="B177" s="54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6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6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</row>
    <row r="178" spans="1:94" ht="13.5">
      <c r="A178" s="54"/>
      <c r="B178" s="54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6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6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</row>
    <row r="179" spans="1:94" ht="13.5">
      <c r="A179" s="54"/>
      <c r="B179" s="54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6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6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</row>
    <row r="180" spans="1:94" ht="13.5">
      <c r="A180" s="54"/>
      <c r="B180" s="54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6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6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</row>
    <row r="181" spans="1:94" ht="13.5">
      <c r="A181" s="54"/>
      <c r="B181" s="54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6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6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</row>
    <row r="182" spans="1:94" ht="13.5">
      <c r="A182" s="54"/>
      <c r="B182" s="54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6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6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</row>
    <row r="183" spans="1:94" ht="13.5">
      <c r="A183" s="54"/>
      <c r="B183" s="54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6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6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</row>
    <row r="184" spans="1:94" ht="13.5">
      <c r="A184" s="54"/>
      <c r="B184" s="54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6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6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</row>
    <row r="185" spans="1:94" ht="13.5">
      <c r="A185" s="54"/>
      <c r="B185" s="54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6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6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</row>
    <row r="186" spans="1:94" ht="13.5">
      <c r="A186" s="54"/>
      <c r="B186" s="54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6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6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</row>
    <row r="187" spans="1:94" ht="13.5">
      <c r="A187" s="54"/>
      <c r="B187" s="54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6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6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</row>
    <row r="188" spans="1:94" ht="13.5">
      <c r="A188" s="54"/>
      <c r="B188" s="54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6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6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</row>
    <row r="189" spans="1:94" ht="13.5">
      <c r="A189" s="54"/>
      <c r="B189" s="54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6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6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</row>
    <row r="190" spans="1:94" ht="13.5">
      <c r="A190" s="54"/>
      <c r="B190" s="54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6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6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</row>
    <row r="191" spans="1:94" ht="13.5">
      <c r="A191" s="54"/>
      <c r="B191" s="54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6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6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</row>
    <row r="192" spans="1:94" ht="13.5">
      <c r="A192" s="54"/>
      <c r="B192" s="54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6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6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</row>
    <row r="193" spans="1:94" ht="13.5">
      <c r="A193" s="54"/>
      <c r="B193" s="54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6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6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</row>
    <row r="194" spans="1:94" ht="13.5">
      <c r="A194" s="54"/>
      <c r="B194" s="54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6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6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</row>
    <row r="195" spans="1:94" ht="13.5">
      <c r="A195" s="54"/>
      <c r="B195" s="54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6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6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</row>
    <row r="196" spans="1:94" ht="13.5">
      <c r="A196" s="54"/>
      <c r="B196" s="54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6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6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</row>
    <row r="197" spans="1:94" ht="13.5">
      <c r="A197" s="54"/>
      <c r="B197" s="54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6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6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</row>
    <row r="198" spans="1:94" ht="13.5">
      <c r="A198" s="54"/>
      <c r="B198" s="54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6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6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</row>
    <row r="199" spans="1:94" ht="13.5">
      <c r="A199" s="54"/>
      <c r="B199" s="54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6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6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</row>
    <row r="200" spans="1:94" ht="13.5">
      <c r="A200" s="54"/>
      <c r="B200" s="54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6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6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</row>
    <row r="201" spans="1:94" ht="13.5">
      <c r="A201" s="54"/>
      <c r="B201" s="54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6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6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</row>
    <row r="202" spans="1:94" ht="13.5">
      <c r="A202" s="54"/>
      <c r="B202" s="54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6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6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</row>
    <row r="203" spans="1:94" ht="13.5">
      <c r="A203" s="54"/>
      <c r="B203" s="54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6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6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</row>
    <row r="204" spans="1:94" ht="13.5">
      <c r="A204" s="54"/>
      <c r="B204" s="54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6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6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</row>
    <row r="205" spans="1:94" ht="13.5">
      <c r="A205" s="54"/>
      <c r="B205" s="54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6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6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</row>
    <row r="206" spans="1:94" ht="13.5">
      <c r="A206" s="54"/>
      <c r="B206" s="54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6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6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</row>
    <row r="207" spans="1:94" ht="13.5">
      <c r="A207" s="54"/>
      <c r="B207" s="54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6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6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</row>
    <row r="208" spans="1:94" ht="13.5">
      <c r="A208" s="54"/>
      <c r="B208" s="54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6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6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</row>
    <row r="209" spans="1:94" ht="13.5">
      <c r="A209" s="54"/>
      <c r="B209" s="54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6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6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</row>
    <row r="210" spans="1:94" ht="13.5">
      <c r="A210" s="54"/>
      <c r="B210" s="54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6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6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</row>
    <row r="211" spans="1:94" ht="13.5">
      <c r="A211" s="54"/>
      <c r="B211" s="54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6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6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</row>
    <row r="212" spans="1:94" ht="13.5">
      <c r="A212" s="54"/>
      <c r="B212" s="54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6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6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</row>
    <row r="213" spans="1:94" ht="13.5">
      <c r="A213" s="54"/>
      <c r="B213" s="54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6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6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</row>
    <row r="214" spans="1:94" ht="13.5">
      <c r="A214" s="54"/>
      <c r="B214" s="54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6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6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</row>
    <row r="215" spans="1:94" ht="13.5">
      <c r="A215" s="54"/>
      <c r="B215" s="54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6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6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</row>
    <row r="216" spans="1:94" ht="13.5">
      <c r="A216" s="54"/>
      <c r="B216" s="54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6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6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</row>
    <row r="217" spans="1:94" ht="13.5">
      <c r="A217" s="54"/>
      <c r="B217" s="54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6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6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</row>
    <row r="218" spans="1:94" ht="13.5">
      <c r="A218" s="54"/>
      <c r="B218" s="54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6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6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</row>
    <row r="219" spans="1:94" ht="13.5">
      <c r="A219" s="54"/>
      <c r="B219" s="54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6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6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</row>
    <row r="220" spans="1:94" ht="13.5">
      <c r="A220" s="54"/>
      <c r="B220" s="54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6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6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</row>
    <row r="221" spans="1:94" ht="13.5">
      <c r="A221" s="54"/>
      <c r="B221" s="54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6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6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</row>
    <row r="222" spans="1:94" ht="13.5">
      <c r="A222" s="54"/>
      <c r="B222" s="54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6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6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</row>
    <row r="223" spans="1:94" ht="13.5">
      <c r="A223" s="54"/>
      <c r="B223" s="54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6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6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</row>
    <row r="224" spans="1:94" ht="13.5">
      <c r="A224" s="54"/>
      <c r="B224" s="54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6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6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</row>
    <row r="225" spans="1:94" ht="13.5">
      <c r="A225" s="54"/>
      <c r="B225" s="54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6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6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</row>
    <row r="226" spans="1:94" ht="13.5">
      <c r="A226" s="54"/>
      <c r="B226" s="54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6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6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</row>
    <row r="227" spans="1:94" ht="13.5">
      <c r="A227" s="54"/>
      <c r="B227" s="54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6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</row>
    <row r="228" spans="1:94" ht="13.5">
      <c r="A228" s="54"/>
      <c r="B228" s="54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6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</row>
    <row r="229" spans="1:94" ht="13.5">
      <c r="A229" s="54"/>
      <c r="B229" s="54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6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</row>
    <row r="230" spans="1:94" ht="13.5">
      <c r="A230" s="54"/>
      <c r="B230" s="54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6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</row>
    <row r="231" spans="1:94" ht="13.5">
      <c r="A231" s="54"/>
      <c r="B231" s="54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6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</row>
    <row r="232" spans="1:94" ht="13.5">
      <c r="A232" s="54"/>
      <c r="B232" s="54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6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</row>
    <row r="233" spans="1:94" ht="13.5">
      <c r="A233" s="54"/>
      <c r="B233" s="54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6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</row>
    <row r="234" spans="1:94" ht="13.5">
      <c r="A234" s="54"/>
      <c r="B234" s="54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6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</row>
    <row r="235" spans="1:94" ht="13.5">
      <c r="A235" s="54"/>
      <c r="B235" s="54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6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</row>
    <row r="236" spans="1:94" ht="13.5">
      <c r="A236" s="54"/>
      <c r="B236" s="54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6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</row>
    <row r="237" spans="1:94" ht="13.5">
      <c r="A237" s="54"/>
      <c r="B237" s="54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6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</row>
    <row r="238" spans="1:94" ht="13.5">
      <c r="A238" s="54"/>
      <c r="B238" s="54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6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</row>
    <row r="239" spans="1:94" ht="13.5">
      <c r="A239" s="54"/>
      <c r="B239" s="54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6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</row>
    <row r="240" spans="1:94" ht="13.5">
      <c r="A240" s="54"/>
      <c r="B240" s="54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6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</row>
    <row r="241" spans="1:94" ht="13.5">
      <c r="A241" s="54"/>
      <c r="B241" s="54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6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</row>
    <row r="242" spans="1:94" ht="13.5">
      <c r="A242" s="54"/>
      <c r="B242" s="54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6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</row>
    <row r="243" spans="1:94" ht="13.5">
      <c r="A243" s="54"/>
      <c r="B243" s="54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6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</row>
    <row r="244" spans="1:94" ht="13.5">
      <c r="A244" s="54"/>
      <c r="B244" s="54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6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</row>
    <row r="245" spans="1:94" ht="13.5">
      <c r="A245" s="54"/>
      <c r="B245" s="54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6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</row>
    <row r="246" spans="1:94" ht="13.5">
      <c r="A246" s="54"/>
      <c r="B246" s="54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6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</row>
    <row r="247" spans="1:94" ht="13.5">
      <c r="A247" s="54"/>
      <c r="B247" s="54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6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</row>
    <row r="248" spans="1:94" ht="13.5">
      <c r="A248" s="54"/>
      <c r="B248" s="54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6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</row>
    <row r="249" spans="1:94" ht="13.5">
      <c r="A249" s="54"/>
      <c r="B249" s="54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6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</row>
    <row r="250" spans="1:94" ht="13.5">
      <c r="A250" s="54"/>
      <c r="B250" s="54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6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</row>
    <row r="251" spans="1:94" ht="13.5">
      <c r="A251" s="54"/>
      <c r="B251" s="54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6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</row>
    <row r="252" spans="1:94" ht="13.5">
      <c r="A252" s="54"/>
      <c r="B252" s="54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6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</row>
    <row r="253" spans="1:94" ht="13.5">
      <c r="A253" s="54"/>
      <c r="B253" s="54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6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</row>
    <row r="254" spans="1:94" ht="13.5">
      <c r="A254" s="54"/>
      <c r="B254" s="54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6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</row>
    <row r="255" spans="1:94" ht="13.5">
      <c r="A255" s="54"/>
      <c r="B255" s="54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6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</row>
    <row r="256" spans="1:94" ht="13.5">
      <c r="A256" s="54"/>
      <c r="B256" s="54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6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</row>
    <row r="257" spans="1:94" ht="13.5">
      <c r="A257" s="54"/>
      <c r="B257" s="54"/>
      <c r="C257" s="54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6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</row>
    <row r="258" spans="1:94" ht="13.5">
      <c r="A258" s="54"/>
      <c r="B258" s="54"/>
      <c r="C258" s="54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6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</row>
    <row r="259" spans="1:94" ht="13.5">
      <c r="A259" s="54"/>
      <c r="B259" s="54"/>
      <c r="C259" s="54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6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</row>
    <row r="260" spans="1:94" ht="13.5">
      <c r="A260" s="54"/>
      <c r="B260" s="54"/>
      <c r="C260" s="54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6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</row>
    <row r="261" spans="1:94" ht="13.5">
      <c r="A261" s="54"/>
      <c r="B261" s="54"/>
      <c r="C261" s="54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6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</row>
    <row r="262" spans="1:94" ht="13.5">
      <c r="A262" s="54"/>
      <c r="B262" s="54"/>
      <c r="C262" s="54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6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</row>
    <row r="263" spans="1:94" ht="13.5">
      <c r="A263" s="54"/>
      <c r="B263" s="54"/>
      <c r="C263" s="54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6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</row>
    <row r="264" spans="1:94" ht="13.5">
      <c r="A264" s="54"/>
      <c r="B264" s="54"/>
      <c r="C264" s="54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6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</row>
    <row r="265" spans="1:94" ht="13.5">
      <c r="A265" s="54"/>
      <c r="B265" s="54"/>
      <c r="C265" s="54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6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</row>
    <row r="266" spans="1:94" ht="13.5">
      <c r="A266" s="54"/>
      <c r="B266" s="54"/>
      <c r="C266" s="54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6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</row>
    <row r="267" spans="1:94" ht="13.5">
      <c r="A267" s="54"/>
      <c r="B267" s="54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6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</row>
    <row r="268" spans="1:94" ht="13.5">
      <c r="A268" s="54"/>
      <c r="B268" s="54"/>
      <c r="C268" s="54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6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</row>
    <row r="269" spans="1:94" ht="13.5">
      <c r="A269" s="54"/>
      <c r="B269" s="54"/>
      <c r="C269" s="54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6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</row>
    <row r="270" spans="1:94" ht="13.5">
      <c r="A270" s="54"/>
      <c r="B270" s="54"/>
      <c r="C270" s="54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6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</row>
    <row r="271" spans="1:94" ht="13.5">
      <c r="A271" s="54"/>
      <c r="B271" s="54"/>
      <c r="C271" s="54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6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</row>
    <row r="272" spans="1:94" ht="13.5">
      <c r="A272" s="54"/>
      <c r="B272" s="54"/>
      <c r="C272" s="54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6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</row>
    <row r="273" spans="1:94" ht="13.5">
      <c r="A273" s="54"/>
      <c r="B273" s="54"/>
      <c r="C273" s="54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6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</row>
    <row r="274" spans="1:94" ht="13.5">
      <c r="A274" s="54"/>
      <c r="B274" s="54"/>
      <c r="C274" s="54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6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</row>
    <row r="275" spans="1:94" ht="13.5">
      <c r="A275" s="54"/>
      <c r="B275" s="54"/>
      <c r="C275" s="54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6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</row>
    <row r="276" spans="1:94" ht="13.5">
      <c r="A276" s="54"/>
      <c r="B276" s="54"/>
      <c r="C276" s="54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6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</row>
    <row r="277" spans="1:94" ht="13.5">
      <c r="A277" s="54"/>
      <c r="B277" s="54"/>
      <c r="C277" s="54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6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</row>
    <row r="278" spans="1:94" ht="13.5">
      <c r="A278" s="54"/>
      <c r="B278" s="54"/>
      <c r="C278" s="54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6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</row>
    <row r="279" spans="1:94" ht="13.5">
      <c r="A279" s="54"/>
      <c r="B279" s="54"/>
      <c r="C279" s="54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6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</row>
    <row r="280" spans="1:94" ht="13.5">
      <c r="A280" s="54"/>
      <c r="B280" s="54"/>
      <c r="C280" s="54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6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</row>
    <row r="281" spans="1:94" ht="13.5">
      <c r="A281" s="54"/>
      <c r="B281" s="54"/>
      <c r="C281" s="54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6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</row>
    <row r="282" spans="1:94" ht="13.5">
      <c r="A282" s="54"/>
      <c r="B282" s="54"/>
      <c r="C282" s="54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6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</row>
    <row r="283" spans="1:94" ht="13.5">
      <c r="A283" s="54"/>
      <c r="B283" s="54"/>
      <c r="C283" s="54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6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</row>
    <row r="284" spans="1:94" ht="13.5">
      <c r="A284" s="54"/>
      <c r="B284" s="54"/>
      <c r="C284" s="54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6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</row>
    <row r="285" spans="1:94" ht="13.5">
      <c r="A285" s="54"/>
      <c r="B285" s="54"/>
      <c r="C285" s="54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6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</row>
    <row r="286" spans="1:94" ht="13.5">
      <c r="A286" s="54"/>
      <c r="B286" s="54"/>
      <c r="C286" s="54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6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</row>
    <row r="287" spans="1:94" ht="13.5">
      <c r="A287" s="54"/>
      <c r="B287" s="54"/>
      <c r="C287" s="54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6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</row>
    <row r="288" spans="1:94" ht="13.5">
      <c r="A288" s="54"/>
      <c r="B288" s="54"/>
      <c r="C288" s="54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6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6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</row>
    <row r="289" spans="1:94" ht="13.5">
      <c r="A289" s="54"/>
      <c r="B289" s="54"/>
      <c r="C289" s="54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6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6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</row>
    <row r="290" spans="1:94" ht="13.5">
      <c r="A290" s="54"/>
      <c r="B290" s="54"/>
      <c r="C290" s="54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6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6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</row>
    <row r="291" spans="1:94" ht="13.5">
      <c r="A291" s="54"/>
      <c r="B291" s="54"/>
      <c r="C291" s="54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6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6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</row>
    <row r="292" spans="1:94" ht="13.5">
      <c r="A292" s="54"/>
      <c r="B292" s="54"/>
      <c r="C292" s="54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6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6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</row>
    <row r="293" spans="1:94" ht="13.5">
      <c r="A293" s="54"/>
      <c r="B293" s="54"/>
      <c r="C293" s="54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6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6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</row>
    <row r="294" spans="1:94" ht="13.5">
      <c r="A294" s="54"/>
      <c r="B294" s="54"/>
      <c r="C294" s="54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6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6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</row>
    <row r="295" spans="1:94" ht="13.5">
      <c r="A295" s="54"/>
      <c r="B295" s="54"/>
      <c r="C295" s="54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6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6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</row>
    <row r="296" spans="1:94" ht="13.5">
      <c r="A296" s="54"/>
      <c r="B296" s="54"/>
      <c r="C296" s="54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6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6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</row>
    <row r="297" spans="1:94" ht="13.5">
      <c r="A297" s="54"/>
      <c r="B297" s="54"/>
      <c r="C297" s="54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6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6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</row>
    <row r="298" spans="1:94" ht="13.5">
      <c r="A298" s="54"/>
      <c r="B298" s="54"/>
      <c r="C298" s="54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6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6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</row>
    <row r="299" spans="1:94" ht="13.5">
      <c r="A299" s="54"/>
      <c r="B299" s="54"/>
      <c r="C299" s="54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6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6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</row>
    <row r="300" spans="1:94" ht="13.5">
      <c r="A300" s="54"/>
      <c r="B300" s="54"/>
      <c r="C300" s="54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6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6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</row>
    <row r="301" spans="1:94" ht="13.5">
      <c r="A301" s="54"/>
      <c r="B301" s="54"/>
      <c r="C301" s="54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6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6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</row>
    <row r="302" spans="1:94" ht="13.5">
      <c r="A302" s="54"/>
      <c r="B302" s="54"/>
      <c r="C302" s="54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6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6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</row>
    <row r="303" spans="1:94" ht="13.5">
      <c r="A303" s="54"/>
      <c r="B303" s="54"/>
      <c r="C303" s="54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6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6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</row>
    <row r="304" spans="1:94" ht="13.5">
      <c r="A304" s="54"/>
      <c r="B304" s="54"/>
      <c r="C304" s="54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6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6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</row>
    <row r="305" spans="1:94" ht="13.5">
      <c r="A305" s="54"/>
      <c r="B305" s="54"/>
      <c r="C305" s="54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6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6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</row>
    <row r="306" spans="1:94" ht="13.5">
      <c r="A306" s="54"/>
      <c r="B306" s="54"/>
      <c r="C306" s="54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6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6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</row>
    <row r="307" spans="1:94" ht="13.5">
      <c r="A307" s="54"/>
      <c r="B307" s="54"/>
      <c r="C307" s="54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6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6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</row>
    <row r="308" spans="1:94" ht="13.5">
      <c r="A308" s="54"/>
      <c r="B308" s="54"/>
      <c r="C308" s="54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6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6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</row>
    <row r="309" spans="1:94" ht="13.5">
      <c r="A309" s="54"/>
      <c r="B309" s="54"/>
      <c r="C309" s="54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6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6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</row>
    <row r="310" spans="1:94" ht="13.5">
      <c r="A310" s="54"/>
      <c r="B310" s="54"/>
      <c r="C310" s="54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6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6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</row>
    <row r="311" spans="1:94" ht="13.5">
      <c r="A311" s="54"/>
      <c r="B311" s="54"/>
      <c r="C311" s="54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6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6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</row>
    <row r="312" spans="1:94" ht="13.5">
      <c r="A312" s="54"/>
      <c r="B312" s="54"/>
      <c r="C312" s="54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6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6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</row>
    <row r="313" spans="1:94" ht="13.5">
      <c r="A313" s="54"/>
      <c r="B313" s="54"/>
      <c r="C313" s="54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6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6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</row>
    <row r="314" spans="1:94" ht="13.5">
      <c r="A314" s="54"/>
      <c r="B314" s="54"/>
      <c r="C314" s="54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6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6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</row>
    <row r="315" spans="1:94" ht="13.5">
      <c r="A315" s="54"/>
      <c r="B315" s="54"/>
      <c r="C315" s="54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6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6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</row>
    <row r="316" spans="1:94" ht="13.5">
      <c r="A316" s="54"/>
      <c r="B316" s="54"/>
      <c r="C316" s="54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6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6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</row>
    <row r="317" spans="1:94" ht="13.5">
      <c r="A317" s="54"/>
      <c r="B317" s="54"/>
      <c r="C317" s="54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6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6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</row>
    <row r="318" spans="1:94" ht="13.5">
      <c r="A318" s="54"/>
      <c r="B318" s="54"/>
      <c r="C318" s="54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6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6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</row>
    <row r="319" spans="1:94" ht="13.5">
      <c r="A319" s="54"/>
      <c r="B319" s="54"/>
      <c r="C319" s="54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6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6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</row>
    <row r="320" spans="1:94" ht="13.5">
      <c r="A320" s="54"/>
      <c r="B320" s="54"/>
      <c r="C320" s="54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6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6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</row>
    <row r="321" spans="1:94" ht="13.5">
      <c r="A321" s="54"/>
      <c r="B321" s="54"/>
      <c r="C321" s="54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6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6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</row>
    <row r="322" spans="1:94" ht="13.5">
      <c r="A322" s="54"/>
      <c r="B322" s="54"/>
      <c r="C322" s="54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6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6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</row>
    <row r="323" spans="1:94" ht="13.5">
      <c r="A323" s="54"/>
      <c r="B323" s="54"/>
      <c r="C323" s="54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6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6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</row>
    <row r="324" spans="1:94" ht="13.5">
      <c r="A324" s="54"/>
      <c r="B324" s="54"/>
      <c r="C324" s="54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6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6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</row>
    <row r="325" spans="1:94" ht="13.5">
      <c r="A325" s="54"/>
      <c r="B325" s="54"/>
      <c r="C325" s="54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6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6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</row>
    <row r="326" spans="1:94" ht="13.5">
      <c r="A326" s="54"/>
      <c r="B326" s="54"/>
      <c r="C326" s="54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6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6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</row>
    <row r="327" spans="1:94" ht="13.5">
      <c r="A327" s="54"/>
      <c r="B327" s="54"/>
      <c r="C327" s="54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6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6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</row>
    <row r="328" spans="1:94" ht="13.5">
      <c r="A328" s="54"/>
      <c r="B328" s="54"/>
      <c r="C328" s="54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6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6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</row>
    <row r="329" spans="1:94" ht="13.5">
      <c r="A329" s="54"/>
      <c r="B329" s="54"/>
      <c r="C329" s="54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6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6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</row>
    <row r="330" spans="1:94" ht="13.5">
      <c r="A330" s="54"/>
      <c r="B330" s="54"/>
      <c r="C330" s="54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6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6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</row>
    <row r="331" spans="1:94" ht="13.5">
      <c r="A331" s="54"/>
      <c r="B331" s="54"/>
      <c r="C331" s="54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6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6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</row>
    <row r="332" spans="1:94" ht="13.5">
      <c r="A332" s="54"/>
      <c r="B332" s="54"/>
      <c r="C332" s="54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6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6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</row>
    <row r="333" spans="1:94" ht="13.5">
      <c r="A333" s="54"/>
      <c r="B333" s="54"/>
      <c r="C333" s="54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6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6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</row>
    <row r="334" spans="1:94" ht="13.5">
      <c r="A334" s="54"/>
      <c r="B334" s="54"/>
      <c r="C334" s="54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6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6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</row>
    <row r="335" spans="1:94" ht="13.5">
      <c r="A335" s="54"/>
      <c r="B335" s="54"/>
      <c r="C335" s="54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6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6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</row>
    <row r="336" spans="1:94" ht="13.5">
      <c r="A336" s="54"/>
      <c r="B336" s="54"/>
      <c r="C336" s="54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6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6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</row>
    <row r="337" spans="1:94" ht="13.5">
      <c r="A337" s="54"/>
      <c r="B337" s="54"/>
      <c r="C337" s="54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6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6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</row>
    <row r="338" spans="1:94" ht="13.5">
      <c r="A338" s="54"/>
      <c r="B338" s="54"/>
      <c r="C338" s="54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6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6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</row>
    <row r="339" spans="1:94" ht="13.5">
      <c r="A339" s="54"/>
      <c r="B339" s="54"/>
      <c r="C339" s="54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6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6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</row>
    <row r="340" spans="1:94" ht="13.5">
      <c r="A340" s="54"/>
      <c r="B340" s="54"/>
      <c r="C340" s="54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6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6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</row>
    <row r="341" spans="1:94" ht="13.5">
      <c r="A341" s="54"/>
      <c r="B341" s="54"/>
      <c r="C341" s="54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6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6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</row>
    <row r="342" spans="1:94" ht="13.5">
      <c r="A342" s="54"/>
      <c r="B342" s="54"/>
      <c r="C342" s="54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6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6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</row>
    <row r="343" spans="1:94" ht="13.5">
      <c r="A343" s="54"/>
      <c r="B343" s="54"/>
      <c r="C343" s="54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6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6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</row>
    <row r="344" spans="1:94" ht="13.5">
      <c r="A344" s="54"/>
      <c r="B344" s="54"/>
      <c r="C344" s="54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6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6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</row>
    <row r="345" spans="1:94" ht="13.5">
      <c r="A345" s="54"/>
      <c r="B345" s="54"/>
      <c r="C345" s="54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6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6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</row>
    <row r="346" spans="1:94" ht="13.5">
      <c r="A346" s="54"/>
      <c r="B346" s="54"/>
      <c r="C346" s="54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6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6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</row>
    <row r="347" spans="1:94" ht="13.5">
      <c r="A347" s="54"/>
      <c r="B347" s="54"/>
      <c r="C347" s="54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6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6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</row>
    <row r="348" spans="1:94" ht="13.5">
      <c r="A348" s="54"/>
      <c r="B348" s="54"/>
      <c r="C348" s="54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6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6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</row>
    <row r="349" spans="1:94" ht="13.5">
      <c r="A349" s="54"/>
      <c r="B349" s="54"/>
      <c r="C349" s="54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6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6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</row>
    <row r="350" spans="1:94" ht="13.5">
      <c r="A350" s="54"/>
      <c r="B350" s="54"/>
      <c r="C350" s="54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6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6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</row>
    <row r="351" spans="1:94" ht="13.5">
      <c r="A351" s="54"/>
      <c r="B351" s="54"/>
      <c r="C351" s="54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6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6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</row>
    <row r="352" spans="1:94" ht="13.5">
      <c r="A352" s="54"/>
      <c r="B352" s="54"/>
      <c r="C352" s="54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6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6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</row>
    <row r="353" spans="1:94" ht="13.5">
      <c r="A353" s="54"/>
      <c r="B353" s="54"/>
      <c r="C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6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6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</row>
    <row r="354" spans="1:94" ht="13.5">
      <c r="A354" s="54"/>
      <c r="B354" s="54"/>
      <c r="C354" s="54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6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6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</row>
    <row r="355" spans="1:94" ht="13.5">
      <c r="A355" s="54"/>
      <c r="B355" s="54"/>
      <c r="C355" s="54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6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6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</row>
    <row r="356" spans="1:94" ht="13.5">
      <c r="A356" s="54"/>
      <c r="B356" s="54"/>
      <c r="C356" s="54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6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6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</row>
    <row r="357" spans="1:94" ht="13.5">
      <c r="A357" s="54"/>
      <c r="B357" s="54"/>
      <c r="C357" s="54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6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6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</row>
    <row r="358" spans="1:94" ht="13.5">
      <c r="A358" s="54"/>
      <c r="B358" s="54"/>
      <c r="C358" s="54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6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6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</row>
    <row r="359" spans="1:94" ht="13.5">
      <c r="A359" s="54"/>
      <c r="B359" s="54"/>
      <c r="C359" s="54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6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6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</row>
    <row r="360" spans="1:94" ht="13.5">
      <c r="A360" s="54"/>
      <c r="B360" s="54"/>
      <c r="C360" s="54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6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6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</row>
    <row r="361" spans="1:94" ht="13.5">
      <c r="A361" s="54"/>
      <c r="B361" s="54"/>
      <c r="C361" s="54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6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6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</row>
    <row r="362" spans="1:94" ht="13.5">
      <c r="A362" s="54"/>
      <c r="B362" s="54"/>
      <c r="C362" s="54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6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6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</row>
    <row r="363" spans="1:94" ht="13.5">
      <c r="A363" s="54"/>
      <c r="B363" s="54"/>
      <c r="C363" s="54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6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6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</row>
    <row r="364" spans="1:94" ht="13.5">
      <c r="A364" s="54"/>
      <c r="B364" s="54"/>
      <c r="C364" s="54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6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6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</row>
    <row r="365" spans="1:94" ht="13.5">
      <c r="A365" s="54"/>
      <c r="B365" s="54"/>
      <c r="C365" s="54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6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6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</row>
    <row r="366" spans="1:94" ht="13.5">
      <c r="A366" s="54"/>
      <c r="B366" s="54"/>
      <c r="C366" s="54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6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6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</row>
    <row r="367" spans="1:94" ht="13.5">
      <c r="A367" s="54"/>
      <c r="B367" s="54"/>
      <c r="C367" s="54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6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6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</row>
    <row r="368" spans="1:94" ht="13.5">
      <c r="A368" s="54"/>
      <c r="B368" s="54"/>
      <c r="C368" s="54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6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6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</row>
    <row r="369" spans="1:94" ht="13.5">
      <c r="A369" s="54"/>
      <c r="B369" s="54"/>
      <c r="C369" s="54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6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6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</row>
    <row r="370" spans="1:94" ht="13.5">
      <c r="A370" s="54"/>
      <c r="B370" s="54"/>
      <c r="C370" s="54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6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6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</row>
    <row r="371" spans="1:94" ht="13.5">
      <c r="A371" s="54"/>
      <c r="B371" s="54"/>
      <c r="C371" s="54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6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6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</row>
    <row r="372" spans="1:94" ht="13.5">
      <c r="A372" s="54"/>
      <c r="B372" s="54"/>
      <c r="C372" s="54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6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6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</row>
    <row r="373" spans="1:94" ht="13.5">
      <c r="A373" s="54"/>
      <c r="B373" s="54"/>
      <c r="C373" s="54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6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6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</row>
    <row r="374" spans="1:94" ht="13.5">
      <c r="A374" s="54"/>
      <c r="B374" s="54"/>
      <c r="C374" s="54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6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6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</row>
    <row r="375" spans="1:94" ht="13.5">
      <c r="A375" s="54"/>
      <c r="B375" s="54"/>
      <c r="C375" s="54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6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6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</row>
    <row r="376" spans="1:94" ht="13.5">
      <c r="A376" s="54"/>
      <c r="B376" s="54"/>
      <c r="C376" s="54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6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6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</row>
    <row r="377" spans="1:94" ht="13.5">
      <c r="A377" s="54"/>
      <c r="B377" s="54"/>
      <c r="C377" s="54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6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6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</row>
    <row r="378" spans="1:94" ht="13.5">
      <c r="A378" s="54"/>
      <c r="B378" s="54"/>
      <c r="C378" s="54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6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6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</row>
    <row r="379" spans="1:94" ht="13.5">
      <c r="A379" s="54"/>
      <c r="B379" s="54"/>
      <c r="C379" s="54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6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6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</row>
    <row r="380" spans="1:94" ht="13.5">
      <c r="A380" s="54"/>
      <c r="B380" s="54"/>
      <c r="C380" s="54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6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6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</row>
    <row r="381" spans="1:94" ht="13.5">
      <c r="A381" s="54"/>
      <c r="B381" s="54"/>
      <c r="C381" s="54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6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6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</row>
    <row r="382" spans="1:94" ht="13.5">
      <c r="A382" s="54"/>
      <c r="B382" s="54"/>
      <c r="C382" s="54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6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6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</row>
    <row r="383" spans="1:94" ht="13.5">
      <c r="A383" s="54"/>
      <c r="B383" s="54"/>
      <c r="C383" s="54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6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6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</row>
    <row r="384" spans="1:94" ht="13.5">
      <c r="A384" s="54"/>
      <c r="B384" s="54"/>
      <c r="C384" s="54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6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6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</row>
    <row r="385" spans="1:94" ht="13.5">
      <c r="A385" s="54"/>
      <c r="B385" s="54"/>
      <c r="C385" s="54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6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6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</row>
    <row r="386" spans="1:94" ht="13.5">
      <c r="A386" s="54"/>
      <c r="B386" s="54"/>
      <c r="C386" s="54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6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6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</row>
    <row r="387" spans="1:94" ht="13.5">
      <c r="A387" s="54"/>
      <c r="B387" s="54"/>
      <c r="C387" s="54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6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6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</row>
    <row r="388" spans="1:94" ht="13.5">
      <c r="A388" s="54"/>
      <c r="B388" s="54"/>
      <c r="C388" s="54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6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6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</row>
    <row r="389" spans="1:94" ht="13.5">
      <c r="A389" s="54"/>
      <c r="B389" s="54"/>
      <c r="C389" s="54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6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6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</row>
    <row r="390" spans="1:94" ht="13.5">
      <c r="A390" s="54"/>
      <c r="B390" s="54"/>
      <c r="C390" s="54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6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6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</row>
    <row r="391" spans="1:94" ht="13.5">
      <c r="A391" s="54"/>
      <c r="B391" s="54"/>
      <c r="C391" s="54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6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6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</row>
    <row r="392" spans="1:94" ht="13.5">
      <c r="A392" s="54"/>
      <c r="B392" s="54"/>
      <c r="C392" s="54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6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6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</row>
    <row r="393" spans="1:94" ht="13.5">
      <c r="A393" s="54"/>
      <c r="B393" s="54"/>
      <c r="C393" s="54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6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6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</row>
    <row r="394" spans="1:94" ht="13.5">
      <c r="A394" s="54"/>
      <c r="B394" s="54"/>
      <c r="C394" s="54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6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6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</row>
    <row r="395" spans="1:94" ht="13.5">
      <c r="A395" s="54"/>
      <c r="B395" s="54"/>
      <c r="C395" s="54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6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6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</row>
    <row r="396" spans="1:94" ht="13.5">
      <c r="A396" s="54"/>
      <c r="B396" s="54"/>
      <c r="C396" s="54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6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6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</row>
    <row r="397" spans="1:94" ht="13.5">
      <c r="A397" s="54"/>
      <c r="B397" s="54"/>
      <c r="C397" s="54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6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6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</row>
    <row r="398" spans="1:94" ht="13.5">
      <c r="A398" s="54"/>
      <c r="B398" s="54"/>
      <c r="C398" s="54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6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6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</row>
    <row r="399" spans="1:94" ht="13.5">
      <c r="A399" s="54"/>
      <c r="B399" s="54"/>
      <c r="C399" s="54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6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6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</row>
    <row r="400" spans="1:94" ht="13.5">
      <c r="A400" s="54"/>
      <c r="B400" s="54"/>
      <c r="C400" s="54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6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6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</row>
    <row r="401" spans="1:94" ht="13.5">
      <c r="A401" s="54"/>
      <c r="B401" s="54"/>
      <c r="C401" s="54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6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6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</row>
    <row r="402" spans="1:94" ht="13.5">
      <c r="A402" s="54"/>
      <c r="B402" s="54"/>
      <c r="C402" s="54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6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6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</row>
    <row r="403" spans="1:94" ht="13.5">
      <c r="A403" s="54"/>
      <c r="B403" s="54"/>
      <c r="C403" s="54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6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6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</row>
    <row r="404" spans="1:94" ht="13.5">
      <c r="A404" s="54"/>
      <c r="B404" s="54"/>
      <c r="C404" s="54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6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6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</row>
    <row r="405" spans="1:94" ht="13.5">
      <c r="A405" s="54"/>
      <c r="B405" s="54"/>
      <c r="C405" s="54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6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6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</row>
    <row r="406" spans="1:94" ht="13.5">
      <c r="A406" s="54"/>
      <c r="B406" s="54"/>
      <c r="C406" s="54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6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6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</row>
    <row r="407" spans="1:94" ht="13.5">
      <c r="A407" s="54"/>
      <c r="B407" s="54"/>
      <c r="C407" s="54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6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6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</row>
    <row r="408" spans="1:94" ht="13.5">
      <c r="A408" s="54"/>
      <c r="B408" s="54"/>
      <c r="C408" s="54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6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6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</row>
    <row r="409" spans="1:94" ht="13.5">
      <c r="A409" s="54"/>
      <c r="B409" s="54"/>
      <c r="C409" s="54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6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6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</row>
    <row r="410" spans="1:94" ht="13.5">
      <c r="A410" s="54"/>
      <c r="B410" s="54"/>
      <c r="C410" s="54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6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6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</row>
    <row r="411" spans="1:94" ht="13.5">
      <c r="A411" s="54"/>
      <c r="B411" s="54"/>
      <c r="C411" s="54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6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6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</row>
    <row r="412" spans="1:94" ht="13.5">
      <c r="A412" s="54"/>
      <c r="B412" s="54"/>
      <c r="C412" s="54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6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6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</row>
    <row r="413" spans="1:94" ht="13.5">
      <c r="A413" s="54"/>
      <c r="B413" s="54"/>
      <c r="C413" s="54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6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6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</row>
    <row r="414" spans="1:94" ht="13.5">
      <c r="A414" s="54"/>
      <c r="B414" s="54"/>
      <c r="C414" s="54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6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6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</row>
    <row r="415" spans="1:94" ht="13.5">
      <c r="A415" s="54"/>
      <c r="B415" s="54"/>
      <c r="C415" s="54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6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6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</row>
    <row r="416" spans="1:94" ht="13.5">
      <c r="A416" s="54"/>
      <c r="B416" s="54"/>
      <c r="C416" s="54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6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6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</row>
    <row r="417" spans="1:94" ht="13.5">
      <c r="A417" s="54"/>
      <c r="B417" s="54"/>
      <c r="C417" s="54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6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6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</row>
    <row r="418" spans="1:94" ht="13.5">
      <c r="A418" s="54"/>
      <c r="B418" s="54"/>
      <c r="C418" s="54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6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6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</row>
    <row r="419" spans="1:94" ht="13.5">
      <c r="A419" s="54"/>
      <c r="B419" s="54"/>
      <c r="C419" s="54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6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6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</row>
    <row r="420" spans="1:94" ht="13.5">
      <c r="A420" s="54"/>
      <c r="B420" s="54"/>
      <c r="C420" s="54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6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6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</row>
    <row r="421" spans="1:94" ht="13.5">
      <c r="A421" s="54"/>
      <c r="B421" s="54"/>
      <c r="C421" s="54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6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6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</row>
    <row r="422" spans="1:94" ht="13.5">
      <c r="A422" s="54"/>
      <c r="B422" s="54"/>
      <c r="C422" s="54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6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6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</row>
    <row r="423" spans="1:94" ht="13.5">
      <c r="A423" s="54"/>
      <c r="B423" s="54"/>
      <c r="C423" s="54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6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6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</row>
    <row r="424" spans="1:94" ht="13.5">
      <c r="A424" s="54"/>
      <c r="B424" s="54"/>
      <c r="C424" s="54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6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6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</row>
    <row r="425" spans="1:94" ht="13.5">
      <c r="A425" s="54"/>
      <c r="B425" s="54"/>
      <c r="C425" s="54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6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6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</row>
    <row r="426" spans="1:94" ht="13.5">
      <c r="A426" s="54"/>
      <c r="B426" s="54"/>
      <c r="C426" s="54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6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6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</row>
    <row r="427" spans="1:94" ht="13.5">
      <c r="A427" s="54"/>
      <c r="B427" s="54"/>
      <c r="C427" s="54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6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6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</row>
    <row r="428" spans="1:94" ht="13.5">
      <c r="A428" s="54"/>
      <c r="B428" s="54"/>
      <c r="C428" s="54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6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6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</row>
    <row r="429" spans="1:94" ht="13.5">
      <c r="A429" s="54"/>
      <c r="B429" s="54"/>
      <c r="C429" s="54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6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6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</row>
    <row r="430" spans="1:94" ht="13.5">
      <c r="A430" s="54"/>
      <c r="B430" s="54"/>
      <c r="C430" s="54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6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6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</row>
    <row r="431" spans="1:94" ht="13.5">
      <c r="A431" s="54"/>
      <c r="B431" s="54"/>
      <c r="C431" s="54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6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6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</row>
    <row r="432" spans="1:94" ht="13.5">
      <c r="A432" s="54"/>
      <c r="B432" s="54"/>
      <c r="C432" s="54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6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6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</row>
    <row r="433" spans="1:94" ht="13.5">
      <c r="A433" s="54"/>
      <c r="B433" s="54"/>
      <c r="C433" s="54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6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6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</row>
    <row r="434" spans="1:94" ht="13.5">
      <c r="A434" s="54"/>
      <c r="B434" s="54"/>
      <c r="C434" s="54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6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6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</row>
    <row r="435" spans="1:94" ht="13.5">
      <c r="A435" s="54"/>
      <c r="B435" s="54"/>
      <c r="C435" s="54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6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6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</row>
    <row r="436" spans="1:94" ht="13.5">
      <c r="A436" s="54"/>
      <c r="B436" s="54"/>
      <c r="C436" s="54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6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6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</row>
    <row r="437" spans="1:94" ht="13.5">
      <c r="A437" s="54"/>
      <c r="B437" s="54"/>
      <c r="C437" s="54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6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6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</row>
    <row r="438" spans="1:94" ht="13.5">
      <c r="A438" s="54"/>
      <c r="B438" s="54"/>
      <c r="C438" s="54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6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6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</row>
    <row r="439" spans="1:94" ht="13.5">
      <c r="A439" s="54"/>
      <c r="B439" s="54"/>
      <c r="C439" s="54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6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6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</row>
    <row r="440" spans="1:94" ht="13.5">
      <c r="A440" s="54"/>
      <c r="B440" s="54"/>
      <c r="C440" s="54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6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6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</row>
    <row r="441" spans="1:94" ht="13.5">
      <c r="A441" s="54"/>
      <c r="B441" s="54"/>
      <c r="C441" s="54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6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6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</row>
    <row r="442" spans="1:94" ht="13.5">
      <c r="A442" s="54"/>
      <c r="B442" s="54"/>
      <c r="C442" s="54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6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6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</row>
    <row r="443" spans="1:94" ht="13.5">
      <c r="A443" s="54"/>
      <c r="B443" s="54"/>
      <c r="C443" s="54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6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6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</row>
    <row r="444" spans="1:94" ht="13.5">
      <c r="A444" s="54"/>
      <c r="B444" s="54"/>
      <c r="C444" s="54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6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6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</row>
    <row r="445" spans="1:94" ht="13.5">
      <c r="A445" s="54"/>
      <c r="B445" s="54"/>
      <c r="C445" s="54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6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6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</row>
    <row r="446" spans="1:94" ht="13.5">
      <c r="A446" s="54"/>
      <c r="B446" s="54"/>
      <c r="C446" s="54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6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6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</row>
    <row r="447" spans="1:94" ht="13.5">
      <c r="A447" s="54"/>
      <c r="B447" s="54"/>
      <c r="C447" s="54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6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6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</row>
    <row r="448" spans="1:94" ht="13.5">
      <c r="A448" s="54"/>
      <c r="B448" s="54"/>
      <c r="C448" s="54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6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6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</row>
    <row r="449" spans="1:94" ht="13.5">
      <c r="A449" s="54"/>
      <c r="B449" s="54"/>
      <c r="C449" s="54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6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6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</row>
    <row r="450" spans="1:94" ht="13.5">
      <c r="A450" s="54"/>
      <c r="B450" s="54"/>
      <c r="C450" s="54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6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6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</row>
    <row r="451" spans="1:94" ht="13.5">
      <c r="A451" s="54"/>
      <c r="B451" s="54"/>
      <c r="C451" s="54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6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6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</row>
    <row r="452" spans="1:94" ht="13.5">
      <c r="A452" s="54"/>
      <c r="B452" s="54"/>
      <c r="C452" s="54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6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6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</row>
    <row r="453" spans="1:94" ht="13.5">
      <c r="A453" s="54"/>
      <c r="B453" s="54"/>
      <c r="C453" s="54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6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6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</row>
    <row r="454" spans="1:94" ht="13.5">
      <c r="A454" s="54"/>
      <c r="B454" s="54"/>
      <c r="C454" s="54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6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6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</row>
    <row r="455" spans="1:94" ht="13.5">
      <c r="A455" s="54"/>
      <c r="B455" s="54"/>
      <c r="C455" s="54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6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6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</row>
    <row r="456" spans="1:94" ht="13.5">
      <c r="A456" s="54"/>
      <c r="B456" s="54"/>
      <c r="C456" s="54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6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6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</row>
    <row r="457" spans="1:94" ht="13.5">
      <c r="A457" s="54"/>
      <c r="B457" s="54"/>
      <c r="C457" s="54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6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6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</row>
    <row r="458" spans="1:94" ht="13.5">
      <c r="A458" s="54"/>
      <c r="B458" s="54"/>
      <c r="C458" s="54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6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6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</row>
    <row r="459" spans="1:94" ht="13.5">
      <c r="A459" s="54"/>
      <c r="B459" s="54"/>
      <c r="C459" s="54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6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6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</row>
    <row r="460" spans="1:94" ht="13.5">
      <c r="A460" s="54"/>
      <c r="B460" s="54"/>
      <c r="C460" s="54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6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6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</row>
    <row r="461" spans="1:94" ht="13.5">
      <c r="A461" s="54"/>
      <c r="B461" s="54"/>
      <c r="C461" s="54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6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6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</row>
    <row r="462" spans="1:94" ht="13.5">
      <c r="A462" s="54"/>
      <c r="B462" s="54"/>
      <c r="C462" s="54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6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6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</row>
    <row r="463" spans="1:94" ht="13.5">
      <c r="A463" s="54"/>
      <c r="B463" s="54"/>
      <c r="C463" s="54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6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6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</row>
    <row r="464" spans="1:94" ht="13.5">
      <c r="A464" s="54"/>
      <c r="B464" s="54"/>
      <c r="C464" s="54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6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6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</row>
    <row r="465" spans="1:94" ht="13.5">
      <c r="A465" s="54"/>
      <c r="B465" s="54"/>
      <c r="C465" s="54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6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6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</row>
    <row r="466" spans="1:94" ht="13.5">
      <c r="A466" s="54"/>
      <c r="B466" s="54"/>
      <c r="C466" s="54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6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6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</row>
    <row r="467" spans="1:94" ht="13.5">
      <c r="A467" s="54"/>
      <c r="B467" s="54"/>
      <c r="C467" s="54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6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6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</row>
    <row r="468" spans="1:94" ht="13.5">
      <c r="A468" s="54"/>
      <c r="B468" s="54"/>
      <c r="C468" s="54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6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6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</row>
    <row r="469" spans="1:94" ht="13.5">
      <c r="A469" s="54"/>
      <c r="B469" s="54"/>
      <c r="C469" s="54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6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6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</row>
    <row r="470" spans="1:94" ht="13.5">
      <c r="A470" s="54"/>
      <c r="B470" s="54"/>
      <c r="C470" s="54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6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6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</row>
    <row r="471" spans="1:94" ht="13.5">
      <c r="A471" s="54"/>
      <c r="B471" s="54"/>
      <c r="C471" s="54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6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6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</row>
    <row r="472" spans="1:94" ht="13.5">
      <c r="A472" s="54"/>
      <c r="B472" s="54"/>
      <c r="C472" s="54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6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6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</row>
    <row r="473" spans="1:94" ht="13.5">
      <c r="A473" s="54"/>
      <c r="B473" s="54"/>
      <c r="C473" s="54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6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6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</row>
    <row r="474" spans="1:94" ht="13.5">
      <c r="A474" s="54"/>
      <c r="B474" s="54"/>
      <c r="C474" s="54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6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6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</row>
    <row r="475" spans="1:94" ht="13.5">
      <c r="A475" s="54"/>
      <c r="B475" s="54"/>
      <c r="C475" s="54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6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6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</row>
    <row r="476" spans="1:94" ht="13.5">
      <c r="A476" s="54"/>
      <c r="B476" s="54"/>
      <c r="C476" s="54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6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6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</row>
    <row r="477" spans="1:94" ht="13.5">
      <c r="A477" s="54"/>
      <c r="B477" s="54"/>
      <c r="C477" s="54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6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6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</row>
    <row r="478" spans="1:94" ht="13.5">
      <c r="A478" s="54"/>
      <c r="B478" s="54"/>
      <c r="C478" s="54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6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6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</row>
    <row r="479" spans="1:94" ht="13.5">
      <c r="A479" s="54"/>
      <c r="B479" s="54"/>
      <c r="C479" s="54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6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6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</row>
    <row r="480" spans="1:94" ht="13.5">
      <c r="A480" s="54"/>
      <c r="B480" s="54"/>
      <c r="C480" s="54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6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6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</row>
    <row r="481" spans="1:94" ht="13.5">
      <c r="A481" s="54"/>
      <c r="B481" s="54"/>
      <c r="C481" s="54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6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6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</row>
    <row r="482" spans="1:94" ht="13.5">
      <c r="A482" s="54"/>
      <c r="B482" s="54"/>
      <c r="C482" s="54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6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6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</row>
    <row r="483" spans="1:94" ht="13.5">
      <c r="A483" s="54"/>
      <c r="B483" s="54"/>
      <c r="C483" s="54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6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6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</row>
    <row r="484" spans="1:94" ht="13.5">
      <c r="A484" s="54"/>
      <c r="B484" s="54"/>
      <c r="C484" s="54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6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6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</row>
    <row r="485" spans="1:94" ht="13.5">
      <c r="A485" s="54"/>
      <c r="B485" s="54"/>
      <c r="C485" s="54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6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6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</row>
    <row r="486" spans="1:94" ht="13.5">
      <c r="A486" s="54"/>
      <c r="B486" s="54"/>
      <c r="C486" s="54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6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6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</row>
    <row r="487" spans="1:94" ht="13.5">
      <c r="A487" s="54"/>
      <c r="B487" s="54"/>
      <c r="C487" s="54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6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6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</row>
    <row r="488" spans="1:94" ht="13.5">
      <c r="A488" s="54"/>
      <c r="B488" s="54"/>
      <c r="C488" s="54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6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6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</row>
    <row r="489" spans="1:94" ht="13.5">
      <c r="A489" s="54"/>
      <c r="B489" s="54"/>
      <c r="C489" s="54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6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6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</row>
    <row r="490" spans="1:94" ht="13.5">
      <c r="A490" s="54"/>
      <c r="B490" s="54"/>
      <c r="C490" s="54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6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6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</row>
    <row r="491" spans="1:94" ht="13.5">
      <c r="A491" s="54"/>
      <c r="B491" s="54"/>
      <c r="C491" s="54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6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6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</row>
    <row r="492" spans="1:94" ht="13.5">
      <c r="A492" s="54"/>
      <c r="B492" s="54"/>
      <c r="C492" s="54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6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6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</row>
    <row r="493" spans="1:94" ht="13.5">
      <c r="A493" s="54"/>
      <c r="B493" s="54"/>
      <c r="C493" s="54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6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6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</row>
    <row r="494" spans="1:94" ht="13.5">
      <c r="A494" s="54"/>
      <c r="B494" s="54"/>
      <c r="C494" s="54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6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6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</row>
    <row r="495" spans="1:94" ht="13.5">
      <c r="A495" s="54"/>
      <c r="B495" s="54"/>
      <c r="C495" s="54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6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6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</row>
    <row r="496" spans="1:94" ht="13.5">
      <c r="A496" s="54"/>
      <c r="B496" s="54"/>
      <c r="C496" s="54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6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6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</row>
    <row r="497" spans="1:94" ht="13.5">
      <c r="A497" s="54"/>
      <c r="B497" s="54"/>
      <c r="C497" s="54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6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6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</row>
    <row r="498" spans="1:94" ht="13.5">
      <c r="A498" s="54"/>
      <c r="B498" s="54"/>
      <c r="C498" s="54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6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6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</row>
    <row r="499" spans="1:94" ht="13.5">
      <c r="A499" s="54"/>
      <c r="B499" s="54"/>
      <c r="C499" s="54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6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6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</row>
    <row r="500" spans="1:94" ht="13.5">
      <c r="A500" s="54"/>
      <c r="B500" s="54"/>
      <c r="C500" s="54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6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6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</row>
    <row r="501" spans="1:94" ht="13.5">
      <c r="A501" s="54"/>
      <c r="B501" s="54"/>
      <c r="C501" s="54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6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6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</row>
    <row r="502" spans="1:94" ht="13.5">
      <c r="A502" s="54"/>
      <c r="B502" s="54"/>
      <c r="C502" s="54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6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6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</row>
    <row r="503" spans="1:94" ht="13.5">
      <c r="A503" s="54"/>
      <c r="B503" s="54"/>
      <c r="C503" s="54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6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6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</row>
    <row r="504" spans="1:94" ht="13.5">
      <c r="A504" s="54"/>
      <c r="B504" s="54"/>
      <c r="C504" s="54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6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6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</row>
    <row r="505" spans="1:94" ht="13.5">
      <c r="A505" s="54"/>
      <c r="B505" s="54"/>
      <c r="C505" s="54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6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6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</row>
    <row r="506" spans="1:94" ht="13.5">
      <c r="A506" s="54"/>
      <c r="B506" s="54"/>
      <c r="C506" s="54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6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6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</row>
    <row r="507" spans="1:94" ht="13.5">
      <c r="A507" s="54"/>
      <c r="B507" s="54"/>
      <c r="C507" s="54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6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6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</row>
    <row r="508" spans="1:94" ht="13.5">
      <c r="A508" s="54"/>
      <c r="B508" s="54"/>
      <c r="C508" s="54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6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6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</row>
    <row r="509" spans="1:94" ht="13.5">
      <c r="A509" s="54"/>
      <c r="B509" s="54"/>
      <c r="C509" s="54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6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6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</row>
    <row r="510" spans="1:94" ht="13.5">
      <c r="A510" s="54"/>
      <c r="B510" s="54"/>
      <c r="C510" s="54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6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6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</row>
    <row r="511" spans="1:94" ht="13.5">
      <c r="A511" s="54"/>
      <c r="B511" s="54"/>
      <c r="C511" s="54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6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6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</row>
    <row r="512" spans="1:94" ht="13.5">
      <c r="A512" s="54"/>
      <c r="B512" s="54"/>
      <c r="C512" s="54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6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6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</row>
    <row r="513" spans="1:94" ht="13.5">
      <c r="A513" s="54"/>
      <c r="B513" s="54"/>
      <c r="C513" s="54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6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6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</row>
    <row r="514" spans="1:94" ht="13.5">
      <c r="A514" s="54"/>
      <c r="B514" s="54"/>
      <c r="C514" s="54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6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6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</row>
    <row r="515" spans="1:94" ht="13.5">
      <c r="A515" s="54"/>
      <c r="B515" s="54"/>
      <c r="C515" s="54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6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6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</row>
    <row r="516" spans="1:94" ht="13.5">
      <c r="A516" s="54"/>
      <c r="B516" s="54"/>
      <c r="C516" s="54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6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6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</row>
    <row r="517" spans="1:94" ht="13.5">
      <c r="A517" s="54"/>
      <c r="B517" s="54"/>
      <c r="C517" s="54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6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6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</row>
    <row r="518" spans="1:94" ht="13.5">
      <c r="A518" s="54"/>
      <c r="B518" s="54"/>
      <c r="C518" s="54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6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6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</row>
    <row r="519" spans="1:94" ht="13.5">
      <c r="A519" s="54"/>
      <c r="B519" s="54"/>
      <c r="C519" s="54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T519" s="56"/>
      <c r="U519" s="55"/>
      <c r="W519" s="55"/>
      <c r="X519" s="55"/>
      <c r="Z519" s="55"/>
      <c r="AA519" s="55"/>
      <c r="AC519" s="55"/>
      <c r="AD519" s="55"/>
      <c r="AF519" s="55"/>
      <c r="AG519" s="55"/>
      <c r="AH519" s="55"/>
      <c r="AI519" s="55"/>
      <c r="AJ519" s="55"/>
      <c r="AK519" s="55"/>
      <c r="AL519" s="55"/>
      <c r="AM519" s="55"/>
      <c r="AO519" s="55"/>
      <c r="AQ519" s="55"/>
      <c r="AR519" s="55"/>
      <c r="AS519" s="55"/>
      <c r="AT519" s="55"/>
      <c r="AU519" s="55"/>
      <c r="AV519" s="55"/>
      <c r="AW519" s="55"/>
      <c r="AX519" s="55"/>
      <c r="AZ519" s="55"/>
      <c r="BA519" s="55"/>
      <c r="BB519" s="55"/>
      <c r="BD519" s="55"/>
      <c r="BF519" s="55"/>
      <c r="BG519" s="55"/>
      <c r="BH519" s="55"/>
      <c r="BJ519" s="55"/>
      <c r="BK519" s="55"/>
      <c r="BL519" s="55"/>
      <c r="BN519" s="55"/>
      <c r="BO519" s="55"/>
      <c r="BP519" s="55"/>
      <c r="BR519" s="55"/>
      <c r="BT519" s="55"/>
      <c r="BU519" s="55"/>
      <c r="BV519" s="55"/>
      <c r="BX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M519" s="55"/>
      <c r="CN519" s="55"/>
      <c r="CO519" s="55"/>
      <c r="CP519" s="55"/>
    </row>
    <row r="520" spans="1:94" ht="13.5">
      <c r="A520" s="54"/>
      <c r="B520" s="54"/>
      <c r="C520" s="54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T520" s="56"/>
      <c r="U520" s="55"/>
      <c r="W520" s="55"/>
      <c r="X520" s="55"/>
      <c r="Z520" s="55"/>
      <c r="AA520" s="55"/>
      <c r="AC520" s="55"/>
      <c r="AD520" s="55"/>
      <c r="AF520" s="55"/>
      <c r="AG520" s="55"/>
      <c r="AH520" s="55"/>
      <c r="AI520" s="55"/>
      <c r="AJ520" s="55"/>
      <c r="AK520" s="55"/>
      <c r="AL520" s="55"/>
      <c r="AM520" s="55"/>
      <c r="AO520" s="55"/>
      <c r="AQ520" s="55"/>
      <c r="AR520" s="55"/>
      <c r="AS520" s="55"/>
      <c r="AT520" s="55"/>
      <c r="AU520" s="55"/>
      <c r="AV520" s="55"/>
      <c r="AW520" s="55"/>
      <c r="AX520" s="55"/>
      <c r="AZ520" s="55"/>
      <c r="BA520" s="55"/>
      <c r="BB520" s="55"/>
      <c r="BD520" s="55"/>
      <c r="BF520" s="55"/>
      <c r="BG520" s="55"/>
      <c r="BH520" s="55"/>
      <c r="BJ520" s="55"/>
      <c r="BK520" s="55"/>
      <c r="BL520" s="55"/>
      <c r="BN520" s="55"/>
      <c r="BO520" s="55"/>
      <c r="BP520" s="55"/>
      <c r="BR520" s="55"/>
      <c r="BT520" s="55"/>
      <c r="BU520" s="55"/>
      <c r="BV520" s="55"/>
      <c r="BX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M520" s="55"/>
      <c r="CN520" s="55"/>
      <c r="CO520" s="55"/>
      <c r="CP520" s="55"/>
    </row>
    <row r="521" spans="1:94" ht="13.5">
      <c r="A521" s="54"/>
      <c r="B521" s="54"/>
      <c r="C521" s="54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T521" s="56"/>
      <c r="U521" s="55"/>
      <c r="W521" s="55"/>
      <c r="X521" s="55"/>
      <c r="Z521" s="55"/>
      <c r="AA521" s="55"/>
      <c r="AC521" s="55"/>
      <c r="AD521" s="55"/>
      <c r="AF521" s="55"/>
      <c r="AG521" s="55"/>
      <c r="AH521" s="55"/>
      <c r="AI521" s="55"/>
      <c r="AJ521" s="55"/>
      <c r="AK521" s="55"/>
      <c r="AL521" s="55"/>
      <c r="AM521" s="55"/>
      <c r="AO521" s="55"/>
      <c r="AQ521" s="55"/>
      <c r="AR521" s="55"/>
      <c r="AS521" s="55"/>
      <c r="AT521" s="55"/>
      <c r="AU521" s="55"/>
      <c r="AV521" s="55"/>
      <c r="AW521" s="55"/>
      <c r="AX521" s="55"/>
      <c r="AZ521" s="55"/>
      <c r="BA521" s="55"/>
      <c r="BB521" s="55"/>
      <c r="BD521" s="55"/>
      <c r="BF521" s="55"/>
      <c r="BG521" s="55"/>
      <c r="BH521" s="55"/>
      <c r="BJ521" s="55"/>
      <c r="BK521" s="55"/>
      <c r="BL521" s="55"/>
      <c r="BN521" s="55"/>
      <c r="BO521" s="55"/>
      <c r="BP521" s="55"/>
      <c r="BR521" s="55"/>
      <c r="BT521" s="55"/>
      <c r="BU521" s="55"/>
      <c r="BV521" s="55"/>
      <c r="BX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M521" s="55"/>
      <c r="CN521" s="55"/>
      <c r="CO521" s="55"/>
      <c r="CP521" s="55"/>
    </row>
    <row r="522" spans="1:94" ht="13.5">
      <c r="A522" s="54"/>
      <c r="B522" s="54"/>
      <c r="C522" s="54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T522" s="56"/>
      <c r="U522" s="55"/>
      <c r="W522" s="55"/>
      <c r="X522" s="55"/>
      <c r="Z522" s="55"/>
      <c r="AA522" s="55"/>
      <c r="AC522" s="55"/>
      <c r="AD522" s="55"/>
      <c r="AF522" s="55"/>
      <c r="AG522" s="55"/>
      <c r="AH522" s="55"/>
      <c r="AI522" s="55"/>
      <c r="AJ522" s="55"/>
      <c r="AK522" s="55"/>
      <c r="AL522" s="55"/>
      <c r="AM522" s="55"/>
      <c r="AO522" s="55"/>
      <c r="AQ522" s="55"/>
      <c r="AR522" s="55"/>
      <c r="AS522" s="55"/>
      <c r="AT522" s="55"/>
      <c r="AU522" s="55"/>
      <c r="AV522" s="55"/>
      <c r="AW522" s="55"/>
      <c r="AX522" s="55"/>
      <c r="AZ522" s="55"/>
      <c r="BA522" s="55"/>
      <c r="BB522" s="55"/>
      <c r="BD522" s="55"/>
      <c r="BF522" s="55"/>
      <c r="BG522" s="55"/>
      <c r="BH522" s="55"/>
      <c r="BJ522" s="55"/>
      <c r="BK522" s="55"/>
      <c r="BL522" s="55"/>
      <c r="BN522" s="55"/>
      <c r="BO522" s="55"/>
      <c r="BP522" s="55"/>
      <c r="BR522" s="55"/>
      <c r="BT522" s="55"/>
      <c r="BU522" s="55"/>
      <c r="BV522" s="55"/>
      <c r="BX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M522" s="55"/>
      <c r="CN522" s="55"/>
      <c r="CO522" s="55"/>
      <c r="CP522" s="55"/>
    </row>
    <row r="523" spans="1:94" ht="13.5">
      <c r="A523" s="54"/>
      <c r="B523" s="54"/>
      <c r="C523" s="54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T523" s="56"/>
      <c r="U523" s="55"/>
      <c r="W523" s="55"/>
      <c r="X523" s="55"/>
      <c r="Z523" s="55"/>
      <c r="AA523" s="55"/>
      <c r="AC523" s="55"/>
      <c r="AD523" s="55"/>
      <c r="AF523" s="55"/>
      <c r="AG523" s="55"/>
      <c r="AH523" s="55"/>
      <c r="AI523" s="55"/>
      <c r="AJ523" s="55"/>
      <c r="AK523" s="55"/>
      <c r="AL523" s="55"/>
      <c r="AM523" s="55"/>
      <c r="AO523" s="55"/>
      <c r="AQ523" s="55"/>
      <c r="AR523" s="55"/>
      <c r="AS523" s="55"/>
      <c r="AT523" s="55"/>
      <c r="AU523" s="55"/>
      <c r="AV523" s="55"/>
      <c r="AW523" s="55"/>
      <c r="AX523" s="55"/>
      <c r="AZ523" s="55"/>
      <c r="BA523" s="55"/>
      <c r="BB523" s="55"/>
      <c r="BD523" s="55"/>
      <c r="BF523" s="55"/>
      <c r="BG523" s="55"/>
      <c r="BH523" s="55"/>
      <c r="BJ523" s="55"/>
      <c r="BK523" s="55"/>
      <c r="BL523" s="55"/>
      <c r="BN523" s="55"/>
      <c r="BO523" s="55"/>
      <c r="BP523" s="55"/>
      <c r="BR523" s="55"/>
      <c r="BT523" s="55"/>
      <c r="BU523" s="55"/>
      <c r="BV523" s="55"/>
      <c r="BX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M523" s="55"/>
      <c r="CN523" s="55"/>
      <c r="CO523" s="55"/>
      <c r="CP523" s="55"/>
    </row>
    <row r="524" spans="1:94" ht="13.5">
      <c r="A524" s="54"/>
      <c r="B524" s="54"/>
      <c r="C524" s="54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T524" s="56"/>
      <c r="U524" s="55"/>
      <c r="W524" s="55"/>
      <c r="X524" s="55"/>
      <c r="Z524" s="55"/>
      <c r="AA524" s="55"/>
      <c r="AC524" s="55"/>
      <c r="AD524" s="55"/>
      <c r="AF524" s="55"/>
      <c r="AG524" s="55"/>
      <c r="AH524" s="55"/>
      <c r="AI524" s="55"/>
      <c r="AJ524" s="55"/>
      <c r="AK524" s="55"/>
      <c r="AL524" s="55"/>
      <c r="AM524" s="55"/>
      <c r="AO524" s="55"/>
      <c r="AQ524" s="55"/>
      <c r="AR524" s="55"/>
      <c r="AS524" s="55"/>
      <c r="AT524" s="55"/>
      <c r="AU524" s="55"/>
      <c r="AV524" s="55"/>
      <c r="AW524" s="55"/>
      <c r="AX524" s="55"/>
      <c r="AZ524" s="55"/>
      <c r="BA524" s="55"/>
      <c r="BB524" s="55"/>
      <c r="BD524" s="55"/>
      <c r="BF524" s="55"/>
      <c r="BG524" s="55"/>
      <c r="BH524" s="55"/>
      <c r="BJ524" s="55"/>
      <c r="BK524" s="55"/>
      <c r="BL524" s="55"/>
      <c r="BN524" s="55"/>
      <c r="BO524" s="55"/>
      <c r="BP524" s="55"/>
      <c r="BR524" s="55"/>
      <c r="BT524" s="55"/>
      <c r="BU524" s="55"/>
      <c r="BV524" s="55"/>
      <c r="BX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M524" s="55"/>
      <c r="CN524" s="55"/>
      <c r="CO524" s="55"/>
      <c r="CP524" s="55"/>
    </row>
    <row r="525" spans="1:94" ht="13.5">
      <c r="A525" s="54"/>
      <c r="B525" s="54"/>
      <c r="C525" s="54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T525" s="56"/>
      <c r="U525" s="55"/>
      <c r="W525" s="55"/>
      <c r="X525" s="55"/>
      <c r="Z525" s="55"/>
      <c r="AA525" s="55"/>
      <c r="AC525" s="55"/>
      <c r="AD525" s="55"/>
      <c r="AF525" s="55"/>
      <c r="AG525" s="55"/>
      <c r="AH525" s="55"/>
      <c r="AI525" s="55"/>
      <c r="AJ525" s="55"/>
      <c r="AK525" s="55"/>
      <c r="AL525" s="55"/>
      <c r="AM525" s="55"/>
      <c r="AO525" s="55"/>
      <c r="AQ525" s="55"/>
      <c r="AR525" s="55"/>
      <c r="AS525" s="55"/>
      <c r="AT525" s="55"/>
      <c r="AU525" s="55"/>
      <c r="AV525" s="55"/>
      <c r="AW525" s="55"/>
      <c r="AX525" s="55"/>
      <c r="AZ525" s="55"/>
      <c r="BA525" s="55"/>
      <c r="BB525" s="55"/>
      <c r="BD525" s="55"/>
      <c r="BF525" s="55"/>
      <c r="BG525" s="55"/>
      <c r="BH525" s="55"/>
      <c r="BJ525" s="55"/>
      <c r="BK525" s="55"/>
      <c r="BL525" s="55"/>
      <c r="BN525" s="55"/>
      <c r="BO525" s="55"/>
      <c r="BP525" s="55"/>
      <c r="BR525" s="55"/>
      <c r="BT525" s="55"/>
      <c r="BU525" s="55"/>
      <c r="BV525" s="55"/>
      <c r="BX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M525" s="55"/>
      <c r="CN525" s="55"/>
      <c r="CO525" s="55"/>
      <c r="CP525" s="55"/>
    </row>
    <row r="526" spans="1:94" ht="13.5">
      <c r="A526" s="54"/>
      <c r="B526" s="54"/>
      <c r="C526" s="54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T526" s="56"/>
      <c r="U526" s="55"/>
      <c r="W526" s="55"/>
      <c r="X526" s="55"/>
      <c r="Z526" s="55"/>
      <c r="AA526" s="55"/>
      <c r="AC526" s="55"/>
      <c r="AD526" s="55"/>
      <c r="AF526" s="55"/>
      <c r="AG526" s="55"/>
      <c r="AH526" s="55"/>
      <c r="AI526" s="55"/>
      <c r="AJ526" s="55"/>
      <c r="AK526" s="55"/>
      <c r="AL526" s="55"/>
      <c r="AM526" s="55"/>
      <c r="AO526" s="55"/>
      <c r="AQ526" s="55"/>
      <c r="AR526" s="55"/>
      <c r="AS526" s="55"/>
      <c r="AT526" s="55"/>
      <c r="AU526" s="55"/>
      <c r="AV526" s="55"/>
      <c r="AW526" s="55"/>
      <c r="AX526" s="55"/>
      <c r="AZ526" s="55"/>
      <c r="BA526" s="55"/>
      <c r="BB526" s="55"/>
      <c r="BD526" s="55"/>
      <c r="BF526" s="55"/>
      <c r="BG526" s="55"/>
      <c r="BH526" s="55"/>
      <c r="BJ526" s="55"/>
      <c r="BK526" s="55"/>
      <c r="BL526" s="55"/>
      <c r="BN526" s="55"/>
      <c r="BO526" s="55"/>
      <c r="BP526" s="55"/>
      <c r="BR526" s="55"/>
      <c r="BT526" s="55"/>
      <c r="BU526" s="55"/>
      <c r="BV526" s="55"/>
      <c r="BX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M526" s="55"/>
      <c r="CN526" s="55"/>
      <c r="CO526" s="55"/>
      <c r="CP526" s="55"/>
    </row>
    <row r="527" spans="1:94" ht="13.5">
      <c r="A527" s="54"/>
      <c r="B527" s="54"/>
      <c r="C527" s="54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T527" s="56"/>
      <c r="U527" s="55"/>
      <c r="W527" s="55"/>
      <c r="X527" s="55"/>
      <c r="Z527" s="55"/>
      <c r="AA527" s="55"/>
      <c r="AC527" s="55"/>
      <c r="AD527" s="55"/>
      <c r="AF527" s="55"/>
      <c r="AG527" s="55"/>
      <c r="AH527" s="55"/>
      <c r="AI527" s="55"/>
      <c r="AJ527" s="55"/>
      <c r="AK527" s="55"/>
      <c r="AL527" s="55"/>
      <c r="AM527" s="55"/>
      <c r="AO527" s="55"/>
      <c r="AQ527" s="55"/>
      <c r="AR527" s="55"/>
      <c r="AS527" s="55"/>
      <c r="AT527" s="55"/>
      <c r="AU527" s="55"/>
      <c r="AV527" s="55"/>
      <c r="AW527" s="55"/>
      <c r="AX527" s="55"/>
      <c r="AZ527" s="55"/>
      <c r="BA527" s="55"/>
      <c r="BB527" s="55"/>
      <c r="BD527" s="55"/>
      <c r="BF527" s="55"/>
      <c r="BG527" s="55"/>
      <c r="BH527" s="55"/>
      <c r="BJ527" s="55"/>
      <c r="BK527" s="55"/>
      <c r="BL527" s="55"/>
      <c r="BN527" s="55"/>
      <c r="BO527" s="55"/>
      <c r="BP527" s="55"/>
      <c r="BR527" s="55"/>
      <c r="BT527" s="55"/>
      <c r="BU527" s="55"/>
      <c r="BV527" s="55"/>
      <c r="BX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M527" s="55"/>
      <c r="CN527" s="55"/>
      <c r="CO527" s="55"/>
      <c r="CP527" s="55"/>
    </row>
    <row r="528" spans="1:94" ht="13.5">
      <c r="A528" s="54"/>
      <c r="B528" s="54"/>
      <c r="C528" s="54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T528" s="56"/>
      <c r="U528" s="55"/>
      <c r="W528" s="55"/>
      <c r="X528" s="55"/>
      <c r="Z528" s="55"/>
      <c r="AA528" s="55"/>
      <c r="AC528" s="55"/>
      <c r="AD528" s="55"/>
      <c r="AF528" s="55"/>
      <c r="AG528" s="55"/>
      <c r="AH528" s="55"/>
      <c r="AI528" s="55"/>
      <c r="AJ528" s="55"/>
      <c r="AK528" s="55"/>
      <c r="AL528" s="55"/>
      <c r="AM528" s="55"/>
      <c r="AO528" s="55"/>
      <c r="AQ528" s="55"/>
      <c r="AR528" s="55"/>
      <c r="AS528" s="55"/>
      <c r="AT528" s="55"/>
      <c r="AU528" s="55"/>
      <c r="AV528" s="55"/>
      <c r="AW528" s="55"/>
      <c r="AX528" s="55"/>
      <c r="AZ528" s="55"/>
      <c r="BA528" s="55"/>
      <c r="BB528" s="55"/>
      <c r="BD528" s="55"/>
      <c r="BF528" s="55"/>
      <c r="BG528" s="55"/>
      <c r="BH528" s="55"/>
      <c r="BJ528" s="55"/>
      <c r="BK528" s="55"/>
      <c r="BL528" s="55"/>
      <c r="BN528" s="55"/>
      <c r="BO528" s="55"/>
      <c r="BP528" s="55"/>
      <c r="BR528" s="55"/>
      <c r="BT528" s="55"/>
      <c r="BU528" s="55"/>
      <c r="BV528" s="55"/>
      <c r="BX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M528" s="55"/>
      <c r="CN528" s="55"/>
      <c r="CO528" s="55"/>
      <c r="CP528" s="55"/>
    </row>
    <row r="529" spans="1:94" ht="13.5">
      <c r="A529" s="54"/>
      <c r="B529" s="54"/>
      <c r="C529" s="54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T529" s="56"/>
      <c r="U529" s="55"/>
      <c r="W529" s="55"/>
      <c r="X529" s="55"/>
      <c r="Z529" s="55"/>
      <c r="AA529" s="55"/>
      <c r="AC529" s="55"/>
      <c r="AD529" s="55"/>
      <c r="AF529" s="55"/>
      <c r="AG529" s="55"/>
      <c r="AH529" s="55"/>
      <c r="AI529" s="55"/>
      <c r="AJ529" s="55"/>
      <c r="AK529" s="55"/>
      <c r="AL529" s="55"/>
      <c r="AM529" s="55"/>
      <c r="AO529" s="55"/>
      <c r="AQ529" s="55"/>
      <c r="AR529" s="55"/>
      <c r="AS529" s="55"/>
      <c r="AT529" s="55"/>
      <c r="AU529" s="55"/>
      <c r="AV529" s="55"/>
      <c r="AW529" s="55"/>
      <c r="AX529" s="55"/>
      <c r="AZ529" s="55"/>
      <c r="BA529" s="55"/>
      <c r="BB529" s="55"/>
      <c r="BD529" s="55"/>
      <c r="BF529" s="55"/>
      <c r="BG529" s="55"/>
      <c r="BH529" s="55"/>
      <c r="BJ529" s="55"/>
      <c r="BK529" s="55"/>
      <c r="BL529" s="55"/>
      <c r="BN529" s="55"/>
      <c r="BO529" s="55"/>
      <c r="BP529" s="55"/>
      <c r="BR529" s="55"/>
      <c r="BT529" s="55"/>
      <c r="BU529" s="55"/>
      <c r="BV529" s="55"/>
      <c r="BX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M529" s="55"/>
      <c r="CN529" s="55"/>
      <c r="CO529" s="55"/>
      <c r="CP529" s="55"/>
    </row>
    <row r="530" spans="1:94" ht="13.5">
      <c r="A530" s="54"/>
      <c r="B530" s="54"/>
      <c r="C530" s="54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T530" s="56"/>
      <c r="U530" s="55"/>
      <c r="W530" s="55"/>
      <c r="X530" s="55"/>
      <c r="Z530" s="55"/>
      <c r="AA530" s="55"/>
      <c r="AC530" s="55"/>
      <c r="AD530" s="55"/>
      <c r="AF530" s="55"/>
      <c r="AG530" s="55"/>
      <c r="AH530" s="55"/>
      <c r="AI530" s="55"/>
      <c r="AJ530" s="55"/>
      <c r="AK530" s="55"/>
      <c r="AL530" s="55"/>
      <c r="AM530" s="55"/>
      <c r="AO530" s="55"/>
      <c r="AQ530" s="55"/>
      <c r="AR530" s="55"/>
      <c r="AS530" s="55"/>
      <c r="AT530" s="55"/>
      <c r="AU530" s="55"/>
      <c r="AV530" s="55"/>
      <c r="AW530" s="55"/>
      <c r="AX530" s="55"/>
      <c r="AZ530" s="55"/>
      <c r="BA530" s="55"/>
      <c r="BB530" s="55"/>
      <c r="BD530" s="55"/>
      <c r="BF530" s="55"/>
      <c r="BG530" s="55"/>
      <c r="BH530" s="55"/>
      <c r="BJ530" s="55"/>
      <c r="BK530" s="55"/>
      <c r="BL530" s="55"/>
      <c r="BN530" s="55"/>
      <c r="BO530" s="55"/>
      <c r="BP530" s="55"/>
      <c r="BR530" s="55"/>
      <c r="BT530" s="55"/>
      <c r="BU530" s="55"/>
      <c r="BV530" s="55"/>
      <c r="BX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M530" s="55"/>
      <c r="CN530" s="55"/>
      <c r="CO530" s="55"/>
      <c r="CP530" s="55"/>
    </row>
    <row r="531" spans="1:94" ht="13.5">
      <c r="A531" s="54"/>
      <c r="B531" s="54"/>
      <c r="C531" s="54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T531" s="56"/>
      <c r="U531" s="55"/>
      <c r="W531" s="55"/>
      <c r="X531" s="55"/>
      <c r="Z531" s="55"/>
      <c r="AA531" s="55"/>
      <c r="AC531" s="55"/>
      <c r="AD531" s="55"/>
      <c r="AF531" s="55"/>
      <c r="AG531" s="55"/>
      <c r="AH531" s="55"/>
      <c r="AI531" s="55"/>
      <c r="AJ531" s="55"/>
      <c r="AK531" s="55"/>
      <c r="AL531" s="55"/>
      <c r="AM531" s="55"/>
      <c r="AO531" s="55"/>
      <c r="AQ531" s="55"/>
      <c r="AR531" s="55"/>
      <c r="AS531" s="55"/>
      <c r="AT531" s="55"/>
      <c r="AU531" s="55"/>
      <c r="AV531" s="55"/>
      <c r="AW531" s="55"/>
      <c r="AX531" s="55"/>
      <c r="AZ531" s="55"/>
      <c r="BA531" s="55"/>
      <c r="BB531" s="55"/>
      <c r="BD531" s="55"/>
      <c r="BF531" s="55"/>
      <c r="BG531" s="55"/>
      <c r="BH531" s="55"/>
      <c r="BJ531" s="55"/>
      <c r="BK531" s="55"/>
      <c r="BL531" s="55"/>
      <c r="BN531" s="55"/>
      <c r="BO531" s="55"/>
      <c r="BP531" s="55"/>
      <c r="BR531" s="55"/>
      <c r="BT531" s="55"/>
      <c r="BU531" s="55"/>
      <c r="BV531" s="55"/>
      <c r="BX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M531" s="55"/>
      <c r="CN531" s="55"/>
      <c r="CO531" s="55"/>
      <c r="CP531" s="55"/>
    </row>
    <row r="532" spans="1:94" ht="13.5">
      <c r="A532" s="54"/>
      <c r="B532" s="54"/>
      <c r="C532" s="54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T532" s="56"/>
      <c r="U532" s="55"/>
      <c r="W532" s="55"/>
      <c r="X532" s="55"/>
      <c r="Z532" s="55"/>
      <c r="AA532" s="55"/>
      <c r="AC532" s="55"/>
      <c r="AD532" s="55"/>
      <c r="AF532" s="55"/>
      <c r="AG532" s="55"/>
      <c r="AH532" s="55"/>
      <c r="AI532" s="55"/>
      <c r="AJ532" s="55"/>
      <c r="AK532" s="55"/>
      <c r="AL532" s="55"/>
      <c r="AM532" s="55"/>
      <c r="AO532" s="55"/>
      <c r="AQ532" s="55"/>
      <c r="AR532" s="55"/>
      <c r="AS532" s="55"/>
      <c r="AT532" s="55"/>
      <c r="AU532" s="55"/>
      <c r="AV532" s="55"/>
      <c r="AW532" s="55"/>
      <c r="AX532" s="55"/>
      <c r="AZ532" s="55"/>
      <c r="BA532" s="55"/>
      <c r="BB532" s="55"/>
      <c r="BD532" s="55"/>
      <c r="BF532" s="55"/>
      <c r="BG532" s="55"/>
      <c r="BH532" s="55"/>
      <c r="BJ532" s="55"/>
      <c r="BK532" s="55"/>
      <c r="BL532" s="55"/>
      <c r="BN532" s="55"/>
      <c r="BO532" s="55"/>
      <c r="BP532" s="55"/>
      <c r="BR532" s="55"/>
      <c r="BT532" s="55"/>
      <c r="BU532" s="55"/>
      <c r="BV532" s="55"/>
      <c r="BX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M532" s="55"/>
      <c r="CN532" s="55"/>
      <c r="CO532" s="55"/>
      <c r="CP532" s="55"/>
    </row>
    <row r="533" spans="1:94" ht="13.5">
      <c r="A533" s="54"/>
      <c r="B533" s="54"/>
      <c r="C533" s="54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T533" s="56"/>
      <c r="U533" s="55"/>
      <c r="W533" s="55"/>
      <c r="X533" s="55"/>
      <c r="Z533" s="55"/>
      <c r="AA533" s="55"/>
      <c r="AC533" s="55"/>
      <c r="AD533" s="55"/>
      <c r="AF533" s="55"/>
      <c r="AG533" s="55"/>
      <c r="AH533" s="55"/>
      <c r="AI533" s="55"/>
      <c r="AJ533" s="55"/>
      <c r="AK533" s="55"/>
      <c r="AL533" s="55"/>
      <c r="AM533" s="55"/>
      <c r="AO533" s="55"/>
      <c r="AQ533" s="55"/>
      <c r="AR533" s="55"/>
      <c r="AS533" s="55"/>
      <c r="AT533" s="55"/>
      <c r="AU533" s="55"/>
      <c r="AV533" s="55"/>
      <c r="AW533" s="55"/>
      <c r="AX533" s="55"/>
      <c r="AZ533" s="55"/>
      <c r="BA533" s="55"/>
      <c r="BB533" s="55"/>
      <c r="BD533" s="55"/>
      <c r="BF533" s="55"/>
      <c r="BG533" s="55"/>
      <c r="BH533" s="55"/>
      <c r="BJ533" s="55"/>
      <c r="BK533" s="55"/>
      <c r="BL533" s="55"/>
      <c r="BN533" s="55"/>
      <c r="BO533" s="55"/>
      <c r="BP533" s="55"/>
      <c r="BR533" s="55"/>
      <c r="BT533" s="55"/>
      <c r="BU533" s="55"/>
      <c r="BV533" s="55"/>
      <c r="BX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M533" s="55"/>
      <c r="CN533" s="55"/>
      <c r="CO533" s="55"/>
      <c r="CP533" s="55"/>
    </row>
    <row r="534" spans="1:94" ht="13.5">
      <c r="A534" s="54"/>
      <c r="B534" s="54"/>
      <c r="C534" s="54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T534" s="56"/>
      <c r="U534" s="55"/>
      <c r="W534" s="55"/>
      <c r="X534" s="55"/>
      <c r="Z534" s="55"/>
      <c r="AA534" s="55"/>
      <c r="AC534" s="55"/>
      <c r="AD534" s="55"/>
      <c r="AF534" s="55"/>
      <c r="AG534" s="55"/>
      <c r="AH534" s="55"/>
      <c r="AI534" s="55"/>
      <c r="AJ534" s="55"/>
      <c r="AK534" s="55"/>
      <c r="AL534" s="55"/>
      <c r="AM534" s="55"/>
      <c r="AO534" s="55"/>
      <c r="AQ534" s="55"/>
      <c r="AR534" s="55"/>
      <c r="AS534" s="55"/>
      <c r="AT534" s="55"/>
      <c r="AU534" s="55"/>
      <c r="AV534" s="55"/>
      <c r="AW534" s="55"/>
      <c r="AX534" s="55"/>
      <c r="AZ534" s="55"/>
      <c r="BA534" s="55"/>
      <c r="BB534" s="55"/>
      <c r="BD534" s="55"/>
      <c r="BF534" s="55"/>
      <c r="BG534" s="55"/>
      <c r="BH534" s="55"/>
      <c r="BJ534" s="55"/>
      <c r="BK534" s="55"/>
      <c r="BL534" s="55"/>
      <c r="BN534" s="55"/>
      <c r="BO534" s="55"/>
      <c r="BP534" s="55"/>
      <c r="BR534" s="55"/>
      <c r="BT534" s="55"/>
      <c r="BU534" s="55"/>
      <c r="BV534" s="55"/>
      <c r="BX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M534" s="55"/>
      <c r="CN534" s="55"/>
      <c r="CO534" s="55"/>
      <c r="CP534" s="55"/>
    </row>
    <row r="535" spans="1:94" ht="13.5">
      <c r="A535" s="54"/>
      <c r="B535" s="54"/>
      <c r="C535" s="54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T535" s="56"/>
      <c r="U535" s="55"/>
      <c r="W535" s="55"/>
      <c r="X535" s="55"/>
      <c r="Z535" s="55"/>
      <c r="AA535" s="55"/>
      <c r="AC535" s="55"/>
      <c r="AD535" s="55"/>
      <c r="AF535" s="55"/>
      <c r="AG535" s="55"/>
      <c r="AH535" s="55"/>
      <c r="AI535" s="55"/>
      <c r="AJ535" s="55"/>
      <c r="AK535" s="55"/>
      <c r="AL535" s="55"/>
      <c r="AM535" s="55"/>
      <c r="AO535" s="55"/>
      <c r="AQ535" s="55"/>
      <c r="AR535" s="55"/>
      <c r="AS535" s="55"/>
      <c r="AT535" s="55"/>
      <c r="AU535" s="55"/>
      <c r="AV535" s="55"/>
      <c r="AW535" s="55"/>
      <c r="AX535" s="55"/>
      <c r="AZ535" s="55"/>
      <c r="BA535" s="55"/>
      <c r="BB535" s="55"/>
      <c r="BD535" s="55"/>
      <c r="BF535" s="55"/>
      <c r="BG535" s="55"/>
      <c r="BH535" s="55"/>
      <c r="BJ535" s="55"/>
      <c r="BK535" s="55"/>
      <c r="BL535" s="55"/>
      <c r="BN535" s="55"/>
      <c r="BO535" s="55"/>
      <c r="BP535" s="55"/>
      <c r="BR535" s="55"/>
      <c r="BT535" s="55"/>
      <c r="BU535" s="55"/>
      <c r="BV535" s="55"/>
      <c r="BX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M535" s="55"/>
      <c r="CN535" s="55"/>
      <c r="CO535" s="55"/>
      <c r="CP535" s="55"/>
    </row>
    <row r="536" spans="1:94" ht="13.5">
      <c r="A536" s="54"/>
      <c r="B536" s="54"/>
      <c r="C536" s="54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T536" s="56"/>
      <c r="U536" s="55"/>
      <c r="W536" s="55"/>
      <c r="X536" s="55"/>
      <c r="Z536" s="55"/>
      <c r="AA536" s="55"/>
      <c r="AC536" s="55"/>
      <c r="AD536" s="55"/>
      <c r="AF536" s="55"/>
      <c r="AG536" s="55"/>
      <c r="AH536" s="55"/>
      <c r="AI536" s="55"/>
      <c r="AJ536" s="55"/>
      <c r="AK536" s="55"/>
      <c r="AL536" s="55"/>
      <c r="AM536" s="55"/>
      <c r="AO536" s="55"/>
      <c r="AQ536" s="55"/>
      <c r="AR536" s="55"/>
      <c r="AS536" s="55"/>
      <c r="AT536" s="55"/>
      <c r="AU536" s="55"/>
      <c r="AV536" s="55"/>
      <c r="AW536" s="55"/>
      <c r="AX536" s="55"/>
      <c r="AZ536" s="55"/>
      <c r="BA536" s="55"/>
      <c r="BB536" s="55"/>
      <c r="BD536" s="55"/>
      <c r="BF536" s="55"/>
      <c r="BG536" s="55"/>
      <c r="BH536" s="55"/>
      <c r="BJ536" s="55"/>
      <c r="BK536" s="55"/>
      <c r="BL536" s="55"/>
      <c r="BN536" s="55"/>
      <c r="BO536" s="55"/>
      <c r="BP536" s="55"/>
      <c r="BR536" s="55"/>
      <c r="BT536" s="55"/>
      <c r="BU536" s="55"/>
      <c r="BV536" s="55"/>
      <c r="BX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M536" s="55"/>
      <c r="CN536" s="55"/>
      <c r="CO536" s="55"/>
      <c r="CP536" s="55"/>
    </row>
    <row r="537" spans="1:94" ht="13.5">
      <c r="A537" s="54"/>
      <c r="B537" s="54"/>
      <c r="C537" s="54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T537" s="56"/>
      <c r="U537" s="55"/>
      <c r="W537" s="55"/>
      <c r="X537" s="55"/>
      <c r="Z537" s="55"/>
      <c r="AA537" s="55"/>
      <c r="AC537" s="55"/>
      <c r="AD537" s="55"/>
      <c r="AF537" s="55"/>
      <c r="AG537" s="55"/>
      <c r="AH537" s="55"/>
      <c r="AI537" s="55"/>
      <c r="AJ537" s="55"/>
      <c r="AK537" s="55"/>
      <c r="AL537" s="55"/>
      <c r="AM537" s="55"/>
      <c r="AO537" s="55"/>
      <c r="AQ537" s="55"/>
      <c r="AR537" s="55"/>
      <c r="AS537" s="55"/>
      <c r="AT537" s="55"/>
      <c r="AU537" s="55"/>
      <c r="AV537" s="55"/>
      <c r="AW537" s="55"/>
      <c r="AX537" s="55"/>
      <c r="AZ537" s="55"/>
      <c r="BA537" s="55"/>
      <c r="BB537" s="55"/>
      <c r="BD537" s="55"/>
      <c r="BF537" s="55"/>
      <c r="BG537" s="55"/>
      <c r="BH537" s="55"/>
      <c r="BJ537" s="55"/>
      <c r="BK537" s="55"/>
      <c r="BL537" s="55"/>
      <c r="BN537" s="55"/>
      <c r="BO537" s="55"/>
      <c r="BP537" s="55"/>
      <c r="BR537" s="55"/>
      <c r="BT537" s="55"/>
      <c r="BU537" s="55"/>
      <c r="BV537" s="55"/>
      <c r="BX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M537" s="55"/>
      <c r="CN537" s="55"/>
      <c r="CO537" s="55"/>
      <c r="CP537" s="55"/>
    </row>
    <row r="538" spans="1:94" ht="13.5">
      <c r="A538" s="54"/>
      <c r="B538" s="54"/>
      <c r="C538" s="54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T538" s="56"/>
      <c r="U538" s="55"/>
      <c r="W538" s="55"/>
      <c r="X538" s="55"/>
      <c r="Z538" s="55"/>
      <c r="AA538" s="55"/>
      <c r="AC538" s="55"/>
      <c r="AD538" s="55"/>
      <c r="AF538" s="55"/>
      <c r="AG538" s="55"/>
      <c r="AH538" s="55"/>
      <c r="AI538" s="55"/>
      <c r="AJ538" s="55"/>
      <c r="AK538" s="55"/>
      <c r="AL538" s="55"/>
      <c r="AM538" s="55"/>
      <c r="AO538" s="55"/>
      <c r="AQ538" s="55"/>
      <c r="AR538" s="55"/>
      <c r="AS538" s="55"/>
      <c r="AT538" s="55"/>
      <c r="AU538" s="55"/>
      <c r="AV538" s="55"/>
      <c r="AW538" s="55"/>
      <c r="AX538" s="55"/>
      <c r="AZ538" s="55"/>
      <c r="BA538" s="55"/>
      <c r="BB538" s="55"/>
      <c r="BD538" s="55"/>
      <c r="BF538" s="55"/>
      <c r="BG538" s="55"/>
      <c r="BH538" s="55"/>
      <c r="BJ538" s="55"/>
      <c r="BK538" s="55"/>
      <c r="BL538" s="55"/>
      <c r="BN538" s="55"/>
      <c r="BO538" s="55"/>
      <c r="BP538" s="55"/>
      <c r="BR538" s="55"/>
      <c r="BT538" s="55"/>
      <c r="BU538" s="55"/>
      <c r="BV538" s="55"/>
      <c r="BX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M538" s="55"/>
      <c r="CN538" s="55"/>
      <c r="CO538" s="55"/>
      <c r="CP538" s="55"/>
    </row>
    <row r="539" spans="1:94" ht="13.5">
      <c r="A539" s="54"/>
      <c r="B539" s="54"/>
      <c r="C539" s="54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T539" s="56"/>
      <c r="U539" s="55"/>
      <c r="W539" s="55"/>
      <c r="X539" s="55"/>
      <c r="Z539" s="55"/>
      <c r="AA539" s="55"/>
      <c r="AC539" s="55"/>
      <c r="AD539" s="55"/>
      <c r="AF539" s="55"/>
      <c r="AG539" s="55"/>
      <c r="AH539" s="55"/>
      <c r="AI539" s="55"/>
      <c r="AJ539" s="55"/>
      <c r="AK539" s="55"/>
      <c r="AL539" s="55"/>
      <c r="AM539" s="55"/>
      <c r="AO539" s="55"/>
      <c r="AQ539" s="55"/>
      <c r="AR539" s="55"/>
      <c r="AS539" s="55"/>
      <c r="AT539" s="55"/>
      <c r="AU539" s="55"/>
      <c r="AV539" s="55"/>
      <c r="AW539" s="55"/>
      <c r="AX539" s="55"/>
      <c r="AZ539" s="55"/>
      <c r="BA539" s="55"/>
      <c r="BB539" s="55"/>
      <c r="BD539" s="55"/>
      <c r="BF539" s="55"/>
      <c r="BG539" s="55"/>
      <c r="BH539" s="55"/>
      <c r="BJ539" s="55"/>
      <c r="BK539" s="55"/>
      <c r="BL539" s="55"/>
      <c r="BN539" s="55"/>
      <c r="BO539" s="55"/>
      <c r="BP539" s="55"/>
      <c r="BR539" s="55"/>
      <c r="BT539" s="55"/>
      <c r="BU539" s="55"/>
      <c r="BV539" s="55"/>
      <c r="BX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M539" s="55"/>
      <c r="CN539" s="55"/>
      <c r="CO539" s="55"/>
      <c r="CP539" s="55"/>
    </row>
    <row r="540" spans="1:94" ht="13.5">
      <c r="A540" s="54"/>
      <c r="B540" s="54"/>
      <c r="C540" s="54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T540" s="56"/>
      <c r="U540" s="55"/>
      <c r="W540" s="55"/>
      <c r="X540" s="55"/>
      <c r="Z540" s="55"/>
      <c r="AA540" s="55"/>
      <c r="AC540" s="55"/>
      <c r="AD540" s="55"/>
      <c r="AF540" s="55"/>
      <c r="AG540" s="55"/>
      <c r="AH540" s="55"/>
      <c r="AI540" s="55"/>
      <c r="AJ540" s="55"/>
      <c r="AK540" s="55"/>
      <c r="AL540" s="55"/>
      <c r="AM540" s="55"/>
      <c r="AO540" s="55"/>
      <c r="AQ540" s="55"/>
      <c r="AR540" s="55"/>
      <c r="AS540" s="55"/>
      <c r="AT540" s="55"/>
      <c r="AU540" s="55"/>
      <c r="AV540" s="55"/>
      <c r="AW540" s="55"/>
      <c r="AX540" s="55"/>
      <c r="AZ540" s="55"/>
      <c r="BA540" s="55"/>
      <c r="BB540" s="55"/>
      <c r="BD540" s="55"/>
      <c r="BF540" s="55"/>
      <c r="BG540" s="55"/>
      <c r="BH540" s="55"/>
      <c r="BJ540" s="55"/>
      <c r="BK540" s="55"/>
      <c r="BL540" s="55"/>
      <c r="BN540" s="55"/>
      <c r="BO540" s="55"/>
      <c r="BP540" s="55"/>
      <c r="BR540" s="55"/>
      <c r="BT540" s="55"/>
      <c r="BU540" s="55"/>
      <c r="BV540" s="55"/>
      <c r="BX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M540" s="55"/>
      <c r="CN540" s="55"/>
      <c r="CO540" s="55"/>
      <c r="CP540" s="55"/>
    </row>
    <row r="541" spans="1:94" ht="13.5">
      <c r="A541" s="54"/>
      <c r="B541" s="54"/>
      <c r="C541" s="54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T541" s="56"/>
      <c r="U541" s="55"/>
      <c r="W541" s="55"/>
      <c r="X541" s="55"/>
      <c r="Z541" s="55"/>
      <c r="AA541" s="55"/>
      <c r="AC541" s="55"/>
      <c r="AD541" s="55"/>
      <c r="AF541" s="55"/>
      <c r="AG541" s="55"/>
      <c r="AH541" s="55"/>
      <c r="AI541" s="55"/>
      <c r="AJ541" s="55"/>
      <c r="AK541" s="55"/>
      <c r="AL541" s="55"/>
      <c r="AM541" s="55"/>
      <c r="AO541" s="55"/>
      <c r="AQ541" s="55"/>
      <c r="AR541" s="55"/>
      <c r="AS541" s="55"/>
      <c r="AT541" s="55"/>
      <c r="AU541" s="55"/>
      <c r="AV541" s="55"/>
      <c r="AW541" s="55"/>
      <c r="AX541" s="55"/>
      <c r="AZ541" s="55"/>
      <c r="BA541" s="55"/>
      <c r="BB541" s="55"/>
      <c r="BD541" s="55"/>
      <c r="BF541" s="55"/>
      <c r="BG541" s="55"/>
      <c r="BH541" s="55"/>
      <c r="BJ541" s="55"/>
      <c r="BK541" s="55"/>
      <c r="BL541" s="55"/>
      <c r="BN541" s="55"/>
      <c r="BO541" s="55"/>
      <c r="BP541" s="55"/>
      <c r="BR541" s="55"/>
      <c r="BT541" s="55"/>
      <c r="BU541" s="55"/>
      <c r="BV541" s="55"/>
      <c r="BX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M541" s="55"/>
      <c r="CN541" s="55"/>
      <c r="CO541" s="55"/>
      <c r="CP541" s="55"/>
    </row>
    <row r="542" spans="1:94" ht="13.5">
      <c r="A542" s="54"/>
      <c r="B542" s="54"/>
      <c r="C542" s="54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T542" s="56"/>
      <c r="U542" s="55"/>
      <c r="W542" s="55"/>
      <c r="X542" s="55"/>
      <c r="Z542" s="55"/>
      <c r="AA542" s="55"/>
      <c r="AC542" s="55"/>
      <c r="AD542" s="55"/>
      <c r="AF542" s="55"/>
      <c r="AG542" s="55"/>
      <c r="AH542" s="55"/>
      <c r="AI542" s="55"/>
      <c r="AJ542" s="55"/>
      <c r="AK542" s="55"/>
      <c r="AL542" s="55"/>
      <c r="AM542" s="55"/>
      <c r="AO542" s="55"/>
      <c r="AQ542" s="55"/>
      <c r="AR542" s="55"/>
      <c r="AS542" s="55"/>
      <c r="AT542" s="55"/>
      <c r="AU542" s="55"/>
      <c r="AV542" s="55"/>
      <c r="AW542" s="55"/>
      <c r="AX542" s="55"/>
      <c r="AZ542" s="55"/>
      <c r="BA542" s="55"/>
      <c r="BB542" s="55"/>
      <c r="BD542" s="55"/>
      <c r="BF542" s="55"/>
      <c r="BG542" s="55"/>
      <c r="BH542" s="55"/>
      <c r="BJ542" s="55"/>
      <c r="BK542" s="55"/>
      <c r="BL542" s="55"/>
      <c r="BN542" s="55"/>
      <c r="BO542" s="55"/>
      <c r="BP542" s="55"/>
      <c r="BR542" s="55"/>
      <c r="BT542" s="55"/>
      <c r="BU542" s="55"/>
      <c r="BV542" s="55"/>
      <c r="BX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M542" s="55"/>
      <c r="CN542" s="55"/>
      <c r="CO542" s="55"/>
      <c r="CP542" s="55"/>
    </row>
    <row r="543" spans="1:94" ht="13.5">
      <c r="A543" s="54"/>
      <c r="B543" s="54"/>
      <c r="C543" s="54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T543" s="56"/>
      <c r="U543" s="55"/>
      <c r="W543" s="55"/>
      <c r="X543" s="55"/>
      <c r="Z543" s="55"/>
      <c r="AA543" s="55"/>
      <c r="AC543" s="55"/>
      <c r="AD543" s="55"/>
      <c r="AF543" s="55"/>
      <c r="AG543" s="55"/>
      <c r="AH543" s="55"/>
      <c r="AI543" s="55"/>
      <c r="AJ543" s="55"/>
      <c r="AK543" s="55"/>
      <c r="AL543" s="55"/>
      <c r="AM543" s="55"/>
      <c r="AO543" s="55"/>
      <c r="AQ543" s="55"/>
      <c r="AR543" s="55"/>
      <c r="AS543" s="55"/>
      <c r="AT543" s="55"/>
      <c r="AU543" s="55"/>
      <c r="AV543" s="55"/>
      <c r="AW543" s="55"/>
      <c r="AX543" s="55"/>
      <c r="AZ543" s="55"/>
      <c r="BA543" s="55"/>
      <c r="BB543" s="55"/>
      <c r="BD543" s="55"/>
      <c r="BF543" s="55"/>
      <c r="BG543" s="55"/>
      <c r="BH543" s="55"/>
      <c r="BJ543" s="55"/>
      <c r="BK543" s="55"/>
      <c r="BL543" s="55"/>
      <c r="BN543" s="55"/>
      <c r="BO543" s="55"/>
      <c r="BP543" s="55"/>
      <c r="BR543" s="55"/>
      <c r="BT543" s="55"/>
      <c r="BU543" s="55"/>
      <c r="BV543" s="55"/>
      <c r="BX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M543" s="55"/>
      <c r="CN543" s="55"/>
      <c r="CO543" s="55"/>
      <c r="CP543" s="55"/>
    </row>
    <row r="544" spans="1:94" ht="13.5">
      <c r="A544" s="54"/>
      <c r="B544" s="54"/>
      <c r="C544" s="54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T544" s="56"/>
      <c r="U544" s="55"/>
      <c r="W544" s="55"/>
      <c r="X544" s="55"/>
      <c r="Z544" s="55"/>
      <c r="AA544" s="55"/>
      <c r="AC544" s="55"/>
      <c r="AD544" s="55"/>
      <c r="AF544" s="55"/>
      <c r="AG544" s="55"/>
      <c r="AH544" s="55"/>
      <c r="AI544" s="55"/>
      <c r="AJ544" s="55"/>
      <c r="AK544" s="55"/>
      <c r="AL544" s="55"/>
      <c r="AM544" s="55"/>
      <c r="AO544" s="55"/>
      <c r="AQ544" s="55"/>
      <c r="AR544" s="55"/>
      <c r="AS544" s="55"/>
      <c r="AT544" s="55"/>
      <c r="AU544" s="55"/>
      <c r="AV544" s="55"/>
      <c r="AW544" s="55"/>
      <c r="AX544" s="55"/>
      <c r="AZ544" s="55"/>
      <c r="BA544" s="55"/>
      <c r="BB544" s="55"/>
      <c r="BD544" s="55"/>
      <c r="BF544" s="55"/>
      <c r="BG544" s="55"/>
      <c r="BH544" s="55"/>
      <c r="BJ544" s="55"/>
      <c r="BK544" s="55"/>
      <c r="BL544" s="55"/>
      <c r="BN544" s="55"/>
      <c r="BO544" s="55"/>
      <c r="BP544" s="55"/>
      <c r="BR544" s="55"/>
      <c r="BT544" s="55"/>
      <c r="BU544" s="55"/>
      <c r="BV544" s="55"/>
      <c r="BX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M544" s="55"/>
      <c r="CN544" s="55"/>
      <c r="CO544" s="55"/>
      <c r="CP544" s="55"/>
    </row>
    <row r="545" spans="1:94" ht="13.5">
      <c r="A545" s="54"/>
      <c r="B545" s="54"/>
      <c r="C545" s="54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T545" s="56"/>
      <c r="U545" s="55"/>
      <c r="W545" s="55"/>
      <c r="X545" s="55"/>
      <c r="Z545" s="55"/>
      <c r="AA545" s="55"/>
      <c r="AC545" s="55"/>
      <c r="AD545" s="55"/>
      <c r="AF545" s="55"/>
      <c r="AG545" s="55"/>
      <c r="AH545" s="55"/>
      <c r="AI545" s="55"/>
      <c r="AJ545" s="55"/>
      <c r="AK545" s="55"/>
      <c r="AL545" s="55"/>
      <c r="AM545" s="55"/>
      <c r="AO545" s="55"/>
      <c r="AQ545" s="55"/>
      <c r="AR545" s="55"/>
      <c r="AS545" s="55"/>
      <c r="AT545" s="55"/>
      <c r="AU545" s="55"/>
      <c r="AV545" s="55"/>
      <c r="AW545" s="55"/>
      <c r="AX545" s="55"/>
      <c r="AZ545" s="55"/>
      <c r="BA545" s="55"/>
      <c r="BB545" s="55"/>
      <c r="BD545" s="55"/>
      <c r="BF545" s="55"/>
      <c r="BG545" s="55"/>
      <c r="BH545" s="55"/>
      <c r="BJ545" s="55"/>
      <c r="BK545" s="55"/>
      <c r="BL545" s="55"/>
      <c r="BN545" s="55"/>
      <c r="BO545" s="55"/>
      <c r="BP545" s="55"/>
      <c r="BR545" s="55"/>
      <c r="BT545" s="55"/>
      <c r="BU545" s="55"/>
      <c r="BV545" s="55"/>
      <c r="BX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M545" s="55"/>
      <c r="CN545" s="55"/>
      <c r="CO545" s="55"/>
      <c r="CP545" s="55"/>
    </row>
    <row r="546" spans="1:94" ht="13.5">
      <c r="A546" s="54"/>
      <c r="B546" s="54"/>
      <c r="C546" s="54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T546" s="56"/>
      <c r="U546" s="55"/>
      <c r="W546" s="55"/>
      <c r="X546" s="55"/>
      <c r="Z546" s="55"/>
      <c r="AA546" s="55"/>
      <c r="AC546" s="55"/>
      <c r="AD546" s="55"/>
      <c r="AF546" s="55"/>
      <c r="AG546" s="55"/>
      <c r="AH546" s="55"/>
      <c r="AI546" s="55"/>
      <c r="AJ546" s="55"/>
      <c r="AK546" s="55"/>
      <c r="AL546" s="55"/>
      <c r="AM546" s="55"/>
      <c r="AO546" s="55"/>
      <c r="AQ546" s="55"/>
      <c r="AR546" s="55"/>
      <c r="AS546" s="55"/>
      <c r="AT546" s="55"/>
      <c r="AU546" s="55"/>
      <c r="AV546" s="55"/>
      <c r="AW546" s="55"/>
      <c r="AX546" s="55"/>
      <c r="AZ546" s="55"/>
      <c r="BA546" s="55"/>
      <c r="BB546" s="55"/>
      <c r="BD546" s="55"/>
      <c r="BF546" s="55"/>
      <c r="BG546" s="55"/>
      <c r="BH546" s="55"/>
      <c r="BJ546" s="55"/>
      <c r="BK546" s="55"/>
      <c r="BL546" s="55"/>
      <c r="BN546" s="55"/>
      <c r="BO546" s="55"/>
      <c r="BP546" s="55"/>
      <c r="BR546" s="55"/>
      <c r="BT546" s="55"/>
      <c r="BU546" s="55"/>
      <c r="BV546" s="55"/>
      <c r="BX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M546" s="55"/>
      <c r="CN546" s="55"/>
      <c r="CO546" s="55"/>
      <c r="CP546" s="55"/>
    </row>
    <row r="547" spans="1:94" ht="13.5">
      <c r="A547" s="54"/>
      <c r="B547" s="54"/>
      <c r="C547" s="54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T547" s="56"/>
      <c r="U547" s="55"/>
      <c r="W547" s="55"/>
      <c r="X547" s="55"/>
      <c r="Z547" s="55"/>
      <c r="AA547" s="55"/>
      <c r="AC547" s="55"/>
      <c r="AD547" s="55"/>
      <c r="AF547" s="55"/>
      <c r="AG547" s="55"/>
      <c r="AH547" s="55"/>
      <c r="AI547" s="55"/>
      <c r="AJ547" s="55"/>
      <c r="AK547" s="55"/>
      <c r="AL547" s="55"/>
      <c r="AM547" s="55"/>
      <c r="AO547" s="55"/>
      <c r="AQ547" s="55"/>
      <c r="AR547" s="55"/>
      <c r="AS547" s="55"/>
      <c r="AT547" s="55"/>
      <c r="AU547" s="55"/>
      <c r="AV547" s="55"/>
      <c r="AW547" s="55"/>
      <c r="AX547" s="55"/>
      <c r="AZ547" s="55"/>
      <c r="BA547" s="55"/>
      <c r="BB547" s="55"/>
      <c r="BD547" s="55"/>
      <c r="BF547" s="55"/>
      <c r="BG547" s="55"/>
      <c r="BH547" s="55"/>
      <c r="BJ547" s="55"/>
      <c r="BK547" s="55"/>
      <c r="BL547" s="55"/>
      <c r="BN547" s="55"/>
      <c r="BO547" s="55"/>
      <c r="BP547" s="55"/>
      <c r="BR547" s="55"/>
      <c r="BT547" s="55"/>
      <c r="BU547" s="55"/>
      <c r="BV547" s="55"/>
      <c r="BX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M547" s="55"/>
      <c r="CN547" s="55"/>
      <c r="CO547" s="55"/>
      <c r="CP547" s="55"/>
    </row>
    <row r="548" spans="1:94" ht="13.5">
      <c r="A548" s="54"/>
      <c r="B548" s="54"/>
      <c r="C548" s="54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T548" s="56"/>
      <c r="U548" s="55"/>
      <c r="W548" s="55"/>
      <c r="X548" s="55"/>
      <c r="Z548" s="55"/>
      <c r="AA548" s="55"/>
      <c r="AC548" s="55"/>
      <c r="AD548" s="55"/>
      <c r="AF548" s="55"/>
      <c r="AG548" s="55"/>
      <c r="AH548" s="55"/>
      <c r="AI548" s="55"/>
      <c r="AJ548" s="55"/>
      <c r="AK548" s="55"/>
      <c r="AL548" s="55"/>
      <c r="AM548" s="55"/>
      <c r="AO548" s="55"/>
      <c r="AQ548" s="55"/>
      <c r="AR548" s="55"/>
      <c r="AS548" s="55"/>
      <c r="AT548" s="55"/>
      <c r="AU548" s="55"/>
      <c r="AV548" s="55"/>
      <c r="AW548" s="55"/>
      <c r="AX548" s="55"/>
      <c r="AZ548" s="55"/>
      <c r="BA548" s="55"/>
      <c r="BB548" s="55"/>
      <c r="BD548" s="55"/>
      <c r="BF548" s="55"/>
      <c r="BG548" s="55"/>
      <c r="BH548" s="55"/>
      <c r="BJ548" s="55"/>
      <c r="BK548" s="55"/>
      <c r="BL548" s="55"/>
      <c r="BN548" s="55"/>
      <c r="BO548" s="55"/>
      <c r="BP548" s="55"/>
      <c r="BR548" s="55"/>
      <c r="BT548" s="55"/>
      <c r="BU548" s="55"/>
      <c r="BV548" s="55"/>
      <c r="BX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M548" s="55"/>
      <c r="CN548" s="55"/>
      <c r="CO548" s="55"/>
      <c r="CP548" s="55"/>
    </row>
    <row r="549" spans="1:94" ht="13.5">
      <c r="A549" s="54"/>
      <c r="B549" s="54"/>
      <c r="C549" s="54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T549" s="56"/>
      <c r="U549" s="55"/>
      <c r="W549" s="55"/>
      <c r="X549" s="55"/>
      <c r="Z549" s="55"/>
      <c r="AA549" s="55"/>
      <c r="AC549" s="55"/>
      <c r="AD549" s="55"/>
      <c r="AF549" s="55"/>
      <c r="AG549" s="55"/>
      <c r="AH549" s="55"/>
      <c r="AI549" s="55"/>
      <c r="AJ549" s="55"/>
      <c r="AK549" s="55"/>
      <c r="AL549" s="55"/>
      <c r="AM549" s="55"/>
      <c r="AO549" s="55"/>
      <c r="AQ549" s="55"/>
      <c r="AR549" s="55"/>
      <c r="AS549" s="55"/>
      <c r="AT549" s="55"/>
      <c r="AU549" s="55"/>
      <c r="AV549" s="55"/>
      <c r="AW549" s="55"/>
      <c r="AX549" s="55"/>
      <c r="AZ549" s="55"/>
      <c r="BA549" s="55"/>
      <c r="BB549" s="55"/>
      <c r="BD549" s="55"/>
      <c r="BF549" s="55"/>
      <c r="BG549" s="55"/>
      <c r="BH549" s="55"/>
      <c r="BJ549" s="55"/>
      <c r="BK549" s="55"/>
      <c r="BL549" s="55"/>
      <c r="BN549" s="55"/>
      <c r="BO549" s="55"/>
      <c r="BP549" s="55"/>
      <c r="BR549" s="55"/>
      <c r="BT549" s="55"/>
      <c r="BU549" s="55"/>
      <c r="BV549" s="55"/>
      <c r="BX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M549" s="55"/>
      <c r="CN549" s="55"/>
      <c r="CO549" s="55"/>
      <c r="CP549" s="55"/>
    </row>
    <row r="550" spans="1:94" ht="13.5">
      <c r="A550" s="54"/>
      <c r="B550" s="54"/>
      <c r="C550" s="54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T550" s="56"/>
      <c r="U550" s="55"/>
      <c r="W550" s="55"/>
      <c r="X550" s="55"/>
      <c r="Z550" s="55"/>
      <c r="AA550" s="55"/>
      <c r="AC550" s="55"/>
      <c r="AD550" s="55"/>
      <c r="AF550" s="55"/>
      <c r="AG550" s="55"/>
      <c r="AH550" s="55"/>
      <c r="AI550" s="55"/>
      <c r="AJ550" s="55"/>
      <c r="AK550" s="55"/>
      <c r="AL550" s="55"/>
      <c r="AM550" s="55"/>
      <c r="AO550" s="55"/>
      <c r="AQ550" s="55"/>
      <c r="AR550" s="55"/>
      <c r="AS550" s="55"/>
      <c r="AT550" s="55"/>
      <c r="AU550" s="55"/>
      <c r="AV550" s="55"/>
      <c r="AW550" s="55"/>
      <c r="AX550" s="55"/>
      <c r="AZ550" s="55"/>
      <c r="BA550" s="55"/>
      <c r="BB550" s="55"/>
      <c r="BD550" s="55"/>
      <c r="BF550" s="55"/>
      <c r="BG550" s="55"/>
      <c r="BH550" s="55"/>
      <c r="BJ550" s="55"/>
      <c r="BK550" s="55"/>
      <c r="BL550" s="55"/>
      <c r="BN550" s="55"/>
      <c r="BO550" s="55"/>
      <c r="BP550" s="55"/>
      <c r="BR550" s="55"/>
      <c r="BT550" s="55"/>
      <c r="BU550" s="55"/>
      <c r="BV550" s="55"/>
      <c r="BX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M550" s="55"/>
      <c r="CN550" s="55"/>
      <c r="CO550" s="55"/>
      <c r="CP550" s="55"/>
    </row>
    <row r="551" spans="1:94" ht="13.5">
      <c r="A551" s="54"/>
      <c r="B551" s="54"/>
      <c r="C551" s="54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T551" s="56"/>
      <c r="U551" s="55"/>
      <c r="W551" s="55"/>
      <c r="X551" s="55"/>
      <c r="Z551" s="55"/>
      <c r="AA551" s="55"/>
      <c r="AC551" s="55"/>
      <c r="AD551" s="55"/>
      <c r="AF551" s="55"/>
      <c r="AG551" s="55"/>
      <c r="AH551" s="55"/>
      <c r="AI551" s="55"/>
      <c r="AJ551" s="55"/>
      <c r="AK551" s="55"/>
      <c r="AL551" s="55"/>
      <c r="AM551" s="55"/>
      <c r="AO551" s="55"/>
      <c r="AQ551" s="55"/>
      <c r="AR551" s="55"/>
      <c r="AS551" s="55"/>
      <c r="AT551" s="55"/>
      <c r="AU551" s="55"/>
      <c r="AV551" s="55"/>
      <c r="AW551" s="55"/>
      <c r="AX551" s="55"/>
      <c r="AZ551" s="55"/>
      <c r="BA551" s="55"/>
      <c r="BB551" s="55"/>
      <c r="BD551" s="55"/>
      <c r="BF551" s="55"/>
      <c r="BG551" s="55"/>
      <c r="BH551" s="55"/>
      <c r="BJ551" s="55"/>
      <c r="BK551" s="55"/>
      <c r="BL551" s="55"/>
      <c r="BN551" s="55"/>
      <c r="BO551" s="55"/>
      <c r="BP551" s="55"/>
      <c r="BR551" s="55"/>
      <c r="BT551" s="55"/>
      <c r="BU551" s="55"/>
      <c r="BV551" s="55"/>
      <c r="BX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M551" s="55"/>
      <c r="CN551" s="55"/>
      <c r="CO551" s="55"/>
      <c r="CP551" s="55"/>
    </row>
    <row r="552" spans="1:94" ht="13.5">
      <c r="A552" s="54"/>
      <c r="B552" s="54"/>
      <c r="C552" s="54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T552" s="56"/>
      <c r="U552" s="55"/>
      <c r="W552" s="55"/>
      <c r="X552" s="55"/>
      <c r="Z552" s="55"/>
      <c r="AA552" s="55"/>
      <c r="AC552" s="55"/>
      <c r="AD552" s="55"/>
      <c r="AF552" s="55"/>
      <c r="AG552" s="55"/>
      <c r="AH552" s="55"/>
      <c r="AI552" s="55"/>
      <c r="AJ552" s="55"/>
      <c r="AK552" s="55"/>
      <c r="AL552" s="55"/>
      <c r="AM552" s="55"/>
      <c r="AO552" s="55"/>
      <c r="AQ552" s="55"/>
      <c r="AR552" s="55"/>
      <c r="AS552" s="55"/>
      <c r="AT552" s="55"/>
      <c r="AU552" s="55"/>
      <c r="AV552" s="55"/>
      <c r="AW552" s="55"/>
      <c r="AX552" s="55"/>
      <c r="AZ552" s="55"/>
      <c r="BA552" s="55"/>
      <c r="BB552" s="55"/>
      <c r="BD552" s="55"/>
      <c r="BF552" s="55"/>
      <c r="BG552" s="55"/>
      <c r="BH552" s="55"/>
      <c r="BJ552" s="55"/>
      <c r="BK552" s="55"/>
      <c r="BL552" s="55"/>
      <c r="BN552" s="55"/>
      <c r="BO552" s="55"/>
      <c r="BP552" s="55"/>
      <c r="BR552" s="55"/>
      <c r="BT552" s="55"/>
      <c r="BU552" s="55"/>
      <c r="BV552" s="55"/>
      <c r="BX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M552" s="55"/>
      <c r="CN552" s="55"/>
      <c r="CO552" s="55"/>
      <c r="CP552" s="55"/>
    </row>
    <row r="553" spans="1:94" ht="13.5">
      <c r="A553" s="54"/>
      <c r="B553" s="54"/>
      <c r="C553" s="54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T553" s="56"/>
      <c r="U553" s="55"/>
      <c r="W553" s="55"/>
      <c r="X553" s="55"/>
      <c r="Z553" s="55"/>
      <c r="AA553" s="55"/>
      <c r="AC553" s="55"/>
      <c r="AD553" s="55"/>
      <c r="AF553" s="55"/>
      <c r="AG553" s="55"/>
      <c r="AH553" s="55"/>
      <c r="AI553" s="55"/>
      <c r="AJ553" s="55"/>
      <c r="AK553" s="55"/>
      <c r="AL553" s="55"/>
      <c r="AM553" s="55"/>
      <c r="AO553" s="55"/>
      <c r="AQ553" s="55"/>
      <c r="AR553" s="55"/>
      <c r="AS553" s="55"/>
      <c r="AT553" s="55"/>
      <c r="AU553" s="55"/>
      <c r="AV553" s="55"/>
      <c r="AW553" s="55"/>
      <c r="AX553" s="55"/>
      <c r="AZ553" s="55"/>
      <c r="BA553" s="55"/>
      <c r="BB553" s="55"/>
      <c r="BD553" s="55"/>
      <c r="BF553" s="55"/>
      <c r="BG553" s="55"/>
      <c r="BH553" s="55"/>
      <c r="BJ553" s="55"/>
      <c r="BK553" s="55"/>
      <c r="BL553" s="55"/>
      <c r="BN553" s="55"/>
      <c r="BO553" s="55"/>
      <c r="BP553" s="55"/>
      <c r="BR553" s="55"/>
      <c r="BT553" s="55"/>
      <c r="BU553" s="55"/>
      <c r="BV553" s="55"/>
      <c r="BX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M553" s="55"/>
      <c r="CN553" s="55"/>
      <c r="CO553" s="55"/>
      <c r="CP553" s="55"/>
    </row>
    <row r="554" spans="1:94" ht="13.5">
      <c r="A554" s="54"/>
      <c r="B554" s="54"/>
      <c r="C554" s="54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T554" s="56"/>
      <c r="U554" s="55"/>
      <c r="W554" s="55"/>
      <c r="X554" s="55"/>
      <c r="Z554" s="55"/>
      <c r="AA554" s="55"/>
      <c r="AC554" s="55"/>
      <c r="AD554" s="55"/>
      <c r="AF554" s="55"/>
      <c r="AG554" s="55"/>
      <c r="AH554" s="55"/>
      <c r="AI554" s="55"/>
      <c r="AJ554" s="55"/>
      <c r="AK554" s="55"/>
      <c r="AL554" s="55"/>
      <c r="AM554" s="55"/>
      <c r="AO554" s="55"/>
      <c r="AQ554" s="55"/>
      <c r="AR554" s="55"/>
      <c r="AS554" s="55"/>
      <c r="AT554" s="55"/>
      <c r="AU554" s="55"/>
      <c r="AV554" s="55"/>
      <c r="AW554" s="55"/>
      <c r="AX554" s="55"/>
      <c r="AZ554" s="55"/>
      <c r="BA554" s="55"/>
      <c r="BB554" s="55"/>
      <c r="BD554" s="55"/>
      <c r="BF554" s="55"/>
      <c r="BG554" s="55"/>
      <c r="BH554" s="55"/>
      <c r="BJ554" s="55"/>
      <c r="BK554" s="55"/>
      <c r="BL554" s="55"/>
      <c r="BN554" s="55"/>
      <c r="BO554" s="55"/>
      <c r="BP554" s="55"/>
      <c r="BR554" s="55"/>
      <c r="BT554" s="55"/>
      <c r="BU554" s="55"/>
      <c r="BV554" s="55"/>
      <c r="BX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M554" s="55"/>
      <c r="CN554" s="55"/>
      <c r="CO554" s="55"/>
      <c r="CP554" s="55"/>
    </row>
    <row r="555" spans="1:94" ht="13.5">
      <c r="A555" s="54"/>
      <c r="B555" s="54"/>
      <c r="C555" s="54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T555" s="56"/>
      <c r="U555" s="55"/>
      <c r="W555" s="55"/>
      <c r="X555" s="55"/>
      <c r="Z555" s="55"/>
      <c r="AA555" s="55"/>
      <c r="AC555" s="55"/>
      <c r="AD555" s="55"/>
      <c r="AF555" s="55"/>
      <c r="AG555" s="55"/>
      <c r="AH555" s="55"/>
      <c r="AI555" s="55"/>
      <c r="AJ555" s="55"/>
      <c r="AK555" s="55"/>
      <c r="AL555" s="55"/>
      <c r="AM555" s="55"/>
      <c r="AO555" s="55"/>
      <c r="AQ555" s="55"/>
      <c r="AR555" s="55"/>
      <c r="AS555" s="55"/>
      <c r="AT555" s="55"/>
      <c r="AU555" s="55"/>
      <c r="AV555" s="55"/>
      <c r="AW555" s="55"/>
      <c r="AX555" s="55"/>
      <c r="AZ555" s="55"/>
      <c r="BA555" s="55"/>
      <c r="BB555" s="55"/>
      <c r="BD555" s="55"/>
      <c r="BF555" s="55"/>
      <c r="BG555" s="55"/>
      <c r="BH555" s="55"/>
      <c r="BJ555" s="55"/>
      <c r="BK555" s="55"/>
      <c r="BL555" s="55"/>
      <c r="BN555" s="55"/>
      <c r="BO555" s="55"/>
      <c r="BP555" s="55"/>
      <c r="BR555" s="55"/>
      <c r="BT555" s="55"/>
      <c r="BU555" s="55"/>
      <c r="BV555" s="55"/>
      <c r="BX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M555" s="55"/>
      <c r="CN555" s="55"/>
      <c r="CO555" s="55"/>
      <c r="CP555" s="55"/>
    </row>
    <row r="556" spans="1:94" ht="13.5">
      <c r="A556" s="54"/>
      <c r="B556" s="54"/>
      <c r="C556" s="54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T556" s="56"/>
      <c r="U556" s="55"/>
      <c r="W556" s="55"/>
      <c r="X556" s="55"/>
      <c r="Z556" s="55"/>
      <c r="AA556" s="55"/>
      <c r="AC556" s="55"/>
      <c r="AD556" s="55"/>
      <c r="AF556" s="55"/>
      <c r="AG556" s="55"/>
      <c r="AH556" s="55"/>
      <c r="AI556" s="55"/>
      <c r="AJ556" s="55"/>
      <c r="AK556" s="55"/>
      <c r="AL556" s="55"/>
      <c r="AM556" s="55"/>
      <c r="AO556" s="55"/>
      <c r="AQ556" s="55"/>
      <c r="AR556" s="55"/>
      <c r="AS556" s="55"/>
      <c r="AT556" s="55"/>
      <c r="AU556" s="55"/>
      <c r="AV556" s="55"/>
      <c r="AW556" s="55"/>
      <c r="AX556" s="55"/>
      <c r="AZ556" s="55"/>
      <c r="BA556" s="55"/>
      <c r="BB556" s="55"/>
      <c r="BD556" s="55"/>
      <c r="BF556" s="55"/>
      <c r="BG556" s="55"/>
      <c r="BH556" s="55"/>
      <c r="BJ556" s="55"/>
      <c r="BK556" s="55"/>
      <c r="BL556" s="55"/>
      <c r="BN556" s="55"/>
      <c r="BO556" s="55"/>
      <c r="BP556" s="55"/>
      <c r="BR556" s="55"/>
      <c r="BT556" s="55"/>
      <c r="BU556" s="55"/>
      <c r="BV556" s="55"/>
      <c r="BX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M556" s="55"/>
      <c r="CN556" s="55"/>
      <c r="CO556" s="55"/>
      <c r="CP556" s="55"/>
    </row>
    <row r="557" spans="1:94" ht="13.5">
      <c r="A557" s="54"/>
      <c r="B557" s="54"/>
      <c r="C557" s="54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T557" s="56"/>
      <c r="U557" s="55"/>
      <c r="W557" s="55"/>
      <c r="X557" s="55"/>
      <c r="Z557" s="55"/>
      <c r="AA557" s="55"/>
      <c r="AC557" s="55"/>
      <c r="AD557" s="55"/>
      <c r="AF557" s="55"/>
      <c r="AG557" s="55"/>
      <c r="AH557" s="55"/>
      <c r="AI557" s="55"/>
      <c r="AJ557" s="55"/>
      <c r="AK557" s="55"/>
      <c r="AL557" s="55"/>
      <c r="AM557" s="55"/>
      <c r="AO557" s="55"/>
      <c r="AQ557" s="55"/>
      <c r="AR557" s="55"/>
      <c r="AS557" s="55"/>
      <c r="AT557" s="55"/>
      <c r="AU557" s="55"/>
      <c r="AV557" s="55"/>
      <c r="AW557" s="55"/>
      <c r="AX557" s="55"/>
      <c r="AZ557" s="55"/>
      <c r="BA557" s="55"/>
      <c r="BB557" s="55"/>
      <c r="BD557" s="55"/>
      <c r="BF557" s="55"/>
      <c r="BG557" s="55"/>
      <c r="BH557" s="55"/>
      <c r="BJ557" s="55"/>
      <c r="BK557" s="55"/>
      <c r="BL557" s="55"/>
      <c r="BN557" s="55"/>
      <c r="BO557" s="55"/>
      <c r="BP557" s="55"/>
      <c r="BR557" s="55"/>
      <c r="BT557" s="55"/>
      <c r="BU557" s="55"/>
      <c r="BV557" s="55"/>
      <c r="BX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M557" s="55"/>
      <c r="CN557" s="55"/>
      <c r="CO557" s="55"/>
      <c r="CP557" s="55"/>
    </row>
    <row r="558" spans="1:94" ht="13.5">
      <c r="A558" s="54"/>
      <c r="B558" s="54"/>
      <c r="C558" s="54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T558" s="56"/>
      <c r="U558" s="55"/>
      <c r="W558" s="55"/>
      <c r="X558" s="55"/>
      <c r="Z558" s="55"/>
      <c r="AA558" s="55"/>
      <c r="AC558" s="55"/>
      <c r="AD558" s="55"/>
      <c r="AF558" s="55"/>
      <c r="AG558" s="55"/>
      <c r="AH558" s="55"/>
      <c r="AI558" s="55"/>
      <c r="AJ558" s="55"/>
      <c r="AK558" s="55"/>
      <c r="AL558" s="55"/>
      <c r="AM558" s="55"/>
      <c r="AO558" s="55"/>
      <c r="AQ558" s="55"/>
      <c r="AR558" s="55"/>
      <c r="AS558" s="55"/>
      <c r="AT558" s="55"/>
      <c r="AU558" s="55"/>
      <c r="AV558" s="55"/>
      <c r="AW558" s="55"/>
      <c r="AX558" s="55"/>
      <c r="AZ558" s="55"/>
      <c r="BA558" s="55"/>
      <c r="BB558" s="55"/>
      <c r="BD558" s="55"/>
      <c r="BF558" s="55"/>
      <c r="BG558" s="55"/>
      <c r="BH558" s="55"/>
      <c r="BJ558" s="55"/>
      <c r="BK558" s="55"/>
      <c r="BL558" s="55"/>
      <c r="BN558" s="55"/>
      <c r="BO558" s="55"/>
      <c r="BP558" s="55"/>
      <c r="BR558" s="55"/>
      <c r="BT558" s="55"/>
      <c r="BU558" s="55"/>
      <c r="BV558" s="55"/>
      <c r="BX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M558" s="55"/>
      <c r="CN558" s="55"/>
      <c r="CO558" s="55"/>
      <c r="CP558" s="55"/>
    </row>
    <row r="559" spans="1:94" ht="13.5">
      <c r="A559" s="54"/>
      <c r="B559" s="54"/>
      <c r="C559" s="54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T559" s="56"/>
      <c r="U559" s="55"/>
      <c r="W559" s="55"/>
      <c r="X559" s="55"/>
      <c r="Z559" s="55"/>
      <c r="AA559" s="55"/>
      <c r="AC559" s="55"/>
      <c r="AD559" s="55"/>
      <c r="AF559" s="55"/>
      <c r="AG559" s="55"/>
      <c r="AH559" s="55"/>
      <c r="AI559" s="55"/>
      <c r="AJ559" s="55"/>
      <c r="AK559" s="55"/>
      <c r="AL559" s="55"/>
      <c r="AM559" s="55"/>
      <c r="AO559" s="55"/>
      <c r="AQ559" s="55"/>
      <c r="AR559" s="55"/>
      <c r="AS559" s="55"/>
      <c r="AT559" s="55"/>
      <c r="AU559" s="55"/>
      <c r="AV559" s="55"/>
      <c r="AW559" s="55"/>
      <c r="AX559" s="55"/>
      <c r="AZ559" s="55"/>
      <c r="BA559" s="55"/>
      <c r="BB559" s="55"/>
      <c r="BD559" s="55"/>
      <c r="BF559" s="55"/>
      <c r="BG559" s="55"/>
      <c r="BH559" s="55"/>
      <c r="BJ559" s="55"/>
      <c r="BK559" s="55"/>
      <c r="BL559" s="55"/>
      <c r="BN559" s="55"/>
      <c r="BO559" s="55"/>
      <c r="BP559" s="55"/>
      <c r="BR559" s="55"/>
      <c r="BT559" s="55"/>
      <c r="BU559" s="55"/>
      <c r="BV559" s="55"/>
      <c r="BX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M559" s="55"/>
      <c r="CN559" s="55"/>
      <c r="CO559" s="55"/>
      <c r="CP559" s="55"/>
    </row>
    <row r="560" spans="1:94" ht="13.5">
      <c r="A560" s="54"/>
      <c r="B560" s="54"/>
      <c r="C560" s="54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T560" s="56"/>
      <c r="U560" s="55"/>
      <c r="W560" s="55"/>
      <c r="X560" s="55"/>
      <c r="Z560" s="55"/>
      <c r="AA560" s="55"/>
      <c r="AC560" s="55"/>
      <c r="AD560" s="55"/>
      <c r="AF560" s="55"/>
      <c r="AG560" s="55"/>
      <c r="AH560" s="55"/>
      <c r="AI560" s="55"/>
      <c r="AJ560" s="55"/>
      <c r="AK560" s="55"/>
      <c r="AL560" s="55"/>
      <c r="AM560" s="55"/>
      <c r="AO560" s="55"/>
      <c r="AQ560" s="55"/>
      <c r="AR560" s="55"/>
      <c r="AS560" s="55"/>
      <c r="AT560" s="55"/>
      <c r="AU560" s="55"/>
      <c r="AV560" s="55"/>
      <c r="AW560" s="55"/>
      <c r="AX560" s="55"/>
      <c r="AZ560" s="55"/>
      <c r="BA560" s="55"/>
      <c r="BB560" s="55"/>
      <c r="BD560" s="55"/>
      <c r="BF560" s="55"/>
      <c r="BG560" s="55"/>
      <c r="BH560" s="55"/>
      <c r="BJ560" s="55"/>
      <c r="BK560" s="55"/>
      <c r="BL560" s="55"/>
      <c r="BN560" s="55"/>
      <c r="BO560" s="55"/>
      <c r="BP560" s="55"/>
      <c r="BR560" s="55"/>
      <c r="BT560" s="55"/>
      <c r="BU560" s="55"/>
      <c r="BV560" s="55"/>
      <c r="BX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M560" s="55"/>
      <c r="CN560" s="55"/>
      <c r="CO560" s="55"/>
      <c r="CP560" s="55"/>
    </row>
    <row r="561" spans="1:94" ht="13.5">
      <c r="A561" s="54"/>
      <c r="B561" s="54"/>
      <c r="C561" s="54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T561" s="56"/>
      <c r="U561" s="55"/>
      <c r="W561" s="55"/>
      <c r="X561" s="55"/>
      <c r="Z561" s="55"/>
      <c r="AA561" s="55"/>
      <c r="AC561" s="55"/>
      <c r="AD561" s="55"/>
      <c r="AF561" s="55"/>
      <c r="AG561" s="55"/>
      <c r="AH561" s="55"/>
      <c r="AI561" s="55"/>
      <c r="AJ561" s="55"/>
      <c r="AK561" s="55"/>
      <c r="AL561" s="55"/>
      <c r="AM561" s="55"/>
      <c r="AO561" s="55"/>
      <c r="AQ561" s="55"/>
      <c r="AR561" s="55"/>
      <c r="AS561" s="55"/>
      <c r="AT561" s="55"/>
      <c r="AU561" s="55"/>
      <c r="AV561" s="55"/>
      <c r="AW561" s="55"/>
      <c r="AX561" s="55"/>
      <c r="AZ561" s="55"/>
      <c r="BA561" s="55"/>
      <c r="BB561" s="55"/>
      <c r="BD561" s="55"/>
      <c r="BF561" s="55"/>
      <c r="BG561" s="55"/>
      <c r="BH561" s="55"/>
      <c r="BJ561" s="55"/>
      <c r="BK561" s="55"/>
      <c r="BL561" s="55"/>
      <c r="BN561" s="55"/>
      <c r="BO561" s="55"/>
      <c r="BP561" s="55"/>
      <c r="BR561" s="55"/>
      <c r="BT561" s="55"/>
      <c r="BU561" s="55"/>
      <c r="BV561" s="55"/>
      <c r="BX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M561" s="55"/>
      <c r="CN561" s="55"/>
      <c r="CO561" s="55"/>
      <c r="CP561" s="55"/>
    </row>
    <row r="562" spans="1:94" ht="13.5">
      <c r="A562" s="54"/>
      <c r="B562" s="54"/>
      <c r="C562" s="54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T562" s="56"/>
      <c r="U562" s="55"/>
      <c r="W562" s="55"/>
      <c r="X562" s="55"/>
      <c r="Z562" s="55"/>
      <c r="AA562" s="55"/>
      <c r="AC562" s="55"/>
      <c r="AD562" s="55"/>
      <c r="AF562" s="55"/>
      <c r="AG562" s="55"/>
      <c r="AH562" s="55"/>
      <c r="AI562" s="55"/>
      <c r="AJ562" s="55"/>
      <c r="AK562" s="55"/>
      <c r="AL562" s="55"/>
      <c r="AM562" s="55"/>
      <c r="AO562" s="55"/>
      <c r="AQ562" s="55"/>
      <c r="AR562" s="55"/>
      <c r="AS562" s="55"/>
      <c r="AT562" s="55"/>
      <c r="AU562" s="55"/>
      <c r="AV562" s="55"/>
      <c r="AW562" s="55"/>
      <c r="AX562" s="55"/>
      <c r="AZ562" s="55"/>
      <c r="BA562" s="55"/>
      <c r="BB562" s="55"/>
      <c r="BD562" s="55"/>
      <c r="BF562" s="55"/>
      <c r="BG562" s="55"/>
      <c r="BH562" s="55"/>
      <c r="BJ562" s="55"/>
      <c r="BK562" s="55"/>
      <c r="BL562" s="55"/>
      <c r="BN562" s="55"/>
      <c r="BO562" s="55"/>
      <c r="BP562" s="55"/>
      <c r="BR562" s="55"/>
      <c r="BT562" s="55"/>
      <c r="BU562" s="55"/>
      <c r="BV562" s="55"/>
      <c r="BX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M562" s="55"/>
      <c r="CN562" s="55"/>
      <c r="CO562" s="55"/>
      <c r="CP562" s="55"/>
    </row>
    <row r="563" spans="1:94" ht="13.5">
      <c r="A563" s="54"/>
      <c r="B563" s="54"/>
      <c r="C563" s="54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T563" s="56"/>
      <c r="U563" s="55"/>
      <c r="W563" s="55"/>
      <c r="X563" s="55"/>
      <c r="Z563" s="55"/>
      <c r="AA563" s="55"/>
      <c r="AC563" s="55"/>
      <c r="AD563" s="55"/>
      <c r="AF563" s="55"/>
      <c r="AG563" s="55"/>
      <c r="AH563" s="55"/>
      <c r="AI563" s="55"/>
      <c r="AJ563" s="55"/>
      <c r="AK563" s="55"/>
      <c r="AL563" s="55"/>
      <c r="AM563" s="55"/>
      <c r="AO563" s="55"/>
      <c r="AQ563" s="55"/>
      <c r="AR563" s="55"/>
      <c r="AS563" s="55"/>
      <c r="AT563" s="55"/>
      <c r="AU563" s="55"/>
      <c r="AV563" s="55"/>
      <c r="AW563" s="55"/>
      <c r="AX563" s="55"/>
      <c r="AZ563" s="55"/>
      <c r="BA563" s="55"/>
      <c r="BB563" s="55"/>
      <c r="BD563" s="55"/>
      <c r="BF563" s="55"/>
      <c r="BG563" s="55"/>
      <c r="BH563" s="55"/>
      <c r="BJ563" s="55"/>
      <c r="BK563" s="55"/>
      <c r="BL563" s="55"/>
      <c r="BN563" s="55"/>
      <c r="BO563" s="55"/>
      <c r="BP563" s="55"/>
      <c r="BR563" s="55"/>
      <c r="BT563" s="55"/>
      <c r="BU563" s="55"/>
      <c r="BV563" s="55"/>
      <c r="BX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M563" s="55"/>
      <c r="CN563" s="55"/>
      <c r="CO563" s="55"/>
      <c r="CP563" s="55"/>
    </row>
    <row r="564" spans="1:94" ht="13.5">
      <c r="A564" s="54"/>
      <c r="B564" s="54"/>
      <c r="C564" s="54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T564" s="56"/>
      <c r="U564" s="55"/>
      <c r="W564" s="55"/>
      <c r="X564" s="55"/>
      <c r="Z564" s="55"/>
      <c r="AA564" s="55"/>
      <c r="AC564" s="55"/>
      <c r="AD564" s="55"/>
      <c r="AF564" s="55"/>
      <c r="AG564" s="55"/>
      <c r="AH564" s="55"/>
      <c r="AI564" s="55"/>
      <c r="AJ564" s="55"/>
      <c r="AK564" s="55"/>
      <c r="AL564" s="55"/>
      <c r="AM564" s="55"/>
      <c r="AO564" s="55"/>
      <c r="AQ564" s="55"/>
      <c r="AR564" s="55"/>
      <c r="AS564" s="55"/>
      <c r="AT564" s="55"/>
      <c r="AU564" s="55"/>
      <c r="AV564" s="55"/>
      <c r="AW564" s="55"/>
      <c r="AX564" s="55"/>
      <c r="AZ564" s="55"/>
      <c r="BA564" s="55"/>
      <c r="BB564" s="55"/>
      <c r="BD564" s="55"/>
      <c r="BF564" s="55"/>
      <c r="BG564" s="55"/>
      <c r="BH564" s="55"/>
      <c r="BJ564" s="55"/>
      <c r="BK564" s="55"/>
      <c r="BL564" s="55"/>
      <c r="BN564" s="55"/>
      <c r="BO564" s="55"/>
      <c r="BP564" s="55"/>
      <c r="BR564" s="55"/>
      <c r="BT564" s="55"/>
      <c r="BU564" s="55"/>
      <c r="BV564" s="55"/>
      <c r="BX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M564" s="55"/>
      <c r="CN564" s="55"/>
      <c r="CO564" s="55"/>
      <c r="CP564" s="55"/>
    </row>
    <row r="565" spans="1:94" ht="13.5">
      <c r="A565" s="54"/>
      <c r="B565" s="54"/>
      <c r="C565" s="54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T565" s="56"/>
      <c r="U565" s="55"/>
      <c r="W565" s="55"/>
      <c r="X565" s="55"/>
      <c r="Z565" s="55"/>
      <c r="AA565" s="55"/>
      <c r="AC565" s="55"/>
      <c r="AD565" s="55"/>
      <c r="AF565" s="55"/>
      <c r="AG565" s="55"/>
      <c r="AH565" s="55"/>
      <c r="AI565" s="55"/>
      <c r="AJ565" s="55"/>
      <c r="AK565" s="55"/>
      <c r="AL565" s="55"/>
      <c r="AM565" s="55"/>
      <c r="AO565" s="55"/>
      <c r="AQ565" s="55"/>
      <c r="AR565" s="55"/>
      <c r="AS565" s="55"/>
      <c r="AT565" s="55"/>
      <c r="AU565" s="55"/>
      <c r="AV565" s="55"/>
      <c r="AW565" s="55"/>
      <c r="AX565" s="55"/>
      <c r="AZ565" s="55"/>
      <c r="BA565" s="55"/>
      <c r="BB565" s="55"/>
      <c r="BD565" s="55"/>
      <c r="BF565" s="55"/>
      <c r="BG565" s="55"/>
      <c r="BH565" s="55"/>
      <c r="BJ565" s="55"/>
      <c r="BK565" s="55"/>
      <c r="BL565" s="55"/>
      <c r="BN565" s="55"/>
      <c r="BO565" s="55"/>
      <c r="BP565" s="55"/>
      <c r="BR565" s="55"/>
      <c r="BT565" s="55"/>
      <c r="BU565" s="55"/>
      <c r="BV565" s="55"/>
      <c r="BX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M565" s="55"/>
      <c r="CN565" s="55"/>
      <c r="CO565" s="55"/>
      <c r="CP565" s="55"/>
    </row>
    <row r="566" spans="1:94" ht="13.5">
      <c r="A566" s="54"/>
      <c r="B566" s="54"/>
      <c r="C566" s="54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T566" s="56"/>
      <c r="U566" s="55"/>
      <c r="W566" s="55"/>
      <c r="X566" s="55"/>
      <c r="Z566" s="55"/>
      <c r="AA566" s="55"/>
      <c r="AC566" s="55"/>
      <c r="AD566" s="55"/>
      <c r="AF566" s="55"/>
      <c r="AG566" s="55"/>
      <c r="AH566" s="55"/>
      <c r="AI566" s="55"/>
      <c r="AJ566" s="55"/>
      <c r="AK566" s="55"/>
      <c r="AL566" s="55"/>
      <c r="AM566" s="55"/>
      <c r="AO566" s="55"/>
      <c r="AQ566" s="55"/>
      <c r="AR566" s="55"/>
      <c r="AS566" s="55"/>
      <c r="AT566" s="55"/>
      <c r="AU566" s="55"/>
      <c r="AV566" s="55"/>
      <c r="AW566" s="55"/>
      <c r="AX566" s="55"/>
      <c r="AZ566" s="55"/>
      <c r="BA566" s="55"/>
      <c r="BB566" s="55"/>
      <c r="BD566" s="55"/>
      <c r="BF566" s="55"/>
      <c r="BG566" s="55"/>
      <c r="BH566" s="55"/>
      <c r="BJ566" s="55"/>
      <c r="BK566" s="55"/>
      <c r="BL566" s="55"/>
      <c r="BN566" s="55"/>
      <c r="BO566" s="55"/>
      <c r="BP566" s="55"/>
      <c r="BR566" s="55"/>
      <c r="BT566" s="55"/>
      <c r="BU566" s="55"/>
      <c r="BV566" s="55"/>
      <c r="BX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M566" s="55"/>
      <c r="CN566" s="55"/>
      <c r="CO566" s="55"/>
      <c r="CP566" s="55"/>
    </row>
    <row r="567" spans="1:94" ht="13.5">
      <c r="A567" s="54"/>
      <c r="B567" s="54"/>
      <c r="C567" s="54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T567" s="56"/>
      <c r="U567" s="55"/>
      <c r="W567" s="55"/>
      <c r="X567" s="55"/>
      <c r="Z567" s="55"/>
      <c r="AA567" s="55"/>
      <c r="AC567" s="55"/>
      <c r="AD567" s="55"/>
      <c r="AF567" s="55"/>
      <c r="AG567" s="55"/>
      <c r="AH567" s="55"/>
      <c r="AI567" s="55"/>
      <c r="AJ567" s="55"/>
      <c r="AK567" s="55"/>
      <c r="AL567" s="55"/>
      <c r="AM567" s="55"/>
      <c r="AO567" s="55"/>
      <c r="AQ567" s="55"/>
      <c r="AR567" s="55"/>
      <c r="AS567" s="55"/>
      <c r="AT567" s="55"/>
      <c r="AU567" s="55"/>
      <c r="AV567" s="55"/>
      <c r="AW567" s="55"/>
      <c r="AX567" s="55"/>
      <c r="AZ567" s="55"/>
      <c r="BA567" s="55"/>
      <c r="BB567" s="55"/>
      <c r="BD567" s="55"/>
      <c r="BF567" s="55"/>
      <c r="BG567" s="55"/>
      <c r="BH567" s="55"/>
      <c r="BJ567" s="55"/>
      <c r="BK567" s="55"/>
      <c r="BL567" s="55"/>
      <c r="BN567" s="55"/>
      <c r="BO567" s="55"/>
      <c r="BP567" s="55"/>
      <c r="BR567" s="55"/>
      <c r="BT567" s="55"/>
      <c r="BU567" s="55"/>
      <c r="BV567" s="55"/>
      <c r="BX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M567" s="55"/>
      <c r="CN567" s="55"/>
      <c r="CO567" s="55"/>
      <c r="CP567" s="55"/>
    </row>
    <row r="568" spans="1:94" ht="13.5">
      <c r="A568" s="54"/>
      <c r="B568" s="54"/>
      <c r="C568" s="54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T568" s="56"/>
      <c r="U568" s="55"/>
      <c r="W568" s="55"/>
      <c r="X568" s="55"/>
      <c r="Z568" s="55"/>
      <c r="AA568" s="55"/>
      <c r="AC568" s="55"/>
      <c r="AD568" s="55"/>
      <c r="AF568" s="55"/>
      <c r="AG568" s="55"/>
      <c r="AH568" s="55"/>
      <c r="AI568" s="55"/>
      <c r="AJ568" s="55"/>
      <c r="AK568" s="55"/>
      <c r="AL568" s="55"/>
      <c r="AM568" s="55"/>
      <c r="AO568" s="55"/>
      <c r="AQ568" s="55"/>
      <c r="AR568" s="55"/>
      <c r="AS568" s="55"/>
      <c r="AT568" s="55"/>
      <c r="AU568" s="55"/>
      <c r="AV568" s="55"/>
      <c r="AW568" s="55"/>
      <c r="AX568" s="55"/>
      <c r="AZ568" s="55"/>
      <c r="BA568" s="55"/>
      <c r="BB568" s="55"/>
      <c r="BD568" s="55"/>
      <c r="BF568" s="55"/>
      <c r="BG568" s="55"/>
      <c r="BH568" s="55"/>
      <c r="BJ568" s="55"/>
      <c r="BK568" s="55"/>
      <c r="BL568" s="55"/>
      <c r="BN568" s="55"/>
      <c r="BO568" s="55"/>
      <c r="BP568" s="55"/>
      <c r="BR568" s="55"/>
      <c r="BT568" s="55"/>
      <c r="BU568" s="55"/>
      <c r="BV568" s="55"/>
      <c r="BX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M568" s="55"/>
      <c r="CN568" s="55"/>
      <c r="CO568" s="55"/>
      <c r="CP568" s="55"/>
    </row>
    <row r="569" spans="1:94" ht="13.5">
      <c r="A569" s="54"/>
      <c r="B569" s="54"/>
      <c r="C569" s="54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T569" s="56"/>
      <c r="U569" s="55"/>
      <c r="W569" s="55"/>
      <c r="X569" s="55"/>
      <c r="Z569" s="55"/>
      <c r="AA569" s="55"/>
      <c r="AC569" s="55"/>
      <c r="AD569" s="55"/>
      <c r="AF569" s="55"/>
      <c r="AG569" s="55"/>
      <c r="AH569" s="55"/>
      <c r="AI569" s="55"/>
      <c r="AJ569" s="55"/>
      <c r="AK569" s="55"/>
      <c r="AL569" s="55"/>
      <c r="AM569" s="55"/>
      <c r="AO569" s="55"/>
      <c r="AQ569" s="55"/>
      <c r="AR569" s="55"/>
      <c r="AS569" s="55"/>
      <c r="AT569" s="55"/>
      <c r="AU569" s="55"/>
      <c r="AV569" s="55"/>
      <c r="AW569" s="55"/>
      <c r="AX569" s="55"/>
      <c r="AZ569" s="55"/>
      <c r="BA569" s="55"/>
      <c r="BB569" s="55"/>
      <c r="BD569" s="55"/>
      <c r="BF569" s="55"/>
      <c r="BG569" s="55"/>
      <c r="BH569" s="55"/>
      <c r="BJ569" s="55"/>
      <c r="BK569" s="55"/>
      <c r="BL569" s="55"/>
      <c r="BN569" s="55"/>
      <c r="BO569" s="55"/>
      <c r="BP569" s="55"/>
      <c r="BR569" s="55"/>
      <c r="BT569" s="55"/>
      <c r="BU569" s="55"/>
      <c r="BV569" s="55"/>
      <c r="BX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M569" s="55"/>
      <c r="CN569" s="55"/>
      <c r="CO569" s="55"/>
      <c r="CP569" s="55"/>
    </row>
    <row r="570" spans="1:94" ht="13.5">
      <c r="A570" s="54"/>
      <c r="B570" s="54"/>
      <c r="C570" s="54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T570" s="56"/>
      <c r="U570" s="55"/>
      <c r="W570" s="55"/>
      <c r="X570" s="55"/>
      <c r="Z570" s="55"/>
      <c r="AA570" s="55"/>
      <c r="AC570" s="55"/>
      <c r="AD570" s="55"/>
      <c r="AF570" s="55"/>
      <c r="AG570" s="55"/>
      <c r="AH570" s="55"/>
      <c r="AI570" s="55"/>
      <c r="AJ570" s="55"/>
      <c r="AK570" s="55"/>
      <c r="AL570" s="55"/>
      <c r="AM570" s="55"/>
      <c r="AO570" s="55"/>
      <c r="AQ570" s="55"/>
      <c r="AR570" s="55"/>
      <c r="AS570" s="55"/>
      <c r="AT570" s="55"/>
      <c r="AU570" s="55"/>
      <c r="AV570" s="55"/>
      <c r="AW570" s="55"/>
      <c r="AX570" s="55"/>
      <c r="AZ570" s="55"/>
      <c r="BA570" s="55"/>
      <c r="BB570" s="55"/>
      <c r="BD570" s="55"/>
      <c r="BF570" s="55"/>
      <c r="BG570" s="55"/>
      <c r="BH570" s="55"/>
      <c r="BJ570" s="55"/>
      <c r="BK570" s="55"/>
      <c r="BL570" s="55"/>
      <c r="BN570" s="55"/>
      <c r="BO570" s="55"/>
      <c r="BP570" s="55"/>
      <c r="BR570" s="55"/>
      <c r="BT570" s="55"/>
      <c r="BU570" s="55"/>
      <c r="BV570" s="55"/>
      <c r="BX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M570" s="55"/>
      <c r="CN570" s="55"/>
      <c r="CO570" s="55"/>
      <c r="CP570" s="55"/>
    </row>
    <row r="571" spans="1:94" ht="13.5">
      <c r="A571" s="54"/>
      <c r="B571" s="54"/>
      <c r="C571" s="54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T571" s="56"/>
      <c r="U571" s="55"/>
      <c r="W571" s="55"/>
      <c r="X571" s="55"/>
      <c r="Z571" s="55"/>
      <c r="AA571" s="55"/>
      <c r="AC571" s="55"/>
      <c r="AD571" s="55"/>
      <c r="AF571" s="55"/>
      <c r="AG571" s="55"/>
      <c r="AH571" s="55"/>
      <c r="AI571" s="55"/>
      <c r="AJ571" s="55"/>
      <c r="AK571" s="55"/>
      <c r="AL571" s="55"/>
      <c r="AM571" s="55"/>
      <c r="AO571" s="55"/>
      <c r="AQ571" s="55"/>
      <c r="AR571" s="55"/>
      <c r="AS571" s="55"/>
      <c r="AT571" s="55"/>
      <c r="AU571" s="55"/>
      <c r="AV571" s="55"/>
      <c r="AW571" s="55"/>
      <c r="AX571" s="55"/>
      <c r="AZ571" s="55"/>
      <c r="BA571" s="55"/>
      <c r="BB571" s="55"/>
      <c r="BD571" s="55"/>
      <c r="BF571" s="55"/>
      <c r="BG571" s="55"/>
      <c r="BH571" s="55"/>
      <c r="BJ571" s="55"/>
      <c r="BK571" s="55"/>
      <c r="BL571" s="55"/>
      <c r="BN571" s="55"/>
      <c r="BO571" s="55"/>
      <c r="BP571" s="55"/>
      <c r="BR571" s="55"/>
      <c r="BT571" s="55"/>
      <c r="BU571" s="55"/>
      <c r="BV571" s="55"/>
      <c r="BX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M571" s="55"/>
      <c r="CN571" s="55"/>
      <c r="CO571" s="55"/>
      <c r="CP571" s="55"/>
    </row>
    <row r="572" spans="1:94" ht="13.5">
      <c r="A572" s="54"/>
      <c r="B572" s="54"/>
      <c r="C572" s="54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T572" s="56"/>
      <c r="U572" s="55"/>
      <c r="W572" s="55"/>
      <c r="X572" s="55"/>
      <c r="Z572" s="55"/>
      <c r="AA572" s="55"/>
      <c r="AC572" s="55"/>
      <c r="AD572" s="55"/>
      <c r="AF572" s="55"/>
      <c r="AG572" s="55"/>
      <c r="AH572" s="55"/>
      <c r="AI572" s="55"/>
      <c r="AJ572" s="55"/>
      <c r="AK572" s="55"/>
      <c r="AL572" s="55"/>
      <c r="AM572" s="55"/>
      <c r="AO572" s="55"/>
      <c r="AQ572" s="55"/>
      <c r="AR572" s="55"/>
      <c r="AS572" s="55"/>
      <c r="AT572" s="55"/>
      <c r="AU572" s="55"/>
      <c r="AV572" s="55"/>
      <c r="AW572" s="55"/>
      <c r="AX572" s="55"/>
      <c r="AZ572" s="55"/>
      <c r="BA572" s="55"/>
      <c r="BB572" s="55"/>
      <c r="BD572" s="55"/>
      <c r="BF572" s="55"/>
      <c r="BG572" s="55"/>
      <c r="BH572" s="55"/>
      <c r="BJ572" s="55"/>
      <c r="BK572" s="55"/>
      <c r="BL572" s="55"/>
      <c r="BN572" s="55"/>
      <c r="BO572" s="55"/>
      <c r="BP572" s="55"/>
      <c r="BR572" s="55"/>
      <c r="BT572" s="55"/>
      <c r="BU572" s="55"/>
      <c r="BV572" s="55"/>
      <c r="BX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M572" s="55"/>
      <c r="CN572" s="55"/>
      <c r="CO572" s="55"/>
      <c r="CP572" s="55"/>
    </row>
    <row r="573" spans="1:94" ht="13.5">
      <c r="A573" s="54"/>
      <c r="B573" s="54"/>
      <c r="C573" s="54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T573" s="56"/>
      <c r="U573" s="55"/>
      <c r="W573" s="55"/>
      <c r="X573" s="55"/>
      <c r="Z573" s="55"/>
      <c r="AA573" s="55"/>
      <c r="AC573" s="55"/>
      <c r="AD573" s="55"/>
      <c r="AF573" s="55"/>
      <c r="AG573" s="55"/>
      <c r="AH573" s="55"/>
      <c r="AI573" s="55"/>
      <c r="AJ573" s="55"/>
      <c r="AK573" s="55"/>
      <c r="AL573" s="55"/>
      <c r="AM573" s="55"/>
      <c r="AO573" s="55"/>
      <c r="AQ573" s="55"/>
      <c r="AR573" s="55"/>
      <c r="AS573" s="55"/>
      <c r="AT573" s="55"/>
      <c r="AU573" s="55"/>
      <c r="AV573" s="55"/>
      <c r="AW573" s="55"/>
      <c r="AX573" s="55"/>
      <c r="AZ573" s="55"/>
      <c r="BA573" s="55"/>
      <c r="BB573" s="55"/>
      <c r="BD573" s="55"/>
      <c r="BF573" s="55"/>
      <c r="BG573" s="55"/>
      <c r="BH573" s="55"/>
      <c r="BJ573" s="55"/>
      <c r="BK573" s="55"/>
      <c r="BL573" s="55"/>
      <c r="BN573" s="55"/>
      <c r="BO573" s="55"/>
      <c r="BP573" s="55"/>
      <c r="BR573" s="55"/>
      <c r="BT573" s="55"/>
      <c r="BU573" s="55"/>
      <c r="BV573" s="55"/>
      <c r="BX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M573" s="55"/>
      <c r="CN573" s="55"/>
      <c r="CO573" s="55"/>
      <c r="CP573" s="55"/>
    </row>
    <row r="574" spans="1:94" ht="13.5">
      <c r="A574" s="54"/>
      <c r="B574" s="54"/>
      <c r="C574" s="54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T574" s="56"/>
      <c r="U574" s="55"/>
      <c r="W574" s="55"/>
      <c r="X574" s="55"/>
      <c r="Z574" s="55"/>
      <c r="AA574" s="55"/>
      <c r="AC574" s="55"/>
      <c r="AD574" s="55"/>
      <c r="AF574" s="55"/>
      <c r="AG574" s="55"/>
      <c r="AH574" s="55"/>
      <c r="AI574" s="55"/>
      <c r="AJ574" s="55"/>
      <c r="AK574" s="55"/>
      <c r="AL574" s="55"/>
      <c r="AM574" s="55"/>
      <c r="AO574" s="55"/>
      <c r="AQ574" s="55"/>
      <c r="AR574" s="55"/>
      <c r="AS574" s="55"/>
      <c r="AT574" s="55"/>
      <c r="AU574" s="55"/>
      <c r="AV574" s="55"/>
      <c r="AW574" s="55"/>
      <c r="AX574" s="55"/>
      <c r="AZ574" s="55"/>
      <c r="BA574" s="55"/>
      <c r="BB574" s="55"/>
      <c r="BD574" s="55"/>
      <c r="BF574" s="55"/>
      <c r="BG574" s="55"/>
      <c r="BH574" s="55"/>
      <c r="BJ574" s="55"/>
      <c r="BK574" s="55"/>
      <c r="BL574" s="55"/>
      <c r="BN574" s="55"/>
      <c r="BO574" s="55"/>
      <c r="BP574" s="55"/>
      <c r="BR574" s="55"/>
      <c r="BT574" s="55"/>
      <c r="BU574" s="55"/>
      <c r="BV574" s="55"/>
      <c r="BX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M574" s="55"/>
      <c r="CN574" s="55"/>
      <c r="CO574" s="55"/>
      <c r="CP574" s="55"/>
    </row>
    <row r="575" spans="1:94" ht="13.5">
      <c r="A575" s="54"/>
      <c r="B575" s="54"/>
      <c r="C575" s="54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T575" s="56"/>
      <c r="U575" s="55"/>
      <c r="W575" s="55"/>
      <c r="X575" s="55"/>
      <c r="Z575" s="55"/>
      <c r="AA575" s="55"/>
      <c r="AC575" s="55"/>
      <c r="AD575" s="55"/>
      <c r="AF575" s="55"/>
      <c r="AG575" s="55"/>
      <c r="AH575" s="55"/>
      <c r="AI575" s="55"/>
      <c r="AJ575" s="55"/>
      <c r="AK575" s="55"/>
      <c r="AL575" s="55"/>
      <c r="AM575" s="55"/>
      <c r="AO575" s="55"/>
      <c r="AQ575" s="55"/>
      <c r="AR575" s="55"/>
      <c r="AS575" s="55"/>
      <c r="AT575" s="55"/>
      <c r="AU575" s="55"/>
      <c r="AV575" s="55"/>
      <c r="AW575" s="55"/>
      <c r="AX575" s="55"/>
      <c r="AZ575" s="55"/>
      <c r="BA575" s="55"/>
      <c r="BB575" s="55"/>
      <c r="BD575" s="55"/>
      <c r="BF575" s="55"/>
      <c r="BG575" s="55"/>
      <c r="BH575" s="55"/>
      <c r="BJ575" s="55"/>
      <c r="BK575" s="55"/>
      <c r="BL575" s="55"/>
      <c r="BN575" s="55"/>
      <c r="BO575" s="55"/>
      <c r="BP575" s="55"/>
      <c r="BR575" s="55"/>
      <c r="BT575" s="55"/>
      <c r="BU575" s="55"/>
      <c r="BV575" s="55"/>
      <c r="BX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M575" s="55"/>
      <c r="CN575" s="55"/>
      <c r="CO575" s="55"/>
      <c r="CP575" s="55"/>
    </row>
    <row r="576" spans="1:94" ht="13.5">
      <c r="A576" s="54"/>
      <c r="B576" s="54"/>
      <c r="C576" s="54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T576" s="56"/>
      <c r="U576" s="55"/>
      <c r="W576" s="55"/>
      <c r="X576" s="55"/>
      <c r="Z576" s="55"/>
      <c r="AA576" s="55"/>
      <c r="AC576" s="55"/>
      <c r="AD576" s="55"/>
      <c r="AF576" s="55"/>
      <c r="AG576" s="55"/>
      <c r="AH576" s="55"/>
      <c r="AI576" s="55"/>
      <c r="AJ576" s="55"/>
      <c r="AK576" s="55"/>
      <c r="AL576" s="55"/>
      <c r="AM576" s="55"/>
      <c r="AO576" s="55"/>
      <c r="AQ576" s="55"/>
      <c r="AR576" s="55"/>
      <c r="AS576" s="55"/>
      <c r="AT576" s="55"/>
      <c r="AU576" s="55"/>
      <c r="AV576" s="55"/>
      <c r="AW576" s="55"/>
      <c r="AX576" s="55"/>
      <c r="AZ576" s="55"/>
      <c r="BA576" s="55"/>
      <c r="BB576" s="55"/>
      <c r="BD576" s="55"/>
      <c r="BF576" s="55"/>
      <c r="BG576" s="55"/>
      <c r="BH576" s="55"/>
      <c r="BJ576" s="55"/>
      <c r="BK576" s="55"/>
      <c r="BL576" s="55"/>
      <c r="BN576" s="55"/>
      <c r="BO576" s="55"/>
      <c r="BP576" s="55"/>
      <c r="BR576" s="55"/>
      <c r="BT576" s="55"/>
      <c r="BU576" s="55"/>
      <c r="BV576" s="55"/>
      <c r="BX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M576" s="55"/>
      <c r="CN576" s="55"/>
      <c r="CO576" s="55"/>
      <c r="CP576" s="55"/>
    </row>
    <row r="577" spans="1:94" ht="13.5">
      <c r="A577" s="54"/>
      <c r="B577" s="54"/>
      <c r="C577" s="54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T577" s="56"/>
      <c r="U577" s="55"/>
      <c r="W577" s="55"/>
      <c r="X577" s="55"/>
      <c r="Z577" s="55"/>
      <c r="AA577" s="55"/>
      <c r="AC577" s="55"/>
      <c r="AD577" s="55"/>
      <c r="AF577" s="55"/>
      <c r="AG577" s="55"/>
      <c r="AH577" s="55"/>
      <c r="AI577" s="55"/>
      <c r="AJ577" s="55"/>
      <c r="AK577" s="55"/>
      <c r="AL577" s="55"/>
      <c r="AM577" s="55"/>
      <c r="AO577" s="55"/>
      <c r="AQ577" s="55"/>
      <c r="AR577" s="55"/>
      <c r="AS577" s="55"/>
      <c r="AT577" s="55"/>
      <c r="AU577" s="55"/>
      <c r="AV577" s="55"/>
      <c r="AW577" s="55"/>
      <c r="AX577" s="55"/>
      <c r="AZ577" s="55"/>
      <c r="BA577" s="55"/>
      <c r="BB577" s="55"/>
      <c r="BD577" s="55"/>
      <c r="BF577" s="55"/>
      <c r="BG577" s="55"/>
      <c r="BH577" s="55"/>
      <c r="BJ577" s="55"/>
      <c r="BK577" s="55"/>
      <c r="BL577" s="55"/>
      <c r="BN577" s="55"/>
      <c r="BO577" s="55"/>
      <c r="BP577" s="55"/>
      <c r="BR577" s="55"/>
      <c r="BT577" s="55"/>
      <c r="BU577" s="55"/>
      <c r="BV577" s="55"/>
      <c r="BX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M577" s="55"/>
      <c r="CN577" s="55"/>
      <c r="CO577" s="55"/>
      <c r="CP577" s="55"/>
    </row>
    <row r="578" spans="1:94" ht="13.5">
      <c r="A578" s="54"/>
      <c r="B578" s="54"/>
      <c r="C578" s="54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T578" s="56"/>
      <c r="U578" s="55"/>
      <c r="W578" s="55"/>
      <c r="X578" s="55"/>
      <c r="Z578" s="55"/>
      <c r="AA578" s="55"/>
      <c r="AC578" s="55"/>
      <c r="AD578" s="55"/>
      <c r="AF578" s="55"/>
      <c r="AG578" s="55"/>
      <c r="AH578" s="55"/>
      <c r="AI578" s="55"/>
      <c r="AJ578" s="55"/>
      <c r="AK578" s="55"/>
      <c r="AL578" s="55"/>
      <c r="AM578" s="55"/>
      <c r="AO578" s="55"/>
      <c r="AQ578" s="55"/>
      <c r="AR578" s="55"/>
      <c r="AS578" s="55"/>
      <c r="AT578" s="55"/>
      <c r="AU578" s="55"/>
      <c r="AV578" s="55"/>
      <c r="AW578" s="55"/>
      <c r="AX578" s="55"/>
      <c r="AZ578" s="55"/>
      <c r="BA578" s="55"/>
      <c r="BB578" s="55"/>
      <c r="BD578" s="55"/>
      <c r="BF578" s="55"/>
      <c r="BG578" s="55"/>
      <c r="BH578" s="55"/>
      <c r="BJ578" s="55"/>
      <c r="BK578" s="55"/>
      <c r="BL578" s="55"/>
      <c r="BN578" s="55"/>
      <c r="BO578" s="55"/>
      <c r="BP578" s="55"/>
      <c r="BR578" s="55"/>
      <c r="BT578" s="55"/>
      <c r="BU578" s="55"/>
      <c r="BV578" s="55"/>
      <c r="BX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M578" s="55"/>
      <c r="CN578" s="55"/>
      <c r="CO578" s="55"/>
      <c r="CP578" s="55"/>
    </row>
    <row r="579" spans="1:94" ht="13.5">
      <c r="A579" s="54"/>
      <c r="B579" s="54"/>
      <c r="C579" s="54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T579" s="56"/>
      <c r="U579" s="55"/>
      <c r="W579" s="55"/>
      <c r="X579" s="55"/>
      <c r="Z579" s="55"/>
      <c r="AA579" s="55"/>
      <c r="AC579" s="55"/>
      <c r="AD579" s="55"/>
      <c r="AF579" s="55"/>
      <c r="AG579" s="55"/>
      <c r="AH579" s="55"/>
      <c r="AI579" s="55"/>
      <c r="AJ579" s="55"/>
      <c r="AK579" s="55"/>
      <c r="AL579" s="55"/>
      <c r="AM579" s="55"/>
      <c r="AO579" s="55"/>
      <c r="AQ579" s="55"/>
      <c r="AR579" s="55"/>
      <c r="AS579" s="55"/>
      <c r="AT579" s="55"/>
      <c r="AU579" s="55"/>
      <c r="AV579" s="55"/>
      <c r="AW579" s="55"/>
      <c r="AX579" s="55"/>
      <c r="AZ579" s="55"/>
      <c r="BA579" s="55"/>
      <c r="BB579" s="55"/>
      <c r="BD579" s="55"/>
      <c r="BF579" s="55"/>
      <c r="BG579" s="55"/>
      <c r="BH579" s="55"/>
      <c r="BJ579" s="55"/>
      <c r="BK579" s="55"/>
      <c r="BL579" s="55"/>
      <c r="BN579" s="55"/>
      <c r="BO579" s="55"/>
      <c r="BP579" s="55"/>
      <c r="BR579" s="55"/>
      <c r="BT579" s="55"/>
      <c r="BU579" s="55"/>
      <c r="BV579" s="55"/>
      <c r="BX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M579" s="55"/>
      <c r="CN579" s="55"/>
      <c r="CO579" s="55"/>
      <c r="CP579" s="55"/>
    </row>
    <row r="580" spans="1:94" ht="13.5">
      <c r="A580" s="54"/>
      <c r="B580" s="54"/>
      <c r="C580" s="54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T580" s="56"/>
      <c r="U580" s="55"/>
      <c r="W580" s="55"/>
      <c r="X580" s="55"/>
      <c r="Z580" s="55"/>
      <c r="AA580" s="55"/>
      <c r="AC580" s="55"/>
      <c r="AD580" s="55"/>
      <c r="AF580" s="55"/>
      <c r="AG580" s="55"/>
      <c r="AH580" s="55"/>
      <c r="AI580" s="55"/>
      <c r="AJ580" s="55"/>
      <c r="AK580" s="55"/>
      <c r="AL580" s="55"/>
      <c r="AM580" s="55"/>
      <c r="AO580" s="55"/>
      <c r="AQ580" s="55"/>
      <c r="AR580" s="55"/>
      <c r="AS580" s="55"/>
      <c r="AT580" s="55"/>
      <c r="AU580" s="55"/>
      <c r="AV580" s="55"/>
      <c r="AW580" s="55"/>
      <c r="AX580" s="55"/>
      <c r="AZ580" s="55"/>
      <c r="BA580" s="55"/>
      <c r="BB580" s="55"/>
      <c r="BD580" s="55"/>
      <c r="BF580" s="55"/>
      <c r="BG580" s="55"/>
      <c r="BH580" s="55"/>
      <c r="BJ580" s="55"/>
      <c r="BK580" s="55"/>
      <c r="BL580" s="55"/>
      <c r="BN580" s="55"/>
      <c r="BO580" s="55"/>
      <c r="BP580" s="55"/>
      <c r="BR580" s="55"/>
      <c r="BT580" s="55"/>
      <c r="BU580" s="55"/>
      <c r="BV580" s="55"/>
      <c r="BX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M580" s="55"/>
      <c r="CN580" s="55"/>
      <c r="CO580" s="55"/>
      <c r="CP580" s="55"/>
    </row>
    <row r="581" spans="1:94" ht="13.5">
      <c r="A581" s="54"/>
      <c r="B581" s="54"/>
      <c r="C581" s="54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T581" s="56"/>
      <c r="U581" s="55"/>
      <c r="W581" s="55"/>
      <c r="X581" s="55"/>
      <c r="Z581" s="55"/>
      <c r="AA581" s="55"/>
      <c r="AC581" s="55"/>
      <c r="AD581" s="55"/>
      <c r="AF581" s="55"/>
      <c r="AG581" s="55"/>
      <c r="AH581" s="55"/>
      <c r="AI581" s="55"/>
      <c r="AJ581" s="55"/>
      <c r="AK581" s="55"/>
      <c r="AL581" s="55"/>
      <c r="AM581" s="55"/>
      <c r="AO581" s="55"/>
      <c r="AQ581" s="55"/>
      <c r="AR581" s="55"/>
      <c r="AS581" s="55"/>
      <c r="AT581" s="55"/>
      <c r="AU581" s="55"/>
      <c r="AV581" s="55"/>
      <c r="AW581" s="55"/>
      <c r="AX581" s="55"/>
      <c r="AZ581" s="55"/>
      <c r="BA581" s="55"/>
      <c r="BB581" s="55"/>
      <c r="BD581" s="55"/>
      <c r="BF581" s="55"/>
      <c r="BG581" s="55"/>
      <c r="BH581" s="55"/>
      <c r="BJ581" s="55"/>
      <c r="BK581" s="55"/>
      <c r="BL581" s="55"/>
      <c r="BN581" s="55"/>
      <c r="BO581" s="55"/>
      <c r="BP581" s="55"/>
      <c r="BR581" s="55"/>
      <c r="BT581" s="55"/>
      <c r="BU581" s="55"/>
      <c r="BV581" s="55"/>
      <c r="BX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M581" s="55"/>
      <c r="CN581" s="55"/>
      <c r="CO581" s="55"/>
      <c r="CP581" s="55"/>
    </row>
    <row r="582" spans="1:94" ht="13.5">
      <c r="A582" s="54"/>
      <c r="B582" s="54"/>
      <c r="C582" s="54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T582" s="56"/>
      <c r="U582" s="55"/>
      <c r="W582" s="55"/>
      <c r="X582" s="55"/>
      <c r="Z582" s="55"/>
      <c r="AA582" s="55"/>
      <c r="AC582" s="55"/>
      <c r="AD582" s="55"/>
      <c r="AF582" s="55"/>
      <c r="AG582" s="55"/>
      <c r="AH582" s="55"/>
      <c r="AI582" s="55"/>
      <c r="AJ582" s="55"/>
      <c r="AK582" s="55"/>
      <c r="AL582" s="55"/>
      <c r="AM582" s="55"/>
      <c r="AO582" s="55"/>
      <c r="AQ582" s="55"/>
      <c r="AR582" s="55"/>
      <c r="AS582" s="55"/>
      <c r="AT582" s="55"/>
      <c r="AU582" s="55"/>
      <c r="AV582" s="55"/>
      <c r="AW582" s="55"/>
      <c r="AX582" s="55"/>
      <c r="AZ582" s="55"/>
      <c r="BA582" s="55"/>
      <c r="BB582" s="55"/>
      <c r="BD582" s="55"/>
      <c r="BF582" s="55"/>
      <c r="BG582" s="55"/>
      <c r="BH582" s="55"/>
      <c r="BJ582" s="55"/>
      <c r="BK582" s="55"/>
      <c r="BL582" s="55"/>
      <c r="BN582" s="55"/>
      <c r="BO582" s="55"/>
      <c r="BP582" s="55"/>
      <c r="BR582" s="55"/>
      <c r="BT582" s="55"/>
      <c r="BU582" s="55"/>
      <c r="BV582" s="55"/>
      <c r="BX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M582" s="55"/>
      <c r="CN582" s="55"/>
      <c r="CO582" s="55"/>
      <c r="CP582" s="55"/>
    </row>
    <row r="583" spans="1:94" ht="13.5">
      <c r="A583" s="54"/>
      <c r="B583" s="54"/>
      <c r="C583" s="54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T583" s="56"/>
      <c r="U583" s="55"/>
      <c r="W583" s="55"/>
      <c r="X583" s="55"/>
      <c r="Z583" s="55"/>
      <c r="AA583" s="55"/>
      <c r="AC583" s="55"/>
      <c r="AD583" s="55"/>
      <c r="AF583" s="55"/>
      <c r="AG583" s="55"/>
      <c r="AH583" s="55"/>
      <c r="AI583" s="55"/>
      <c r="AJ583" s="55"/>
      <c r="AK583" s="55"/>
      <c r="AL583" s="55"/>
      <c r="AM583" s="55"/>
      <c r="AO583" s="55"/>
      <c r="AQ583" s="55"/>
      <c r="AR583" s="55"/>
      <c r="AS583" s="55"/>
      <c r="AT583" s="55"/>
      <c r="AU583" s="55"/>
      <c r="AV583" s="55"/>
      <c r="AW583" s="55"/>
      <c r="AX583" s="55"/>
      <c r="AZ583" s="55"/>
      <c r="BA583" s="55"/>
      <c r="BB583" s="55"/>
      <c r="BD583" s="55"/>
      <c r="BF583" s="55"/>
      <c r="BG583" s="55"/>
      <c r="BH583" s="55"/>
      <c r="BJ583" s="55"/>
      <c r="BK583" s="55"/>
      <c r="BL583" s="55"/>
      <c r="BN583" s="55"/>
      <c r="BO583" s="55"/>
      <c r="BP583" s="55"/>
      <c r="BR583" s="55"/>
      <c r="BT583" s="55"/>
      <c r="BU583" s="55"/>
      <c r="BV583" s="55"/>
      <c r="BX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M583" s="55"/>
      <c r="CN583" s="55"/>
      <c r="CO583" s="55"/>
      <c r="CP583" s="55"/>
    </row>
    <row r="584" spans="1:94" ht="13.5">
      <c r="A584" s="54"/>
      <c r="B584" s="54"/>
      <c r="C584" s="54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T584" s="56"/>
      <c r="U584" s="55"/>
      <c r="W584" s="55"/>
      <c r="X584" s="55"/>
      <c r="Z584" s="55"/>
      <c r="AA584" s="55"/>
      <c r="AC584" s="55"/>
      <c r="AD584" s="55"/>
      <c r="AF584" s="55"/>
      <c r="AG584" s="55"/>
      <c r="AH584" s="55"/>
      <c r="AI584" s="55"/>
      <c r="AJ584" s="55"/>
      <c r="AK584" s="55"/>
      <c r="AL584" s="55"/>
      <c r="AM584" s="55"/>
      <c r="AO584" s="55"/>
      <c r="AQ584" s="55"/>
      <c r="AR584" s="55"/>
      <c r="AS584" s="55"/>
      <c r="AT584" s="55"/>
      <c r="AU584" s="55"/>
      <c r="AV584" s="55"/>
      <c r="AW584" s="55"/>
      <c r="AX584" s="55"/>
      <c r="AZ584" s="55"/>
      <c r="BA584" s="55"/>
      <c r="BB584" s="55"/>
      <c r="BD584" s="55"/>
      <c r="BF584" s="55"/>
      <c r="BG584" s="55"/>
      <c r="BH584" s="55"/>
      <c r="BJ584" s="55"/>
      <c r="BK584" s="55"/>
      <c r="BL584" s="55"/>
      <c r="BN584" s="55"/>
      <c r="BO584" s="55"/>
      <c r="BP584" s="55"/>
      <c r="BR584" s="55"/>
      <c r="BT584" s="55"/>
      <c r="BU584" s="55"/>
      <c r="BV584" s="55"/>
      <c r="BX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M584" s="55"/>
      <c r="CN584" s="55"/>
      <c r="CO584" s="55"/>
      <c r="CP584" s="55"/>
    </row>
    <row r="585" spans="1:94" ht="13.5">
      <c r="A585" s="54"/>
      <c r="B585" s="54"/>
      <c r="C585" s="54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T585" s="56"/>
      <c r="U585" s="55"/>
      <c r="W585" s="55"/>
      <c r="X585" s="55"/>
      <c r="Z585" s="55"/>
      <c r="AA585" s="55"/>
      <c r="AC585" s="55"/>
      <c r="AD585" s="55"/>
      <c r="AF585" s="55"/>
      <c r="AG585" s="55"/>
      <c r="AH585" s="55"/>
      <c r="AI585" s="55"/>
      <c r="AJ585" s="55"/>
      <c r="AK585" s="55"/>
      <c r="AL585" s="55"/>
      <c r="AM585" s="55"/>
      <c r="AO585" s="55"/>
      <c r="AQ585" s="55"/>
      <c r="AR585" s="55"/>
      <c r="AS585" s="55"/>
      <c r="AT585" s="55"/>
      <c r="AU585" s="55"/>
      <c r="AV585" s="55"/>
      <c r="AW585" s="55"/>
      <c r="AX585" s="55"/>
      <c r="AZ585" s="55"/>
      <c r="BA585" s="55"/>
      <c r="BB585" s="55"/>
      <c r="BD585" s="55"/>
      <c r="BF585" s="55"/>
      <c r="BG585" s="55"/>
      <c r="BH585" s="55"/>
      <c r="BJ585" s="55"/>
      <c r="BK585" s="55"/>
      <c r="BL585" s="55"/>
      <c r="BN585" s="55"/>
      <c r="BO585" s="55"/>
      <c r="BP585" s="55"/>
      <c r="BR585" s="55"/>
      <c r="BT585" s="55"/>
      <c r="BU585" s="55"/>
      <c r="BV585" s="55"/>
      <c r="BX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M585" s="55"/>
      <c r="CN585" s="55"/>
      <c r="CO585" s="55"/>
      <c r="CP585" s="55"/>
    </row>
    <row r="586" spans="1:94" ht="13.5">
      <c r="A586" s="54"/>
      <c r="B586" s="54"/>
      <c r="C586" s="54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T586" s="56"/>
      <c r="U586" s="55"/>
      <c r="W586" s="55"/>
      <c r="X586" s="55"/>
      <c r="Z586" s="55"/>
      <c r="AA586" s="55"/>
      <c r="AC586" s="55"/>
      <c r="AD586" s="55"/>
      <c r="AF586" s="55"/>
      <c r="AG586" s="55"/>
      <c r="AH586" s="55"/>
      <c r="AI586" s="55"/>
      <c r="AJ586" s="55"/>
      <c r="AK586" s="55"/>
      <c r="AL586" s="55"/>
      <c r="AM586" s="55"/>
      <c r="AO586" s="55"/>
      <c r="AQ586" s="55"/>
      <c r="AR586" s="55"/>
      <c r="AS586" s="55"/>
      <c r="AT586" s="55"/>
      <c r="AU586" s="55"/>
      <c r="AV586" s="55"/>
      <c r="AW586" s="55"/>
      <c r="AX586" s="55"/>
      <c r="AZ586" s="55"/>
      <c r="BA586" s="55"/>
      <c r="BB586" s="55"/>
      <c r="BD586" s="55"/>
      <c r="BF586" s="55"/>
      <c r="BG586" s="55"/>
      <c r="BH586" s="55"/>
      <c r="BJ586" s="55"/>
      <c r="BK586" s="55"/>
      <c r="BL586" s="55"/>
      <c r="BN586" s="55"/>
      <c r="BO586" s="55"/>
      <c r="BP586" s="55"/>
      <c r="BR586" s="55"/>
      <c r="BT586" s="55"/>
      <c r="BU586" s="55"/>
      <c r="BV586" s="55"/>
      <c r="BX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M586" s="55"/>
      <c r="CN586" s="55"/>
      <c r="CO586" s="55"/>
      <c r="CP586" s="55"/>
    </row>
    <row r="587" spans="1:94" ht="13.5">
      <c r="A587" s="54"/>
      <c r="B587" s="54"/>
      <c r="C587" s="54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T587" s="56"/>
      <c r="U587" s="55"/>
      <c r="W587" s="55"/>
      <c r="X587" s="55"/>
      <c r="Z587" s="55"/>
      <c r="AA587" s="55"/>
      <c r="AC587" s="55"/>
      <c r="AD587" s="55"/>
      <c r="AF587" s="55"/>
      <c r="AG587" s="55"/>
      <c r="AH587" s="55"/>
      <c r="AI587" s="55"/>
      <c r="AJ587" s="55"/>
      <c r="AK587" s="55"/>
      <c r="AL587" s="55"/>
      <c r="AM587" s="55"/>
      <c r="AO587" s="55"/>
      <c r="AQ587" s="55"/>
      <c r="AR587" s="55"/>
      <c r="AS587" s="55"/>
      <c r="AT587" s="55"/>
      <c r="AU587" s="55"/>
      <c r="AV587" s="55"/>
      <c r="AW587" s="55"/>
      <c r="AX587" s="55"/>
      <c r="AZ587" s="55"/>
      <c r="BA587" s="55"/>
      <c r="BB587" s="55"/>
      <c r="BD587" s="55"/>
      <c r="BF587" s="55"/>
      <c r="BG587" s="55"/>
      <c r="BH587" s="55"/>
      <c r="BJ587" s="55"/>
      <c r="BK587" s="55"/>
      <c r="BL587" s="55"/>
      <c r="BN587" s="55"/>
      <c r="BO587" s="55"/>
      <c r="BP587" s="55"/>
      <c r="BR587" s="55"/>
      <c r="BT587" s="55"/>
      <c r="BU587" s="55"/>
      <c r="BV587" s="55"/>
      <c r="BX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M587" s="55"/>
      <c r="CN587" s="55"/>
      <c r="CO587" s="55"/>
      <c r="CP587" s="55"/>
    </row>
    <row r="588" spans="1:94" ht="13.5">
      <c r="AR588" s="55"/>
    </row>
    <row r="589" spans="1:94" ht="13.5">
      <c r="AR589" s="55"/>
    </row>
    <row r="590" spans="1:94" ht="13.5">
      <c r="AR590" s="55"/>
    </row>
    <row r="591" spans="1:94" ht="13.5">
      <c r="AR591" s="55"/>
    </row>
    <row r="592" spans="1:94" ht="13.5">
      <c r="AR592" s="55"/>
    </row>
    <row r="593" ht="13.5"/>
    <row r="594" ht="13.5"/>
    <row r="595" ht="13.5"/>
    <row r="596" ht="13.5"/>
    <row r="597" ht="13.5"/>
    <row r="598" ht="13.5"/>
    <row r="599" ht="13.5"/>
    <row r="600" ht="13.5"/>
  </sheetData>
  <mergeCells count="62">
    <mergeCell ref="B7:B10"/>
    <mergeCell ref="C7:C10"/>
    <mergeCell ref="D7:D10"/>
    <mergeCell ref="E7:E10"/>
    <mergeCell ref="D3:V3"/>
    <mergeCell ref="D4:V4"/>
    <mergeCell ref="D5:V5"/>
    <mergeCell ref="T6:U6"/>
    <mergeCell ref="P8:AJ8"/>
    <mergeCell ref="W6:X6"/>
    <mergeCell ref="CN7:CN10"/>
    <mergeCell ref="CO7:CP9"/>
    <mergeCell ref="CF8:CG9"/>
    <mergeCell ref="CH8:CM8"/>
    <mergeCell ref="CB8:CE8"/>
    <mergeCell ref="BK9:BL9"/>
    <mergeCell ref="BM9:BN9"/>
    <mergeCell ref="BO9:BP9"/>
    <mergeCell ref="BQ9:BR9"/>
    <mergeCell ref="BZ7:CA9"/>
    <mergeCell ref="CB7:CM7"/>
    <mergeCell ref="CB9:CC9"/>
    <mergeCell ref="CD9:CE9"/>
    <mergeCell ref="P7:BX7"/>
    <mergeCell ref="BY7:BY10"/>
    <mergeCell ref="AV8:BF8"/>
    <mergeCell ref="BG8:BL8"/>
    <mergeCell ref="BM8:BR8"/>
    <mergeCell ref="AR9:AS9"/>
    <mergeCell ref="AV9:AX9"/>
    <mergeCell ref="BW8:BX9"/>
    <mergeCell ref="CL9:CM9"/>
    <mergeCell ref="AI10:AJ10"/>
    <mergeCell ref="AL10:AM10"/>
    <mergeCell ref="AY9:AZ9"/>
    <mergeCell ref="BA9:BB9"/>
    <mergeCell ref="BC9:BD9"/>
    <mergeCell ref="BE9:BF9"/>
    <mergeCell ref="BG9:BH9"/>
    <mergeCell ref="BI9:BJ9"/>
    <mergeCell ref="AH9:AJ9"/>
    <mergeCell ref="AK9:AM9"/>
    <mergeCell ref="AN9:AO9"/>
    <mergeCell ref="AP9:AQ9"/>
    <mergeCell ref="AK8:AS8"/>
    <mergeCell ref="AT8:AU9"/>
    <mergeCell ref="A52:C52"/>
    <mergeCell ref="CH9:CI9"/>
    <mergeCell ref="CJ9:CK9"/>
    <mergeCell ref="P9:R9"/>
    <mergeCell ref="S9:U9"/>
    <mergeCell ref="V9:X9"/>
    <mergeCell ref="Y9:AA9"/>
    <mergeCell ref="AB9:AD9"/>
    <mergeCell ref="AE9:AG9"/>
    <mergeCell ref="F7:H9"/>
    <mergeCell ref="I7:J9"/>
    <mergeCell ref="K7:L9"/>
    <mergeCell ref="M7:O9"/>
    <mergeCell ref="A7:A10"/>
    <mergeCell ref="BS8:BT9"/>
    <mergeCell ref="BU8:BV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4" workbookViewId="0">
      <selection activeCell="J47" sqref="J47"/>
    </sheetView>
  </sheetViews>
  <sheetFormatPr defaultColWidth="11.85546875" defaultRowHeight="13.5"/>
  <cols>
    <col min="1" max="1" width="6.5703125" style="57" customWidth="1"/>
    <col min="2" max="2" width="18.5703125" style="57" customWidth="1"/>
    <col min="3" max="8" width="11.85546875" style="57"/>
    <col min="9" max="9" width="11.85546875" style="59"/>
    <col min="10" max="12" width="11.85546875" style="57"/>
    <col min="13" max="16" width="11.85546875" style="59"/>
    <col min="17" max="16384" width="11.85546875" style="57"/>
  </cols>
  <sheetData>
    <row r="1" spans="1:16" ht="19.5" customHeight="1">
      <c r="C1" s="173" t="s">
        <v>95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58"/>
      <c r="P1" s="58"/>
    </row>
    <row r="2" spans="1:16" ht="18" customHeight="1">
      <c r="C2" s="173" t="s">
        <v>96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58"/>
      <c r="P2" s="58"/>
    </row>
    <row r="3" spans="1:16" ht="14.25" customHeight="1">
      <c r="O3" s="59" t="s">
        <v>42</v>
      </c>
    </row>
    <row r="4" spans="1:16" ht="57" customHeight="1">
      <c r="A4" s="174" t="s">
        <v>0</v>
      </c>
      <c r="B4" s="174" t="s">
        <v>1</v>
      </c>
      <c r="C4" s="177" t="s">
        <v>97</v>
      </c>
      <c r="D4" s="178"/>
      <c r="E4" s="179"/>
      <c r="F4" s="180" t="s">
        <v>98</v>
      </c>
      <c r="G4" s="183" t="s">
        <v>99</v>
      </c>
      <c r="H4" s="180" t="s">
        <v>100</v>
      </c>
      <c r="I4" s="183" t="s">
        <v>101</v>
      </c>
      <c r="J4" s="177" t="s">
        <v>72</v>
      </c>
      <c r="K4" s="178"/>
      <c r="L4" s="179"/>
      <c r="M4" s="183" t="s">
        <v>102</v>
      </c>
      <c r="N4" s="183" t="s">
        <v>99</v>
      </c>
      <c r="O4" s="186" t="s">
        <v>103</v>
      </c>
      <c r="P4" s="183" t="s">
        <v>104</v>
      </c>
    </row>
    <row r="5" spans="1:16" ht="28.5" customHeight="1">
      <c r="A5" s="175"/>
      <c r="B5" s="175"/>
      <c r="C5" s="189" t="s">
        <v>105</v>
      </c>
      <c r="D5" s="189" t="s">
        <v>90</v>
      </c>
      <c r="E5" s="189" t="s">
        <v>91</v>
      </c>
      <c r="F5" s="181"/>
      <c r="G5" s="183"/>
      <c r="H5" s="181"/>
      <c r="I5" s="183"/>
      <c r="J5" s="190" t="s">
        <v>89</v>
      </c>
      <c r="K5" s="192" t="s">
        <v>90</v>
      </c>
      <c r="L5" s="194" t="s">
        <v>91</v>
      </c>
      <c r="M5" s="183"/>
      <c r="N5" s="183"/>
      <c r="O5" s="187"/>
      <c r="P5" s="183"/>
    </row>
    <row r="6" spans="1:16" ht="30.75" customHeight="1">
      <c r="A6" s="175"/>
      <c r="B6" s="175"/>
      <c r="C6" s="189"/>
      <c r="D6" s="189"/>
      <c r="E6" s="189"/>
      <c r="F6" s="182"/>
      <c r="G6" s="183"/>
      <c r="H6" s="182"/>
      <c r="I6" s="183"/>
      <c r="J6" s="191"/>
      <c r="K6" s="193"/>
      <c r="L6" s="195"/>
      <c r="M6" s="183"/>
      <c r="N6" s="183"/>
      <c r="O6" s="188"/>
      <c r="P6" s="183"/>
    </row>
    <row r="7" spans="1:16">
      <c r="A7" s="176"/>
      <c r="B7" s="176"/>
      <c r="C7" s="60">
        <v>1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</row>
    <row r="8" spans="1:16">
      <c r="A8" s="61">
        <v>1</v>
      </c>
      <c r="B8" s="3" t="s">
        <v>106</v>
      </c>
      <c r="C8" s="28">
        <f>ekamut!P12</f>
        <v>55000</v>
      </c>
      <c r="D8" s="28">
        <f>ekamut!Q12</f>
        <v>54265.998999999996</v>
      </c>
      <c r="E8" s="28">
        <f>D8*100/C8</f>
        <v>98.665452727272722</v>
      </c>
      <c r="F8" s="62">
        <v>49447</v>
      </c>
      <c r="G8" s="63">
        <v>21162</v>
      </c>
      <c r="H8" s="63">
        <v>0</v>
      </c>
      <c r="I8" s="63">
        <v>0</v>
      </c>
      <c r="J8" s="28">
        <f>ekamut!V12</f>
        <v>2800</v>
      </c>
      <c r="K8" s="28">
        <f>ekamut!W12</f>
        <v>2176.0814999999998</v>
      </c>
      <c r="L8" s="28">
        <f>K8*100/J8</f>
        <v>77.717196428571413</v>
      </c>
      <c r="M8" s="62">
        <v>9288</v>
      </c>
      <c r="N8" s="63">
        <v>4197</v>
      </c>
      <c r="O8" s="63">
        <v>0</v>
      </c>
      <c r="P8" s="62">
        <v>0</v>
      </c>
    </row>
    <row r="9" spans="1:16">
      <c r="A9" s="61">
        <v>2</v>
      </c>
      <c r="B9" s="3" t="s">
        <v>3</v>
      </c>
      <c r="C9" s="28">
        <f>ekamut!P13</f>
        <v>4195</v>
      </c>
      <c r="D9" s="28">
        <f>ekamut!Q13</f>
        <v>4636.9919999999993</v>
      </c>
      <c r="E9" s="28">
        <f t="shared" ref="E9:E48" si="0">D9*100/C9</f>
        <v>110.53616209773539</v>
      </c>
      <c r="F9" s="62">
        <v>2505</v>
      </c>
      <c r="G9" s="63">
        <v>300.39999999999998</v>
      </c>
      <c r="H9" s="63">
        <v>0</v>
      </c>
      <c r="I9" s="63">
        <v>0</v>
      </c>
      <c r="J9" s="28">
        <f>ekamut!V13</f>
        <v>0</v>
      </c>
      <c r="K9" s="28">
        <f>ekamut!W13</f>
        <v>25.998999999999999</v>
      </c>
      <c r="L9" s="28" t="e">
        <f t="shared" ref="L9:L48" si="1">K9*100/J9</f>
        <v>#DIV/0!</v>
      </c>
      <c r="M9" s="62">
        <v>0</v>
      </c>
      <c r="N9" s="63">
        <v>0</v>
      </c>
      <c r="O9" s="63">
        <v>0</v>
      </c>
      <c r="P9" s="62">
        <v>0</v>
      </c>
    </row>
    <row r="10" spans="1:16">
      <c r="A10" s="61">
        <v>3</v>
      </c>
      <c r="B10" s="3" t="s">
        <v>4</v>
      </c>
      <c r="C10" s="28">
        <f>ekamut!P14</f>
        <v>731.09999999999991</v>
      </c>
      <c r="D10" s="28">
        <f>ekamut!Q14</f>
        <v>832.41099999999994</v>
      </c>
      <c r="E10" s="28">
        <f t="shared" si="0"/>
        <v>113.85733825742032</v>
      </c>
      <c r="F10" s="62">
        <v>21.3</v>
      </c>
      <c r="G10" s="63">
        <v>0</v>
      </c>
      <c r="H10" s="63">
        <v>0</v>
      </c>
      <c r="I10" s="63">
        <v>0</v>
      </c>
      <c r="J10" s="28">
        <f>ekamut!V14</f>
        <v>2003.3</v>
      </c>
      <c r="K10" s="28">
        <f>ekamut!W14</f>
        <v>1846.162</v>
      </c>
      <c r="L10" s="28">
        <f t="shared" si="1"/>
        <v>92.156042529825797</v>
      </c>
      <c r="M10" s="62">
        <v>219.3</v>
      </c>
      <c r="N10" s="63">
        <v>0</v>
      </c>
      <c r="O10" s="63">
        <v>219.3</v>
      </c>
      <c r="P10" s="62">
        <v>215</v>
      </c>
    </row>
    <row r="11" spans="1:16">
      <c r="A11" s="61">
        <v>4</v>
      </c>
      <c r="B11" s="3" t="s">
        <v>5</v>
      </c>
      <c r="C11" s="28">
        <f>ekamut!P15</f>
        <v>591.6</v>
      </c>
      <c r="D11" s="28">
        <f>ekamut!Q15</f>
        <v>525.82299999999998</v>
      </c>
      <c r="E11" s="28">
        <f t="shared" si="0"/>
        <v>88.881507775523986</v>
      </c>
      <c r="F11" s="62">
        <v>118.7</v>
      </c>
      <c r="G11" s="63">
        <v>38.4</v>
      </c>
      <c r="H11" s="63">
        <v>0</v>
      </c>
      <c r="I11" s="63">
        <v>5</v>
      </c>
      <c r="J11" s="28">
        <f>ekamut!V15</f>
        <v>100</v>
      </c>
      <c r="K11" s="28">
        <f>ekamut!W15</f>
        <v>76</v>
      </c>
      <c r="L11" s="28">
        <f t="shared" si="1"/>
        <v>76</v>
      </c>
      <c r="M11" s="62">
        <v>0</v>
      </c>
      <c r="N11" s="63">
        <v>0</v>
      </c>
      <c r="O11" s="62">
        <v>0</v>
      </c>
      <c r="P11" s="62">
        <v>0</v>
      </c>
    </row>
    <row r="12" spans="1:16">
      <c r="A12" s="61">
        <v>5</v>
      </c>
      <c r="B12" s="3" t="s">
        <v>6</v>
      </c>
      <c r="C12" s="28">
        <f>ekamut!P16</f>
        <v>3492.6</v>
      </c>
      <c r="D12" s="28">
        <f>ekamut!Q16</f>
        <v>2980.7040000000002</v>
      </c>
      <c r="E12" s="28">
        <f t="shared" si="0"/>
        <v>85.343411784916697</v>
      </c>
      <c r="F12" s="62">
        <v>2793</v>
      </c>
      <c r="G12" s="63">
        <v>766.7</v>
      </c>
      <c r="H12" s="63">
        <v>0</v>
      </c>
      <c r="I12" s="63">
        <v>0</v>
      </c>
      <c r="J12" s="28">
        <f>ekamut!V16</f>
        <v>4311.8</v>
      </c>
      <c r="K12" s="28">
        <f>ekamut!W16</f>
        <v>4341.5360000000001</v>
      </c>
      <c r="L12" s="28">
        <f t="shared" si="1"/>
        <v>100.6896423767336</v>
      </c>
      <c r="M12" s="62">
        <v>12311.7</v>
      </c>
      <c r="N12" s="63">
        <v>7873.6</v>
      </c>
      <c r="O12" s="62">
        <v>0</v>
      </c>
      <c r="P12" s="62">
        <v>0</v>
      </c>
    </row>
    <row r="13" spans="1:16">
      <c r="A13" s="61">
        <v>6</v>
      </c>
      <c r="B13" s="3" t="s">
        <v>7</v>
      </c>
      <c r="C13" s="28">
        <f>ekamut!P17</f>
        <v>9000</v>
      </c>
      <c r="D13" s="28">
        <f>ekamut!Q17</f>
        <v>9958.4050000000007</v>
      </c>
      <c r="E13" s="28">
        <f t="shared" si="0"/>
        <v>110.64894444444445</v>
      </c>
      <c r="F13" s="64" t="s">
        <v>107</v>
      </c>
      <c r="G13" s="64" t="s">
        <v>108</v>
      </c>
      <c r="H13" s="64" t="s">
        <v>109</v>
      </c>
      <c r="I13" s="64" t="s">
        <v>110</v>
      </c>
      <c r="J13" s="28">
        <f>ekamut!V17</f>
        <v>10000</v>
      </c>
      <c r="K13" s="28">
        <f>ekamut!W17</f>
        <v>7081.94</v>
      </c>
      <c r="L13" s="28">
        <f t="shared" si="1"/>
        <v>70.819400000000002</v>
      </c>
      <c r="M13" s="65" t="s">
        <v>111</v>
      </c>
      <c r="N13" s="65" t="s">
        <v>112</v>
      </c>
      <c r="O13" s="65" t="s">
        <v>113</v>
      </c>
      <c r="P13" s="65" t="s">
        <v>114</v>
      </c>
    </row>
    <row r="14" spans="1:16">
      <c r="A14" s="61">
        <v>7</v>
      </c>
      <c r="B14" s="3" t="s">
        <v>8</v>
      </c>
      <c r="C14" s="28">
        <f>ekamut!P18</f>
        <v>1974.7</v>
      </c>
      <c r="D14" s="28">
        <f>ekamut!Q18</f>
        <v>1233.7940000000001</v>
      </c>
      <c r="E14" s="28">
        <f t="shared" si="0"/>
        <v>62.48007292246924</v>
      </c>
      <c r="F14" s="28">
        <v>650.9</v>
      </c>
      <c r="G14" s="28">
        <v>199.4</v>
      </c>
      <c r="H14" s="28">
        <v>594.9</v>
      </c>
      <c r="I14" s="66">
        <v>123</v>
      </c>
      <c r="J14" s="28">
        <f>ekamut!V18</f>
        <v>900</v>
      </c>
      <c r="K14" s="28">
        <f>ekamut!W18</f>
        <v>680.31600000000003</v>
      </c>
      <c r="L14" s="28">
        <f t="shared" si="1"/>
        <v>75.590666666666678</v>
      </c>
      <c r="M14" s="67">
        <v>999.3</v>
      </c>
      <c r="N14" s="67">
        <v>584.9</v>
      </c>
      <c r="O14" s="67">
        <v>419.9</v>
      </c>
      <c r="P14" s="67">
        <v>200.3</v>
      </c>
    </row>
    <row r="15" spans="1:16">
      <c r="A15" s="61">
        <v>8</v>
      </c>
      <c r="B15" s="3" t="s">
        <v>9</v>
      </c>
      <c r="C15" s="28">
        <f>ekamut!P19</f>
        <v>4158.3</v>
      </c>
      <c r="D15" s="28">
        <f>ekamut!Q19</f>
        <v>5506.4279999999999</v>
      </c>
      <c r="E15" s="28">
        <f t="shared" si="0"/>
        <v>132.4201717047832</v>
      </c>
      <c r="F15" s="62">
        <v>6400.6</v>
      </c>
      <c r="G15" s="63">
        <v>3518.9</v>
      </c>
      <c r="H15" s="63">
        <v>0</v>
      </c>
      <c r="I15" s="28">
        <v>0</v>
      </c>
      <c r="J15" s="28">
        <f>ekamut!V19</f>
        <v>4600</v>
      </c>
      <c r="K15" s="28">
        <f>ekamut!W19</f>
        <v>3367.5149999999999</v>
      </c>
      <c r="L15" s="28">
        <f t="shared" si="1"/>
        <v>73.206847826086957</v>
      </c>
      <c r="M15" s="62">
        <v>20023.5</v>
      </c>
      <c r="N15" s="63">
        <v>12114.5</v>
      </c>
      <c r="O15" s="63">
        <v>0</v>
      </c>
      <c r="P15" s="62">
        <v>0</v>
      </c>
    </row>
    <row r="16" spans="1:16">
      <c r="A16" s="61">
        <v>9</v>
      </c>
      <c r="B16" s="3" t="s">
        <v>10</v>
      </c>
      <c r="C16" s="28">
        <f>ekamut!P20</f>
        <v>2259</v>
      </c>
      <c r="D16" s="28">
        <f>ekamut!Q20</f>
        <v>2418.7839999999997</v>
      </c>
      <c r="E16" s="28">
        <f t="shared" si="0"/>
        <v>107.07321823815846</v>
      </c>
      <c r="F16" s="62">
        <v>3399.6</v>
      </c>
      <c r="G16" s="63">
        <v>1548.7</v>
      </c>
      <c r="H16" s="63">
        <v>0</v>
      </c>
      <c r="I16" s="28">
        <v>120.3</v>
      </c>
      <c r="J16" s="28">
        <f>ekamut!V20</f>
        <v>2212.9</v>
      </c>
      <c r="K16" s="28">
        <f>ekamut!W20</f>
        <v>1632.2570000000001</v>
      </c>
      <c r="L16" s="28">
        <f t="shared" si="1"/>
        <v>73.760992362962625</v>
      </c>
      <c r="M16" s="62">
        <v>10391.6</v>
      </c>
      <c r="N16" s="63">
        <v>6429.3</v>
      </c>
      <c r="O16" s="63">
        <v>400</v>
      </c>
      <c r="P16" s="62">
        <v>199</v>
      </c>
    </row>
    <row r="17" spans="1:16">
      <c r="A17" s="61">
        <v>10</v>
      </c>
      <c r="B17" s="3" t="s">
        <v>11</v>
      </c>
      <c r="C17" s="28">
        <f>ekamut!P21</f>
        <v>1754.6</v>
      </c>
      <c r="D17" s="28">
        <f>ekamut!Q21</f>
        <v>1974.192</v>
      </c>
      <c r="E17" s="28">
        <f t="shared" si="0"/>
        <v>112.51521714350851</v>
      </c>
      <c r="F17" s="62">
        <v>802.4</v>
      </c>
      <c r="G17" s="63">
        <v>352.7</v>
      </c>
      <c r="H17" s="63">
        <v>0</v>
      </c>
      <c r="I17" s="28">
        <v>0</v>
      </c>
      <c r="J17" s="28">
        <f>ekamut!V21</f>
        <v>1335</v>
      </c>
      <c r="K17" s="28">
        <f>ekamut!W21</f>
        <v>1087.682</v>
      </c>
      <c r="L17" s="28">
        <f t="shared" si="1"/>
        <v>81.474307116104868</v>
      </c>
      <c r="M17" s="62">
        <v>2314.6</v>
      </c>
      <c r="N17" s="63">
        <v>2361.3000000000002</v>
      </c>
      <c r="O17" s="63">
        <v>0</v>
      </c>
      <c r="P17" s="62">
        <v>0</v>
      </c>
    </row>
    <row r="18" spans="1:16">
      <c r="A18" s="61">
        <v>11</v>
      </c>
      <c r="B18" s="3" t="s">
        <v>12</v>
      </c>
      <c r="C18" s="28">
        <f>ekamut!P22</f>
        <v>500</v>
      </c>
      <c r="D18" s="28">
        <f>ekamut!Q22</f>
        <v>677.90899999999999</v>
      </c>
      <c r="E18" s="28">
        <f t="shared" si="0"/>
        <v>135.58179999999999</v>
      </c>
      <c r="F18" s="62">
        <v>47.2</v>
      </c>
      <c r="G18" s="63">
        <v>2.9</v>
      </c>
      <c r="H18" s="63">
        <v>47.2</v>
      </c>
      <c r="I18" s="28">
        <v>7.3</v>
      </c>
      <c r="J18" s="28">
        <f>ekamut!V22</f>
        <v>3300</v>
      </c>
      <c r="K18" s="28">
        <f>ekamut!W22</f>
        <v>2838.6419999999998</v>
      </c>
      <c r="L18" s="28">
        <f t="shared" si="1"/>
        <v>86.019454545454536</v>
      </c>
      <c r="M18" s="62">
        <v>5807.9</v>
      </c>
      <c r="N18" s="63">
        <v>4476.5</v>
      </c>
      <c r="O18" s="63">
        <v>510.4</v>
      </c>
      <c r="P18" s="62">
        <v>587</v>
      </c>
    </row>
    <row r="19" spans="1:16">
      <c r="A19" s="61">
        <v>12</v>
      </c>
      <c r="B19" s="3" t="s">
        <v>13</v>
      </c>
      <c r="C19" s="28">
        <f>ekamut!P23</f>
        <v>380</v>
      </c>
      <c r="D19" s="28">
        <f>ekamut!Q23</f>
        <v>307.5</v>
      </c>
      <c r="E19" s="28">
        <f t="shared" si="0"/>
        <v>80.921052631578945</v>
      </c>
      <c r="F19" s="62">
        <v>96</v>
      </c>
      <c r="G19" s="62">
        <v>15.2</v>
      </c>
      <c r="H19" s="62">
        <v>0</v>
      </c>
      <c r="I19" s="28">
        <v>0</v>
      </c>
      <c r="J19" s="28">
        <f>ekamut!V23</f>
        <v>596.4</v>
      </c>
      <c r="K19" s="28">
        <f>ekamut!W23</f>
        <v>539.05999999999995</v>
      </c>
      <c r="L19" s="28">
        <f t="shared" si="1"/>
        <v>90.385647216633117</v>
      </c>
      <c r="M19" s="62">
        <v>1899</v>
      </c>
      <c r="N19" s="63">
        <v>847.2</v>
      </c>
      <c r="O19" s="63">
        <v>0</v>
      </c>
      <c r="P19" s="62">
        <v>0</v>
      </c>
    </row>
    <row r="20" spans="1:16">
      <c r="A20" s="61">
        <v>13</v>
      </c>
      <c r="B20" s="3" t="s">
        <v>14</v>
      </c>
      <c r="C20" s="28">
        <f>ekamut!P24</f>
        <v>686.19999999999993</v>
      </c>
      <c r="D20" s="28">
        <f>ekamut!Q24</f>
        <v>588.95500000000004</v>
      </c>
      <c r="E20" s="28">
        <f t="shared" si="0"/>
        <v>85.828475663072012</v>
      </c>
      <c r="F20" s="62">
        <v>661.1</v>
      </c>
      <c r="G20" s="62">
        <v>246.7</v>
      </c>
      <c r="H20" s="62">
        <v>0</v>
      </c>
      <c r="I20" s="28">
        <v>0</v>
      </c>
      <c r="J20" s="28">
        <f>ekamut!V24</f>
        <v>1397.8</v>
      </c>
      <c r="K20" s="28">
        <f>ekamut!W24</f>
        <v>1414.0350000000001</v>
      </c>
      <c r="L20" s="28">
        <f t="shared" si="1"/>
        <v>101.16146802117613</v>
      </c>
      <c r="M20" s="62">
        <v>2285.6999999999998</v>
      </c>
      <c r="N20" s="63">
        <v>1908.7</v>
      </c>
      <c r="O20" s="63">
        <v>0</v>
      </c>
      <c r="P20" s="62">
        <v>0</v>
      </c>
    </row>
    <row r="21" spans="1:16">
      <c r="A21" s="61">
        <v>14</v>
      </c>
      <c r="B21" s="3" t="s">
        <v>15</v>
      </c>
      <c r="C21" s="28">
        <f>ekamut!P25</f>
        <v>3096.8</v>
      </c>
      <c r="D21" s="28">
        <f>ekamut!Q25</f>
        <v>3113.0329999999999</v>
      </c>
      <c r="E21" s="28">
        <f t="shared" si="0"/>
        <v>100.52418625678118</v>
      </c>
      <c r="F21" s="62">
        <v>3622.2</v>
      </c>
      <c r="G21" s="62">
        <v>1714.5</v>
      </c>
      <c r="H21" s="62">
        <v>0</v>
      </c>
      <c r="I21" s="28">
        <v>0</v>
      </c>
      <c r="J21" s="28">
        <f>ekamut!V25</f>
        <v>2995.3</v>
      </c>
      <c r="K21" s="28">
        <f>ekamut!W25</f>
        <v>3018.1129999999998</v>
      </c>
      <c r="L21" s="28">
        <f t="shared" si="1"/>
        <v>100.76162654825893</v>
      </c>
      <c r="M21" s="62">
        <v>13207.8</v>
      </c>
      <c r="N21" s="63">
        <v>7053.9</v>
      </c>
      <c r="O21" s="63">
        <v>0</v>
      </c>
      <c r="P21" s="62">
        <v>0</v>
      </c>
    </row>
    <row r="22" spans="1:16" ht="13.5" customHeight="1">
      <c r="A22" s="61">
        <v>15</v>
      </c>
      <c r="B22" s="68" t="s">
        <v>115</v>
      </c>
      <c r="C22" s="28">
        <f>ekamut!P26</f>
        <v>511.6</v>
      </c>
      <c r="D22" s="28">
        <f>ekamut!Q26</f>
        <v>527.298</v>
      </c>
      <c r="E22" s="28">
        <f t="shared" si="0"/>
        <v>103.06841282251759</v>
      </c>
      <c r="F22" s="62">
        <v>383.6</v>
      </c>
      <c r="G22" s="62">
        <v>238</v>
      </c>
      <c r="H22" s="62">
        <v>0</v>
      </c>
      <c r="I22" s="28">
        <v>0</v>
      </c>
      <c r="J22" s="28">
        <f>ekamut!V26</f>
        <v>1569.6</v>
      </c>
      <c r="K22" s="28">
        <f>ekamut!W26</f>
        <v>1569.8879999999999</v>
      </c>
      <c r="L22" s="28">
        <f t="shared" si="1"/>
        <v>100.01834862385321</v>
      </c>
      <c r="M22" s="62">
        <v>1429.9</v>
      </c>
      <c r="N22" s="63">
        <v>1044.8</v>
      </c>
      <c r="O22" s="63">
        <v>0</v>
      </c>
      <c r="P22" s="62">
        <v>0</v>
      </c>
    </row>
    <row r="23" spans="1:16">
      <c r="A23" s="61">
        <v>16</v>
      </c>
      <c r="B23" s="3" t="s">
        <v>17</v>
      </c>
      <c r="C23" s="28">
        <f>ekamut!P27</f>
        <v>471.9</v>
      </c>
      <c r="D23" s="28">
        <f>ekamut!Q27</f>
        <v>311.31299999999999</v>
      </c>
      <c r="E23" s="28">
        <f t="shared" si="0"/>
        <v>65.970120788302609</v>
      </c>
      <c r="F23" s="62">
        <v>319.89999999999998</v>
      </c>
      <c r="G23" s="62">
        <v>146.9</v>
      </c>
      <c r="H23" s="62">
        <v>0</v>
      </c>
      <c r="I23" s="28">
        <v>0</v>
      </c>
      <c r="J23" s="28">
        <f>ekamut!V27</f>
        <v>816.6</v>
      </c>
      <c r="K23" s="28">
        <f>ekamut!W27</f>
        <v>816.66800000000001</v>
      </c>
      <c r="L23" s="28">
        <f t="shared" si="1"/>
        <v>100.00832721038452</v>
      </c>
      <c r="M23" s="62">
        <v>2036</v>
      </c>
      <c r="N23" s="63">
        <v>406.3</v>
      </c>
      <c r="O23" s="63">
        <v>0</v>
      </c>
      <c r="P23" s="62">
        <v>500</v>
      </c>
    </row>
    <row r="24" spans="1:16">
      <c r="A24" s="61">
        <v>17</v>
      </c>
      <c r="B24" s="3" t="s">
        <v>18</v>
      </c>
      <c r="C24" s="28">
        <f>ekamut!P28</f>
        <v>2510</v>
      </c>
      <c r="D24" s="28">
        <f>ekamut!Q28</f>
        <v>2300.9369999999999</v>
      </c>
      <c r="E24" s="28">
        <f t="shared" si="0"/>
        <v>91.670796812749003</v>
      </c>
      <c r="F24" s="29">
        <v>489.1</v>
      </c>
      <c r="G24" s="29">
        <v>290.3</v>
      </c>
      <c r="H24" s="29">
        <v>0</v>
      </c>
      <c r="I24" s="29">
        <v>0</v>
      </c>
      <c r="J24" s="28">
        <f>ekamut!V28</f>
        <v>2700</v>
      </c>
      <c r="K24" s="28">
        <f>ekamut!W28</f>
        <v>2347.7179999999998</v>
      </c>
      <c r="L24" s="28">
        <f t="shared" si="1"/>
        <v>86.952518518518517</v>
      </c>
      <c r="M24" s="69">
        <v>1244.3</v>
      </c>
      <c r="N24" s="69">
        <v>1120.9000000000001</v>
      </c>
      <c r="O24" s="70">
        <v>476</v>
      </c>
      <c r="P24" s="70">
        <v>127</v>
      </c>
    </row>
    <row r="25" spans="1:16">
      <c r="A25" s="61">
        <v>18</v>
      </c>
      <c r="B25" s="3" t="s">
        <v>19</v>
      </c>
      <c r="C25" s="28">
        <f>ekamut!P29</f>
        <v>4130</v>
      </c>
      <c r="D25" s="28">
        <f>ekamut!Q29</f>
        <v>4724.3550000000005</v>
      </c>
      <c r="E25" s="28">
        <f t="shared" si="0"/>
        <v>114.39116222760292</v>
      </c>
      <c r="F25" s="62">
        <v>1681</v>
      </c>
      <c r="G25" s="62">
        <v>919.2</v>
      </c>
      <c r="H25" s="62">
        <v>0</v>
      </c>
      <c r="I25" s="28">
        <v>447</v>
      </c>
      <c r="J25" s="28">
        <f>ekamut!V29</f>
        <v>4507.8</v>
      </c>
      <c r="K25" s="28">
        <f>ekamut!W29</f>
        <v>4522.1080000000002</v>
      </c>
      <c r="L25" s="28">
        <f t="shared" si="1"/>
        <v>100.31740538621945</v>
      </c>
      <c r="M25" s="62">
        <v>6213.2</v>
      </c>
      <c r="N25" s="63">
        <v>3035.3</v>
      </c>
      <c r="O25" s="63">
        <v>0</v>
      </c>
      <c r="P25" s="62">
        <v>22.1</v>
      </c>
    </row>
    <row r="26" spans="1:16">
      <c r="A26" s="61">
        <v>19</v>
      </c>
      <c r="B26" s="3" t="s">
        <v>20</v>
      </c>
      <c r="C26" s="28">
        <f>ekamut!P30</f>
        <v>607.70000000000005</v>
      </c>
      <c r="D26" s="28">
        <f>ekamut!Q30</f>
        <v>585.06700000000001</v>
      </c>
      <c r="E26" s="28">
        <f t="shared" si="0"/>
        <v>96.275629422412365</v>
      </c>
      <c r="F26" s="62">
        <v>728.2</v>
      </c>
      <c r="G26" s="62">
        <v>341.1</v>
      </c>
      <c r="H26" s="62">
        <v>0</v>
      </c>
      <c r="I26" s="62">
        <v>0</v>
      </c>
      <c r="J26" s="28">
        <f>ekamut!V30</f>
        <v>1474.6</v>
      </c>
      <c r="K26" s="28">
        <f>ekamut!W30</f>
        <v>1253.4839999999999</v>
      </c>
      <c r="L26" s="28">
        <f t="shared" si="1"/>
        <v>85.00501831005019</v>
      </c>
      <c r="M26" s="62">
        <v>3872.4</v>
      </c>
      <c r="N26" s="63">
        <v>2211.6</v>
      </c>
      <c r="O26" s="63">
        <v>0</v>
      </c>
      <c r="P26" s="63">
        <v>221</v>
      </c>
    </row>
    <row r="27" spans="1:16" ht="13.5" customHeight="1">
      <c r="A27" s="61">
        <v>20</v>
      </c>
      <c r="B27" s="4" t="s">
        <v>116</v>
      </c>
      <c r="C27" s="28">
        <f>ekamut!P31</f>
        <v>74734.7</v>
      </c>
      <c r="D27" s="28">
        <f>ekamut!Q31</f>
        <v>72520.801000000007</v>
      </c>
      <c r="E27" s="28">
        <f t="shared" si="0"/>
        <v>97.037655868023833</v>
      </c>
      <c r="F27" s="28">
        <v>28503.5</v>
      </c>
      <c r="G27" s="28">
        <v>10942.4</v>
      </c>
      <c r="H27" s="28">
        <v>8280.7000000000007</v>
      </c>
      <c r="I27" s="28">
        <v>9782.4</v>
      </c>
      <c r="J27" s="28">
        <f>ekamut!V31</f>
        <v>30136.6</v>
      </c>
      <c r="K27" s="28">
        <f>ekamut!W31</f>
        <v>27344.101999999999</v>
      </c>
      <c r="L27" s="28">
        <f t="shared" si="1"/>
        <v>90.733865134089442</v>
      </c>
      <c r="M27" s="62">
        <v>45653</v>
      </c>
      <c r="N27" s="63">
        <v>23653.5</v>
      </c>
      <c r="O27" s="63">
        <v>6000</v>
      </c>
      <c r="P27" s="62">
        <v>6727.3</v>
      </c>
    </row>
    <row r="28" spans="1:16" ht="13.5" customHeight="1">
      <c r="A28" s="61">
        <v>21</v>
      </c>
      <c r="B28" s="4" t="s">
        <v>117</v>
      </c>
      <c r="C28" s="28">
        <f>ekamut!P32</f>
        <v>18000</v>
      </c>
      <c r="D28" s="28">
        <f>ekamut!Q32</f>
        <v>21253.887999999999</v>
      </c>
      <c r="E28" s="28">
        <f t="shared" si="0"/>
        <v>118.07715555555555</v>
      </c>
      <c r="F28" s="29">
        <v>8003.6</v>
      </c>
      <c r="G28" s="29">
        <v>3734.6</v>
      </c>
      <c r="H28" s="29">
        <v>0</v>
      </c>
      <c r="I28" s="29">
        <v>622.5</v>
      </c>
      <c r="J28" s="28">
        <f>ekamut!V32</f>
        <v>5000</v>
      </c>
      <c r="K28" s="28">
        <f>ekamut!W32</f>
        <v>5058.1030000000001</v>
      </c>
      <c r="L28" s="28">
        <f t="shared" si="1"/>
        <v>101.16206</v>
      </c>
      <c r="M28" s="29">
        <v>2921.1</v>
      </c>
      <c r="N28" s="29">
        <v>1181.3</v>
      </c>
      <c r="O28" s="29">
        <v>0</v>
      </c>
      <c r="P28" s="29">
        <v>621.29999999999995</v>
      </c>
    </row>
    <row r="29" spans="1:16">
      <c r="A29" s="61">
        <v>22</v>
      </c>
      <c r="B29" s="3" t="s">
        <v>23</v>
      </c>
      <c r="C29" s="28">
        <f>ekamut!P33</f>
        <v>3723.5</v>
      </c>
      <c r="D29" s="28">
        <f>ekamut!Q33</f>
        <v>3519.3720000000003</v>
      </c>
      <c r="E29" s="28">
        <f t="shared" si="0"/>
        <v>94.517846112528545</v>
      </c>
      <c r="F29" s="29">
        <v>1585.4</v>
      </c>
      <c r="G29" s="29">
        <v>521.20000000000005</v>
      </c>
      <c r="H29" s="29">
        <v>0</v>
      </c>
      <c r="I29" s="29">
        <v>236.4</v>
      </c>
      <c r="J29" s="28">
        <f>ekamut!V33</f>
        <v>3896.6</v>
      </c>
      <c r="K29" s="28">
        <f>ekamut!W33</f>
        <v>4313.3770000000004</v>
      </c>
      <c r="L29" s="28">
        <f t="shared" si="1"/>
        <v>110.69591438690142</v>
      </c>
      <c r="M29" s="69">
        <v>1030.8</v>
      </c>
      <c r="N29" s="69">
        <v>516.4</v>
      </c>
      <c r="O29" s="69">
        <v>0</v>
      </c>
      <c r="P29" s="69">
        <v>417.3</v>
      </c>
    </row>
    <row r="30" spans="1:16">
      <c r="A30" s="61">
        <v>23</v>
      </c>
      <c r="B30" s="3" t="s">
        <v>24</v>
      </c>
      <c r="C30" s="28">
        <f>ekamut!P34</f>
        <v>921</v>
      </c>
      <c r="D30" s="28">
        <f>ekamut!Q34</f>
        <v>826.63400000000001</v>
      </c>
      <c r="E30" s="28">
        <f t="shared" si="0"/>
        <v>89.753963083604773</v>
      </c>
      <c r="F30" s="71">
        <v>426.2</v>
      </c>
      <c r="G30" s="71">
        <v>154.19999999999999</v>
      </c>
      <c r="H30" s="71">
        <v>31.7</v>
      </c>
      <c r="I30" s="28">
        <v>0</v>
      </c>
      <c r="J30" s="28">
        <f>ekamut!V34</f>
        <v>47.7</v>
      </c>
      <c r="K30" s="28">
        <f>ekamut!W34</f>
        <v>46.423999999999999</v>
      </c>
      <c r="L30" s="28">
        <f t="shared" si="1"/>
        <v>97.324947589098514</v>
      </c>
      <c r="M30" s="71">
        <v>0</v>
      </c>
      <c r="N30" s="72">
        <v>0</v>
      </c>
      <c r="O30" s="72">
        <v>0</v>
      </c>
      <c r="P30" s="62">
        <v>0</v>
      </c>
    </row>
    <row r="31" spans="1:16">
      <c r="A31" s="61">
        <v>24</v>
      </c>
      <c r="B31" s="3" t="s">
        <v>25</v>
      </c>
      <c r="C31" s="28">
        <f>ekamut!P35</f>
        <v>3616</v>
      </c>
      <c r="D31" s="28">
        <f>ekamut!Q35</f>
        <v>4303.0590000000002</v>
      </c>
      <c r="E31" s="28">
        <f t="shared" si="0"/>
        <v>119.00052544247788</v>
      </c>
      <c r="F31" s="29">
        <v>710</v>
      </c>
      <c r="G31" s="29">
        <v>417</v>
      </c>
      <c r="H31" s="29">
        <v>0</v>
      </c>
      <c r="I31" s="29">
        <v>68.8</v>
      </c>
      <c r="J31" s="28">
        <f>ekamut!V35</f>
        <v>5893.2</v>
      </c>
      <c r="K31" s="28">
        <f>ekamut!W35</f>
        <v>5967.643</v>
      </c>
      <c r="L31" s="28">
        <f t="shared" si="1"/>
        <v>101.26320165614608</v>
      </c>
      <c r="M31" s="71">
        <v>7936</v>
      </c>
      <c r="N31" s="71">
        <v>1121</v>
      </c>
      <c r="O31" s="71">
        <v>0</v>
      </c>
      <c r="P31" s="62">
        <v>74.5</v>
      </c>
    </row>
    <row r="32" spans="1:16">
      <c r="A32" s="61">
        <v>25</v>
      </c>
      <c r="B32" s="3" t="s">
        <v>26</v>
      </c>
      <c r="C32" s="28">
        <f>ekamut!P36</f>
        <v>2629.1</v>
      </c>
      <c r="D32" s="28">
        <f>ekamut!Q36</f>
        <v>2632.442</v>
      </c>
      <c r="E32" s="28">
        <f t="shared" si="0"/>
        <v>100.12711574302995</v>
      </c>
      <c r="F32" s="62">
        <v>1433.2</v>
      </c>
      <c r="G32" s="62">
        <v>470.3</v>
      </c>
      <c r="H32" s="62">
        <v>0</v>
      </c>
      <c r="I32" s="62">
        <v>0</v>
      </c>
      <c r="J32" s="28">
        <f>ekamut!V36</f>
        <v>2740.3</v>
      </c>
      <c r="K32" s="28">
        <f>ekamut!W36</f>
        <v>2498.509</v>
      </c>
      <c r="L32" s="28">
        <f t="shared" si="1"/>
        <v>91.176477028062607</v>
      </c>
      <c r="M32" s="62">
        <v>7641.7</v>
      </c>
      <c r="N32" s="63">
        <v>5221.7</v>
      </c>
      <c r="O32" s="63">
        <v>0</v>
      </c>
      <c r="P32" s="62">
        <v>186.5</v>
      </c>
    </row>
    <row r="33" spans="1:16">
      <c r="A33" s="61">
        <v>26</v>
      </c>
      <c r="B33" s="3" t="s">
        <v>27</v>
      </c>
      <c r="C33" s="28">
        <f>ekamut!P37</f>
        <v>236.5</v>
      </c>
      <c r="D33" s="28">
        <f>ekamut!Q37</f>
        <v>294.28399999999999</v>
      </c>
      <c r="E33" s="28">
        <f t="shared" si="0"/>
        <v>124.43298097251585</v>
      </c>
      <c r="F33" s="62">
        <v>218.4</v>
      </c>
      <c r="G33" s="62">
        <v>105.6</v>
      </c>
      <c r="H33" s="62">
        <v>0</v>
      </c>
      <c r="I33" s="62">
        <v>0</v>
      </c>
      <c r="J33" s="28">
        <f>ekamut!V37</f>
        <v>560</v>
      </c>
      <c r="K33" s="28">
        <f>ekamut!W37</f>
        <v>318.14999999999998</v>
      </c>
      <c r="L33" s="28">
        <f t="shared" si="1"/>
        <v>56.812499999999993</v>
      </c>
      <c r="M33" s="62">
        <v>3086.1</v>
      </c>
      <c r="N33" s="63">
        <v>1569.9</v>
      </c>
      <c r="O33" s="63">
        <v>0</v>
      </c>
      <c r="P33" s="62">
        <v>0</v>
      </c>
    </row>
    <row r="34" spans="1:16">
      <c r="A34" s="61">
        <v>27</v>
      </c>
      <c r="B34" s="3" t="s">
        <v>28</v>
      </c>
      <c r="C34" s="28">
        <f>ekamut!P38</f>
        <v>2600</v>
      </c>
      <c r="D34" s="28">
        <f>ekamut!Q38</f>
        <v>2248.9340000000002</v>
      </c>
      <c r="E34" s="28">
        <f t="shared" si="0"/>
        <v>86.49746153846155</v>
      </c>
      <c r="F34" s="62">
        <v>2280.5</v>
      </c>
      <c r="G34" s="63">
        <v>1137.5</v>
      </c>
      <c r="H34" s="63">
        <v>0</v>
      </c>
      <c r="I34" s="63">
        <v>0</v>
      </c>
      <c r="J34" s="28">
        <f>ekamut!V38</f>
        <v>3027</v>
      </c>
      <c r="K34" s="28">
        <f>ekamut!W38</f>
        <v>3027.1579999999999</v>
      </c>
      <c r="L34" s="28">
        <f t="shared" si="1"/>
        <v>100.00521968946151</v>
      </c>
      <c r="M34" s="62">
        <v>4555</v>
      </c>
      <c r="N34" s="62">
        <v>1166</v>
      </c>
      <c r="O34" s="62">
        <v>0</v>
      </c>
      <c r="P34" s="62">
        <v>0</v>
      </c>
    </row>
    <row r="35" spans="1:16">
      <c r="A35" s="61">
        <v>28</v>
      </c>
      <c r="B35" s="3" t="s">
        <v>29</v>
      </c>
      <c r="C35" s="28">
        <f>ekamut!P39</f>
        <v>1008</v>
      </c>
      <c r="D35" s="28">
        <f>ekamut!Q39</f>
        <v>991.59399999999994</v>
      </c>
      <c r="E35" s="28">
        <f t="shared" si="0"/>
        <v>98.37242063492063</v>
      </c>
      <c r="F35" s="62">
        <v>403.5</v>
      </c>
      <c r="G35" s="62">
        <v>217.2</v>
      </c>
      <c r="H35" s="62">
        <v>50</v>
      </c>
      <c r="I35" s="28">
        <v>0</v>
      </c>
      <c r="J35" s="28">
        <f>ekamut!V39</f>
        <v>1850</v>
      </c>
      <c r="K35" s="28">
        <f>ekamut!W39</f>
        <v>1807.2149999999999</v>
      </c>
      <c r="L35" s="28">
        <f t="shared" si="1"/>
        <v>97.687297297297292</v>
      </c>
      <c r="M35" s="62">
        <v>2176.6999999999998</v>
      </c>
      <c r="N35" s="63">
        <v>801.4</v>
      </c>
      <c r="O35" s="63">
        <v>125.1</v>
      </c>
      <c r="P35" s="62">
        <v>0</v>
      </c>
    </row>
    <row r="36" spans="1:16">
      <c r="A36" s="61">
        <v>29</v>
      </c>
      <c r="B36" s="3" t="s">
        <v>30</v>
      </c>
      <c r="C36" s="28">
        <f>ekamut!P40</f>
        <v>1800</v>
      </c>
      <c r="D36" s="28">
        <f>ekamut!Q40</f>
        <v>2291.5880000000002</v>
      </c>
      <c r="E36" s="28">
        <f t="shared" si="0"/>
        <v>127.31044444444446</v>
      </c>
      <c r="F36" s="62">
        <v>1661.8</v>
      </c>
      <c r="G36" s="62">
        <v>703.5</v>
      </c>
      <c r="H36" s="62">
        <v>275</v>
      </c>
      <c r="I36" s="28">
        <v>149.30000000000001</v>
      </c>
      <c r="J36" s="28">
        <f>ekamut!V40</f>
        <v>3500</v>
      </c>
      <c r="K36" s="28">
        <f>ekamut!W40</f>
        <v>1751.971</v>
      </c>
      <c r="L36" s="28">
        <f t="shared" si="1"/>
        <v>50.056314285714286</v>
      </c>
      <c r="M36" s="62">
        <v>12540.5</v>
      </c>
      <c r="N36" s="62">
        <v>9266.7000000000007</v>
      </c>
      <c r="O36" s="62">
        <v>500</v>
      </c>
      <c r="P36" s="62">
        <v>58.6</v>
      </c>
    </row>
    <row r="37" spans="1:16">
      <c r="A37" s="61">
        <v>30</v>
      </c>
      <c r="B37" s="3" t="s">
        <v>31</v>
      </c>
      <c r="C37" s="28">
        <f>ekamut!P41</f>
        <v>1692.7</v>
      </c>
      <c r="D37" s="28">
        <f>ekamut!Q41</f>
        <v>1647.28</v>
      </c>
      <c r="E37" s="28">
        <f t="shared" si="0"/>
        <v>97.316712943817564</v>
      </c>
      <c r="F37" s="29">
        <v>771</v>
      </c>
      <c r="G37" s="29">
        <v>456.6</v>
      </c>
      <c r="H37" s="29" t="s">
        <v>118</v>
      </c>
      <c r="I37" s="29" t="s">
        <v>118</v>
      </c>
      <c r="J37" s="28">
        <f>ekamut!V41</f>
        <v>1272</v>
      </c>
      <c r="K37" s="28">
        <f>ekamut!W41</f>
        <v>1272.1500000000001</v>
      </c>
      <c r="L37" s="28">
        <f t="shared" si="1"/>
        <v>100.01179245283021</v>
      </c>
      <c r="M37" s="62">
        <v>5720</v>
      </c>
      <c r="N37" s="63">
        <v>3088.8</v>
      </c>
      <c r="O37" s="73">
        <v>0</v>
      </c>
      <c r="P37" s="73">
        <v>0</v>
      </c>
    </row>
    <row r="38" spans="1:16">
      <c r="A38" s="61">
        <v>31</v>
      </c>
      <c r="B38" s="3" t="s">
        <v>32</v>
      </c>
      <c r="C38" s="28">
        <f>ekamut!P42</f>
        <v>1388.6000000000001</v>
      </c>
      <c r="D38" s="28">
        <f>ekamut!Q42</f>
        <v>1066.174</v>
      </c>
      <c r="E38" s="28">
        <f t="shared" si="0"/>
        <v>76.780498343655466</v>
      </c>
      <c r="F38" s="62">
        <v>576.29999999999995</v>
      </c>
      <c r="G38" s="62">
        <v>360.4</v>
      </c>
      <c r="H38" s="62">
        <v>150.30000000000001</v>
      </c>
      <c r="I38" s="28">
        <v>0</v>
      </c>
      <c r="J38" s="28">
        <f>ekamut!V42</f>
        <v>1844.8</v>
      </c>
      <c r="K38" s="28">
        <f>ekamut!W42</f>
        <v>1844.83</v>
      </c>
      <c r="L38" s="28">
        <f t="shared" si="1"/>
        <v>100.0016261925412</v>
      </c>
      <c r="M38" s="63">
        <v>11435.8</v>
      </c>
      <c r="N38" s="63">
        <v>6261.1</v>
      </c>
      <c r="O38" s="63">
        <v>0</v>
      </c>
      <c r="P38" s="62">
        <v>0</v>
      </c>
    </row>
    <row r="39" spans="1:16">
      <c r="A39" s="61">
        <v>32</v>
      </c>
      <c r="B39" s="3" t="s">
        <v>33</v>
      </c>
      <c r="C39" s="28">
        <f>ekamut!P43</f>
        <v>944.5</v>
      </c>
      <c r="D39" s="28">
        <f>ekamut!Q43</f>
        <v>881.25599999999997</v>
      </c>
      <c r="E39" s="28">
        <f t="shared" si="0"/>
        <v>93.303970354685006</v>
      </c>
      <c r="F39" s="29">
        <v>356.4</v>
      </c>
      <c r="G39" s="29">
        <v>148.19999999999999</v>
      </c>
      <c r="H39" s="29">
        <v>154.9</v>
      </c>
      <c r="I39" s="29">
        <v>39.200000000000003</v>
      </c>
      <c r="J39" s="28">
        <f>ekamut!V43</f>
        <v>2406.9</v>
      </c>
      <c r="K39" s="28">
        <f>ekamut!W43</f>
        <v>2556.1309999999999</v>
      </c>
      <c r="L39" s="28">
        <f t="shared" si="1"/>
        <v>106.20013295109891</v>
      </c>
      <c r="M39" s="70">
        <v>4002</v>
      </c>
      <c r="N39" s="70">
        <v>2159.1999999999998</v>
      </c>
      <c r="O39" s="70">
        <v>200</v>
      </c>
      <c r="P39" s="70">
        <v>196.6</v>
      </c>
    </row>
    <row r="40" spans="1:16">
      <c r="A40" s="61">
        <v>33</v>
      </c>
      <c r="B40" s="3" t="s">
        <v>34</v>
      </c>
      <c r="C40" s="28">
        <f>ekamut!P44</f>
        <v>1115.5</v>
      </c>
      <c r="D40" s="28">
        <f>ekamut!Q44</f>
        <v>1427.5419999999999</v>
      </c>
      <c r="E40" s="28">
        <f t="shared" si="0"/>
        <v>127.97328552218734</v>
      </c>
      <c r="F40" s="62">
        <v>952</v>
      </c>
      <c r="G40" s="62">
        <v>526.5</v>
      </c>
      <c r="H40" s="62">
        <v>0</v>
      </c>
      <c r="I40" s="28">
        <v>0</v>
      </c>
      <c r="J40" s="28">
        <f>ekamut!V44</f>
        <v>1948.6</v>
      </c>
      <c r="K40" s="28">
        <f>ekamut!W44</f>
        <v>1948.6</v>
      </c>
      <c r="L40" s="28">
        <f t="shared" si="1"/>
        <v>100</v>
      </c>
      <c r="M40" s="62">
        <v>2527.4</v>
      </c>
      <c r="N40" s="63">
        <v>1350</v>
      </c>
      <c r="O40" s="63">
        <v>0</v>
      </c>
      <c r="P40" s="62">
        <v>0</v>
      </c>
    </row>
    <row r="41" spans="1:16">
      <c r="A41" s="61">
        <v>34</v>
      </c>
      <c r="B41" s="3" t="s">
        <v>35</v>
      </c>
      <c r="C41" s="28">
        <f>ekamut!P45</f>
        <v>2895.5</v>
      </c>
      <c r="D41" s="28">
        <f>ekamut!Q45</f>
        <v>3055.44</v>
      </c>
      <c r="E41" s="28">
        <f t="shared" si="0"/>
        <v>105.52374374028665</v>
      </c>
      <c r="F41" s="62">
        <v>1913.6</v>
      </c>
      <c r="G41" s="62">
        <v>1028.5999999999999</v>
      </c>
      <c r="H41" s="62">
        <v>0</v>
      </c>
      <c r="I41" s="28">
        <v>0</v>
      </c>
      <c r="J41" s="28">
        <f>ekamut!V45</f>
        <v>4500</v>
      </c>
      <c r="K41" s="28">
        <f>ekamut!W45</f>
        <v>4188.4459999999999</v>
      </c>
      <c r="L41" s="28">
        <f t="shared" si="1"/>
        <v>93.076577777777771</v>
      </c>
      <c r="M41" s="62">
        <v>13556.4</v>
      </c>
      <c r="N41" s="63">
        <v>7427.1</v>
      </c>
      <c r="O41" s="63">
        <v>400</v>
      </c>
      <c r="P41" s="62">
        <v>88.4</v>
      </c>
    </row>
    <row r="42" spans="1:16">
      <c r="A42" s="61">
        <v>35</v>
      </c>
      <c r="B42" s="3" t="s">
        <v>36</v>
      </c>
      <c r="C42" s="28">
        <f>ekamut!P46</f>
        <v>1506.6000000000001</v>
      </c>
      <c r="D42" s="28">
        <f>ekamut!Q46</f>
        <v>1596.7059999999999</v>
      </c>
      <c r="E42" s="28">
        <f t="shared" si="0"/>
        <v>105.98075136067965</v>
      </c>
      <c r="F42" s="62">
        <v>486.2</v>
      </c>
      <c r="G42" s="62">
        <v>211.3</v>
      </c>
      <c r="H42" s="62">
        <v>107</v>
      </c>
      <c r="I42" s="28">
        <v>0</v>
      </c>
      <c r="J42" s="28">
        <f>ekamut!V46</f>
        <v>2700.5</v>
      </c>
      <c r="K42" s="28">
        <f>ekamut!W46</f>
        <v>2416.1390000000001</v>
      </c>
      <c r="L42" s="28">
        <f t="shared" si="1"/>
        <v>89.470061099796339</v>
      </c>
      <c r="M42" s="62">
        <v>7297</v>
      </c>
      <c r="N42" s="63">
        <v>1835</v>
      </c>
      <c r="O42" s="63">
        <v>238.8</v>
      </c>
      <c r="P42" s="62">
        <v>158</v>
      </c>
    </row>
    <row r="43" spans="1:16" ht="12" customHeight="1">
      <c r="A43" s="61">
        <v>36</v>
      </c>
      <c r="B43" s="68" t="s">
        <v>119</v>
      </c>
      <c r="C43" s="28">
        <f>ekamut!P47</f>
        <v>1038</v>
      </c>
      <c r="D43" s="28">
        <f>ekamut!Q47</f>
        <v>1200.8499999999999</v>
      </c>
      <c r="E43" s="28">
        <f t="shared" si="0"/>
        <v>115.68882466281309</v>
      </c>
      <c r="F43" s="62">
        <v>1156.5999999999999</v>
      </c>
      <c r="G43" s="62">
        <v>551.4</v>
      </c>
      <c r="H43" s="62">
        <v>0</v>
      </c>
      <c r="I43" s="28">
        <v>0</v>
      </c>
      <c r="J43" s="28">
        <f>ekamut!V47</f>
        <v>2221</v>
      </c>
      <c r="K43" s="28">
        <f>ekamut!W47</f>
        <v>1168.5350000000001</v>
      </c>
      <c r="L43" s="28">
        <f t="shared" si="1"/>
        <v>52.613012156686182</v>
      </c>
      <c r="M43" s="62">
        <v>6706.8</v>
      </c>
      <c r="N43" s="63">
        <v>3612.4</v>
      </c>
      <c r="O43" s="63">
        <v>304.60000000000002</v>
      </c>
      <c r="P43" s="62">
        <v>128</v>
      </c>
    </row>
    <row r="44" spans="1:16">
      <c r="A44" s="61">
        <v>37</v>
      </c>
      <c r="B44" s="3" t="s">
        <v>38</v>
      </c>
      <c r="C44" s="28">
        <f>ekamut!P48</f>
        <v>2018.3</v>
      </c>
      <c r="D44" s="28">
        <f>ekamut!Q48</f>
        <v>2232.6969999999997</v>
      </c>
      <c r="E44" s="28">
        <f t="shared" si="0"/>
        <v>110.62265272754296</v>
      </c>
      <c r="F44" s="28">
        <v>1143.0999999999999</v>
      </c>
      <c r="G44" s="28">
        <v>444.6</v>
      </c>
      <c r="H44" s="28">
        <v>0</v>
      </c>
      <c r="I44" s="28">
        <v>0</v>
      </c>
      <c r="J44" s="28">
        <f>ekamut!V48</f>
        <v>3660</v>
      </c>
      <c r="K44" s="28">
        <f>ekamut!W48</f>
        <v>4692.9740000000002</v>
      </c>
      <c r="L44" s="28">
        <f t="shared" si="1"/>
        <v>128.22333333333333</v>
      </c>
      <c r="M44" s="73">
        <v>12221.5</v>
      </c>
      <c r="N44" s="73">
        <v>1734.7</v>
      </c>
      <c r="O44" s="28">
        <v>0</v>
      </c>
      <c r="P44" s="62">
        <v>163.19999999999999</v>
      </c>
    </row>
    <row r="45" spans="1:16">
      <c r="A45" s="61">
        <v>38</v>
      </c>
      <c r="B45" s="3" t="s">
        <v>120</v>
      </c>
      <c r="C45" s="28">
        <f>ekamut!P49</f>
        <v>34009.799999999996</v>
      </c>
      <c r="D45" s="28">
        <f>ekamut!Q49</f>
        <v>37700.391000000003</v>
      </c>
      <c r="E45" s="28">
        <f t="shared" si="0"/>
        <v>110.85155161159433</v>
      </c>
      <c r="F45" s="29">
        <v>9484</v>
      </c>
      <c r="G45" s="29">
        <v>2350</v>
      </c>
      <c r="H45" s="29">
        <v>1350</v>
      </c>
      <c r="I45" s="29">
        <v>1065</v>
      </c>
      <c r="J45" s="28">
        <f>ekamut!V49</f>
        <v>16471.599999999999</v>
      </c>
      <c r="K45" s="28">
        <f>ekamut!W49</f>
        <v>16855.5746</v>
      </c>
      <c r="L45" s="28">
        <f t="shared" si="1"/>
        <v>102.33113115908594</v>
      </c>
      <c r="M45" s="67">
        <v>40863.5</v>
      </c>
      <c r="N45" s="67">
        <v>20484.3</v>
      </c>
      <c r="O45" s="67">
        <v>804.3</v>
      </c>
      <c r="P45" s="67">
        <v>910.7</v>
      </c>
    </row>
    <row r="46" spans="1:16">
      <c r="A46" s="61">
        <v>39</v>
      </c>
      <c r="B46" s="3" t="s">
        <v>121</v>
      </c>
      <c r="C46" s="28">
        <f>ekamut!P50</f>
        <v>20296.7</v>
      </c>
      <c r="D46" s="28">
        <f>ekamut!Q50</f>
        <v>25357.537</v>
      </c>
      <c r="E46" s="28">
        <f t="shared" si="0"/>
        <v>124.93428488374958</v>
      </c>
      <c r="F46" s="29">
        <v>2160.4</v>
      </c>
      <c r="G46" s="29">
        <v>625.36300000000006</v>
      </c>
      <c r="H46" s="29">
        <v>0</v>
      </c>
      <c r="I46" s="29">
        <v>413.6</v>
      </c>
      <c r="J46" s="28">
        <f>ekamut!V50</f>
        <v>31239.9</v>
      </c>
      <c r="K46" s="28">
        <f>ekamut!W50</f>
        <v>15441.2094</v>
      </c>
      <c r="L46" s="28">
        <f t="shared" si="1"/>
        <v>49.427845159555567</v>
      </c>
      <c r="M46" s="74">
        <v>119751</v>
      </c>
      <c r="N46" s="67">
        <v>66875.5</v>
      </c>
      <c r="O46" s="67">
        <v>1612.2</v>
      </c>
      <c r="P46" s="67">
        <v>181.4</v>
      </c>
    </row>
    <row r="47" spans="1:16">
      <c r="A47" s="75">
        <v>40</v>
      </c>
      <c r="B47" s="3" t="s">
        <v>41</v>
      </c>
      <c r="C47" s="28">
        <f>ekamut!P51</f>
        <v>14725.1</v>
      </c>
      <c r="D47" s="28">
        <f>ekamut!Q51</f>
        <v>14448.238000000001</v>
      </c>
      <c r="E47" s="28">
        <f t="shared" si="0"/>
        <v>98.119795451304242</v>
      </c>
      <c r="F47" s="29">
        <v>9740.2000000000007</v>
      </c>
      <c r="G47" s="29">
        <v>5024.5</v>
      </c>
      <c r="H47" s="29">
        <v>1000</v>
      </c>
      <c r="I47" s="28">
        <v>948.4</v>
      </c>
      <c r="J47" s="28">
        <f>ekamut!V51</f>
        <v>5870</v>
      </c>
      <c r="K47" s="28">
        <f>ekamut!W51</f>
        <v>4158.0544</v>
      </c>
      <c r="L47" s="28">
        <f t="shared" si="1"/>
        <v>70.835679727427603</v>
      </c>
      <c r="M47" s="67">
        <v>21577</v>
      </c>
      <c r="N47" s="67">
        <v>13903.3</v>
      </c>
      <c r="O47" s="67">
        <v>148</v>
      </c>
      <c r="P47" s="67">
        <v>25.9</v>
      </c>
    </row>
    <row r="48" spans="1:16" ht="15" customHeight="1">
      <c r="A48" s="184" t="s">
        <v>43</v>
      </c>
      <c r="B48" s="185"/>
      <c r="C48" s="41">
        <f>SUM(C8:C47)</f>
        <v>286951.19999999995</v>
      </c>
      <c r="D48" s="41">
        <f>SUM(D8:D47)</f>
        <v>298966.60599999997</v>
      </c>
      <c r="E48" s="42">
        <f t="shared" si="0"/>
        <v>104.18726459411914</v>
      </c>
      <c r="F48" s="41">
        <f>SUM(F8:F47)</f>
        <v>148132.70000000001</v>
      </c>
      <c r="G48" s="41">
        <f>SUM(G8:G47)</f>
        <v>61932.962999999996</v>
      </c>
      <c r="H48" s="41">
        <f t="shared" ref="H48:K48" si="2">SUM(H8:H47)</f>
        <v>12041.7</v>
      </c>
      <c r="I48" s="41">
        <f t="shared" si="2"/>
        <v>14028.199999999999</v>
      </c>
      <c r="J48" s="41">
        <f t="shared" si="2"/>
        <v>178407.80000000002</v>
      </c>
      <c r="K48" s="41">
        <f t="shared" si="2"/>
        <v>149310.4999</v>
      </c>
      <c r="L48" s="42">
        <f t="shared" si="1"/>
        <v>83.690567284614232</v>
      </c>
      <c r="M48" s="41">
        <f t="shared" ref="M48:P48" si="3">SUM(M8:M47)</f>
        <v>426743.5</v>
      </c>
      <c r="N48" s="41">
        <f t="shared" si="3"/>
        <v>228895.09999999998</v>
      </c>
      <c r="O48" s="41">
        <f t="shared" si="3"/>
        <v>12358.6</v>
      </c>
      <c r="P48" s="41">
        <f t="shared" si="3"/>
        <v>12009.1</v>
      </c>
    </row>
  </sheetData>
  <mergeCells count="21">
    <mergeCell ref="A48:B48"/>
    <mergeCell ref="M4:M6"/>
    <mergeCell ref="N4:N6"/>
    <mergeCell ref="O4:O6"/>
    <mergeCell ref="P4:P6"/>
    <mergeCell ref="C5:C6"/>
    <mergeCell ref="D5:D6"/>
    <mergeCell ref="E5:E6"/>
    <mergeCell ref="J5:J6"/>
    <mergeCell ref="K5:K6"/>
    <mergeCell ref="L5:L6"/>
    <mergeCell ref="C1:N1"/>
    <mergeCell ref="C2:N2"/>
    <mergeCell ref="A4:A7"/>
    <mergeCell ref="B4:B7"/>
    <mergeCell ref="C4:E4"/>
    <mergeCell ref="F4:F6"/>
    <mergeCell ref="G4:G6"/>
    <mergeCell ref="H4:H6"/>
    <mergeCell ref="I4:I6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ekamut</vt:lpstr>
      <vt:lpstr>aparq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</dc:creator>
  <cp:lastModifiedBy>í</cp:lastModifiedBy>
  <cp:lastPrinted>2016-10-04T11:31:57Z</cp:lastPrinted>
  <dcterms:created xsi:type="dcterms:W3CDTF">2016-10-03T08:33:08Z</dcterms:created>
  <dcterms:modified xsi:type="dcterms:W3CDTF">2017-01-18T07:23:37Z</dcterms:modified>
</cp:coreProperties>
</file>