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3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H913"/>
  <c r="H911" s="1"/>
  <c r="F910"/>
  <c r="F909"/>
  <c r="F908"/>
  <c r="F907"/>
  <c r="H905"/>
  <c r="H897" s="1"/>
  <c r="G905"/>
  <c r="F905"/>
  <c r="F904"/>
  <c r="F903"/>
  <c r="F902"/>
  <c r="F901"/>
  <c r="H899"/>
  <c r="G899"/>
  <c r="F899" s="1"/>
  <c r="F896"/>
  <c r="F895"/>
  <c r="F894"/>
  <c r="F893"/>
  <c r="H891"/>
  <c r="G891"/>
  <c r="H889"/>
  <c r="F888"/>
  <c r="F887"/>
  <c r="F886"/>
  <c r="F885"/>
  <c r="H883"/>
  <c r="G883"/>
  <c r="F883" s="1"/>
  <c r="H881"/>
  <c r="F880"/>
  <c r="F879"/>
  <c r="F878"/>
  <c r="F877"/>
  <c r="H875"/>
  <c r="G875"/>
  <c r="H873"/>
  <c r="F872"/>
  <c r="F871"/>
  <c r="F870"/>
  <c r="F869"/>
  <c r="H867"/>
  <c r="G867"/>
  <c r="H865"/>
  <c r="F864"/>
  <c r="F863"/>
  <c r="F862"/>
  <c r="F861"/>
  <c r="H859"/>
  <c r="G859"/>
  <c r="H857"/>
  <c r="F856"/>
  <c r="F855"/>
  <c r="F854"/>
  <c r="F853"/>
  <c r="H851"/>
  <c r="G851"/>
  <c r="H849"/>
  <c r="F848"/>
  <c r="F847"/>
  <c r="F846"/>
  <c r="F845"/>
  <c r="H843"/>
  <c r="G843"/>
  <c r="H841"/>
  <c r="F840"/>
  <c r="F839"/>
  <c r="F838"/>
  <c r="F837"/>
  <c r="H835"/>
  <c r="G835"/>
  <c r="F835" s="1"/>
  <c r="F834"/>
  <c r="F833"/>
  <c r="F832"/>
  <c r="F831"/>
  <c r="H829"/>
  <c r="H827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0"/>
  <c r="H809"/>
  <c r="G809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/>
  <c r="F744"/>
  <c r="F743"/>
  <c r="F742"/>
  <c r="F741"/>
  <c r="H739"/>
  <c r="G739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H721" s="1"/>
  <c r="G723"/>
  <c r="F722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6"/>
  <c r="F705"/>
  <c r="F704"/>
  <c r="F703"/>
  <c r="H701"/>
  <c r="G701"/>
  <c r="F701"/>
  <c r="F700"/>
  <c r="F699"/>
  <c r="F698"/>
  <c r="F697"/>
  <c r="H695"/>
  <c r="G695"/>
  <c r="H693"/>
  <c r="G693"/>
  <c r="F693" s="1"/>
  <c r="F692"/>
  <c r="F691"/>
  <c r="F690"/>
  <c r="F689"/>
  <c r="H687"/>
  <c r="G687"/>
  <c r="F687" s="1"/>
  <c r="F686"/>
  <c r="F685"/>
  <c r="F684"/>
  <c r="F683"/>
  <c r="H681"/>
  <c r="G68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F628"/>
  <c r="F627"/>
  <c r="F626"/>
  <c r="F625"/>
  <c r="H623"/>
  <c r="G623"/>
  <c r="H62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 s="1"/>
  <c r="F520"/>
  <c r="F519"/>
  <c r="F518"/>
  <c r="F517"/>
  <c r="H515"/>
  <c r="H513" s="1"/>
  <c r="G515"/>
  <c r="F515" s="1"/>
  <c r="G513"/>
  <c r="F512"/>
  <c r="F511"/>
  <c r="F510"/>
  <c r="F509"/>
  <c r="H507"/>
  <c r="H505" s="1"/>
  <c r="G507"/>
  <c r="G505"/>
  <c r="F505" s="1"/>
  <c r="F504"/>
  <c r="F503"/>
  <c r="F502"/>
  <c r="F501"/>
  <c r="H499"/>
  <c r="H497" s="1"/>
  <c r="H495" s="1"/>
  <c r="G499"/>
  <c r="F499"/>
  <c r="G497"/>
  <c r="F497" s="1"/>
  <c r="F496"/>
  <c r="F494"/>
  <c r="F493"/>
  <c r="F492"/>
  <c r="F491"/>
  <c r="H489"/>
  <c r="H487" s="1"/>
  <c r="G489"/>
  <c r="F489" s="1"/>
  <c r="G487"/>
  <c r="F487" s="1"/>
  <c r="F486"/>
  <c r="F485"/>
  <c r="F484"/>
  <c r="F483"/>
  <c r="H481"/>
  <c r="H479" s="1"/>
  <c r="G481"/>
  <c r="F481" s="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 s="1"/>
  <c r="H447"/>
  <c r="F444"/>
  <c r="F443"/>
  <c r="F442"/>
  <c r="F441"/>
  <c r="H439"/>
  <c r="H437" s="1"/>
  <c r="G439"/>
  <c r="F439"/>
  <c r="G437"/>
  <c r="F436"/>
  <c r="F435"/>
  <c r="F434"/>
  <c r="F433"/>
  <c r="H431"/>
  <c r="G431"/>
  <c r="F430"/>
  <c r="F429"/>
  <c r="F428"/>
  <c r="F427"/>
  <c r="H425"/>
  <c r="G425"/>
  <c r="F425" s="1"/>
  <c r="F424"/>
  <c r="F423"/>
  <c r="F422"/>
  <c r="F421"/>
  <c r="H419"/>
  <c r="G419"/>
  <c r="F418"/>
  <c r="F417"/>
  <c r="F416"/>
  <c r="F415"/>
  <c r="H413"/>
  <c r="G413"/>
  <c r="F413" s="1"/>
  <c r="H411"/>
  <c r="G411"/>
  <c r="F411" s="1"/>
  <c r="F410"/>
  <c r="F409"/>
  <c r="F408"/>
  <c r="F407"/>
  <c r="H405"/>
  <c r="G405"/>
  <c r="F405"/>
  <c r="F404"/>
  <c r="F403"/>
  <c r="F402"/>
  <c r="F401"/>
  <c r="H399"/>
  <c r="G399"/>
  <c r="F398"/>
  <c r="F397"/>
  <c r="F396"/>
  <c r="F395"/>
  <c r="H393"/>
  <c r="G393"/>
  <c r="F393" s="1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H377"/>
  <c r="F376"/>
  <c r="F375"/>
  <c r="F374"/>
  <c r="F373"/>
  <c r="H371"/>
  <c r="H345" s="1"/>
  <c r="G37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G345"/>
  <c r="F344"/>
  <c r="F343"/>
  <c r="F342"/>
  <c r="F341"/>
  <c r="H339"/>
  <c r="G339"/>
  <c r="F338"/>
  <c r="F337"/>
  <c r="F336"/>
  <c r="F335"/>
  <c r="H333"/>
  <c r="G333"/>
  <c r="F333"/>
  <c r="F332"/>
  <c r="F331"/>
  <c r="F330"/>
  <c r="F329"/>
  <c r="H327"/>
  <c r="G327"/>
  <c r="F327" s="1"/>
  <c r="H325"/>
  <c r="G325"/>
  <c r="F325"/>
  <c r="F324"/>
  <c r="F323"/>
  <c r="F322"/>
  <c r="F321"/>
  <c r="H319"/>
  <c r="G319"/>
  <c r="F318"/>
  <c r="F317"/>
  <c r="F316"/>
  <c r="F315"/>
  <c r="H313"/>
  <c r="G313"/>
  <c r="F313" s="1"/>
  <c r="F312"/>
  <c r="F311"/>
  <c r="F310"/>
  <c r="F309"/>
  <c r="H307"/>
  <c r="G307"/>
  <c r="H305"/>
  <c r="G305"/>
  <c r="F304"/>
  <c r="F303"/>
  <c r="F302"/>
  <c r="F301"/>
  <c r="H299"/>
  <c r="G299"/>
  <c r="F298"/>
  <c r="F297"/>
  <c r="F296"/>
  <c r="F295"/>
  <c r="H293"/>
  <c r="G293"/>
  <c r="F292"/>
  <c r="F291"/>
  <c r="F290"/>
  <c r="F289"/>
  <c r="H287"/>
  <c r="G287"/>
  <c r="F286"/>
  <c r="F285"/>
  <c r="F284"/>
  <c r="F283"/>
  <c r="H281"/>
  <c r="G281"/>
  <c r="H279"/>
  <c r="F278"/>
  <c r="F277"/>
  <c r="F276"/>
  <c r="F275"/>
  <c r="H273"/>
  <c r="G273"/>
  <c r="F272"/>
  <c r="F271"/>
  <c r="F270"/>
  <c r="F269"/>
  <c r="H267"/>
  <c r="G267"/>
  <c r="F267" s="1"/>
  <c r="H265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H199"/>
  <c r="G199"/>
  <c r="F199" s="1"/>
  <c r="F198"/>
  <c r="F197"/>
  <c r="F196"/>
  <c r="F195"/>
  <c r="H193"/>
  <c r="G193"/>
  <c r="F193"/>
  <c r="H191"/>
  <c r="G191"/>
  <c r="F191" s="1"/>
  <c r="F190"/>
  <c r="F189"/>
  <c r="F188"/>
  <c r="F187"/>
  <c r="H185"/>
  <c r="G185"/>
  <c r="F185" s="1"/>
  <c r="H183"/>
  <c r="G183"/>
  <c r="F183" s="1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 s="1"/>
  <c r="F158"/>
  <c r="H157"/>
  <c r="F156"/>
  <c r="F153"/>
  <c r="F152"/>
  <c r="H151"/>
  <c r="G151"/>
  <c r="F151" s="1"/>
  <c r="F150"/>
  <c r="H149"/>
  <c r="F148"/>
  <c r="F145"/>
  <c r="F144"/>
  <c r="H143"/>
  <c r="G143"/>
  <c r="F143" s="1"/>
  <c r="F142"/>
  <c r="H141"/>
  <c r="G141"/>
  <c r="F141" s="1"/>
  <c r="F140"/>
  <c r="F137"/>
  <c r="F136"/>
  <c r="H135"/>
  <c r="G135"/>
  <c r="F135" s="1"/>
  <c r="F134"/>
  <c r="H133"/>
  <c r="G133"/>
  <c r="F133" s="1"/>
  <c r="F132"/>
  <c r="F131"/>
  <c r="F130"/>
  <c r="F129"/>
  <c r="F128"/>
  <c r="H127"/>
  <c r="H125" s="1"/>
  <c r="G127"/>
  <c r="F127" s="1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 s="1"/>
  <c r="F108"/>
  <c r="H107"/>
  <c r="G107"/>
  <c r="F106"/>
  <c r="F105"/>
  <c r="F104"/>
  <c r="F103"/>
  <c r="H101"/>
  <c r="G101"/>
  <c r="F100"/>
  <c r="F99"/>
  <c r="F98"/>
  <c r="F97"/>
  <c r="H95"/>
  <c r="G95"/>
  <c r="F95" s="1"/>
  <c r="H93"/>
  <c r="G93"/>
  <c r="F92"/>
  <c r="F91"/>
  <c r="F90"/>
  <c r="F89"/>
  <c r="H87"/>
  <c r="G87"/>
  <c r="F87"/>
  <c r="F86"/>
  <c r="F83"/>
  <c r="H81"/>
  <c r="G81"/>
  <c r="F80"/>
  <c r="F79"/>
  <c r="F78"/>
  <c r="F15"/>
  <c r="H13"/>
  <c r="G13"/>
  <c r="H825" l="1"/>
  <c r="F891"/>
  <c r="F875"/>
  <c r="F867"/>
  <c r="F859"/>
  <c r="F851"/>
  <c r="F843"/>
  <c r="F809"/>
  <c r="F811"/>
  <c r="F739"/>
  <c r="F723"/>
  <c r="F707"/>
  <c r="F695"/>
  <c r="F681"/>
  <c r="F649"/>
  <c r="H629"/>
  <c r="H619" s="1"/>
  <c r="F623"/>
  <c r="F537"/>
  <c r="F507"/>
  <c r="G447"/>
  <c r="F447" s="1"/>
  <c r="F437"/>
  <c r="F431"/>
  <c r="F419"/>
  <c r="F399"/>
  <c r="F379"/>
  <c r="F371"/>
  <c r="F345"/>
  <c r="F347"/>
  <c r="F339"/>
  <c r="F305"/>
  <c r="F319"/>
  <c r="F307"/>
  <c r="F299"/>
  <c r="F293"/>
  <c r="F287"/>
  <c r="H263"/>
  <c r="F273"/>
  <c r="F201"/>
  <c r="G157"/>
  <c r="F157" s="1"/>
  <c r="G149"/>
  <c r="F149" s="1"/>
  <c r="F107"/>
  <c r="F93"/>
  <c r="F101"/>
  <c r="H11"/>
  <c r="H9" s="1"/>
  <c r="F81"/>
  <c r="F13"/>
  <c r="H445"/>
  <c r="G721"/>
  <c r="F721" s="1"/>
  <c r="G445"/>
  <c r="F819"/>
  <c r="F915"/>
  <c r="G913"/>
  <c r="G521"/>
  <c r="F513"/>
  <c r="F281"/>
  <c r="G279"/>
  <c r="F279" s="1"/>
  <c r="G11"/>
  <c r="F11" s="1"/>
  <c r="F479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8" l="1"/>
  <c r="F445"/>
  <c r="F913"/>
  <c r="G911"/>
  <c r="F911" s="1"/>
  <c r="F521"/>
  <c r="G495"/>
  <c r="F495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<sst xmlns="http://schemas.openxmlformats.org/spreadsheetml/2006/main" count="2878" uniqueCount="870">
  <si>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</si>
  <si>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</si>
  <si>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</si>
  <si>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</si>
  <si>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</si>
  <si>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</si>
  <si>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</si>
  <si>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</si>
  <si>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</si>
  <si>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</si>
  <si>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</si>
  <si>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</si>
  <si>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</si>
  <si>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</si>
  <si>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</si>
  <si>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</si>
  <si>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</si>
  <si>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</si>
  <si>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</si>
  <si>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</si>
  <si>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</si>
  <si>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</si>
  <si>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</si>
  <si>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</si>
  <si>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</si>
  <si>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</si>
  <si>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</si>
  <si>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</si>
  <si>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</si>
  <si>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</si>
  <si>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</si>
  <si>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</si>
  <si>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</si>
  <si>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</si>
  <si>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</si>
  <si>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</si>
  <si>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</si>
  <si>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</si>
  <si>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</si>
  <si>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</si>
  <si>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</si>
  <si>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</si>
  <si>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</si>
  <si>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</si>
  <si>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</si>
  <si>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</si>
  <si>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</si>
  <si>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</si>
  <si>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</si>
  <si>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</si>
  <si>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</si>
  <si>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</si>
  <si>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</si>
  <si>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</si>
  <si>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</si>
  <si>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</si>
  <si>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</si>
  <si>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</si>
  <si>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</si>
  <si>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</si>
  <si>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</si>
  <si>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</si>
  <si>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</si>
  <si>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</si>
  <si>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</si>
  <si>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</si>
  <si>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</si>
  <si>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</si>
  <si>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</si>
  <si>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</si>
  <si>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</si>
  <si>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</si>
  <si>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</si>
  <si>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</si>
  <si>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</si>
  <si>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</si>
  <si>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</si>
  <si>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</si>
  <si>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</si>
  <si>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</si>
  <si>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</si>
  <si>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</si>
  <si>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</si>
  <si>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</si>
  <si>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</si>
  <si>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</si>
  <si>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</si>
  <si>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</si>
  <si>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</si>
  <si>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</si>
  <si>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</si>
  <si>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</si>
  <si>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</si>
  <si>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</si>
  <si>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</si>
  <si>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</si>
  <si>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</si>
  <si>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</si>
  <si>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</si>
  <si>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</si>
  <si>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</si>
  <si>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</si>
  <si>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</si>
  <si>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</si>
  <si>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</si>
  <si>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</si>
  <si>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</si>
  <si>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</si>
  <si>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</si>
  <si>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</si>
  <si>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</si>
  <si>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</si>
  <si>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</si>
  <si>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</si>
  <si>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</si>
  <si>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</si>
  <si>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</si>
  <si>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</si>
  <si>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</si>
  <si>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</si>
  <si>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</si>
  <si>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</si>
  <si>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</si>
  <si>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</si>
  <si>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</si>
  <si>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</si>
  <si>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</si>
  <si>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</si>
  <si>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</si>
  <si>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</si>
  <si>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</si>
  <si>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</si>
  <si>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</si>
  <si>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</si>
  <si>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</si>
  <si>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</si>
  <si>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</si>
  <si>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</si>
  <si>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</si>
  <si>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</si>
  <si>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</si>
  <si>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</si>
  <si>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</si>
  <si>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</si>
  <si>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</si>
  <si>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</si>
  <si>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</si>
  <si>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</si>
  <si>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</si>
  <si>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</si>
  <si>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</si>
  <si>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</si>
  <si>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</si>
  <si>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</si>
  <si>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</si>
  <si>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</si>
  <si>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</si>
  <si>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</si>
  <si>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</si>
  <si>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</si>
  <si>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</si>
  <si>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</si>
  <si>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</si>
  <si>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</si>
  <si>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</si>
  <si>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</si>
  <si>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</si>
  <si>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</si>
  <si>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</si>
  <si>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</si>
  <si>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</si>
  <si>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</si>
  <si>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</si>
  <si>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</si>
  <si>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</si>
  <si>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</si>
  <si>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</si>
  <si>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</si>
  <si>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</si>
  <si>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</si>
  <si>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</si>
  <si>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</si>
  <si>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</si>
  <si>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</si>
  <si>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</si>
  <si>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</si>
  <si>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</si>
  <si>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</si>
  <si>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</si>
  <si>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</si>
  <si>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</si>
  <si>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</si>
  <si>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</si>
  <si>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</si>
  <si>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</si>
  <si>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</si>
  <si>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</si>
  <si>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</si>
  <si>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</si>
  <si>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</si>
  <si>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</si>
  <si>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</si>
  <si>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</si>
  <si>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</si>
  <si>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</si>
  <si>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</si>
  <si>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</si>
  <si>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</si>
  <si>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</si>
  <si>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</si>
  <si>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</si>
  <si>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</si>
  <si>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</si>
  <si>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</si>
  <si>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</si>
  <si>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</si>
  <si>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</si>
  <si>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</si>
  <si>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</si>
  <si>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</si>
  <si>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</si>
  <si>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</si>
  <si>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</si>
  <si>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</si>
  <si>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</si>
  <si>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</si>
  <si>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</si>
  <si>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</si>
  <si>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</si>
  <si>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</si>
  <si>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</si>
  <si>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</si>
  <si>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</si>
  <si>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</si>
  <si>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</si>
  <si>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</si>
  <si>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</si>
  <si>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</si>
  <si>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</si>
  <si>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</si>
  <si>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</si>
  <si>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</si>
  <si>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</si>
  <si>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</si>
  <si>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</si>
  <si>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</si>
  <si>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</si>
  <si>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</si>
  <si>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</si>
  <si>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</si>
  <si>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</si>
  <si>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</si>
  <si>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</si>
  <si>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</si>
  <si>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</si>
  <si>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</si>
  <si>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</si>
  <si>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</si>
  <si>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</si>
  <si>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</si>
  <si>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</si>
  <si>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</si>
  <si>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</si>
  <si>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</si>
  <si>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</si>
  <si>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</si>
  <si>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</si>
  <si>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</si>
  <si>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</si>
  <si>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</si>
  <si>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</si>
  <si>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</si>
  <si>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</si>
  <si>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</si>
  <si>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</si>
  <si>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</si>
  <si>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</si>
  <si>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</si>
  <si>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</si>
  <si>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</si>
  <si>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</si>
  <si>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</si>
  <si>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</si>
  <si>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</si>
  <si>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</si>
  <si>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</si>
  <si>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</si>
  <si>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</si>
  <si>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</si>
  <si>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</si>
  <si>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</si>
  <si>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</si>
  <si>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</si>
  <si>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</si>
  <si>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</si>
  <si>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</si>
  <si>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</si>
  <si>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</si>
  <si>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</si>
  <si>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</si>
  <si>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</si>
  <si>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</si>
  <si>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</si>
  <si>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</si>
  <si>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</si>
  <si>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</si>
  <si>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</si>
  <si>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</si>
  <si>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</si>
  <si>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</si>
  <si>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</si>
  <si>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</si>
  <si>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</si>
  <si>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</si>
  <si>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</si>
  <si>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</si>
  <si>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</si>
  <si>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</si>
  <si>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</si>
  <si>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</si>
  <si>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</si>
  <si>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</si>
  <si>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</si>
  <si>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</si>
  <si>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</si>
  <si>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</si>
  <si>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</si>
  <si>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</si>
  <si>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</si>
  <si>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</si>
  <si>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</si>
  <si>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</si>
  <si>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</si>
  <si>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</si>
  <si>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</si>
  <si>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</si>
  <si>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</si>
  <si>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</si>
  <si>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</si>
  <si>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</si>
  <si>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</si>
  <si>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</si>
  <si>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</si>
  <si>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</si>
  <si>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</si>
  <si>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</si>
  <si>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</si>
  <si>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</si>
  <si>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</si>
  <si>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</si>
  <si>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</si>
  <si>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</si>
  <si>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</si>
  <si>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</si>
  <si>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</si>
  <si>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</si>
  <si>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</si>
  <si>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</si>
  <si>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</si>
  <si>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</si>
  <si>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</si>
  <si>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</si>
  <si>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</si>
  <si>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</si>
  <si>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</si>
  <si>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</si>
  <si>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</si>
  <si>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</si>
  <si>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</si>
  <si>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</si>
  <si>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</si>
  <si>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</si>
  <si>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</si>
  <si>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</si>
  <si>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</si>
  <si>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</si>
  <si>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</si>
  <si>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</si>
  <si>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</si>
  <si>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</si>
  <si>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</si>
  <si>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</si>
  <si>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</si>
  <si>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</si>
  <si>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</si>
  <si>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</si>
  <si>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</si>
  <si>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</si>
  <si>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</si>
  <si>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</si>
  <si>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</si>
  <si>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</si>
  <si>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</si>
  <si>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</si>
  <si>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</si>
  <si>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</si>
  <si>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</si>
  <si>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</si>
  <si>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</si>
  <si>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</si>
  <si>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</si>
  <si>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</si>
  <si>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</si>
  <si>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</si>
  <si>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</si>
  <si>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</si>
  <si>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</si>
  <si>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</si>
  <si>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</si>
  <si>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</si>
  <si>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</si>
  <si>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</si>
  <si>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</si>
  <si>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</si>
  <si>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</si>
  <si>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</si>
  <si>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</si>
  <si>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</si>
  <si>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</si>
  <si>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</si>
  <si>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</si>
  <si>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</si>
  <si>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</si>
  <si>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</si>
  <si>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</si>
  <si>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</si>
  <si>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</si>
  <si>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</si>
  <si>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</si>
  <si>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</si>
  <si>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</si>
  <si>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</si>
  <si>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</si>
  <si>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</si>
  <si>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</si>
  <si>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</si>
  <si>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</si>
  <si>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</si>
  <si>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</si>
  <si>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</si>
  <si>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</si>
  <si>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</si>
  <si>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</si>
  <si>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</si>
  <si>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</si>
  <si>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</si>
  <si>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</si>
  <si>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</si>
  <si>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</si>
  <si>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</si>
  <si>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</si>
  <si>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</si>
  <si>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</si>
  <si>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</si>
  <si>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</si>
  <si>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</si>
  <si>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</si>
  <si>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</si>
  <si>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</si>
  <si>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</si>
  <si>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</si>
  <si>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</si>
  <si>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</si>
  <si>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</si>
  <si>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</si>
  <si>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</si>
  <si>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</si>
  <si>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</si>
  <si>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</si>
  <si>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</si>
  <si>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</si>
  <si>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</si>
  <si>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</si>
  <si>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</si>
  <si>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</si>
  <si>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</si>
  <si>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</si>
  <si>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</si>
  <si>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</si>
  <si>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</si>
  <si>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</si>
  <si>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</si>
  <si>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</si>
  <si>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</si>
  <si>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</si>
  <si>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</si>
  <si>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</si>
  <si>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</si>
  <si>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</si>
  <si>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</si>
  <si>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</si>
  <si>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</si>
  <si>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</si>
  <si>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</si>
  <si>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</si>
  <si>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</si>
  <si>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</si>
  <si>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</si>
  <si>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</si>
  <si>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</si>
  <si>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</si>
  <si>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</si>
  <si>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</si>
  <si>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</si>
  <si>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</si>
  <si>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</si>
  <si>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</si>
  <si>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</si>
  <si>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</si>
  <si>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</si>
  <si>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</si>
  <si>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</si>
  <si>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</si>
  <si>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</si>
  <si>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</si>
  <si>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</si>
  <si>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</si>
  <si>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</si>
  <si>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</si>
  <si>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</si>
  <si>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</si>
  <si>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</si>
  <si>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</si>
  <si>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</si>
  <si>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</si>
  <si>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</si>
  <si>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</si>
  <si>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</si>
  <si>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</si>
  <si>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</si>
  <si>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</si>
  <si>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</si>
  <si>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</si>
  <si>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</si>
  <si>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</si>
  <si>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</si>
  <si>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</si>
  <si>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</si>
  <si>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</si>
  <si>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</si>
  <si>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</si>
  <si>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</si>
  <si>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</si>
  <si>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</si>
  <si>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</si>
  <si>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</si>
  <si>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</si>
  <si>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</si>
  <si>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</si>
  <si>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</si>
  <si>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</si>
  <si>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</si>
  <si>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</si>
  <si>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</si>
  <si>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</si>
  <si>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</si>
  <si>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</si>
  <si>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</si>
  <si>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</si>
  <si>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</si>
  <si>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</si>
  <si>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</si>
  <si>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</si>
  <si>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</si>
  <si>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</si>
  <si>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</si>
  <si>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</si>
  <si>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</si>
  <si>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</si>
  <si>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</si>
  <si>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</si>
  <si>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</si>
  <si>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</si>
  <si>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</si>
  <si>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</si>
  <si>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</si>
  <si>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</si>
  <si>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</si>
  <si>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</si>
  <si>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</si>
  <si>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</si>
  <si>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</si>
  <si>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</si>
  <si>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</si>
  <si>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</si>
  <si>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</si>
  <si>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</si>
  <si>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</si>
  <si>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</si>
  <si>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</si>
  <si>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</si>
  <si>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</si>
  <si>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</si>
  <si>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</si>
  <si>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</si>
  <si>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</si>
  <si>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</si>
  <si>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</si>
  <si>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</si>
  <si>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</si>
  <si>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</si>
  <si>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</si>
  <si>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</si>
  <si>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</si>
  <si>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</si>
  <si>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</si>
  <si>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</si>
  <si>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</si>
  <si>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</si>
  <si>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</si>
  <si>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</si>
  <si>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</si>
  <si>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</si>
  <si>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</si>
  <si>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</si>
  <si>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</si>
  <si>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</si>
  <si>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</si>
  <si>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</si>
  <si>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</si>
  <si>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</si>
  <si>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</si>
  <si>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</si>
  <si>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</si>
  <si>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</si>
  <si>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</si>
  <si>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</si>
  <si>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</si>
  <si>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</si>
  <si>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</si>
  <si>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</si>
  <si>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</si>
  <si>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</si>
  <si>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</si>
  <si>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</si>
  <si>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</si>
  <si>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</si>
  <si>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</si>
  <si>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</si>
  <si>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</si>
  <si>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</si>
  <si>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</si>
  <si>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</si>
  <si>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</si>
  <si>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</si>
  <si>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</si>
  <si>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</si>
  <si>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</si>
  <si>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</si>
  <si>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</si>
  <si>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</si>
  <si>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</si>
  <si>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</si>
  <si>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</si>
  <si>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</si>
  <si>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</si>
  <si>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</si>
  <si>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</si>
  <si>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</si>
  <si>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</si>
  <si>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</si>
  <si>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</si>
  <si>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</si>
  <si>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</si>
  <si>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</si>
  <si>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</si>
  <si>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</si>
  <si>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</si>
  <si>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</si>
  <si>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</si>
  <si>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</si>
  <si>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</si>
  <si>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</si>
  <si>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</si>
  <si>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</si>
  <si>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</si>
  <si>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</si>
  <si>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</si>
  <si>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</si>
  <si>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</si>
  <si>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</si>
  <si>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</si>
  <si>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</si>
  <si>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</si>
  <si>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</si>
  <si>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</si>
  <si>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</si>
  <si>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</si>
  <si>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</si>
  <si>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</si>
  <si>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</si>
  <si>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</si>
  <si>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</si>
  <si>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</si>
  <si>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</si>
  <si>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</si>
  <si>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</si>
  <si>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</si>
  <si>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</si>
  <si>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</si>
  <si>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</si>
  <si>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</si>
  <si>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</si>
  <si>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</si>
  <si>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</si>
  <si>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</si>
  <si>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</si>
  <si>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</si>
  <si>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</si>
  <si>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</si>
  <si>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</si>
  <si>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</si>
  <si>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</si>
  <si>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</si>
  <si>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</si>
  <si>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</si>
  <si>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</si>
  <si>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</si>
  <si>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</si>
  <si>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</si>
  <si>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</si>
  <si>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</si>
  <si>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</si>
  <si>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</si>
  <si>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</si>
  <si>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</si>
  <si>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</si>
  <si>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</si>
  <si>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</si>
  <si>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</si>
  <si>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</si>
  <si>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</si>
  <si>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</si>
  <si>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</si>
  <si>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</si>
  <si>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</si>
  <si>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</si>
  <si>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</si>
  <si>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</si>
  <si>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</si>
  <si>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</si>
  <si>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</si>
  <si>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</si>
  <si>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</si>
  <si>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</si>
  <si>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</si>
  <si>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</si>
  <si>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</si>
  <si>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</si>
  <si>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</si>
  <si>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</si>
  <si>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</si>
  <si>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</si>
  <si>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</si>
  <si>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</si>
  <si>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</si>
  <si>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</si>
  <si>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</si>
  <si>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</si>
  <si>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</si>
  <si>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</si>
  <si>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</si>
  <si>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</si>
  <si>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</si>
  <si>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</si>
  <si>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</si>
  <si>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</si>
  <si>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</si>
  <si>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</si>
  <si>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</si>
  <si>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</si>
  <si>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</si>
  <si>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</si>
  <si>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</si>
  <si>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</si>
  <si>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</si>
  <si>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</si>
  <si>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</si>
  <si>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</si>
  <si>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</si>
  <si>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</si>
  <si>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</si>
  <si>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</si>
  <si>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</si>
  <si>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</si>
  <si>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</si>
  <si>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</si>
  <si>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</si>
  <si>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</si>
  <si>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</si>
  <si>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</si>
  <si>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</si>
  <si>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</si>
  <si>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</si>
  <si>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</si>
  <si>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</si>
  <si>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</si>
  <si>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</si>
  <si>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</si>
  <si>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</si>
  <si>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</si>
  <si>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</si>
  <si>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</si>
  <si>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</si>
  <si>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</si>
  <si>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</si>
  <si>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</si>
  <si>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</si>
  <si>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</si>
  <si>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</si>
  <si>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</si>
  <si>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</si>
  <si>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</si>
  <si>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</si>
  <si>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</si>
  <si>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</si>
  <si>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</si>
  <si>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</si>
  <si>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</si>
  <si>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</si>
  <si>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</si>
  <si>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</si>
  <si>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</si>
  <si>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</si>
  <si>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</si>
  <si>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</si>
  <si>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</si>
  <si>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</si>
  <si>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</si>
  <si>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</si>
  <si>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</si>
  <si>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</si>
  <si>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</si>
  <si>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</si>
  <si>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</si>
  <si>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</si>
  <si>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</si>
  <si>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</si>
  <si>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</si>
  <si>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</si>
  <si>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</si>
  <si>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</si>
  <si>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</si>
  <si>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</si>
  <si>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</si>
  <si>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</si>
  <si>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</si>
  <si>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</si>
  <si>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</si>
  <si>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</si>
  <si>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</si>
  <si>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ՏԱՎՈՒՇ ՀԱՄԱՅՆՔԻ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</si>
  <si>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ԱՐԹՈՒՐ  ՀՈՀԱՆՆԻՍՅԱՆ</t>
    </r>
    <r>
      <rPr>
        <b/>
        <sz val="16"/>
        <color theme="1"/>
        <rFont val="GHEA Grapalat"/>
        <family val="3"/>
      </rPr>
      <t xml:space="preserve"> </t>
    </r>
  </si>
  <si>
    <t>ՏԱՎՈՒՇ  Ð²Ø²ÚÜøÆ ´ÚàôæºÆ ºÎ²ØàôîÜºðÀ</t>
  </si>
  <si>
    <r>
      <rPr>
        <b/>
        <i/>
        <sz val="12"/>
        <rFont val="Arial LatArm"/>
        <family val="2"/>
      </rPr>
      <t xml:space="preserve">ՏԱՎՈՒՇ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</si>
  <si>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ՏԱՎՈՒՇ  Ð²Ø²ÚÜøÆ  ´ÚàôæºÆ  Ì²ÊêºðÀ`  Àêî  ´Úàôæºî²ÚÆÜ Ì²ÊêºðÆ îÜîºê²¶Æî²Î²Ü ¸²ê²Î²ð¶Ø²Ü</t>
  </si>
  <si>
    <t>ՏԱՎՈՒՇ  Ð²Ø²ÚÜøÆ  ´ÚàôæºÆ  ØÆæàòÜºðÆ  î²ðºìºðæÆ Ð²ìºÈàôð¸À  Î²Ø  ¸ºüÆòÆîÀ  (ä²Î²êàôð¸À)</t>
  </si>
  <si>
    <t>ՏԱՎՈՒՇ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</si>
  <si>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ՏԱՎՈՒՇ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</si>
  <si>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ճանապարհային տրանսպորտ 4251</t>
  </si>
  <si>
    <t xml:space="preserve"> - Þ»Ýù»ñÇ ¨ ßÇÝáõÃÛáõÝÝ»ñÇ Ï³åÇï³É í»ñ³Ýáñá·áõÙ     5113                          </t>
  </si>
  <si>
    <t xml:space="preserve"> -Սուբսիդիաներ 4511                          </t>
  </si>
  <si>
    <t xml:space="preserve"> -Այլ նպաստներ բյուջեից                      </t>
  </si>
  <si>
    <t>Պահուստային միջոցներ</t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</si>
  <si>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</si>
  <si>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ՏԱՎՈՒՇ</t>
    </r>
    <r>
      <rPr>
        <b/>
        <sz val="14"/>
        <color theme="1"/>
        <rFont val="GHEA Grapalat"/>
        <family val="3"/>
      </rPr>
      <t xml:space="preserve"> համայնքի ավագանու</t>
    </r>
  </si>
  <si>
    <t>ՏԱՎՈՒՇ - 2016 Թ.</t>
  </si>
  <si>
    <t xml:space="preserve">Այլ կապիտալ դրամաշնորհներ </t>
  </si>
  <si>
    <t>Ընդհանուր բնույթի այլ ծառայություններ</t>
  </si>
  <si>
    <t xml:space="preserve">2 0 1 6 թվականի  հունիսի 7-ի թիվ 40 նիստի թիվ 12-Ն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</si>
</sst>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O18" sqref="O18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851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864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865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ht="17.25">
      <c r="A20" s="253" t="s">
        <v>869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852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866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topLeftCell="A71" zoomScale="90" zoomScaleNormal="90" workbookViewId="0">
      <selection activeCell="M9" sqref="M9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3" t="s">
        <v>0</v>
      </c>
      <c r="B1" s="263"/>
      <c r="C1" s="263"/>
      <c r="D1" s="263"/>
      <c r="E1" s="263"/>
      <c r="F1" s="263"/>
    </row>
    <row r="2" spans="1:9" s="20" customFormat="1" ht="27.75" customHeight="1">
      <c r="A2" s="264" t="s">
        <v>853</v>
      </c>
      <c r="B2" s="264"/>
      <c r="C2" s="264"/>
      <c r="D2" s="264"/>
      <c r="E2" s="264"/>
      <c r="F2" s="264"/>
    </row>
    <row r="3" spans="1:9" s="19" customFormat="1" ht="36.75" customHeight="1">
      <c r="A3" s="265" t="s">
        <v>343</v>
      </c>
      <c r="B3" s="265" t="s">
        <v>69</v>
      </c>
      <c r="C3" s="265" t="s">
        <v>344</v>
      </c>
      <c r="D3" s="262" t="s">
        <v>1</v>
      </c>
      <c r="E3" s="260" t="s">
        <v>2</v>
      </c>
      <c r="F3" s="261"/>
    </row>
    <row r="4" spans="1:9" s="19" customFormat="1" ht="36.75" customHeight="1">
      <c r="A4" s="265"/>
      <c r="B4" s="265"/>
      <c r="C4" s="265"/>
      <c r="D4" s="262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35552.400000000001</v>
      </c>
      <c r="E6" s="23">
        <f>E8+E59+E89</f>
        <v>35552.400000000001</v>
      </c>
      <c r="F6" s="23">
        <f>F59+F89</f>
        <v>475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6125.2000000000007</v>
      </c>
      <c r="E8" s="23">
        <f>E11+E15+E18+E43+E50</f>
        <v>6125.2000000000007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3346.4</v>
      </c>
      <c r="E11" s="23">
        <f>E13+E14</f>
        <v>3346.4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22.3</v>
      </c>
      <c r="E13" s="1">
        <v>22.3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3324.1</v>
      </c>
      <c r="E14" s="1">
        <v>3324.1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2606.8000000000002</v>
      </c>
      <c r="E15" s="23">
        <f>E17</f>
        <v>2606.8000000000002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2606.8000000000002</v>
      </c>
      <c r="E17" s="1">
        <v>2606.8000000000002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172</v>
      </c>
      <c r="E18" s="23">
        <f>E20</f>
        <v>172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172</v>
      </c>
      <c r="E20" s="17">
        <f>E23+E27+E28+E29+E30+E31+E32+E33+E34+E35+E36+E37</f>
        <v>172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72</v>
      </c>
      <c r="E29" s="1">
        <v>72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0.5" customHeight="1">
      <c r="A31" s="58" t="s">
        <v>17</v>
      </c>
      <c r="B31" s="47" t="s">
        <v>264</v>
      </c>
      <c r="C31" s="59"/>
      <c r="D31" s="1">
        <f t="shared" si="0"/>
        <v>100</v>
      </c>
      <c r="E31" s="1">
        <v>100</v>
      </c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1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28030.2</v>
      </c>
      <c r="E59" s="23">
        <f>E62+E68+E74</f>
        <v>28030.2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5.2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28030.2</v>
      </c>
      <c r="E74" s="23">
        <f>E77+E78+E82+E83</f>
        <v>28030.2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27708.3</v>
      </c>
      <c r="E77" s="1">
        <v>27708.3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100</v>
      </c>
      <c r="E78" s="1">
        <f>E80+E81</f>
        <v>100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100</v>
      </c>
      <c r="E80" s="1">
        <v>100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221.9</v>
      </c>
      <c r="E82" s="1">
        <v>221.9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1397</v>
      </c>
      <c r="E89" s="23">
        <f>E95+E98+E105+E111+E116+E121+E131</f>
        <v>1397</v>
      </c>
      <c r="F89" s="17">
        <f>F92+F126+F131</f>
        <v>475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670</v>
      </c>
      <c r="E98" s="23">
        <f>E101+E102+E103+E104</f>
        <v>670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670</v>
      </c>
      <c r="E101" s="1">
        <v>670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7.7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hidden="1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hidden="1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hidden="1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hidden="1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hidden="1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hidden="1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0.25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7.7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727</v>
      </c>
      <c r="E131" s="23">
        <f>E136</f>
        <v>727</v>
      </c>
      <c r="F131" s="17">
        <f>F134+F135+F136</f>
        <v>475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475</v>
      </c>
      <c r="E135" s="1" t="s">
        <v>5</v>
      </c>
      <c r="F135" s="1">
        <v>475</v>
      </c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727</v>
      </c>
      <c r="E136" s="1">
        <v>727</v>
      </c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9" t="s">
        <v>67</v>
      </c>
      <c r="C140" s="259"/>
      <c r="D140" s="259"/>
      <c r="E140" s="259"/>
      <c r="F140" s="259"/>
    </row>
    <row r="141" spans="1:6" ht="36.75" customHeight="1">
      <c r="A141" s="29"/>
      <c r="B141" s="259" t="s">
        <v>68</v>
      </c>
      <c r="C141" s="259"/>
      <c r="D141" s="259"/>
      <c r="E141" s="259"/>
      <c r="F141" s="259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5" t="s">
        <v>69</v>
      </c>
      <c r="C143" s="25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7"/>
      <c r="C144" s="258"/>
      <c r="D144" s="113"/>
      <c r="E144" s="113"/>
      <c r="F144" s="113"/>
    </row>
    <row r="145" spans="1:6" s="16" customFormat="1" ht="26.25" customHeight="1">
      <c r="A145" s="112">
        <v>1</v>
      </c>
      <c r="B145" s="255" t="s">
        <v>251</v>
      </c>
      <c r="C145" s="256"/>
      <c r="D145" s="22"/>
      <c r="E145" s="22"/>
      <c r="F145" s="22">
        <v>0</v>
      </c>
    </row>
    <row r="146" spans="1:6" s="16" customFormat="1" ht="26.25" customHeight="1">
      <c r="A146" s="112">
        <v>2</v>
      </c>
      <c r="B146" s="255" t="s">
        <v>73</v>
      </c>
      <c r="C146" s="256"/>
      <c r="D146" s="22">
        <v>6981.2</v>
      </c>
      <c r="E146" s="22">
        <v>6981.2</v>
      </c>
      <c r="F146" s="22">
        <v>3324.1</v>
      </c>
    </row>
    <row r="147" spans="1:6" s="16" customFormat="1" ht="26.25" customHeight="1">
      <c r="A147" s="112">
        <v>3</v>
      </c>
      <c r="B147" s="255" t="s">
        <v>74</v>
      </c>
      <c r="C147" s="256"/>
      <c r="D147" s="22">
        <v>438.7</v>
      </c>
      <c r="E147" s="22">
        <v>438.7</v>
      </c>
      <c r="F147" s="22">
        <v>2629.1</v>
      </c>
    </row>
    <row r="148" spans="1:6" s="16" customFormat="1" ht="26.25" customHeight="1">
      <c r="A148" s="112">
        <v>4</v>
      </c>
      <c r="B148" s="255" t="s">
        <v>75</v>
      </c>
      <c r="C148" s="256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55" t="s">
        <v>77</v>
      </c>
      <c r="C149" s="256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4" t="s">
        <v>854</v>
      </c>
      <c r="B2" s="264"/>
      <c r="C2" s="264"/>
      <c r="D2" s="264"/>
      <c r="E2" s="264"/>
      <c r="F2" s="264"/>
      <c r="G2" s="264"/>
      <c r="H2" s="264"/>
    </row>
    <row r="3" spans="1:8" s="10" customFormat="1" ht="41.25" customHeight="1">
      <c r="A3" s="265" t="s">
        <v>347</v>
      </c>
      <c r="B3" s="269" t="s">
        <v>348</v>
      </c>
      <c r="C3" s="270" t="s">
        <v>349</v>
      </c>
      <c r="D3" s="270" t="s">
        <v>350</v>
      </c>
      <c r="E3" s="271" t="s">
        <v>351</v>
      </c>
      <c r="F3" s="267" t="s">
        <v>78</v>
      </c>
      <c r="G3" s="268" t="s">
        <v>79</v>
      </c>
      <c r="H3" s="268"/>
    </row>
    <row r="4" spans="1:8" s="11" customFormat="1" ht="41.25" customHeight="1">
      <c r="A4" s="265"/>
      <c r="B4" s="269"/>
      <c r="C4" s="270"/>
      <c r="D4" s="270"/>
      <c r="E4" s="271"/>
      <c r="F4" s="268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42337.8</v>
      </c>
      <c r="G6" s="23">
        <f>G7+G42+G60+G86+G139+G159+G179+G208+G238+G269+G301</f>
        <v>35552.400000000001</v>
      </c>
      <c r="H6" s="23">
        <f>H7+H42+H60+H86+H139+H159+H179+H208+H238+H269+H301</f>
        <v>7260.4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15278</v>
      </c>
      <c r="G7" s="17">
        <f>G9+G14+G18+G23+G26+G29+G32+G35</f>
        <v>15278</v>
      </c>
      <c r="H7" s="17">
        <f>H9+H14+H18+H23+H26+H29+H32+H35</f>
        <v>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14948</v>
      </c>
      <c r="G9" s="1">
        <f>G11+G12+G13</f>
        <v>14948</v>
      </c>
      <c r="H9" s="1">
        <f>H11+H12+H13</f>
        <v>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14948</v>
      </c>
      <c r="G11" s="1">
        <v>14948</v>
      </c>
      <c r="H11" s="1"/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hidden="1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hidden="1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hidden="1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hidden="1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hidden="1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hidden="1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0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hidden="1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330</v>
      </c>
      <c r="G29" s="1">
        <f>G31</f>
        <v>330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330</v>
      </c>
      <c r="G31" s="1">
        <v>330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8.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hidden="1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hidden="1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hidden="1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hidden="1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hidden="1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hidden="1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hidden="1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hidden="1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hidden="1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hidden="1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hidden="1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hidden="1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hidden="1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hidden="1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hidden="1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6.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hidden="1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hidden="1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hidden="1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hidden="1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hidden="1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hidden="1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hidden="1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hidden="1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hidden="1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hidden="1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hidden="1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hidden="1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hidden="1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hidden="1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hidden="1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hidden="1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hidden="1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4322</v>
      </c>
      <c r="G86" s="17">
        <f>G88+G92+G98+G106+G111+G118+G121+G127+G136</f>
        <v>2647</v>
      </c>
      <c r="H86" s="17">
        <f>H88+H92+H98+H106+H111+H118+H121+H127+H136</f>
        <v>1675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29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hidden="1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hidden="1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32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2522</v>
      </c>
      <c r="G92" s="1">
        <f>G94+G95+G96+G97</f>
        <v>847</v>
      </c>
      <c r="H92" s="1">
        <f>H94+H95+H96+H97</f>
        <v>1675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2522</v>
      </c>
      <c r="G94" s="1">
        <v>847</v>
      </c>
      <c r="H94" s="1">
        <v>1675</v>
      </c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hidden="1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hidden="1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hidden="1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hidden="1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hidden="1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hidden="1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hidden="1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hidden="1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1800</v>
      </c>
      <c r="G111" s="1">
        <f>G113+G114+G115+G116+G117</f>
        <v>1800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1800</v>
      </c>
      <c r="G113" s="1">
        <v>1800</v>
      </c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6.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hidden="1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5.7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hidden="1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hidden="1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hidden="1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hidden="1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28.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hidden="1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hidden="1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hidden="1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hidden="1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hidden="1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hidden="1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0.25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hidden="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38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hidden="1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hidden="1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hidden="1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hidden="1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hidden="1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hidden="1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hidden="1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0.75" hidden="1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hidden="1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hidden="1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hidden="1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hidden="1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hidden="1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hidden="1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6000</v>
      </c>
      <c r="G159" s="17">
        <f>G161+G164+G167+G170+G173+G176</f>
        <v>1500</v>
      </c>
      <c r="H159" s="17">
        <f>H161+H164+H167+H170+H173+H176</f>
        <v>4500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5.7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hidden="1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hidden="1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5.7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hidden="1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4500</v>
      </c>
      <c r="G167" s="1">
        <f>G169</f>
        <v>0</v>
      </c>
      <c r="H167" s="1">
        <f>H169</f>
        <v>4500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4500</v>
      </c>
      <c r="G169" s="1"/>
      <c r="H169" s="1">
        <v>4500</v>
      </c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1500</v>
      </c>
      <c r="G170" s="1">
        <f>G172</f>
        <v>1500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1500</v>
      </c>
      <c r="G172" s="1">
        <v>1500</v>
      </c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hidden="1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31.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hidden="1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33.7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hidden="1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hidden="1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hidden="1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hidden="1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hidden="1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hidden="1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hidden="1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hidden="1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hidden="1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5.75" hidden="1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hidden="1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hidden="1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hidden="1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hidden="1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hidden="1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hidden="1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hidden="1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hidden="1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hidden="1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hidden="1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hidden="1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6000</v>
      </c>
      <c r="G208" s="17">
        <f>G210+G213+G222+G227+G232+G235</f>
        <v>6000</v>
      </c>
      <c r="H208" s="17">
        <f>H210+H213+H222+H227+H232+H235</f>
        <v>0</v>
      </c>
    </row>
    <row r="209" spans="1:8" ht="16.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17.2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hidden="1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6000</v>
      </c>
      <c r="G213" s="1">
        <f>G215+G216+G217+G218+G219+G220+G221</f>
        <v>6000</v>
      </c>
      <c r="H213" s="1">
        <f>H215+H216+H217+H218+H219+H220+H221</f>
        <v>0</v>
      </c>
    </row>
    <row r="214" spans="1:8" s="14" customFormat="1" ht="21.75" hidden="1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hidden="1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0.2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6000</v>
      </c>
      <c r="G217" s="1">
        <v>6000</v>
      </c>
      <c r="H217" s="1"/>
    </row>
    <row r="218" spans="1:8" ht="21.75" hidden="1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hidden="1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hidden="1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hidden="1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hidden="1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hidden="1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hidden="1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17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hidden="1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hidden="1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hidden="1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29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hidden="1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15.75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hidden="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5000</v>
      </c>
      <c r="G238" s="17">
        <f>G240+G244+G248+G252+G256+G260+G263+G266</f>
        <v>5000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5000</v>
      </c>
      <c r="G240" s="1">
        <f>G242+G243</f>
        <v>5000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4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5000</v>
      </c>
      <c r="G242" s="1">
        <v>5000</v>
      </c>
      <c r="H242" s="1"/>
    </row>
    <row r="243" spans="1:8" ht="17.25" hidden="1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hidden="1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hidden="1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hidden="1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hidden="1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hidden="1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hidden="1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hidden="1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hidden="1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hidden="1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hidden="1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hidden="1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hidden="1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hidden="1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hidden="1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hidden="1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hidden="1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hidden="1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hidden="1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0.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1600</v>
      </c>
      <c r="G269" s="17">
        <f>G271+G275+G278+G281+G284+G287+G290+G293+G297</f>
        <v>1600</v>
      </c>
      <c r="H269" s="17">
        <f>H271+H275+H278+H281+H284+H287+H290+H293+H297</f>
        <v>0</v>
      </c>
    </row>
    <row r="270" spans="1:8" ht="19.5" hidden="1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5.7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hidden="1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hidden="1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hidden="1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hidden="1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7.2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hidden="1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hidden="1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5.7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hidden="1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6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hidden="1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1600</v>
      </c>
      <c r="G290" s="1">
        <f>G292</f>
        <v>1600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27.7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1600</v>
      </c>
      <c r="G292" s="1">
        <v>1600</v>
      </c>
      <c r="H292" s="1"/>
    </row>
    <row r="293" spans="1:8" ht="41.25" hidden="1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hidden="1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hidden="1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hidden="1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hidden="1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4137.8</v>
      </c>
      <c r="G301" s="17">
        <f t="shared" ref="G301:H301" si="4">G303</f>
        <v>3527.4</v>
      </c>
      <c r="H301" s="17">
        <f t="shared" si="4"/>
        <v>1085.4000000000001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4137.8</v>
      </c>
      <c r="G303" s="1">
        <f>G305</f>
        <v>3527.4</v>
      </c>
      <c r="H303" s="1">
        <f>H305</f>
        <v>1085.4000000000001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4137.8</v>
      </c>
      <c r="G305" s="1">
        <v>3527.4</v>
      </c>
      <c r="H305" s="1">
        <v>1085.4000000000001</v>
      </c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tabSelected="1" topLeftCell="A163" zoomScale="90" zoomScaleNormal="90" workbookViewId="0">
      <selection activeCell="B48" sqref="B48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2" t="s">
        <v>98</v>
      </c>
      <c r="B1" s="272"/>
      <c r="C1" s="272"/>
      <c r="D1" s="272"/>
      <c r="E1" s="272"/>
      <c r="F1" s="272"/>
    </row>
    <row r="2" spans="1:6" s="19" customFormat="1" ht="49.5" customHeight="1">
      <c r="A2" s="273" t="s">
        <v>855</v>
      </c>
      <c r="B2" s="273"/>
      <c r="C2" s="273"/>
      <c r="D2" s="273"/>
      <c r="E2" s="273"/>
      <c r="F2" s="273"/>
    </row>
    <row r="3" spans="1:6" ht="28.5" customHeight="1">
      <c r="A3" s="265" t="s">
        <v>347</v>
      </c>
      <c r="B3" s="122" t="s">
        <v>541</v>
      </c>
      <c r="C3" s="122"/>
      <c r="D3" s="262" t="s">
        <v>1</v>
      </c>
      <c r="E3" s="268" t="s">
        <v>2</v>
      </c>
      <c r="F3" s="268"/>
    </row>
    <row r="4" spans="1:6" ht="28.5" customHeight="1">
      <c r="A4" s="265"/>
      <c r="B4" s="122" t="s">
        <v>542</v>
      </c>
      <c r="C4" s="76" t="s">
        <v>99</v>
      </c>
      <c r="D4" s="26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42337.8</v>
      </c>
      <c r="E6" s="17">
        <f>E8</f>
        <v>35552.400000000001</v>
      </c>
      <c r="F6" s="17">
        <f>F8+F169+F204</f>
        <v>7260.4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36637.800000000003</v>
      </c>
      <c r="E8" s="1">
        <f>E10+E23+E66+E81+E91+E125+E140</f>
        <v>35552.400000000001</v>
      </c>
      <c r="F8" s="1">
        <f>F10+F91+F140</f>
        <v>1560.4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13200</v>
      </c>
      <c r="E10" s="1">
        <f>E12+E17+E20</f>
        <v>13200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13200</v>
      </c>
      <c r="E12" s="1">
        <f>E14+E15+E16</f>
        <v>13200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12500</v>
      </c>
      <c r="E14" s="1">
        <v>12500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700</v>
      </c>
      <c r="E15" s="1">
        <v>700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5895</v>
      </c>
      <c r="E23" s="17">
        <f>E25+E34+E39+E49+E52+E56</f>
        <v>5895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1168</v>
      </c>
      <c r="E25" s="1">
        <f>E27+E28+E29+E30+E31+E32+E33</f>
        <v>1168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920</v>
      </c>
      <c r="E28" s="1">
        <v>920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248</v>
      </c>
      <c r="E30" s="1">
        <v>248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200</v>
      </c>
      <c r="E34" s="1">
        <f>E36+E37+E38</f>
        <v>200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200</v>
      </c>
      <c r="E36" s="1">
        <v>200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787</v>
      </c>
      <c r="E39" s="1">
        <f>E41+E42+E43+E44+E45+E46+E47+E48</f>
        <v>787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60</v>
      </c>
      <c r="E44" s="1">
        <v>60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727</v>
      </c>
      <c r="E48" s="1">
        <v>727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180</v>
      </c>
      <c r="E49" s="1">
        <f>E51</f>
        <v>180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180</v>
      </c>
      <c r="E51" s="1">
        <v>180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2500</v>
      </c>
      <c r="E52" s="1">
        <f>E54+E55</f>
        <v>2500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2500</v>
      </c>
      <c r="E54" s="1">
        <v>2500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1060</v>
      </c>
      <c r="E56" s="1">
        <f>E58+E59+E60+E61+E62+E63+E64+E65</f>
        <v>1060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160</v>
      </c>
      <c r="E58" s="1">
        <v>160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900</v>
      </c>
      <c r="E61" s="1">
        <v>900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11000</v>
      </c>
      <c r="E81" s="17">
        <f>E83+E87</f>
        <v>11000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11000</v>
      </c>
      <c r="E83" s="1">
        <f>E85+E86</f>
        <v>11000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11000</v>
      </c>
      <c r="E85" s="1">
        <v>11000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475</v>
      </c>
      <c r="E91" s="17">
        <f>E93+E97+E101+E113</f>
        <v>0</v>
      </c>
      <c r="F91" s="17">
        <f>F93+F97+F101+F113</f>
        <v>475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475</v>
      </c>
      <c r="E113" s="1"/>
      <c r="F113" s="1">
        <f>F115+F116+F117</f>
        <v>475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475</v>
      </c>
      <c r="E117" s="1" t="s">
        <v>82</v>
      </c>
      <c r="F117" s="1">
        <f>F119+F123+F124</f>
        <v>475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475</v>
      </c>
      <c r="E124" s="1"/>
      <c r="F124" s="1">
        <v>475</v>
      </c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1600</v>
      </c>
      <c r="E125" s="17">
        <f>E127+E131+E137</f>
        <v>1600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1600</v>
      </c>
      <c r="E131" s="1">
        <f>E133+E134+E135+E136</f>
        <v>1600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1600</v>
      </c>
      <c r="E136" s="1">
        <v>1600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4467.8</v>
      </c>
      <c r="E140" s="17">
        <f>E142+E146+E152+E155+E159+E162+E165</f>
        <v>3857.4</v>
      </c>
      <c r="F140" s="17">
        <f>F165</f>
        <v>1085.4000000000001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330</v>
      </c>
      <c r="E142" s="1">
        <f>E144+E145</f>
        <v>330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330</v>
      </c>
      <c r="E145" s="1">
        <v>330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4137.8</v>
      </c>
      <c r="E165" s="1">
        <f>E167</f>
        <v>3527.4</v>
      </c>
      <c r="F165" s="1">
        <f>F167</f>
        <v>1085.4000000000001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4137.8</v>
      </c>
      <c r="E167" s="1">
        <v>3527.4</v>
      </c>
      <c r="F167" s="1">
        <v>1085.4000000000001</v>
      </c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475</v>
      </c>
      <c r="E168" s="1">
        <f>'hat1'!F135</f>
        <v>475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5700</v>
      </c>
      <c r="E169" s="17" t="s">
        <v>82</v>
      </c>
      <c r="F169" s="17">
        <f>F171+F189+F195+F198</f>
        <v>5700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5700</v>
      </c>
      <c r="E171" s="1" t="s">
        <v>82</v>
      </c>
      <c r="F171" s="1">
        <f>F173+F178+F183</f>
        <v>5700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4500</v>
      </c>
      <c r="E173" s="1"/>
      <c r="F173" s="1">
        <f>F175+F176+F177</f>
        <v>4500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4500</v>
      </c>
      <c r="E177" s="1" t="s">
        <v>82</v>
      </c>
      <c r="F177" s="1">
        <v>4500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1200</v>
      </c>
      <c r="E178" s="1"/>
      <c r="F178" s="1">
        <f>F180+F181+F182</f>
        <v>1200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1200</v>
      </c>
      <c r="E180" s="1" t="s">
        <v>82</v>
      </c>
      <c r="F180" s="1">
        <v>1200</v>
      </c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7" sqref="F67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4" t="s">
        <v>220</v>
      </c>
      <c r="B2" s="274"/>
      <c r="C2" s="274"/>
      <c r="D2" s="274"/>
      <c r="E2" s="274"/>
      <c r="F2" s="274"/>
    </row>
    <row r="3" spans="1:6" s="19" customFormat="1"/>
    <row r="4" spans="1:6" s="19" customFormat="1" ht="33.75" customHeight="1">
      <c r="A4" s="275" t="s">
        <v>856</v>
      </c>
      <c r="B4" s="275"/>
      <c r="C4" s="275"/>
      <c r="D4" s="275"/>
      <c r="E4" s="275"/>
      <c r="F4" s="275"/>
    </row>
    <row r="5" spans="1:6" ht="12.75" customHeight="1">
      <c r="A5" s="276" t="s">
        <v>221</v>
      </c>
      <c r="B5" s="160"/>
      <c r="C5" s="161"/>
      <c r="D5" s="282" t="s">
        <v>222</v>
      </c>
      <c r="E5" s="280" t="s">
        <v>2</v>
      </c>
      <c r="F5" s="281"/>
    </row>
    <row r="6" spans="1:6" s="5" customFormat="1" ht="32.25" customHeight="1">
      <c r="A6" s="277"/>
      <c r="B6" s="163"/>
      <c r="C6" s="162"/>
      <c r="D6" s="28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-6785.4</v>
      </c>
      <c r="E8" s="4">
        <f>'hat1'!E6-'hat2'!G6</f>
        <v>0</v>
      </c>
      <c r="F8" s="4">
        <f>'hat1'!F6-'hat2'!H6</f>
        <v>-6785.4</v>
      </c>
    </row>
    <row r="9" spans="1:6" ht="9.75" customHeight="1"/>
    <row r="10" spans="1:6" s="19" customFormat="1" ht="21" customHeight="1">
      <c r="A10" s="274" t="s">
        <v>226</v>
      </c>
      <c r="B10" s="274"/>
      <c r="C10" s="274"/>
      <c r="D10" s="274"/>
      <c r="E10" s="274"/>
      <c r="F10" s="274"/>
    </row>
    <row r="11" spans="1:6" ht="6.75" customHeight="1">
      <c r="A11" s="109"/>
      <c r="B11" s="109"/>
      <c r="C11" s="109"/>
    </row>
    <row r="12" spans="1:6" ht="61.5" customHeight="1">
      <c r="A12" s="279" t="s">
        <v>857</v>
      </c>
      <c r="B12" s="279"/>
      <c r="C12" s="279"/>
      <c r="D12" s="279"/>
      <c r="E12" s="279"/>
      <c r="F12" s="27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8" t="s">
        <v>703</v>
      </c>
      <c r="B14" s="278" t="s">
        <v>541</v>
      </c>
      <c r="C14" s="278"/>
      <c r="D14" s="262" t="s">
        <v>1</v>
      </c>
      <c r="E14" s="121" t="s">
        <v>227</v>
      </c>
      <c r="F14" s="121"/>
    </row>
    <row r="15" spans="1:6" ht="25.5">
      <c r="A15" s="278"/>
      <c r="B15" s="135" t="s">
        <v>542</v>
      </c>
      <c r="C15" s="136" t="s">
        <v>99</v>
      </c>
      <c r="D15" s="26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6785.4000000000005</v>
      </c>
      <c r="E17" s="4">
        <f>E19+E74</f>
        <v>0</v>
      </c>
      <c r="F17" s="4">
        <f>F19+F74</f>
        <v>6785.4000000000005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6785.4000000000005</v>
      </c>
      <c r="E19" s="4">
        <f>E21+E49</f>
        <v>0</v>
      </c>
      <c r="F19" s="4">
        <f>F21+F49</f>
        <v>6785.4000000000005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6785.4000000000005</v>
      </c>
      <c r="E49" s="43">
        <f>E56+E60+E71+E72</f>
        <v>0</v>
      </c>
      <c r="F49" s="4">
        <f>F51+F56+F60+F71+F72</f>
        <v>6785.4000000000005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6785.4000000000005</v>
      </c>
      <c r="E60" s="4">
        <f>E62+E65</f>
        <v>0</v>
      </c>
      <c r="F60" s="4">
        <f>F66</f>
        <v>6785.4000000000005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361.8</v>
      </c>
      <c r="E62" s="4">
        <v>361.8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-361.8</v>
      </c>
      <c r="E65" s="22">
        <f>E64-E62</f>
        <v>-361.8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6785.4000000000005</v>
      </c>
      <c r="E66" s="22" t="s">
        <v>228</v>
      </c>
      <c r="F66" s="4">
        <f>F68+F69</f>
        <v>6785.4000000000005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6423.6</v>
      </c>
      <c r="E68" s="22" t="s">
        <v>228</v>
      </c>
      <c r="F68" s="4">
        <v>6423.6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361.8</v>
      </c>
      <c r="E69" s="22" t="s">
        <v>228</v>
      </c>
      <c r="F69" s="4">
        <f>-E65</f>
        <v>361.8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G918" sqref="G91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4.8554687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4" t="s">
        <v>760</v>
      </c>
      <c r="B1" s="284"/>
      <c r="C1" s="284"/>
      <c r="D1" s="284"/>
      <c r="E1" s="284"/>
      <c r="F1" s="284"/>
      <c r="G1" s="284"/>
      <c r="H1" s="284"/>
    </row>
    <row r="2" spans="1:8" ht="17.25">
      <c r="A2" s="285" t="s">
        <v>858</v>
      </c>
      <c r="B2" s="285"/>
      <c r="C2" s="285"/>
      <c r="D2" s="285"/>
      <c r="E2" s="285"/>
      <c r="F2" s="285"/>
      <c r="G2" s="285"/>
      <c r="H2" s="285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5" t="s">
        <v>347</v>
      </c>
      <c r="B5" s="286" t="s">
        <v>763</v>
      </c>
      <c r="C5" s="287" t="s">
        <v>349</v>
      </c>
      <c r="D5" s="287" t="s">
        <v>350</v>
      </c>
      <c r="E5" s="271" t="s">
        <v>764</v>
      </c>
      <c r="F5" s="265" t="s">
        <v>765</v>
      </c>
      <c r="G5" s="288" t="s">
        <v>766</v>
      </c>
      <c r="H5" s="288"/>
    </row>
    <row r="6" spans="1:8" s="174" customFormat="1" ht="28.5">
      <c r="A6" s="265"/>
      <c r="B6" s="286"/>
      <c r="C6" s="287"/>
      <c r="D6" s="287"/>
      <c r="E6" s="271"/>
      <c r="F6" s="265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42812.800000000003</v>
      </c>
      <c r="G8" s="226">
        <f>G9+G165+G207+G263+G445+G495+G545+G619+G729+G825+G911</f>
        <v>35552.400000000001</v>
      </c>
      <c r="H8" s="226">
        <f>H9+H165+H207+H263+H445+H495+H545+H619+H729+H825+H911</f>
        <v>7260.4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15278</v>
      </c>
      <c r="G9" s="228">
        <f>G11+G93+G107+G125+G133+G141+G149+G157</f>
        <v>15278</v>
      </c>
      <c r="H9" s="228">
        <f>H11+H93+H107+H125+H133+H141+H149+H157</f>
        <v>0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14948</v>
      </c>
      <c r="G11" s="231">
        <f>G13+G81+G87</f>
        <v>14948</v>
      </c>
      <c r="H11" s="231">
        <f>H13+H81+H87</f>
        <v>0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14948</v>
      </c>
      <c r="G13" s="233">
        <f>SUM(G15:G80)</f>
        <v>14948</v>
      </c>
      <c r="H13" s="233">
        <f>SUM(H15:H80)</f>
        <v>0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790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791</v>
      </c>
      <c r="F16" s="229">
        <f t="shared" si="0"/>
        <v>12500</v>
      </c>
      <c r="G16" s="245">
        <v>12500</v>
      </c>
      <c r="H16" s="245"/>
    </row>
    <row r="17" spans="1:8" ht="24">
      <c r="A17" s="187"/>
      <c r="B17" s="68"/>
      <c r="C17" s="191"/>
      <c r="D17" s="191"/>
      <c r="E17" s="237" t="s">
        <v>792</v>
      </c>
      <c r="F17" s="229">
        <f t="shared" si="0"/>
        <v>700</v>
      </c>
      <c r="G17" s="245">
        <v>700</v>
      </c>
      <c r="H17" s="245"/>
    </row>
    <row r="18" spans="1:8" ht="15.75">
      <c r="A18" s="187"/>
      <c r="B18" s="68"/>
      <c r="C18" s="191"/>
      <c r="D18" s="191"/>
      <c r="E18" s="238" t="s">
        <v>793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794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795</v>
      </c>
      <c r="F20" s="229">
        <f t="shared" si="0"/>
        <v>120</v>
      </c>
      <c r="G20" s="245">
        <v>120</v>
      </c>
      <c r="H20" s="245"/>
    </row>
    <row r="21" spans="1:8" ht="15.75">
      <c r="A21" s="187"/>
      <c r="B21" s="68"/>
      <c r="C21" s="191"/>
      <c r="D21" s="191"/>
      <c r="E21" s="237" t="s">
        <v>796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797</v>
      </c>
      <c r="F22" s="229">
        <f t="shared" si="0"/>
        <v>248</v>
      </c>
      <c r="G22" s="245">
        <v>248</v>
      </c>
      <c r="H22" s="245"/>
    </row>
    <row r="23" spans="1:8" ht="15.75">
      <c r="A23" s="187"/>
      <c r="B23" s="68"/>
      <c r="C23" s="191"/>
      <c r="D23" s="191"/>
      <c r="E23" s="237" t="s">
        <v>850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798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799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800</v>
      </c>
      <c r="F26" s="229">
        <f t="shared" si="0"/>
        <v>200</v>
      </c>
      <c r="G26" s="245">
        <v>200</v>
      </c>
      <c r="H26" s="245"/>
    </row>
    <row r="27" spans="1:8" ht="15.75">
      <c r="A27" s="187"/>
      <c r="B27" s="68"/>
      <c r="C27" s="191"/>
      <c r="D27" s="191"/>
      <c r="E27" s="237" t="s">
        <v>801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802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803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804</v>
      </c>
      <c r="F30" s="229">
        <f t="shared" si="0"/>
        <v>60</v>
      </c>
      <c r="G30" s="245">
        <v>60</v>
      </c>
      <c r="H30" s="245"/>
    </row>
    <row r="31" spans="1:8" ht="15.75">
      <c r="A31" s="187"/>
      <c r="B31" s="68"/>
      <c r="C31" s="191"/>
      <c r="D31" s="191"/>
      <c r="E31" s="239" t="s">
        <v>805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806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807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808</v>
      </c>
      <c r="F34" s="229">
        <f t="shared" si="0"/>
        <v>0</v>
      </c>
      <c r="G34" s="245"/>
      <c r="H34" s="245"/>
    </row>
    <row r="35" spans="1:8" ht="15.75">
      <c r="A35" s="187"/>
      <c r="B35" s="68"/>
      <c r="C35" s="191"/>
      <c r="D35" s="191"/>
      <c r="E35" s="237" t="s">
        <v>809</v>
      </c>
      <c r="F35" s="229">
        <f t="shared" si="0"/>
        <v>60</v>
      </c>
      <c r="G35" s="245">
        <v>60</v>
      </c>
      <c r="H35" s="245"/>
    </row>
    <row r="36" spans="1:8" ht="15.75">
      <c r="A36" s="187"/>
      <c r="B36" s="68"/>
      <c r="C36" s="191"/>
      <c r="D36" s="191"/>
      <c r="E36" s="237" t="s">
        <v>810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811</v>
      </c>
      <c r="F37" s="229">
        <f t="shared" si="0"/>
        <v>0</v>
      </c>
      <c r="G37" s="245"/>
      <c r="H37" s="245"/>
    </row>
    <row r="38" spans="1:8" ht="15.75">
      <c r="A38" s="187"/>
      <c r="B38" s="68"/>
      <c r="C38" s="191"/>
      <c r="D38" s="191"/>
      <c r="E38" s="237" t="s">
        <v>812</v>
      </c>
      <c r="F38" s="229">
        <f t="shared" si="0"/>
        <v>160</v>
      </c>
      <c r="G38" s="245">
        <v>160</v>
      </c>
      <c r="H38" s="245"/>
    </row>
    <row r="39" spans="1:8" ht="15.75">
      <c r="A39" s="187"/>
      <c r="B39" s="68"/>
      <c r="C39" s="191"/>
      <c r="D39" s="191"/>
      <c r="E39" s="237" t="s">
        <v>813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814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815</v>
      </c>
      <c r="F41" s="229">
        <f t="shared" si="0"/>
        <v>900</v>
      </c>
      <c r="G41" s="245">
        <v>900</v>
      </c>
      <c r="H41" s="245"/>
    </row>
    <row r="42" spans="1:8" ht="0.75" hidden="1" customHeight="1">
      <c r="A42" s="187"/>
      <c r="B42" s="68"/>
      <c r="C42" s="191"/>
      <c r="D42" s="191"/>
      <c r="E42" s="241" t="s">
        <v>816</v>
      </c>
      <c r="F42" s="229">
        <f t="shared" si="0"/>
        <v>0</v>
      </c>
      <c r="G42" s="245"/>
      <c r="H42" s="245"/>
    </row>
    <row r="43" spans="1:8" ht="15.75" hidden="1">
      <c r="A43" s="187"/>
      <c r="B43" s="68"/>
      <c r="C43" s="191"/>
      <c r="D43" s="191"/>
      <c r="E43" s="240" t="s">
        <v>817</v>
      </c>
      <c r="F43" s="229">
        <f t="shared" si="0"/>
        <v>0</v>
      </c>
      <c r="G43" s="245"/>
      <c r="H43" s="245"/>
    </row>
    <row r="44" spans="1:8" ht="15.75" hidden="1">
      <c r="A44" s="187"/>
      <c r="B44" s="68"/>
      <c r="C44" s="191"/>
      <c r="D44" s="191"/>
      <c r="E44" s="240" t="s">
        <v>818</v>
      </c>
      <c r="F44" s="229">
        <f t="shared" si="0"/>
        <v>0</v>
      </c>
      <c r="G44" s="245"/>
      <c r="H44" s="245"/>
    </row>
    <row r="45" spans="1:8" ht="15.75" hidden="1">
      <c r="A45" s="187"/>
      <c r="B45" s="68"/>
      <c r="C45" s="191"/>
      <c r="D45" s="191"/>
      <c r="E45" s="237" t="s">
        <v>819</v>
      </c>
      <c r="F45" s="229">
        <f t="shared" si="0"/>
        <v>0</v>
      </c>
      <c r="G45" s="245"/>
      <c r="H45" s="245"/>
    </row>
    <row r="46" spans="1:8" ht="15.75" hidden="1">
      <c r="A46" s="187"/>
      <c r="B46" s="68"/>
      <c r="C46" s="191"/>
      <c r="D46" s="191"/>
      <c r="E46" s="240" t="s">
        <v>820</v>
      </c>
      <c r="F46" s="229">
        <f t="shared" si="0"/>
        <v>0</v>
      </c>
      <c r="G46" s="245"/>
      <c r="H46" s="245"/>
    </row>
    <row r="47" spans="1:8" ht="15.75" hidden="1">
      <c r="A47" s="187"/>
      <c r="B47" s="68"/>
      <c r="C47" s="191"/>
      <c r="D47" s="191"/>
      <c r="E47" s="240" t="s">
        <v>821</v>
      </c>
      <c r="F47" s="229">
        <f t="shared" si="0"/>
        <v>0</v>
      </c>
      <c r="G47" s="245"/>
      <c r="H47" s="245"/>
    </row>
    <row r="48" spans="1:8" ht="36" hidden="1">
      <c r="A48" s="187"/>
      <c r="B48" s="68"/>
      <c r="C48" s="191"/>
      <c r="D48" s="191"/>
      <c r="E48" s="237" t="s">
        <v>822</v>
      </c>
      <c r="F48" s="229">
        <f t="shared" si="0"/>
        <v>0</v>
      </c>
      <c r="G48" s="245"/>
      <c r="H48" s="245"/>
    </row>
    <row r="49" spans="1:8" ht="23.25" hidden="1" customHeight="1">
      <c r="A49" s="187"/>
      <c r="B49" s="68"/>
      <c r="C49" s="191"/>
      <c r="D49" s="191"/>
      <c r="E49" s="240" t="s">
        <v>823</v>
      </c>
      <c r="F49" s="229">
        <f t="shared" si="0"/>
        <v>0</v>
      </c>
      <c r="G49" s="245"/>
      <c r="H49" s="245"/>
    </row>
    <row r="50" spans="1:8" ht="15.75" hidden="1">
      <c r="A50" s="187"/>
      <c r="B50" s="68"/>
      <c r="C50" s="191"/>
      <c r="D50" s="191"/>
      <c r="E50" s="240" t="s">
        <v>824</v>
      </c>
      <c r="F50" s="229">
        <f t="shared" si="0"/>
        <v>0</v>
      </c>
      <c r="G50" s="245"/>
      <c r="H50" s="245"/>
    </row>
    <row r="51" spans="1:8" ht="15.75" hidden="1">
      <c r="A51" s="187"/>
      <c r="B51" s="68"/>
      <c r="C51" s="191"/>
      <c r="D51" s="191"/>
      <c r="E51" s="240" t="s">
        <v>825</v>
      </c>
      <c r="F51" s="229">
        <f t="shared" si="0"/>
        <v>0</v>
      </c>
      <c r="G51" s="245"/>
      <c r="H51" s="245"/>
    </row>
    <row r="52" spans="1:8" ht="15.75" hidden="1">
      <c r="A52" s="187"/>
      <c r="B52" s="68"/>
      <c r="C52" s="191"/>
      <c r="D52" s="191"/>
      <c r="E52" s="240" t="s">
        <v>826</v>
      </c>
      <c r="F52" s="229">
        <f t="shared" si="0"/>
        <v>0</v>
      </c>
      <c r="G52" s="245"/>
      <c r="H52" s="245"/>
    </row>
    <row r="53" spans="1:8" ht="15.75" hidden="1">
      <c r="A53" s="187"/>
      <c r="B53" s="68"/>
      <c r="C53" s="191"/>
      <c r="D53" s="191"/>
      <c r="E53" s="240" t="s">
        <v>827</v>
      </c>
      <c r="F53" s="229">
        <f t="shared" si="0"/>
        <v>0</v>
      </c>
      <c r="G53" s="245"/>
      <c r="H53" s="245"/>
    </row>
    <row r="54" spans="1:8" ht="24" hidden="1">
      <c r="A54" s="187"/>
      <c r="B54" s="68"/>
      <c r="C54" s="191"/>
      <c r="D54" s="191"/>
      <c r="E54" s="240" t="s">
        <v>828</v>
      </c>
      <c r="F54" s="229">
        <f t="shared" si="0"/>
        <v>0</v>
      </c>
      <c r="G54" s="245"/>
      <c r="H54" s="245"/>
    </row>
    <row r="55" spans="1:8" ht="15.75" hidden="1">
      <c r="A55" s="187"/>
      <c r="B55" s="68"/>
      <c r="C55" s="191"/>
      <c r="D55" s="191"/>
      <c r="E55" s="240" t="s">
        <v>829</v>
      </c>
      <c r="F55" s="229">
        <f t="shared" si="0"/>
        <v>0</v>
      </c>
      <c r="G55" s="245"/>
      <c r="H55" s="245"/>
    </row>
    <row r="56" spans="1:8" ht="15.75" hidden="1">
      <c r="A56" s="187"/>
      <c r="B56" s="68"/>
      <c r="C56" s="191"/>
      <c r="D56" s="191"/>
      <c r="E56" s="240" t="s">
        <v>830</v>
      </c>
      <c r="F56" s="229">
        <f t="shared" si="0"/>
        <v>0</v>
      </c>
      <c r="G56" s="245"/>
      <c r="H56" s="245"/>
    </row>
    <row r="57" spans="1:8" ht="15.75" hidden="1">
      <c r="A57" s="187"/>
      <c r="B57" s="68"/>
      <c r="C57" s="191"/>
      <c r="D57" s="191"/>
      <c r="E57" s="240" t="s">
        <v>831</v>
      </c>
      <c r="F57" s="229">
        <f t="shared" si="0"/>
        <v>0</v>
      </c>
      <c r="G57" s="245"/>
      <c r="H57" s="245"/>
    </row>
    <row r="58" spans="1:8" ht="15.75" hidden="1">
      <c r="A58" s="187"/>
      <c r="B58" s="68"/>
      <c r="C58" s="191"/>
      <c r="D58" s="191"/>
      <c r="E58" s="240" t="s">
        <v>832</v>
      </c>
      <c r="F58" s="229">
        <f t="shared" si="0"/>
        <v>0</v>
      </c>
      <c r="G58" s="245"/>
      <c r="H58" s="245"/>
    </row>
    <row r="59" spans="1:8" ht="15.75" hidden="1">
      <c r="A59" s="187"/>
      <c r="B59" s="68"/>
      <c r="C59" s="191"/>
      <c r="D59" s="191"/>
      <c r="E59" s="240" t="s">
        <v>833</v>
      </c>
      <c r="F59" s="229">
        <f t="shared" si="0"/>
        <v>0</v>
      </c>
      <c r="G59" s="245"/>
      <c r="H59" s="245"/>
    </row>
    <row r="60" spans="1:8" ht="15.75" hidden="1">
      <c r="A60" s="187"/>
      <c r="B60" s="68"/>
      <c r="C60" s="191"/>
      <c r="D60" s="191"/>
      <c r="E60" s="240" t="s">
        <v>834</v>
      </c>
      <c r="F60" s="229">
        <f t="shared" si="0"/>
        <v>0</v>
      </c>
      <c r="G60" s="245"/>
      <c r="H60" s="245"/>
    </row>
    <row r="61" spans="1:8" ht="15.75" hidden="1">
      <c r="A61" s="187"/>
      <c r="B61" s="68"/>
      <c r="C61" s="191"/>
      <c r="D61" s="191"/>
      <c r="E61" s="240" t="s">
        <v>835</v>
      </c>
      <c r="F61" s="229">
        <f t="shared" si="0"/>
        <v>0</v>
      </c>
      <c r="G61" s="245"/>
      <c r="H61" s="245"/>
    </row>
    <row r="62" spans="1:8" ht="1.5" hidden="1" customHeight="1">
      <c r="A62" s="187"/>
      <c r="B62" s="68"/>
      <c r="C62" s="191"/>
      <c r="D62" s="191"/>
      <c r="E62" s="240" t="s">
        <v>836</v>
      </c>
      <c r="F62" s="229">
        <f t="shared" si="0"/>
        <v>0</v>
      </c>
      <c r="G62" s="245"/>
      <c r="H62" s="245"/>
    </row>
    <row r="63" spans="1:8" ht="15.75" hidden="1">
      <c r="A63" s="187"/>
      <c r="B63" s="68"/>
      <c r="C63" s="191"/>
      <c r="D63" s="191"/>
      <c r="E63" s="240" t="s">
        <v>837</v>
      </c>
      <c r="F63" s="229">
        <f t="shared" si="0"/>
        <v>0</v>
      </c>
      <c r="G63" s="245"/>
      <c r="H63" s="245"/>
    </row>
    <row r="64" spans="1:8" ht="15.75" hidden="1">
      <c r="A64" s="187"/>
      <c r="B64" s="68"/>
      <c r="C64" s="191"/>
      <c r="D64" s="191"/>
      <c r="E64" s="242" t="s">
        <v>838</v>
      </c>
      <c r="F64" s="229">
        <f t="shared" si="0"/>
        <v>0</v>
      </c>
      <c r="G64" s="245"/>
      <c r="H64" s="245"/>
    </row>
    <row r="65" spans="1:8" ht="15.75" hidden="1">
      <c r="A65" s="187"/>
      <c r="B65" s="68"/>
      <c r="C65" s="191"/>
      <c r="D65" s="191"/>
      <c r="E65" s="242" t="s">
        <v>839</v>
      </c>
      <c r="F65" s="229">
        <f t="shared" si="0"/>
        <v>0</v>
      </c>
      <c r="G65" s="245"/>
      <c r="H65" s="245"/>
    </row>
    <row r="66" spans="1:8" ht="15.75" hidden="1">
      <c r="A66" s="187"/>
      <c r="B66" s="68"/>
      <c r="C66" s="191"/>
      <c r="D66" s="191"/>
      <c r="E66" s="242" t="s">
        <v>840</v>
      </c>
      <c r="F66" s="229">
        <f t="shared" si="0"/>
        <v>0</v>
      </c>
      <c r="G66" s="245"/>
      <c r="H66" s="245"/>
    </row>
    <row r="67" spans="1:8" ht="26.25" hidden="1">
      <c r="A67" s="187"/>
      <c r="B67" s="68"/>
      <c r="C67" s="191"/>
      <c r="D67" s="191"/>
      <c r="E67" s="242" t="s">
        <v>841</v>
      </c>
      <c r="F67" s="229">
        <f t="shared" si="0"/>
        <v>0</v>
      </c>
      <c r="G67" s="245"/>
      <c r="H67" s="245"/>
    </row>
    <row r="68" spans="1:8" ht="15.75" hidden="1">
      <c r="A68" s="187"/>
      <c r="B68" s="68"/>
      <c r="C68" s="191"/>
      <c r="D68" s="191"/>
      <c r="E68" s="243" t="s">
        <v>842</v>
      </c>
      <c r="F68" s="229">
        <f t="shared" si="0"/>
        <v>0</v>
      </c>
      <c r="G68" s="245"/>
      <c r="H68" s="245"/>
    </row>
    <row r="69" spans="1:8" ht="15.75" hidden="1">
      <c r="A69" s="187"/>
      <c r="B69" s="68"/>
      <c r="C69" s="191"/>
      <c r="D69" s="191"/>
      <c r="E69" s="243" t="s">
        <v>843</v>
      </c>
      <c r="F69" s="229">
        <f t="shared" si="0"/>
        <v>0</v>
      </c>
      <c r="G69" s="245"/>
      <c r="H69" s="245"/>
    </row>
    <row r="70" spans="1:8" ht="26.25" hidden="1">
      <c r="A70" s="187"/>
      <c r="B70" s="68"/>
      <c r="C70" s="191"/>
      <c r="D70" s="191"/>
      <c r="E70" s="244" t="s">
        <v>844</v>
      </c>
      <c r="F70" s="229">
        <f t="shared" si="0"/>
        <v>0</v>
      </c>
      <c r="G70" s="245"/>
      <c r="H70" s="245"/>
    </row>
    <row r="71" spans="1:8" ht="15.75" hidden="1">
      <c r="A71" s="187"/>
      <c r="B71" s="68"/>
      <c r="C71" s="191"/>
      <c r="D71" s="191"/>
      <c r="E71" s="242" t="s">
        <v>845</v>
      </c>
      <c r="F71" s="229">
        <f t="shared" si="0"/>
        <v>0</v>
      </c>
      <c r="G71" s="245"/>
      <c r="H71" s="245"/>
    </row>
    <row r="72" spans="1:8" ht="15.75" hidden="1">
      <c r="A72" s="187"/>
      <c r="B72" s="68"/>
      <c r="C72" s="191"/>
      <c r="D72" s="191"/>
      <c r="E72" s="242" t="s">
        <v>846</v>
      </c>
      <c r="F72" s="229">
        <f t="shared" si="0"/>
        <v>0</v>
      </c>
      <c r="G72" s="245"/>
      <c r="H72" s="245"/>
    </row>
    <row r="73" spans="1:8" ht="15.75" hidden="1">
      <c r="A73" s="187"/>
      <c r="B73" s="68"/>
      <c r="C73" s="191"/>
      <c r="D73" s="191"/>
      <c r="E73" s="242" t="s">
        <v>847</v>
      </c>
      <c r="F73" s="229">
        <f t="shared" si="0"/>
        <v>0</v>
      </c>
      <c r="G73" s="245"/>
      <c r="H73" s="245"/>
    </row>
    <row r="74" spans="1:8" ht="26.25" hidden="1">
      <c r="A74" s="187"/>
      <c r="B74" s="68"/>
      <c r="C74" s="191"/>
      <c r="D74" s="191"/>
      <c r="E74" s="242" t="s">
        <v>848</v>
      </c>
      <c r="F74" s="229">
        <f t="shared" si="0"/>
        <v>0</v>
      </c>
      <c r="G74" s="245"/>
      <c r="H74" s="245"/>
    </row>
    <row r="75" spans="1:8" ht="26.25" hidden="1">
      <c r="A75" s="187"/>
      <c r="B75" s="68"/>
      <c r="C75" s="191"/>
      <c r="D75" s="191"/>
      <c r="E75" s="242" t="s">
        <v>849</v>
      </c>
      <c r="F75" s="229">
        <f t="shared" si="0"/>
        <v>0</v>
      </c>
      <c r="G75" s="245"/>
      <c r="H75" s="245"/>
    </row>
    <row r="76" spans="1:8" ht="15.75" hidden="1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 hidden="1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 hidden="1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 hidden="1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 hidden="1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 hidden="1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 hidden="1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 hidden="1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 hidden="1">
      <c r="A84" s="187"/>
      <c r="B84" s="68"/>
      <c r="C84" s="191"/>
      <c r="D84" s="191"/>
      <c r="E84" s="188"/>
      <c r="F84" s="229"/>
      <c r="G84" s="245"/>
      <c r="H84" s="245"/>
    </row>
    <row r="85" spans="1:8" ht="15.75" hidden="1">
      <c r="A85" s="187"/>
      <c r="B85" s="68"/>
      <c r="C85" s="191"/>
      <c r="D85" s="191"/>
      <c r="E85" s="188"/>
      <c r="F85" s="229"/>
      <c r="G85" s="245"/>
      <c r="H85" s="245"/>
    </row>
    <row r="86" spans="1:8" ht="15.75" hidden="1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 hidden="1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 hidden="1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 hidden="1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 hidden="1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 hidden="1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 hidden="1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 hidden="1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 hidden="1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 hidden="1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 hidden="1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 hidden="1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 hidden="1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 hidden="1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 hidden="1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 hidden="1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 hidden="1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 hidden="1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 hidden="1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0.75" customHeight="1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 hidden="1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4.25" customHeight="1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 hidden="1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 hidden="1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 hidden="1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 hidden="1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 hidden="1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 hidden="1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 hidden="1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 hidden="1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 hidden="1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 hidden="1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 hidden="1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 hidden="1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 hidden="1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 ht="14.25" customHeight="1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 hidden="1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 hidden="1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 hidden="1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 hidden="1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 hidden="1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 hidden="1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 hidden="1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6.25" customHeight="1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 hidden="1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 hidden="1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 hidden="1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 hidden="1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 hidden="1">
      <c r="A138" s="187"/>
      <c r="B138" s="68"/>
      <c r="C138" s="191"/>
      <c r="D138" s="191"/>
      <c r="E138" s="188"/>
      <c r="F138" s="229"/>
      <c r="G138" s="245"/>
      <c r="H138" s="245"/>
    </row>
    <row r="139" spans="1:8" ht="15.75" hidden="1">
      <c r="A139" s="187"/>
      <c r="B139" s="68"/>
      <c r="C139" s="191"/>
      <c r="D139" s="191"/>
      <c r="E139" s="188"/>
      <c r="F139" s="229"/>
      <c r="G139" s="245"/>
      <c r="H139" s="245"/>
    </row>
    <row r="140" spans="1:8" ht="15.75" hidden="1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330</v>
      </c>
      <c r="G141" s="233">
        <f>G143</f>
        <v>330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330</v>
      </c>
      <c r="G143" s="233">
        <f>SUM(G145:G148)</f>
        <v>330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24">
      <c r="A145" s="187"/>
      <c r="B145" s="68"/>
      <c r="C145" s="191"/>
      <c r="D145" s="191"/>
      <c r="E145" s="240" t="s">
        <v>823</v>
      </c>
      <c r="F145" s="229">
        <f t="shared" si="0"/>
        <v>330</v>
      </c>
      <c r="G145" s="245">
        <v>330</v>
      </c>
      <c r="H145" s="245"/>
    </row>
    <row r="146" spans="1:8" ht="15.75" hidden="1">
      <c r="A146" s="187"/>
      <c r="B146" s="68"/>
      <c r="C146" s="191"/>
      <c r="D146" s="191"/>
      <c r="E146" s="188"/>
      <c r="F146" s="229"/>
      <c r="G146" s="245"/>
      <c r="H146" s="245"/>
    </row>
    <row r="147" spans="1:8" ht="15.75" hidden="1">
      <c r="A147" s="187"/>
      <c r="B147" s="68"/>
      <c r="C147" s="191"/>
      <c r="D147" s="191"/>
      <c r="E147" s="188"/>
      <c r="F147" s="229"/>
      <c r="G147" s="245"/>
      <c r="H147" s="245"/>
    </row>
    <row r="148" spans="1:8" ht="15.75" hidden="1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 ht="14.25" customHeight="1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 hidden="1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 hidden="1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 hidden="1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 hidden="1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 hidden="1">
      <c r="A154" s="187"/>
      <c r="B154" s="68"/>
      <c r="C154" s="191"/>
      <c r="D154" s="191"/>
      <c r="E154" s="188"/>
      <c r="F154" s="229"/>
      <c r="G154" s="245"/>
      <c r="H154" s="245"/>
    </row>
    <row r="155" spans="1:8" ht="15.75" hidden="1">
      <c r="A155" s="187"/>
      <c r="B155" s="68"/>
      <c r="C155" s="191"/>
      <c r="D155" s="191"/>
      <c r="E155" s="188"/>
      <c r="F155" s="229"/>
      <c r="G155" s="245"/>
      <c r="H155" s="245"/>
    </row>
    <row r="156" spans="1:8" ht="15.75" hidden="1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 hidden="1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 hidden="1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 hidden="1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 hidden="1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 hidden="1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 hidden="1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 hidden="1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.75" customHeight="1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 hidden="1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 hidden="1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 hidden="1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 hidden="1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 hidden="1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 hidden="1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 hidden="1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 hidden="1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 hidden="1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 hidden="1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 hidden="1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 hidden="1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 hidden="1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 hidden="1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 hidden="1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 hidden="1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 hidden="1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 hidden="1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 hidden="1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 hidden="1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 hidden="1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 hidden="1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 hidden="1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 hidden="1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 hidden="1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 hidden="1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 hidden="1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 hidden="1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 hidden="1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 hidden="1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 hidden="1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 hidden="1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 hidden="1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 hidden="1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 hidden="1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 hidden="1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 hidden="1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 hidden="1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 hidden="1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 hidden="1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 hidden="1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55.5" customHeight="1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 hidden="1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 hidden="1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 hidden="1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 hidden="1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 hidden="1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 hidden="1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 hidden="1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 hidden="1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 hidden="1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 hidden="1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 hidden="1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 hidden="1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 hidden="1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 hidden="1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 hidden="1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 hidden="1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 hidden="1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 hidden="1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 hidden="1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 hidden="1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 hidden="1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15.75" hidden="1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 hidden="1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 hidden="1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 hidden="1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 hidden="1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 hidden="1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 hidden="1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 hidden="1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 hidden="1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 hidden="1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 hidden="1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 hidden="1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 hidden="1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 hidden="1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 hidden="1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 hidden="1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 hidden="1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 hidden="1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 hidden="1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 hidden="1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 hidden="1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 hidden="1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 hidden="1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 hidden="1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 hidden="1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 hidden="1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 hidden="1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 hidden="1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 hidden="1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 hidden="1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 hidden="1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 hidden="1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 hidden="1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 hidden="1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2.75" customHeight="1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4322</v>
      </c>
      <c r="G263" s="228">
        <f>G265+G279+G305+G325+G345+G377+G385+G411+G437</f>
        <v>2647</v>
      </c>
      <c r="H263" s="228">
        <f>H265+H279+H305+H325+H345+H377+H385+H411+H437</f>
        <v>1675</v>
      </c>
    </row>
    <row r="264" spans="1:8" ht="15.75" hidden="1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 hidden="1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 hidden="1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 hidden="1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 hidden="1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 hidden="1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 hidden="1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 hidden="1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 hidden="1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 hidden="1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 hidden="1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 hidden="1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 hidden="1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 hidden="1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 hidden="1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2522</v>
      </c>
      <c r="G279" s="233">
        <f>G281+G287+G293+G299</f>
        <v>847</v>
      </c>
      <c r="H279" s="233">
        <f>H281+H287+H293+H299</f>
        <v>1675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2522</v>
      </c>
      <c r="G281" s="233">
        <f>SUM(G283:G286)</f>
        <v>847</v>
      </c>
      <c r="H281" s="233">
        <f>SUM(H283:H286)</f>
        <v>1675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237" t="s">
        <v>809</v>
      </c>
      <c r="F283" s="229">
        <f t="shared" ref="F283:F287" si="8">G283+H283</f>
        <v>120</v>
      </c>
      <c r="G283" s="245">
        <v>120</v>
      </c>
      <c r="H283" s="245"/>
    </row>
    <row r="284" spans="1:8" ht="15.75">
      <c r="A284" s="187"/>
      <c r="B284" s="68"/>
      <c r="C284" s="191"/>
      <c r="D284" s="191"/>
      <c r="E284" s="240" t="s">
        <v>829</v>
      </c>
      <c r="F284" s="229">
        <f t="shared" si="8"/>
        <v>1200</v>
      </c>
      <c r="G284" s="245"/>
      <c r="H284" s="245">
        <v>1200</v>
      </c>
    </row>
    <row r="285" spans="1:8" ht="15.75">
      <c r="A285" s="187"/>
      <c r="B285" s="68"/>
      <c r="C285" s="191"/>
      <c r="D285" s="191"/>
      <c r="E285" s="188" t="s">
        <v>867</v>
      </c>
      <c r="F285" s="229">
        <f t="shared" si="8"/>
        <v>475</v>
      </c>
      <c r="G285" s="245"/>
      <c r="H285" s="245">
        <v>475</v>
      </c>
    </row>
    <row r="286" spans="1:8" ht="15.75">
      <c r="A286" s="187"/>
      <c r="B286" s="68"/>
      <c r="C286" s="191"/>
      <c r="D286" s="191"/>
      <c r="E286" s="188" t="s">
        <v>868</v>
      </c>
      <c r="F286" s="229">
        <f t="shared" si="8"/>
        <v>727</v>
      </c>
      <c r="G286" s="245">
        <v>727</v>
      </c>
      <c r="H286" s="245"/>
    </row>
    <row r="287" spans="1:8" hidden="1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 hidden="1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 hidden="1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 hidden="1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 hidden="1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 hidden="1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 ht="14.25" hidden="1" customHeight="1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 hidden="1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 hidden="1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 hidden="1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 hidden="1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 hidden="1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 hidden="1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 hidden="1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 hidden="1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 hidden="1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 hidden="1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 hidden="1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 ht="12" customHeight="1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 hidden="1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 hidden="1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 hidden="1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 hidden="1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 hidden="1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 hidden="1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 hidden="1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 hidden="1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 hidden="1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 hidden="1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 hidden="1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 hidden="1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 hidden="1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 hidden="1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 hidden="1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 hidden="1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 hidden="1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 hidden="1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 hidden="1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16.5" customHeight="1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 hidden="1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 hidden="1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 hidden="1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 hidden="1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 hidden="1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 hidden="1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 hidden="1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 hidden="1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 hidden="1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 hidden="1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 hidden="1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 hidden="1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 hidden="1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 hidden="1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 hidden="1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 hidden="1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 hidden="1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 hidden="1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 hidden="1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1800</v>
      </c>
      <c r="G345" s="233">
        <f>G347+G353+G359+G365+G371</f>
        <v>1800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1800</v>
      </c>
      <c r="G347" s="233">
        <f>SUM(G349:G352)</f>
        <v>1800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3.5" customHeight="1">
      <c r="A349" s="187"/>
      <c r="B349" s="68"/>
      <c r="C349" s="191"/>
      <c r="D349" s="191"/>
      <c r="E349" s="188" t="s">
        <v>859</v>
      </c>
      <c r="F349" s="229">
        <f t="shared" ref="F349:F353" si="19">G349+H349</f>
        <v>1800</v>
      </c>
      <c r="G349" s="245">
        <v>1800</v>
      </c>
      <c r="H349" s="245"/>
    </row>
    <row r="350" spans="1:8" ht="0.75" hidden="1" customHeight="1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 hidden="1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 hidden="1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 hidden="1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 hidden="1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 hidden="1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 hidden="1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 hidden="1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 hidden="1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 hidden="1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 hidden="1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 hidden="1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 hidden="1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 hidden="1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 hidden="1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 hidden="1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 hidden="1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 hidden="1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 hidden="1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 hidden="1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 hidden="1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 hidden="1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 hidden="1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 hidden="1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0.5" hidden="1" customHeight="1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0.75" hidden="1" customHeight="1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2.25" hidden="1" customHeight="1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 hidden="1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 hidden="1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 hidden="1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 hidden="1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 hidden="1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 hidden="1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 hidden="1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 hidden="1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 ht="0.75" hidden="1" customHeight="1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 hidden="1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 hidden="1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 hidden="1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 hidden="1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 hidden="1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 hidden="1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 hidden="1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 hidden="1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 hidden="1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 hidden="1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 hidden="1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 hidden="1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 hidden="1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 hidden="1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 hidden="1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 hidden="1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 hidden="1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 hidden="1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 hidden="1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 hidden="1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 hidden="1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 hidden="1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 hidden="1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 hidden="1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 hidden="1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 hidden="1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 hidden="1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27" hidden="1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 hidden="1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6.75" hidden="1" customHeight="1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 hidden="1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 hidden="1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 hidden="1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 hidden="1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 hidden="1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 hidden="1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 hidden="1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 hidden="1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 hidden="1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 hidden="1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.25" hidden="1" customHeight="1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 hidden="1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 hidden="1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 hidden="1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 hidden="1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 hidden="1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 hidden="1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 hidden="1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 hidden="1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 hidden="1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 hidden="1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idden="1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 hidden="1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idden="1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 hidden="1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 hidden="1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 hidden="1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 hidden="1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 hidden="1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 hidden="1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 hidden="1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 hidden="1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 hidden="1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 hidden="1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 hidden="1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 hidden="1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 hidden="1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 hidden="1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 hidden="1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 hidden="1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 hidden="1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 hidden="1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 hidden="1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 hidden="1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 hidden="1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 hidden="1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 hidden="1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 hidden="1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 hidden="1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 hidden="1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 hidden="1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 hidden="1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 hidden="1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 hidden="1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 hidden="1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 hidden="1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 hidden="1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 hidden="1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 hidden="1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 hidden="1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 hidden="1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 hidden="1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 hidden="1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 hidden="1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 hidden="1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 hidden="1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 hidden="1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 hidden="1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 hidden="1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 hidden="1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 hidden="1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 hidden="1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 hidden="1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 hidden="1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 hidden="1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 hidden="1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 hidden="1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 hidden="1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45.75" customHeight="1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6000</v>
      </c>
      <c r="G495" s="228">
        <f>G497+G505+G513+G521+G529+G537</f>
        <v>1500</v>
      </c>
      <c r="H495" s="228">
        <f>H497+H505+H513+H521+H529+H537</f>
        <v>4500</v>
      </c>
    </row>
    <row r="496" spans="1:8" ht="15.75" hidden="1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 hidden="1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 hidden="1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 hidden="1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 hidden="1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 hidden="1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 hidden="1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 hidden="1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 hidden="1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 hidden="1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 hidden="1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 hidden="1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 hidden="1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 hidden="1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 hidden="1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 hidden="1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 hidden="1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4500</v>
      </c>
      <c r="G513" s="233">
        <f>G515</f>
        <v>0</v>
      </c>
      <c r="H513" s="233">
        <f>H515</f>
        <v>4500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4500</v>
      </c>
      <c r="G515" s="233">
        <f>SUM(G517:G520)</f>
        <v>0</v>
      </c>
      <c r="H515" s="233">
        <f>SUM(H517:H520)</f>
        <v>4500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>
      <c r="A517" s="187"/>
      <c r="B517" s="68"/>
      <c r="C517" s="191"/>
      <c r="D517" s="191"/>
      <c r="E517" s="240" t="s">
        <v>860</v>
      </c>
      <c r="F517" s="229">
        <f t="shared" ref="F517:F521" si="49">G517+H517</f>
        <v>4500</v>
      </c>
      <c r="G517" s="245"/>
      <c r="H517" s="245">
        <v>4500</v>
      </c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1500</v>
      </c>
      <c r="G521" s="233">
        <f>G523</f>
        <v>1500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1500</v>
      </c>
      <c r="G523" s="233">
        <f>SUM(G525:G528)</f>
        <v>1500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238" t="s">
        <v>795</v>
      </c>
      <c r="F525" s="229">
        <f t="shared" ref="F525:F529" si="51">G525+H525</f>
        <v>800</v>
      </c>
      <c r="G525" s="245">
        <v>800</v>
      </c>
      <c r="H525" s="245"/>
    </row>
    <row r="526" spans="1:8" ht="15" customHeight="1">
      <c r="A526" s="187"/>
      <c r="B526" s="68"/>
      <c r="C526" s="191"/>
      <c r="D526" s="191"/>
      <c r="E526" s="237" t="s">
        <v>810</v>
      </c>
      <c r="F526" s="229">
        <f t="shared" si="51"/>
        <v>700</v>
      </c>
      <c r="G526" s="245">
        <v>700</v>
      </c>
      <c r="H526" s="245"/>
    </row>
    <row r="527" spans="1:8" ht="15.75" hidden="1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 hidden="1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 hidden="1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 hidden="1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 hidden="1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 hidden="1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 hidden="1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 hidden="1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 hidden="1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 hidden="1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 hidden="1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 hidden="1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0.75" customHeight="1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 hidden="1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 hidden="1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 hidden="1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 hidden="1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 hidden="1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 hidden="1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 hidden="1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 hidden="1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 hidden="1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 hidden="1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 hidden="1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 hidden="1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 hidden="1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 hidden="1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 hidden="1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 hidden="1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 hidden="1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 hidden="1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 hidden="1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 hidden="1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 hidden="1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 hidden="1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 hidden="1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 hidden="1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 hidden="1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 hidden="1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 hidden="1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 hidden="1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 hidden="1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 hidden="1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 hidden="1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 hidden="1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 hidden="1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 hidden="1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 hidden="1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 hidden="1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 hidden="1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 hidden="1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 hidden="1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 hidden="1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 hidden="1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 hidden="1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 hidden="1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 hidden="1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 hidden="1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 hidden="1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 hidden="1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 hidden="1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 hidden="1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 hidden="1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 hidden="1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 hidden="1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 hidden="1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 hidden="1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 hidden="1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 hidden="1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 hidden="1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 hidden="1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 hidden="1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 hidden="1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 hidden="1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 hidden="1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 hidden="1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 hidden="1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 hidden="1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 hidden="1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 hidden="1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 hidden="1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 hidden="1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 hidden="1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 hidden="1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 hidden="1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 hidden="1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 hidden="1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 hidden="1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 hidden="1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 hidden="1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 hidden="1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6000</v>
      </c>
      <c r="G619" s="228">
        <f>G621+G629+G673+G693+G713+G721</f>
        <v>6000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 ht="13.5" customHeight="1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 hidden="1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 hidden="1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 hidden="1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 hidden="1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 hidden="1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 hidden="1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 hidden="1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6000</v>
      </c>
      <c r="G629" s="233">
        <f>G631+G637+G643+G649+G655+G661+G667</f>
        <v>6000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 ht="13.5" customHeight="1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 hidden="1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 hidden="1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 hidden="1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 hidden="1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 hidden="1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 ht="14.25" customHeight="1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 hidden="1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 hidden="1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 hidden="1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 hidden="1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 hidden="1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6000</v>
      </c>
      <c r="G643" s="233">
        <f>SUM(G645:G648)</f>
        <v>6000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" customHeight="1">
      <c r="A645" s="187"/>
      <c r="B645" s="68"/>
      <c r="C645" s="191"/>
      <c r="D645" s="191"/>
      <c r="E645" s="240" t="s">
        <v>861</v>
      </c>
      <c r="F645" s="229">
        <f t="shared" ref="F645:F649" si="61">G645+H645</f>
        <v>6000</v>
      </c>
      <c r="G645" s="245">
        <v>6000</v>
      </c>
      <c r="H645" s="245"/>
    </row>
    <row r="646" spans="1:8" ht="15.75" hidden="1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 hidden="1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 hidden="1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 ht="14.25" customHeight="1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 hidden="1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 hidden="1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45"/>
      <c r="H651" s="245"/>
    </row>
    <row r="652" spans="1:8" ht="15.75" hidden="1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 hidden="1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 hidden="1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 ht="10.5" customHeight="1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 hidden="1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 hidden="1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 hidden="1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 hidden="1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 hidden="1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 hidden="1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 hidden="1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 hidden="1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 hidden="1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 hidden="1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 hidden="1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 hidden="1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 hidden="1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 hidden="1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 hidden="1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 hidden="1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 hidden="1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 hidden="1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 hidden="1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 hidden="1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 hidden="1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 hidden="1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 hidden="1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 hidden="1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 hidden="1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 hidden="1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 hidden="1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 hidden="1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 hidden="1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 hidden="1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 hidden="1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 hidden="1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 hidden="1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 hidden="1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 hidden="1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 hidden="1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 hidden="1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 hidden="1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 hidden="1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 hidden="1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 hidden="1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 hidden="1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 hidden="1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 hidden="1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 hidden="1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 hidden="1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 hidden="1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 hidden="1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 hidden="1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 hidden="1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 hidden="1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 hidden="1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 hidden="1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 hidden="1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 hidden="1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 hidden="1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 hidden="1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 hidden="1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 hidden="1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 hidden="1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11.25" hidden="1" customHeight="1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 hidden="1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 hidden="1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 hidden="1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 hidden="1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 hidden="1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 hidden="1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 hidden="1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 hidden="1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 hidden="1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 hidden="1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 hidden="1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 hidden="1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5000</v>
      </c>
      <c r="G729" s="228">
        <f>G731+G745+G759+G773+G787+G801+G809+G817</f>
        <v>5000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5000</v>
      </c>
      <c r="G731" s="233">
        <f>G733+G739</f>
        <v>5000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5000</v>
      </c>
      <c r="G733" s="233">
        <f>SUM(G735:G738)</f>
        <v>5000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" customHeight="1">
      <c r="A735" s="187"/>
      <c r="B735" s="68"/>
      <c r="C735" s="191"/>
      <c r="D735" s="191"/>
      <c r="E735" s="240" t="s">
        <v>861</v>
      </c>
      <c r="F735" s="229">
        <f t="shared" ref="F735:F739" si="74">G735+H735</f>
        <v>5000</v>
      </c>
      <c r="G735" s="245">
        <v>5000</v>
      </c>
      <c r="H735" s="245"/>
    </row>
    <row r="736" spans="1:8" ht="15.75" hidden="1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 hidden="1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 hidden="1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 hidden="1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 hidden="1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 hidden="1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 hidden="1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 hidden="1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 hidden="1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 hidden="1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 hidden="1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 hidden="1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 hidden="1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 hidden="1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 hidden="1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 hidden="1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 hidden="1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 hidden="1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 hidden="1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 hidden="1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 hidden="1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1.25" hidden="1" customHeight="1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 hidden="1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 hidden="1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 hidden="1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 hidden="1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 hidden="1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 hidden="1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 hidden="1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 hidden="1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 hidden="1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 hidden="1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 hidden="1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 hidden="1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 hidden="1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 hidden="1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 hidden="1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 hidden="1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 hidden="1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 hidden="1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 hidden="1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 hidden="1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 hidden="1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 hidden="1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 hidden="1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 hidden="1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 hidden="1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 hidden="1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 hidden="1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 hidden="1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 hidden="1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 hidden="1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2.25" hidden="1" customHeight="1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 hidden="1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 hidden="1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 hidden="1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 hidden="1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 hidden="1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 hidden="1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 hidden="1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 hidden="1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7.5" hidden="1" customHeight="1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 hidden="1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 hidden="1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 hidden="1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 hidden="1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 hidden="1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 hidden="1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 hidden="1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 hidden="1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 hidden="1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 hidden="1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 hidden="1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 hidden="1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 hidden="1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 hidden="1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 hidden="1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 hidden="1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 hidden="1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 hidden="1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 hidden="1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 hidden="1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 hidden="1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 hidden="1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 hidden="1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 hidden="1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 hidden="1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 hidden="1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 hidden="1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1600</v>
      </c>
      <c r="G825" s="228">
        <f>G827+G841+G849+G857+G865+G873+G881+G889+G897</f>
        <v>1600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 ht="14.25" customHeight="1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 hidden="1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 hidden="1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 hidden="1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 hidden="1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 hidden="1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 hidden="1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 hidden="1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 ht="14.25" hidden="1" customHeight="1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 hidden="1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 hidden="1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 hidden="1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 hidden="1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 hidden="1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 ht="14.25" customHeight="1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 hidden="1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 hidden="1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 hidden="1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 hidden="1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 hidden="1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 hidden="1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 hidden="1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 hidden="1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 hidden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 hidden="1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 hidden="1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 hidden="1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 hidden="1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 hidden="1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 hidden="1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 hidden="1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 hidden="1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 hidden="1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 hidden="1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 hidden="1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 hidden="1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 hidden="1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 hidden="1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 hidden="1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 hidden="1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 hidden="1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 hidden="1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 hidden="1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 ht="14.25" customHeight="1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 hidden="1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 hidden="1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 hidden="1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 hidden="1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 hidden="1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 hidden="1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 hidden="1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1600</v>
      </c>
      <c r="G881" s="233">
        <f>G883</f>
        <v>1600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1600</v>
      </c>
      <c r="G883" s="233">
        <f>SUM(G885:G888)</f>
        <v>1600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" customHeight="1">
      <c r="A885" s="187"/>
      <c r="B885" s="68"/>
      <c r="C885" s="191"/>
      <c r="D885" s="191"/>
      <c r="E885" s="240" t="s">
        <v>862</v>
      </c>
      <c r="F885" s="229">
        <f t="shared" ref="F885:F889" si="95">G885+H885</f>
        <v>1600</v>
      </c>
      <c r="G885" s="245">
        <v>1600</v>
      </c>
      <c r="H885" s="245"/>
    </row>
    <row r="886" spans="1:8" ht="15.75" hidden="1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 hidden="1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 hidden="1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 hidden="1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 hidden="1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 hidden="1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 hidden="1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 hidden="1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 hidden="1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 hidden="1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2" hidden="1" customHeight="1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 hidden="1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 hidden="1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 hidden="1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 hidden="1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 hidden="1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 hidden="1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 hidden="1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 hidden="1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 hidden="1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 hidden="1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 hidden="1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 hidden="1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4612.8</v>
      </c>
      <c r="G911" s="228">
        <f>G913</f>
        <v>3527.4</v>
      </c>
      <c r="H911" s="228">
        <f>H913</f>
        <v>1085.4000000000001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4612.8</v>
      </c>
      <c r="G913" s="233">
        <f>G915</f>
        <v>3527.4</v>
      </c>
      <c r="H913" s="233">
        <f>H915</f>
        <v>1085.4000000000001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4612.8</v>
      </c>
      <c r="G915" s="233">
        <f>SUM(G917:G920)</f>
        <v>3527.4</v>
      </c>
      <c r="H915" s="233">
        <f>SUM(H917:H920)</f>
        <v>1085.4000000000001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188" t="s">
        <v>863</v>
      </c>
      <c r="F917" s="229">
        <f t="shared" si="99"/>
        <v>4612.8</v>
      </c>
      <c r="G917" s="245">
        <v>3527.4</v>
      </c>
      <c r="H917" s="245">
        <v>1085.4000000000001</v>
      </c>
    </row>
    <row r="918" spans="1:8" ht="0.75" customHeight="1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 hidden="1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 hidden="1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2016-06-09T10:43:53Z</dcterms:modified>
</cp:coreProperties>
</file>