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15" windowWidth="4110" windowHeight="2670" tabRatio="560" firstSheet="1" activeTab="1"/>
  </bookViews>
  <sheets>
    <sheet name="Sheet2" sheetId="221" state="hidden" r:id="rId1"/>
    <sheet name="2016-05" sheetId="391" r:id="rId2"/>
    <sheet name="05-ապ" sheetId="389" r:id="rId3"/>
  </sheets>
  <definedNames>
    <definedName name="_xlnm.Print_Titles" localSheetId="1">'2016-05'!$A:$C,'2016-05'!$11:$11</definedName>
  </definedNames>
  <calcPr calcId="125725"/>
</workbook>
</file>

<file path=xl/calcChain.xml><?xml version="1.0" encoding="utf-8"?>
<calcChain xmlns="http://schemas.openxmlformats.org/spreadsheetml/2006/main">
  <c r="BO68" i="391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DA68"/>
  <c r="DB68"/>
  <c r="DC68"/>
  <c r="DD68"/>
  <c r="DE68"/>
  <c r="DF68"/>
  <c r="DG68"/>
  <c r="DH68"/>
  <c r="DI68"/>
  <c r="DJ68"/>
  <c r="DK68"/>
  <c r="DL68"/>
  <c r="DM68"/>
  <c r="DN68"/>
  <c r="DO68"/>
  <c r="DP68"/>
  <c r="DQ68"/>
  <c r="DR68"/>
  <c r="DS68"/>
  <c r="DT68"/>
  <c r="DU68"/>
  <c r="DV68"/>
  <c r="DW68"/>
  <c r="DX68"/>
  <c r="BN68"/>
  <c r="BM68"/>
  <c r="BL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AR68"/>
  <c r="AQ68"/>
  <c r="AP68"/>
  <c r="AN68"/>
  <c r="AM68"/>
  <c r="AL68"/>
  <c r="AJ68"/>
  <c r="AI68"/>
  <c r="AH68"/>
  <c r="AF68"/>
  <c r="AE68"/>
  <c r="AD68"/>
  <c r="AB68"/>
  <c r="AA68"/>
  <c r="Z68"/>
  <c r="X68"/>
  <c r="W68"/>
  <c r="V68"/>
  <c r="T68"/>
  <c r="S68"/>
  <c r="R68"/>
  <c r="P68"/>
  <c r="O68"/>
  <c r="N68"/>
  <c r="E68"/>
  <c r="F68"/>
  <c r="G68"/>
  <c r="H68"/>
  <c r="D68"/>
  <c r="G64" i="389"/>
  <c r="H64"/>
  <c r="I64"/>
  <c r="J64"/>
  <c r="R64"/>
  <c r="Q64"/>
  <c r="P64"/>
  <c r="O64"/>
  <c r="BD33" i="391" l="1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2"/>
  <c r="BD53"/>
  <c r="BD54"/>
  <c r="BD55"/>
  <c r="BD56"/>
  <c r="BD57"/>
  <c r="BD58"/>
  <c r="BD59"/>
  <c r="BD60"/>
  <c r="BD61"/>
  <c r="BD62"/>
  <c r="BD64"/>
  <c r="BD65"/>
  <c r="BD66"/>
  <c r="BD13"/>
  <c r="BD14"/>
  <c r="BD15"/>
  <c r="BD16"/>
  <c r="BD17"/>
  <c r="BD18"/>
  <c r="BD19"/>
  <c r="BD20"/>
  <c r="BD23"/>
  <c r="BD26"/>
  <c r="BD27"/>
  <c r="BD28"/>
  <c r="BD29"/>
  <c r="BD30"/>
  <c r="BD32"/>
  <c r="BD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12"/>
  <c r="AC15"/>
  <c r="K9" i="389" l="1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2"/>
  <c r="L52"/>
  <c r="M52"/>
  <c r="K53"/>
  <c r="L53"/>
  <c r="M53"/>
  <c r="K54"/>
  <c r="L54"/>
  <c r="M54"/>
  <c r="K55"/>
  <c r="L55"/>
  <c r="M55"/>
  <c r="K56"/>
  <c r="L56"/>
  <c r="M56"/>
  <c r="K57"/>
  <c r="L57"/>
  <c r="M57"/>
  <c r="K58"/>
  <c r="L58"/>
  <c r="M58"/>
  <c r="K59"/>
  <c r="L59"/>
  <c r="M59"/>
  <c r="K60"/>
  <c r="L60"/>
  <c r="M60"/>
  <c r="K61"/>
  <c r="L61"/>
  <c r="M61"/>
  <c r="K62"/>
  <c r="L62"/>
  <c r="M62"/>
  <c r="K63"/>
  <c r="L63"/>
  <c r="M63"/>
  <c r="L8"/>
  <c r="L64" s="1"/>
  <c r="M8"/>
  <c r="M64" s="1"/>
  <c r="K8"/>
  <c r="K64" s="1"/>
  <c r="EA31" i="391"/>
  <c r="EB31"/>
  <c r="EC31"/>
  <c r="ED31"/>
  <c r="EE31"/>
  <c r="EF31"/>
  <c r="DX31"/>
  <c r="DW31"/>
  <c r="DV31"/>
  <c r="DB31"/>
  <c r="H31" s="1"/>
  <c r="K31" s="1"/>
  <c r="DA31"/>
  <c r="CZ31"/>
  <c r="BJ31"/>
  <c r="BI31"/>
  <c r="BH31"/>
  <c r="AO31"/>
  <c r="AK31"/>
  <c r="AG31"/>
  <c r="AC31"/>
  <c r="Y31"/>
  <c r="T31"/>
  <c r="S31"/>
  <c r="D27" i="389" s="1"/>
  <c r="R31" i="391"/>
  <c r="C27" i="389" s="1"/>
  <c r="P31" i="391"/>
  <c r="O31"/>
  <c r="N31"/>
  <c r="G31"/>
  <c r="F31"/>
  <c r="J31" l="1"/>
  <c r="U31"/>
  <c r="BK31"/>
  <c r="E27" i="389"/>
  <c r="Q31" i="391"/>
  <c r="I31"/>
  <c r="N33" l="1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N61"/>
  <c r="O61"/>
  <c r="P61"/>
  <c r="N62"/>
  <c r="O62"/>
  <c r="P62"/>
  <c r="N63"/>
  <c r="O63"/>
  <c r="P63"/>
  <c r="N64"/>
  <c r="O64"/>
  <c r="P64"/>
  <c r="N65"/>
  <c r="O65"/>
  <c r="P65"/>
  <c r="N66"/>
  <c r="O66"/>
  <c r="P66"/>
  <c r="N67"/>
  <c r="O67"/>
  <c r="P67"/>
  <c r="P49"/>
  <c r="O49"/>
  <c r="N49"/>
  <c r="P32"/>
  <c r="O32"/>
  <c r="N32"/>
  <c r="N22"/>
  <c r="O22"/>
  <c r="P22"/>
  <c r="N23"/>
  <c r="O23"/>
  <c r="P23"/>
  <c r="N24"/>
  <c r="O24"/>
  <c r="P24"/>
  <c r="N25"/>
  <c r="O25"/>
  <c r="P25"/>
  <c r="N26"/>
  <c r="O26"/>
  <c r="P26"/>
  <c r="N27"/>
  <c r="O27"/>
  <c r="P27"/>
  <c r="N28"/>
  <c r="O28"/>
  <c r="P28"/>
  <c r="N29"/>
  <c r="O29"/>
  <c r="P29"/>
  <c r="N30"/>
  <c r="O30"/>
  <c r="P30"/>
  <c r="N13"/>
  <c r="O13"/>
  <c r="P13"/>
  <c r="N14"/>
  <c r="O14"/>
  <c r="P14"/>
  <c r="N15"/>
  <c r="O15"/>
  <c r="P15"/>
  <c r="N16"/>
  <c r="O16"/>
  <c r="P16"/>
  <c r="N17"/>
  <c r="O17"/>
  <c r="P17"/>
  <c r="N18"/>
  <c r="O18"/>
  <c r="P18"/>
  <c r="N19"/>
  <c r="O19"/>
  <c r="P19"/>
  <c r="N20"/>
  <c r="O20"/>
  <c r="P20"/>
  <c r="N21"/>
  <c r="O21"/>
  <c r="P21"/>
  <c r="P12"/>
  <c r="O12"/>
  <c r="N12"/>
  <c r="DX67"/>
  <c r="DW67"/>
  <c r="DV67"/>
  <c r="DB67"/>
  <c r="DA67"/>
  <c r="CZ67"/>
  <c r="BJ67"/>
  <c r="BI67"/>
  <c r="BH67"/>
  <c r="DX66"/>
  <c r="DW66"/>
  <c r="DV66"/>
  <c r="DB66"/>
  <c r="DA66"/>
  <c r="CZ66"/>
  <c r="BJ66"/>
  <c r="BI66"/>
  <c r="BH66"/>
  <c r="DX65"/>
  <c r="DW65"/>
  <c r="DV65"/>
  <c r="DB65"/>
  <c r="DA65"/>
  <c r="CZ65"/>
  <c r="BJ65"/>
  <c r="BI65"/>
  <c r="BH65"/>
  <c r="DX64"/>
  <c r="DW64"/>
  <c r="DV64"/>
  <c r="DB64"/>
  <c r="DA64"/>
  <c r="CZ64"/>
  <c r="BJ64"/>
  <c r="BI64"/>
  <c r="BH64"/>
  <c r="DX63"/>
  <c r="DW63"/>
  <c r="DV63"/>
  <c r="DB63"/>
  <c r="DA63"/>
  <c r="G63" s="1"/>
  <c r="CZ63"/>
  <c r="BJ63"/>
  <c r="BI63"/>
  <c r="BH63"/>
  <c r="DX62"/>
  <c r="DW62"/>
  <c r="DV62"/>
  <c r="DB62"/>
  <c r="DA62"/>
  <c r="CZ62"/>
  <c r="BJ62"/>
  <c r="BI62"/>
  <c r="BH62"/>
  <c r="DX61"/>
  <c r="DW61"/>
  <c r="DV61"/>
  <c r="DB61"/>
  <c r="DA61"/>
  <c r="G61" s="1"/>
  <c r="CZ61"/>
  <c r="BJ61"/>
  <c r="BI61"/>
  <c r="BH61"/>
  <c r="DX60"/>
  <c r="DW60"/>
  <c r="DV60"/>
  <c r="DB60"/>
  <c r="DA60"/>
  <c r="CZ60"/>
  <c r="BJ60"/>
  <c r="BI60"/>
  <c r="BH60"/>
  <c r="DX59"/>
  <c r="DW59"/>
  <c r="DV59"/>
  <c r="DB59"/>
  <c r="DA59"/>
  <c r="G59" s="1"/>
  <c r="CZ59"/>
  <c r="BJ59"/>
  <c r="BI59"/>
  <c r="BH59"/>
  <c r="DX58"/>
  <c r="DW58"/>
  <c r="DV58"/>
  <c r="DB58"/>
  <c r="DA58"/>
  <c r="CZ58"/>
  <c r="BJ58"/>
  <c r="BI58"/>
  <c r="BH58"/>
  <c r="DX57"/>
  <c r="DW57"/>
  <c r="DV57"/>
  <c r="DB57"/>
  <c r="DA57"/>
  <c r="CZ57"/>
  <c r="BJ57"/>
  <c r="BI57"/>
  <c r="BH57"/>
  <c r="DX56"/>
  <c r="DW56"/>
  <c r="DV56"/>
  <c r="DB56"/>
  <c r="DA56"/>
  <c r="CZ56"/>
  <c r="BJ56"/>
  <c r="BI56"/>
  <c r="BH56"/>
  <c r="DX55"/>
  <c r="DW55"/>
  <c r="DV55"/>
  <c r="DB55"/>
  <c r="DA55"/>
  <c r="CZ55"/>
  <c r="BJ55"/>
  <c r="BI55"/>
  <c r="BH55"/>
  <c r="DX54"/>
  <c r="DW54"/>
  <c r="DV54"/>
  <c r="DB54"/>
  <c r="DA54"/>
  <c r="CZ54"/>
  <c r="BJ54"/>
  <c r="BI54"/>
  <c r="BH54"/>
  <c r="DX53"/>
  <c r="DW53"/>
  <c r="DV53"/>
  <c r="DB53"/>
  <c r="DA53"/>
  <c r="CZ53"/>
  <c r="BJ53"/>
  <c r="BI53"/>
  <c r="BH53"/>
  <c r="DX52"/>
  <c r="DW52"/>
  <c r="DV52"/>
  <c r="DB52"/>
  <c r="DA52"/>
  <c r="CZ52"/>
  <c r="BJ52"/>
  <c r="BI52"/>
  <c r="BH52"/>
  <c r="DX51"/>
  <c r="DW51"/>
  <c r="DV51"/>
  <c r="DB51"/>
  <c r="DA51"/>
  <c r="CZ51"/>
  <c r="BJ51"/>
  <c r="BI51"/>
  <c r="BH51"/>
  <c r="DX50"/>
  <c r="DW50"/>
  <c r="DV50"/>
  <c r="DB50"/>
  <c r="DA50"/>
  <c r="CZ50"/>
  <c r="BJ50"/>
  <c r="BI50"/>
  <c r="BH50"/>
  <c r="DX49"/>
  <c r="DW49"/>
  <c r="DV49"/>
  <c r="DB49"/>
  <c r="DA49"/>
  <c r="CZ49"/>
  <c r="BJ49"/>
  <c r="BI49"/>
  <c r="BH49"/>
  <c r="AO49"/>
  <c r="DX48"/>
  <c r="DW48"/>
  <c r="DV48"/>
  <c r="DB48"/>
  <c r="DA48"/>
  <c r="CZ48"/>
  <c r="BJ48"/>
  <c r="BI48"/>
  <c r="BH48"/>
  <c r="DX47"/>
  <c r="DW47"/>
  <c r="DV47"/>
  <c r="DB47"/>
  <c r="DA47"/>
  <c r="CZ47"/>
  <c r="BJ47"/>
  <c r="BI47"/>
  <c r="BH47"/>
  <c r="DX46"/>
  <c r="DW46"/>
  <c r="DV46"/>
  <c r="DB46"/>
  <c r="DA46"/>
  <c r="CZ46"/>
  <c r="BJ46"/>
  <c r="BI46"/>
  <c r="BH46"/>
  <c r="DX45"/>
  <c r="DW45"/>
  <c r="DV45"/>
  <c r="DB45"/>
  <c r="DA45"/>
  <c r="CZ45"/>
  <c r="BJ45"/>
  <c r="BI45"/>
  <c r="BH45"/>
  <c r="DX44"/>
  <c r="DW44"/>
  <c r="DV44"/>
  <c r="DB44"/>
  <c r="DA44"/>
  <c r="CZ44"/>
  <c r="BJ44"/>
  <c r="BI44"/>
  <c r="BH44"/>
  <c r="DX43"/>
  <c r="DW43"/>
  <c r="DV43"/>
  <c r="DB43"/>
  <c r="DA43"/>
  <c r="CZ43"/>
  <c r="BJ43"/>
  <c r="BI43"/>
  <c r="BH43"/>
  <c r="DX42"/>
  <c r="DW42"/>
  <c r="DV42"/>
  <c r="DB42"/>
  <c r="DA42"/>
  <c r="CZ42"/>
  <c r="BJ42"/>
  <c r="BI42"/>
  <c r="BH42"/>
  <c r="DX41"/>
  <c r="DW41"/>
  <c r="DV41"/>
  <c r="DB41"/>
  <c r="DA41"/>
  <c r="CZ41"/>
  <c r="BJ41"/>
  <c r="BI41"/>
  <c r="BH41"/>
  <c r="DX40"/>
  <c r="DW40"/>
  <c r="DV40"/>
  <c r="DB40"/>
  <c r="DA40"/>
  <c r="CZ40"/>
  <c r="BJ40"/>
  <c r="BI40"/>
  <c r="BH40"/>
  <c r="DX39"/>
  <c r="DW39"/>
  <c r="DV39"/>
  <c r="DB39"/>
  <c r="DA39"/>
  <c r="CZ39"/>
  <c r="BJ39"/>
  <c r="BI39"/>
  <c r="BH39"/>
  <c r="DX38"/>
  <c r="DW38"/>
  <c r="DV38"/>
  <c r="DB38"/>
  <c r="DA38"/>
  <c r="CZ38"/>
  <c r="BJ38"/>
  <c r="BI38"/>
  <c r="BH38"/>
  <c r="DX37"/>
  <c r="DW37"/>
  <c r="DV37"/>
  <c r="DB37"/>
  <c r="DA37"/>
  <c r="CZ37"/>
  <c r="BJ37"/>
  <c r="BI37"/>
  <c r="BH37"/>
  <c r="DX36"/>
  <c r="DW36"/>
  <c r="DV36"/>
  <c r="DB36"/>
  <c r="DA36"/>
  <c r="CZ36"/>
  <c r="BJ36"/>
  <c r="BI36"/>
  <c r="BH36"/>
  <c r="DX35"/>
  <c r="DW35"/>
  <c r="DV35"/>
  <c r="DB35"/>
  <c r="DA35"/>
  <c r="CZ35"/>
  <c r="BJ35"/>
  <c r="BI35"/>
  <c r="BH35"/>
  <c r="DX34"/>
  <c r="DW34"/>
  <c r="DV34"/>
  <c r="DB34"/>
  <c r="DA34"/>
  <c r="CZ34"/>
  <c r="BJ34"/>
  <c r="BI34"/>
  <c r="BH34"/>
  <c r="DX33"/>
  <c r="DW33"/>
  <c r="DV33"/>
  <c r="DB33"/>
  <c r="DA33"/>
  <c r="CZ33"/>
  <c r="BJ33"/>
  <c r="BI33"/>
  <c r="BH33"/>
  <c r="DX32"/>
  <c r="DW32"/>
  <c r="DV32"/>
  <c r="DB32"/>
  <c r="DA32"/>
  <c r="CZ32"/>
  <c r="BJ32"/>
  <c r="BI32"/>
  <c r="BH32"/>
  <c r="AO32"/>
  <c r="DX30"/>
  <c r="DW30"/>
  <c r="DV30"/>
  <c r="DB30"/>
  <c r="DA30"/>
  <c r="CZ30"/>
  <c r="BJ30"/>
  <c r="BI30"/>
  <c r="BH30"/>
  <c r="DX29"/>
  <c r="DW29"/>
  <c r="DV29"/>
  <c r="DB29"/>
  <c r="DA29"/>
  <c r="CZ29"/>
  <c r="BJ29"/>
  <c r="BI29"/>
  <c r="BH29"/>
  <c r="DX28"/>
  <c r="DW28"/>
  <c r="DV28"/>
  <c r="DB28"/>
  <c r="DA28"/>
  <c r="CZ28"/>
  <c r="BJ28"/>
  <c r="BI28"/>
  <c r="BH28"/>
  <c r="DX27"/>
  <c r="DW27"/>
  <c r="DV27"/>
  <c r="DB27"/>
  <c r="DA27"/>
  <c r="CZ27"/>
  <c r="BJ27"/>
  <c r="BI27"/>
  <c r="BH27"/>
  <c r="DX26"/>
  <c r="DW26"/>
  <c r="DV26"/>
  <c r="DB26"/>
  <c r="DA26"/>
  <c r="CZ26"/>
  <c r="BJ26"/>
  <c r="BI26"/>
  <c r="BH26"/>
  <c r="DX25"/>
  <c r="DW25"/>
  <c r="DV25"/>
  <c r="DB25"/>
  <c r="DA25"/>
  <c r="CZ25"/>
  <c r="BJ25"/>
  <c r="BI25"/>
  <c r="BH25"/>
  <c r="DX24"/>
  <c r="DW24"/>
  <c r="DV24"/>
  <c r="DB24"/>
  <c r="DA24"/>
  <c r="CZ24"/>
  <c r="BJ24"/>
  <c r="BI24"/>
  <c r="BH24"/>
  <c r="DX23"/>
  <c r="DW23"/>
  <c r="DV23"/>
  <c r="DB23"/>
  <c r="DA23"/>
  <c r="CZ23"/>
  <c r="BJ23"/>
  <c r="BI23"/>
  <c r="BH23"/>
  <c r="DX22"/>
  <c r="DW22"/>
  <c r="DV22"/>
  <c r="DB22"/>
  <c r="DA22"/>
  <c r="CZ22"/>
  <c r="BJ22"/>
  <c r="BI22"/>
  <c r="BH22"/>
  <c r="DX21"/>
  <c r="DW21"/>
  <c r="DV21"/>
  <c r="DB21"/>
  <c r="DA21"/>
  <c r="CZ21"/>
  <c r="BJ21"/>
  <c r="BI21"/>
  <c r="BH21"/>
  <c r="DX20"/>
  <c r="DW20"/>
  <c r="DV20"/>
  <c r="DB20"/>
  <c r="DA20"/>
  <c r="CZ20"/>
  <c r="BJ20"/>
  <c r="BI20"/>
  <c r="BH20"/>
  <c r="DX19"/>
  <c r="DW19"/>
  <c r="DV19"/>
  <c r="DB19"/>
  <c r="DA19"/>
  <c r="CZ19"/>
  <c r="BJ19"/>
  <c r="BI19"/>
  <c r="BH19"/>
  <c r="DX18"/>
  <c r="DW18"/>
  <c r="DV18"/>
  <c r="DB18"/>
  <c r="DA18"/>
  <c r="CZ18"/>
  <c r="BJ18"/>
  <c r="BI18"/>
  <c r="BH18"/>
  <c r="DX17"/>
  <c r="DW17"/>
  <c r="DV17"/>
  <c r="DB17"/>
  <c r="DA17"/>
  <c r="CZ17"/>
  <c r="BJ17"/>
  <c r="BI17"/>
  <c r="BH17"/>
  <c r="DX16"/>
  <c r="DW16"/>
  <c r="DV16"/>
  <c r="DB16"/>
  <c r="DA16"/>
  <c r="CZ16"/>
  <c r="BJ16"/>
  <c r="BI16"/>
  <c r="BH16"/>
  <c r="DX15"/>
  <c r="DW15"/>
  <c r="DV15"/>
  <c r="DB15"/>
  <c r="DA15"/>
  <c r="CZ15"/>
  <c r="BJ15"/>
  <c r="BI15"/>
  <c r="BH15"/>
  <c r="DX14"/>
  <c r="DW14"/>
  <c r="DV14"/>
  <c r="DB14"/>
  <c r="DA14"/>
  <c r="CZ14"/>
  <c r="BJ14"/>
  <c r="BI14"/>
  <c r="BH14"/>
  <c r="DX13"/>
  <c r="DW13"/>
  <c r="DV13"/>
  <c r="DB13"/>
  <c r="DA13"/>
  <c r="CZ13"/>
  <c r="BJ13"/>
  <c r="BI13"/>
  <c r="BH13"/>
  <c r="DX12"/>
  <c r="DW12"/>
  <c r="DV12"/>
  <c r="DB12"/>
  <c r="DA12"/>
  <c r="CZ12"/>
  <c r="BJ12"/>
  <c r="BI12"/>
  <c r="BH12"/>
  <c r="AO12"/>
  <c r="F12" l="1"/>
  <c r="H12"/>
  <c r="K12" s="1"/>
  <c r="G13"/>
  <c r="F14"/>
  <c r="J14" s="1"/>
  <c r="H14"/>
  <c r="G15"/>
  <c r="F16"/>
  <c r="H16"/>
  <c r="G17"/>
  <c r="F18"/>
  <c r="H18"/>
  <c r="G19"/>
  <c r="F20"/>
  <c r="H20"/>
  <c r="G21"/>
  <c r="F22"/>
  <c r="H22"/>
  <c r="BK23"/>
  <c r="G23"/>
  <c r="F24"/>
  <c r="J24" s="1"/>
  <c r="H24"/>
  <c r="G25"/>
  <c r="F26"/>
  <c r="H26"/>
  <c r="K26" s="1"/>
  <c r="G27"/>
  <c r="F28"/>
  <c r="H28"/>
  <c r="BK29"/>
  <c r="G29"/>
  <c r="F30"/>
  <c r="J30" s="1"/>
  <c r="H30"/>
  <c r="BK32"/>
  <c r="G33"/>
  <c r="F34"/>
  <c r="J34" s="1"/>
  <c r="H34"/>
  <c r="BK35"/>
  <c r="G35"/>
  <c r="F36"/>
  <c r="J36" s="1"/>
  <c r="H36"/>
  <c r="BK37"/>
  <c r="G37"/>
  <c r="F38"/>
  <c r="H38"/>
  <c r="BK39"/>
  <c r="G39"/>
  <c r="F40"/>
  <c r="J40" s="1"/>
  <c r="H40"/>
  <c r="G41"/>
  <c r="F42"/>
  <c r="H42"/>
  <c r="G43"/>
  <c r="F44"/>
  <c r="H44"/>
  <c r="BK45"/>
  <c r="G45"/>
  <c r="F46"/>
  <c r="J46" s="1"/>
  <c r="H46"/>
  <c r="BK47"/>
  <c r="G47"/>
  <c r="F48"/>
  <c r="H48"/>
  <c r="BK50"/>
  <c r="G50"/>
  <c r="F51"/>
  <c r="H51"/>
  <c r="BK52"/>
  <c r="G52"/>
  <c r="F53"/>
  <c r="J53" s="1"/>
  <c r="H53"/>
  <c r="BK54"/>
  <c r="G54"/>
  <c r="F55"/>
  <c r="H55"/>
  <c r="BK56"/>
  <c r="G56"/>
  <c r="F57"/>
  <c r="J57" s="1"/>
  <c r="H57"/>
  <c r="BK58"/>
  <c r="G58"/>
  <c r="F59"/>
  <c r="H59"/>
  <c r="BK60"/>
  <c r="G60"/>
  <c r="F61"/>
  <c r="J61" s="1"/>
  <c r="H61"/>
  <c r="BK62"/>
  <c r="G62"/>
  <c r="F63"/>
  <c r="H63"/>
  <c r="G64"/>
  <c r="F65"/>
  <c r="H65"/>
  <c r="BK66"/>
  <c r="G66"/>
  <c r="F67"/>
  <c r="H67"/>
  <c r="J16"/>
  <c r="J18"/>
  <c r="J20"/>
  <c r="J22"/>
  <c r="J26"/>
  <c r="J48"/>
  <c r="F60"/>
  <c r="F62"/>
  <c r="F64"/>
  <c r="G65"/>
  <c r="F66"/>
  <c r="G67"/>
  <c r="J51"/>
  <c r="J55"/>
  <c r="J59"/>
  <c r="J63"/>
  <c r="J65"/>
  <c r="J67"/>
  <c r="J60"/>
  <c r="J62"/>
  <c r="J64"/>
  <c r="J66"/>
  <c r="J38"/>
  <c r="J42"/>
  <c r="BK41"/>
  <c r="BK43"/>
  <c r="J28"/>
  <c r="BK64"/>
  <c r="G12"/>
  <c r="F13"/>
  <c r="H13"/>
  <c r="I13" s="1"/>
  <c r="BK14"/>
  <c r="G14"/>
  <c r="I14" s="1"/>
  <c r="F15"/>
  <c r="H15"/>
  <c r="I15" s="1"/>
  <c r="BK16"/>
  <c r="G16"/>
  <c r="F17"/>
  <c r="H17"/>
  <c r="I17" s="1"/>
  <c r="BK18"/>
  <c r="G18"/>
  <c r="I18" s="1"/>
  <c r="BK19"/>
  <c r="F19"/>
  <c r="H19"/>
  <c r="K19" s="1"/>
  <c r="G20"/>
  <c r="BK21"/>
  <c r="F21"/>
  <c r="H21"/>
  <c r="G22"/>
  <c r="I22" s="1"/>
  <c r="F23"/>
  <c r="H23"/>
  <c r="I23" s="1"/>
  <c r="BK24"/>
  <c r="G24"/>
  <c r="I24" s="1"/>
  <c r="F25"/>
  <c r="H25"/>
  <c r="I25" s="1"/>
  <c r="G26"/>
  <c r="F27"/>
  <c r="H27"/>
  <c r="I27" s="1"/>
  <c r="G28"/>
  <c r="I28" s="1"/>
  <c r="F29"/>
  <c r="H29"/>
  <c r="K29" s="1"/>
  <c r="G30"/>
  <c r="G32"/>
  <c r="F33"/>
  <c r="H33"/>
  <c r="K33" s="1"/>
  <c r="G34"/>
  <c r="F35"/>
  <c r="H35"/>
  <c r="G36"/>
  <c r="I36" s="1"/>
  <c r="F37"/>
  <c r="H37"/>
  <c r="I37" s="1"/>
  <c r="G38"/>
  <c r="F39"/>
  <c r="H39"/>
  <c r="G40"/>
  <c r="I40" s="1"/>
  <c r="F41"/>
  <c r="H41"/>
  <c r="K41" s="1"/>
  <c r="G42"/>
  <c r="F43"/>
  <c r="H43"/>
  <c r="G44"/>
  <c r="F45"/>
  <c r="H45"/>
  <c r="I45" s="1"/>
  <c r="G46"/>
  <c r="F47"/>
  <c r="H47"/>
  <c r="K47" s="1"/>
  <c r="G48"/>
  <c r="I48" s="1"/>
  <c r="G49"/>
  <c r="F50"/>
  <c r="H50"/>
  <c r="I50" s="1"/>
  <c r="G51"/>
  <c r="F52"/>
  <c r="H52"/>
  <c r="I52" s="1"/>
  <c r="G53"/>
  <c r="F54"/>
  <c r="H54"/>
  <c r="I54" s="1"/>
  <c r="G55"/>
  <c r="I55" s="1"/>
  <c r="F56"/>
  <c r="H56"/>
  <c r="I56" s="1"/>
  <c r="G57"/>
  <c r="F58"/>
  <c r="H58"/>
  <c r="I58" s="1"/>
  <c r="H60"/>
  <c r="I60" s="1"/>
  <c r="H62"/>
  <c r="I62" s="1"/>
  <c r="H64"/>
  <c r="I64" s="1"/>
  <c r="H66"/>
  <c r="J12"/>
  <c r="K14"/>
  <c r="K16"/>
  <c r="K18"/>
  <c r="K20"/>
  <c r="K22"/>
  <c r="K24"/>
  <c r="I29"/>
  <c r="I33"/>
  <c r="I35"/>
  <c r="K35"/>
  <c r="K37"/>
  <c r="I39"/>
  <c r="K39"/>
  <c r="I43"/>
  <c r="K43"/>
  <c r="K45"/>
  <c r="I47"/>
  <c r="K50"/>
  <c r="K15"/>
  <c r="I19"/>
  <c r="I21"/>
  <c r="K21"/>
  <c r="K28"/>
  <c r="I30"/>
  <c r="K30"/>
  <c r="I34"/>
  <c r="K34"/>
  <c r="K40"/>
  <c r="K42"/>
  <c r="K44"/>
  <c r="I44"/>
  <c r="I46"/>
  <c r="K46"/>
  <c r="I53"/>
  <c r="K53"/>
  <c r="K55"/>
  <c r="I57"/>
  <c r="K57"/>
  <c r="I59"/>
  <c r="K59"/>
  <c r="I61"/>
  <c r="K61"/>
  <c r="I63"/>
  <c r="K63"/>
  <c r="K65"/>
  <c r="K67"/>
  <c r="I38"/>
  <c r="I51"/>
  <c r="BK17"/>
  <c r="BK20"/>
  <c r="BK22"/>
  <c r="BK25"/>
  <c r="BK28"/>
  <c r="BK30"/>
  <c r="BK33"/>
  <c r="BK36"/>
  <c r="BK38"/>
  <c r="BK40"/>
  <c r="BK42"/>
  <c r="BK44"/>
  <c r="BK46"/>
  <c r="BK48"/>
  <c r="BK51"/>
  <c r="BK53"/>
  <c r="BK55"/>
  <c r="BK57"/>
  <c r="BK59"/>
  <c r="BK61"/>
  <c r="BK63"/>
  <c r="BK65"/>
  <c r="BK67"/>
  <c r="F32"/>
  <c r="H32"/>
  <c r="F49"/>
  <c r="H49"/>
  <c r="K49" s="1"/>
  <c r="J44"/>
  <c r="K48"/>
  <c r="K38"/>
  <c r="K36"/>
  <c r="K51"/>
  <c r="K66"/>
  <c r="K64"/>
  <c r="K62"/>
  <c r="K60"/>
  <c r="K58"/>
  <c r="K56"/>
  <c r="K54"/>
  <c r="K52"/>
  <c r="I12"/>
  <c r="AO68"/>
  <c r="BK49"/>
  <c r="BK12"/>
  <c r="I67" l="1"/>
  <c r="I65"/>
  <c r="I42"/>
  <c r="I20"/>
  <c r="I16"/>
  <c r="K25"/>
  <c r="I32"/>
  <c r="K17"/>
  <c r="K13"/>
  <c r="I41"/>
  <c r="I66"/>
  <c r="I26"/>
  <c r="J47"/>
  <c r="J21"/>
  <c r="J19"/>
  <c r="J45"/>
  <c r="J25"/>
  <c r="J23"/>
  <c r="J17"/>
  <c r="J15"/>
  <c r="J13"/>
  <c r="K27"/>
  <c r="J56"/>
  <c r="J52"/>
  <c r="J58"/>
  <c r="J50"/>
  <c r="J49"/>
  <c r="J41"/>
  <c r="J37"/>
  <c r="J43"/>
  <c r="J39"/>
  <c r="J35"/>
  <c r="J33"/>
  <c r="J32"/>
  <c r="J29"/>
  <c r="J27"/>
  <c r="K23"/>
  <c r="J54"/>
  <c r="K32"/>
  <c r="I49"/>
  <c r="BK68" l="1"/>
  <c r="AK67"/>
  <c r="AG67"/>
  <c r="AC67"/>
  <c r="Y67"/>
  <c r="T67"/>
  <c r="E63" i="389" s="1"/>
  <c r="S67" i="391"/>
  <c r="D63" i="389" s="1"/>
  <c r="R67" i="391"/>
  <c r="C63" i="389" s="1"/>
  <c r="AK66" i="391"/>
  <c r="AG66"/>
  <c r="AC66"/>
  <c r="Y66"/>
  <c r="T66"/>
  <c r="E62" i="389" s="1"/>
  <c r="S66" i="391"/>
  <c r="D62" i="389" s="1"/>
  <c r="R66" i="391"/>
  <c r="C62" i="389" s="1"/>
  <c r="AK65" i="391"/>
  <c r="AG65"/>
  <c r="AC65"/>
  <c r="Y65"/>
  <c r="T65"/>
  <c r="E61" i="389" s="1"/>
  <c r="S65" i="391"/>
  <c r="D61" i="389" s="1"/>
  <c r="R65" i="391"/>
  <c r="C61" i="389" s="1"/>
  <c r="AK64" i="391"/>
  <c r="AG64"/>
  <c r="T64"/>
  <c r="E60" i="389" s="1"/>
  <c r="S64" i="391"/>
  <c r="D60" i="389" s="1"/>
  <c r="R64" i="391"/>
  <c r="C60" i="389" s="1"/>
  <c r="AK63" i="391"/>
  <c r="AG63"/>
  <c r="AC63"/>
  <c r="Y63"/>
  <c r="T63"/>
  <c r="E59" i="389" s="1"/>
  <c r="S63" i="391"/>
  <c r="D59" i="389" s="1"/>
  <c r="R63" i="391"/>
  <c r="C59" i="389" s="1"/>
  <c r="AK62" i="391"/>
  <c r="AG62"/>
  <c r="AC62"/>
  <c r="Y62"/>
  <c r="T62"/>
  <c r="S62"/>
  <c r="D58" i="389" s="1"/>
  <c r="R62" i="391"/>
  <c r="C58" i="389" s="1"/>
  <c r="AK61" i="391"/>
  <c r="AG61"/>
  <c r="AC61"/>
  <c r="Y61"/>
  <c r="T61"/>
  <c r="E57" i="389" s="1"/>
  <c r="S61" i="391"/>
  <c r="D57" i="389" s="1"/>
  <c r="R61" i="391"/>
  <c r="C57" i="389" s="1"/>
  <c r="AG60" i="391"/>
  <c r="AC60"/>
  <c r="T60"/>
  <c r="E56" i="389" s="1"/>
  <c r="S60" i="391"/>
  <c r="D56" i="389" s="1"/>
  <c r="R60" i="391"/>
  <c r="C56" i="389" s="1"/>
  <c r="AK59" i="391"/>
  <c r="AG59"/>
  <c r="AC59"/>
  <c r="Y59"/>
  <c r="T59"/>
  <c r="E55" i="389" s="1"/>
  <c r="S59" i="391"/>
  <c r="D55" i="389" s="1"/>
  <c r="R59" i="391"/>
  <c r="C55" i="389" s="1"/>
  <c r="AK58" i="391"/>
  <c r="AG58"/>
  <c r="AC58"/>
  <c r="T58"/>
  <c r="E54" i="389" s="1"/>
  <c r="S58" i="391"/>
  <c r="D54" i="389" s="1"/>
  <c r="R58" i="391"/>
  <c r="C54" i="389" s="1"/>
  <c r="AK57" i="391"/>
  <c r="AG57"/>
  <c r="AC57"/>
  <c r="T57"/>
  <c r="E53" i="389" s="1"/>
  <c r="S57" i="391"/>
  <c r="D53" i="389" s="1"/>
  <c r="R57" i="391"/>
  <c r="C53" i="389" s="1"/>
  <c r="AG56" i="391"/>
  <c r="AC56"/>
  <c r="Y56"/>
  <c r="T56"/>
  <c r="E52" i="389" s="1"/>
  <c r="S56" i="391"/>
  <c r="D52" i="389" s="1"/>
  <c r="R56" i="391"/>
  <c r="C52" i="389" s="1"/>
  <c r="AK55" i="391"/>
  <c r="AG55"/>
  <c r="AC55"/>
  <c r="Y55"/>
  <c r="T55"/>
  <c r="E51" i="389" s="1"/>
  <c r="S55" i="391"/>
  <c r="D51" i="389" s="1"/>
  <c r="R55" i="391"/>
  <c r="C51" i="389" s="1"/>
  <c r="AG54" i="391"/>
  <c r="AC54"/>
  <c r="T54"/>
  <c r="E50" i="389" s="1"/>
  <c r="S54" i="391"/>
  <c r="D50" i="389" s="1"/>
  <c r="R54" i="391"/>
  <c r="C50" i="389" s="1"/>
  <c r="Q54" i="391"/>
  <c r="AK53"/>
  <c r="AG53"/>
  <c r="AC53"/>
  <c r="Y53"/>
  <c r="T53"/>
  <c r="E49" i="389" s="1"/>
  <c r="S53" i="391"/>
  <c r="D49" i="389" s="1"/>
  <c r="R53" i="391"/>
  <c r="C49" i="389" s="1"/>
  <c r="AK52" i="391"/>
  <c r="AG52"/>
  <c r="AC52"/>
  <c r="Y52"/>
  <c r="T52"/>
  <c r="E48" i="389" s="1"/>
  <c r="S52" i="391"/>
  <c r="D48" i="389" s="1"/>
  <c r="R52" i="391"/>
  <c r="C48" i="389" s="1"/>
  <c r="Q52" i="391"/>
  <c r="AK51"/>
  <c r="AG51"/>
  <c r="AC51"/>
  <c r="T51"/>
  <c r="E47" i="389" s="1"/>
  <c r="S51" i="391"/>
  <c r="D47" i="389" s="1"/>
  <c r="R51" i="391"/>
  <c r="C47" i="389" s="1"/>
  <c r="AK50" i="391"/>
  <c r="AG50"/>
  <c r="AC50"/>
  <c r="Y50"/>
  <c r="T50"/>
  <c r="E46" i="389" s="1"/>
  <c r="S50" i="391"/>
  <c r="D46" i="389" s="1"/>
  <c r="R50" i="391"/>
  <c r="C46" i="389" s="1"/>
  <c r="AK49" i="391"/>
  <c r="AG49"/>
  <c r="AC49"/>
  <c r="Y49"/>
  <c r="T49"/>
  <c r="E45" i="389" s="1"/>
  <c r="S49" i="391"/>
  <c r="D45" i="389" s="1"/>
  <c r="R49" i="391"/>
  <c r="C45" i="389" s="1"/>
  <c r="AK48" i="391"/>
  <c r="AG48"/>
  <c r="AC48"/>
  <c r="Y48"/>
  <c r="T48"/>
  <c r="E44" i="389" s="1"/>
  <c r="S48" i="391"/>
  <c r="D44" i="389" s="1"/>
  <c r="R48" i="391"/>
  <c r="C44" i="389" s="1"/>
  <c r="AG47" i="391"/>
  <c r="AC47"/>
  <c r="Y47"/>
  <c r="T47"/>
  <c r="E43" i="389" s="1"/>
  <c r="S47" i="391"/>
  <c r="D43" i="389" s="1"/>
  <c r="R47" i="391"/>
  <c r="C43" i="389" s="1"/>
  <c r="AK46" i="391"/>
  <c r="AG46"/>
  <c r="AC46"/>
  <c r="Y46"/>
  <c r="T46"/>
  <c r="E42" i="389" s="1"/>
  <c r="S46" i="391"/>
  <c r="D42" i="389" s="1"/>
  <c r="R46" i="391"/>
  <c r="C42" i="389" s="1"/>
  <c r="AK45" i="391"/>
  <c r="AG45"/>
  <c r="AC45"/>
  <c r="Y45"/>
  <c r="T45"/>
  <c r="E41" i="389" s="1"/>
  <c r="S45" i="391"/>
  <c r="D41" i="389" s="1"/>
  <c r="R45" i="391"/>
  <c r="C41" i="389" s="1"/>
  <c r="AK44" i="391"/>
  <c r="AG44"/>
  <c r="AC44"/>
  <c r="Y44"/>
  <c r="T44"/>
  <c r="E40" i="389" s="1"/>
  <c r="S44" i="391"/>
  <c r="D40" i="389" s="1"/>
  <c r="R44" i="391"/>
  <c r="C40" i="389" s="1"/>
  <c r="AK43" i="391"/>
  <c r="AG43"/>
  <c r="AC43"/>
  <c r="Y43"/>
  <c r="T43"/>
  <c r="E39" i="389" s="1"/>
  <c r="S43" i="391"/>
  <c r="D39" i="389" s="1"/>
  <c r="R43" i="391"/>
  <c r="C39" i="389" s="1"/>
  <c r="AK42" i="391"/>
  <c r="AG42"/>
  <c r="AC42"/>
  <c r="Y42"/>
  <c r="T42"/>
  <c r="E38" i="389" s="1"/>
  <c r="S42" i="391"/>
  <c r="D38" i="389" s="1"/>
  <c r="R42" i="391"/>
  <c r="C38" i="389" s="1"/>
  <c r="AK41" i="391"/>
  <c r="AG41"/>
  <c r="AC41"/>
  <c r="T41"/>
  <c r="E37" i="389" s="1"/>
  <c r="S41" i="391"/>
  <c r="D37" i="389" s="1"/>
  <c r="R41" i="391"/>
  <c r="C37" i="389" s="1"/>
  <c r="AK40" i="391"/>
  <c r="AG40"/>
  <c r="AC40"/>
  <c r="Y40"/>
  <c r="T40"/>
  <c r="E36" i="389" s="1"/>
  <c r="S40" i="391"/>
  <c r="D36" i="389" s="1"/>
  <c r="R40" i="391"/>
  <c r="C36" i="389" s="1"/>
  <c r="AK39" i="391"/>
  <c r="AG39"/>
  <c r="AC39"/>
  <c r="Y39"/>
  <c r="T39"/>
  <c r="E35" i="389" s="1"/>
  <c r="S39" i="391"/>
  <c r="D35" i="389" s="1"/>
  <c r="R39" i="391"/>
  <c r="C35" i="389" s="1"/>
  <c r="AG38" i="391"/>
  <c r="AC38"/>
  <c r="T38"/>
  <c r="E34" i="389" s="1"/>
  <c r="S38" i="391"/>
  <c r="D34" i="389" s="1"/>
  <c r="R38" i="391"/>
  <c r="C34" i="389" s="1"/>
  <c r="AK37" i="391"/>
  <c r="AG37"/>
  <c r="AC37"/>
  <c r="Y37"/>
  <c r="T37"/>
  <c r="E33" i="389" s="1"/>
  <c r="S37" i="391"/>
  <c r="D33" i="389" s="1"/>
  <c r="R37" i="391"/>
  <c r="C33" i="389" s="1"/>
  <c r="AK36" i="391"/>
  <c r="AG36"/>
  <c r="AC36"/>
  <c r="Y36"/>
  <c r="T36"/>
  <c r="E32" i="389" s="1"/>
  <c r="S36" i="391"/>
  <c r="D32" i="389" s="1"/>
  <c r="R36" i="391"/>
  <c r="C32" i="389" s="1"/>
  <c r="AK35" i="391"/>
  <c r="AG35"/>
  <c r="AC35"/>
  <c r="Y35"/>
  <c r="T35"/>
  <c r="E31" i="389" s="1"/>
  <c r="S35" i="391"/>
  <c r="D31" i="389" s="1"/>
  <c r="R35" i="391"/>
  <c r="C31" i="389" s="1"/>
  <c r="AG34" i="391"/>
  <c r="AC34"/>
  <c r="Y34"/>
  <c r="T34"/>
  <c r="E30" i="389" s="1"/>
  <c r="S34" i="391"/>
  <c r="D30" i="389" s="1"/>
  <c r="R34" i="391"/>
  <c r="C30" i="389" s="1"/>
  <c r="AK33" i="391"/>
  <c r="AG33"/>
  <c r="AC33"/>
  <c r="Y33"/>
  <c r="T33"/>
  <c r="E29" i="389" s="1"/>
  <c r="S33" i="391"/>
  <c r="D29" i="389" s="1"/>
  <c r="R33" i="391"/>
  <c r="C29" i="389" s="1"/>
  <c r="AK32" i="391"/>
  <c r="AG32"/>
  <c r="AC32"/>
  <c r="Y32"/>
  <c r="T32"/>
  <c r="E28" i="389" s="1"/>
  <c r="S32" i="391"/>
  <c r="R32"/>
  <c r="C28" i="389" s="1"/>
  <c r="M68" i="391"/>
  <c r="L68"/>
  <c r="AG30"/>
  <c r="AC30"/>
  <c r="Y30"/>
  <c r="T30"/>
  <c r="E26" i="389" s="1"/>
  <c r="S30" i="391"/>
  <c r="D26" i="389" s="1"/>
  <c r="R30" i="391"/>
  <c r="C26" i="389" s="1"/>
  <c r="AK29" i="391"/>
  <c r="AG29"/>
  <c r="AC29"/>
  <c r="Y29"/>
  <c r="T29"/>
  <c r="E25" i="389" s="1"/>
  <c r="S29" i="391"/>
  <c r="D25" i="389" s="1"/>
  <c r="R29" i="391"/>
  <c r="C25" i="389" s="1"/>
  <c r="AK28" i="391"/>
  <c r="AG28"/>
  <c r="AC28"/>
  <c r="Y28"/>
  <c r="T28"/>
  <c r="E24" i="389" s="1"/>
  <c r="S28" i="391"/>
  <c r="D24" i="389" s="1"/>
  <c r="R28" i="391"/>
  <c r="C24" i="389" s="1"/>
  <c r="AG27" i="391"/>
  <c r="AC27"/>
  <c r="T27"/>
  <c r="E23" i="389" s="1"/>
  <c r="S27" i="391"/>
  <c r="D23" i="389" s="1"/>
  <c r="R27" i="391"/>
  <c r="C23" i="389" s="1"/>
  <c r="AG26" i="391"/>
  <c r="AC26"/>
  <c r="Y26"/>
  <c r="T26"/>
  <c r="S26"/>
  <c r="D22" i="389" s="1"/>
  <c r="R26" i="391"/>
  <c r="C22" i="389" s="1"/>
  <c r="AK25" i="391"/>
  <c r="AG25"/>
  <c r="AC25"/>
  <c r="T25"/>
  <c r="E21" i="389" s="1"/>
  <c r="S25" i="391"/>
  <c r="D21" i="389" s="1"/>
  <c r="R25" i="391"/>
  <c r="C21" i="389" s="1"/>
  <c r="AK24" i="391"/>
  <c r="AG24"/>
  <c r="AC24"/>
  <c r="Y24"/>
  <c r="T24"/>
  <c r="E20" i="389" s="1"/>
  <c r="S24" i="391"/>
  <c r="D20" i="389" s="1"/>
  <c r="R24" i="391"/>
  <c r="C20" i="389" s="1"/>
  <c r="AG23" i="391"/>
  <c r="AC23"/>
  <c r="T23"/>
  <c r="E19" i="389" s="1"/>
  <c r="S23" i="391"/>
  <c r="D19" i="389" s="1"/>
  <c r="R23" i="391"/>
  <c r="C19" i="389" s="1"/>
  <c r="AK22" i="391"/>
  <c r="AG22"/>
  <c r="AC22"/>
  <c r="T22"/>
  <c r="E18" i="389" s="1"/>
  <c r="S22" i="391"/>
  <c r="D18" i="389" s="1"/>
  <c r="R22" i="391"/>
  <c r="C18" i="389" s="1"/>
  <c r="AK21" i="391"/>
  <c r="AG21"/>
  <c r="AC21"/>
  <c r="Y21"/>
  <c r="T21"/>
  <c r="E17" i="389" s="1"/>
  <c r="S21" i="391"/>
  <c r="D17" i="389" s="1"/>
  <c r="R21" i="391"/>
  <c r="C17" i="389" s="1"/>
  <c r="AK20" i="391"/>
  <c r="AG20"/>
  <c r="AC20"/>
  <c r="T20"/>
  <c r="E16" i="389" s="1"/>
  <c r="S20" i="391"/>
  <c r="D16" i="389" s="1"/>
  <c r="R20" i="391"/>
  <c r="C16" i="389" s="1"/>
  <c r="AK19" i="391"/>
  <c r="AG19"/>
  <c r="AC19"/>
  <c r="Y19"/>
  <c r="T19"/>
  <c r="S19"/>
  <c r="D15" i="389" s="1"/>
  <c r="R19" i="391"/>
  <c r="C15" i="389" s="1"/>
  <c r="AG18" i="391"/>
  <c r="AC18"/>
  <c r="Y18"/>
  <c r="T18"/>
  <c r="E14" i="389" s="1"/>
  <c r="S18" i="391"/>
  <c r="D14" i="389" s="1"/>
  <c r="R18" i="391"/>
  <c r="C14" i="389" s="1"/>
  <c r="AK17" i="391"/>
  <c r="AG17"/>
  <c r="AC17"/>
  <c r="Y17"/>
  <c r="T17"/>
  <c r="E13" i="389" s="1"/>
  <c r="S17" i="391"/>
  <c r="D13" i="389" s="1"/>
  <c r="R17" i="391"/>
  <c r="C13" i="389" s="1"/>
  <c r="AK16" i="391"/>
  <c r="AG16"/>
  <c r="AC16"/>
  <c r="T16"/>
  <c r="E12" i="389" s="1"/>
  <c r="S16" i="391"/>
  <c r="D12" i="389" s="1"/>
  <c r="R16" i="391"/>
  <c r="C12" i="389" s="1"/>
  <c r="AG15" i="391"/>
  <c r="Y15"/>
  <c r="T15"/>
  <c r="E11" i="389" s="1"/>
  <c r="S15" i="391"/>
  <c r="D11" i="389" s="1"/>
  <c r="R15" i="391"/>
  <c r="C11" i="389" s="1"/>
  <c r="AG14" i="391"/>
  <c r="AC14"/>
  <c r="Y14"/>
  <c r="T14"/>
  <c r="E10" i="389" s="1"/>
  <c r="S14" i="391"/>
  <c r="D10" i="389" s="1"/>
  <c r="R14" i="391"/>
  <c r="C10" i="389" s="1"/>
  <c r="AK13" i="391"/>
  <c r="AG13"/>
  <c r="Y13"/>
  <c r="T13"/>
  <c r="S13"/>
  <c r="D9" i="389" s="1"/>
  <c r="R13" i="391"/>
  <c r="C9" i="389" s="1"/>
  <c r="AK12" i="391"/>
  <c r="AG12"/>
  <c r="AC12"/>
  <c r="Y12"/>
  <c r="T12"/>
  <c r="E8" i="389" s="1"/>
  <c r="S12" i="391"/>
  <c r="D8" i="389" s="1"/>
  <c r="R12" i="391"/>
  <c r="C8" i="389" s="1"/>
  <c r="C64" s="1"/>
  <c r="Y68" i="391" l="1"/>
  <c r="U13"/>
  <c r="E9" i="389"/>
  <c r="U19" i="391"/>
  <c r="E15" i="389"/>
  <c r="U26" i="391"/>
  <c r="E22" i="389"/>
  <c r="D28"/>
  <c r="D64" s="1"/>
  <c r="U62" i="391"/>
  <c r="E58" i="389"/>
  <c r="U25" i="391"/>
  <c r="U35"/>
  <c r="U39"/>
  <c r="U65"/>
  <c r="U67"/>
  <c r="Q50"/>
  <c r="Q66"/>
  <c r="Q12"/>
  <c r="Q14"/>
  <c r="Q20"/>
  <c r="U21"/>
  <c r="Q22"/>
  <c r="U27"/>
  <c r="U28"/>
  <c r="U30"/>
  <c r="Q33"/>
  <c r="Q34"/>
  <c r="U38"/>
  <c r="U40"/>
  <c r="U44"/>
  <c r="U45"/>
  <c r="Q46"/>
  <c r="U47"/>
  <c r="U48"/>
  <c r="U49"/>
  <c r="Q51"/>
  <c r="Q53"/>
  <c r="Q55"/>
  <c r="U56"/>
  <c r="Q57"/>
  <c r="U61"/>
  <c r="U64"/>
  <c r="U17"/>
  <c r="U43"/>
  <c r="U59"/>
  <c r="U12"/>
  <c r="U14"/>
  <c r="U15"/>
  <c r="U16"/>
  <c r="Q17"/>
  <c r="U18"/>
  <c r="Q19"/>
  <c r="U20"/>
  <c r="U22"/>
  <c r="U23"/>
  <c r="U24"/>
  <c r="Q25"/>
  <c r="U29"/>
  <c r="U33"/>
  <c r="U34"/>
  <c r="U36"/>
  <c r="U37"/>
  <c r="U41"/>
  <c r="U42"/>
  <c r="Q43"/>
  <c r="U46"/>
  <c r="U50"/>
  <c r="U51"/>
  <c r="U52"/>
  <c r="U53"/>
  <c r="U54"/>
  <c r="U55"/>
  <c r="U57"/>
  <c r="U58"/>
  <c r="Q59"/>
  <c r="U60"/>
  <c r="Q61"/>
  <c r="U63"/>
  <c r="Q65"/>
  <c r="U66"/>
  <c r="Q67"/>
  <c r="Q13"/>
  <c r="Q15"/>
  <c r="Q16"/>
  <c r="Q18"/>
  <c r="Q21"/>
  <c r="Q23"/>
  <c r="Q24"/>
  <c r="Q26"/>
  <c r="Q27"/>
  <c r="Q28"/>
  <c r="Q30"/>
  <c r="Q35"/>
  <c r="Q36"/>
  <c r="Q37"/>
  <c r="Q38"/>
  <c r="Q39"/>
  <c r="Q40"/>
  <c r="Q41"/>
  <c r="Q42"/>
  <c r="Q44"/>
  <c r="Q45"/>
  <c r="Q47"/>
  <c r="Q48"/>
  <c r="Q49"/>
  <c r="Q56"/>
  <c r="Q58"/>
  <c r="Q60"/>
  <c r="Q64"/>
  <c r="Q62"/>
  <c r="Q63"/>
  <c r="Q29"/>
  <c r="AC68"/>
  <c r="AG68"/>
  <c r="AK68"/>
  <c r="Q32"/>
  <c r="U32"/>
  <c r="E64" i="389" l="1"/>
  <c r="Q68" i="391"/>
  <c r="U68"/>
  <c r="K68" l="1"/>
  <c r="J68"/>
  <c r="I68"/>
  <c r="EF67" l="1"/>
  <c r="EE67"/>
  <c r="ED67"/>
  <c r="EC67"/>
  <c r="EB67"/>
  <c r="EA67"/>
  <c r="EF66"/>
  <c r="EE66"/>
  <c r="ED66"/>
  <c r="EC66"/>
  <c r="EB66"/>
  <c r="EA66"/>
  <c r="EF65"/>
  <c r="EE65"/>
  <c r="ED65"/>
  <c r="EC65"/>
  <c r="EB65"/>
  <c r="EA65"/>
  <c r="EF64"/>
  <c r="EE64"/>
  <c r="ED64"/>
  <c r="EC64"/>
  <c r="EB64"/>
  <c r="EA64"/>
  <c r="EF63"/>
  <c r="EE63"/>
  <c r="ED63"/>
  <c r="EC63"/>
  <c r="EB63"/>
  <c r="EA63"/>
  <c r="EF62"/>
  <c r="EE62"/>
  <c r="ED62"/>
  <c r="EC62"/>
  <c r="EB62"/>
  <c r="EA62"/>
  <c r="EF61"/>
  <c r="EE61"/>
  <c r="ED61"/>
  <c r="EC61"/>
  <c r="EB61"/>
  <c r="EA61"/>
  <c r="EF60"/>
  <c r="EE60"/>
  <c r="ED60"/>
  <c r="EC60"/>
  <c r="EB60"/>
  <c r="EA60"/>
  <c r="EF59"/>
  <c r="EE59"/>
  <c r="ED59"/>
  <c r="EC59"/>
  <c r="EB59"/>
  <c r="EA59"/>
  <c r="EF58"/>
  <c r="EE58"/>
  <c r="ED58"/>
  <c r="EC58"/>
  <c r="EB58"/>
  <c r="EA58"/>
  <c r="EF57"/>
  <c r="EE57"/>
  <c r="ED57"/>
  <c r="EC57"/>
  <c r="EB57"/>
  <c r="EA57"/>
  <c r="EF56"/>
  <c r="EE56"/>
  <c r="ED56"/>
  <c r="EC56"/>
  <c r="EB56"/>
  <c r="EA56"/>
  <c r="EF55"/>
  <c r="EE55"/>
  <c r="ED55"/>
  <c r="EC55"/>
  <c r="EB55"/>
  <c r="EA55"/>
  <c r="EF54"/>
  <c r="EE54"/>
  <c r="ED54"/>
  <c r="EC54"/>
  <c r="EB54"/>
  <c r="EA54"/>
  <c r="EF53"/>
  <c r="EE53"/>
  <c r="ED53"/>
  <c r="EC53"/>
  <c r="EB53"/>
  <c r="EA53"/>
  <c r="EF52"/>
  <c r="EE52"/>
  <c r="ED52"/>
  <c r="EC52"/>
  <c r="EB52"/>
  <c r="EA52"/>
  <c r="EF51"/>
  <c r="EE51"/>
  <c r="ED51"/>
  <c r="EC51"/>
  <c r="EB51"/>
  <c r="EA51"/>
  <c r="EF50"/>
  <c r="EE50"/>
  <c r="ED50"/>
  <c r="EC50"/>
  <c r="EB50"/>
  <c r="EA50"/>
  <c r="EF49"/>
  <c r="EE49"/>
  <c r="ED49"/>
  <c r="EC49"/>
  <c r="EB49"/>
  <c r="EA49"/>
  <c r="EF48"/>
  <c r="EE48"/>
  <c r="ED48"/>
  <c r="EC48"/>
  <c r="EB48"/>
  <c r="EA48"/>
  <c r="EF47"/>
  <c r="EE47"/>
  <c r="ED47"/>
  <c r="EC47"/>
  <c r="EB47"/>
  <c r="EA47"/>
  <c r="EF46"/>
  <c r="EE46"/>
  <c r="ED46"/>
  <c r="EC46"/>
  <c r="EB46"/>
  <c r="EA46"/>
  <c r="EF45"/>
  <c r="EE45"/>
  <c r="ED45"/>
  <c r="EC45"/>
  <c r="EB45"/>
  <c r="EA45"/>
  <c r="EF44"/>
  <c r="EE44"/>
  <c r="ED44"/>
  <c r="EC44"/>
  <c r="EB44"/>
  <c r="EA44"/>
  <c r="EF43"/>
  <c r="EE43"/>
  <c r="ED43"/>
  <c r="EC43"/>
  <c r="EB43"/>
  <c r="EA43"/>
  <c r="EF42"/>
  <c r="EE42"/>
  <c r="ED42"/>
  <c r="EC42"/>
  <c r="EB42"/>
  <c r="EA42"/>
  <c r="EF41"/>
  <c r="EE41"/>
  <c r="ED41"/>
  <c r="EC41"/>
  <c r="EB41"/>
  <c r="EA41"/>
  <c r="EF40"/>
  <c r="EE40"/>
  <c r="ED40"/>
  <c r="EC40"/>
  <c r="EB40"/>
  <c r="EA40"/>
  <c r="EF39"/>
  <c r="EE39"/>
  <c r="ED39"/>
  <c r="EC39"/>
  <c r="EB39"/>
  <c r="EA39"/>
  <c r="EF38"/>
  <c r="EE38"/>
  <c r="ED38"/>
  <c r="EC38"/>
  <c r="EB38"/>
  <c r="EA38"/>
  <c r="EF37"/>
  <c r="EE37"/>
  <c r="ED37"/>
  <c r="EC37"/>
  <c r="EB37"/>
  <c r="EA37"/>
  <c r="EF36"/>
  <c r="EE36"/>
  <c r="ED36"/>
  <c r="EC36"/>
  <c r="EB36"/>
  <c r="EA36"/>
  <c r="EF35"/>
  <c r="EE35"/>
  <c r="ED35"/>
  <c r="EC35"/>
  <c r="EB35"/>
  <c r="EA35"/>
  <c r="EF34"/>
  <c r="EE34"/>
  <c r="ED34"/>
  <c r="EC34"/>
  <c r="EB34"/>
  <c r="EA34"/>
  <c r="EF33"/>
  <c r="EE33"/>
  <c r="ED33"/>
  <c r="EC33"/>
  <c r="EB33"/>
  <c r="EA33"/>
  <c r="EF32"/>
  <c r="EE32"/>
  <c r="ED32"/>
  <c r="EC32"/>
  <c r="EB32"/>
  <c r="EA32"/>
  <c r="EF30"/>
  <c r="EE30"/>
  <c r="ED30"/>
  <c r="EC30"/>
  <c r="EB30"/>
  <c r="EA30"/>
  <c r="EF29"/>
  <c r="EE29"/>
  <c r="ED29"/>
  <c r="EC29"/>
  <c r="EB29"/>
  <c r="EA29"/>
  <c r="EF28"/>
  <c r="EE28"/>
  <c r="ED28"/>
  <c r="EC28"/>
  <c r="EB28"/>
  <c r="EA28"/>
  <c r="EF27"/>
  <c r="EE27"/>
  <c r="ED27"/>
  <c r="EC27"/>
  <c r="EB27"/>
  <c r="EA27"/>
  <c r="EF26"/>
  <c r="EE26"/>
  <c r="ED26"/>
  <c r="EC26"/>
  <c r="EB26"/>
  <c r="EA26"/>
  <c r="EF25"/>
  <c r="EE25"/>
  <c r="ED25"/>
  <c r="EC25"/>
  <c r="EB25"/>
  <c r="EA25"/>
  <c r="EF24"/>
  <c r="EE24"/>
  <c r="ED24"/>
  <c r="EC24"/>
  <c r="EB24"/>
  <c r="EA24"/>
  <c r="EF23"/>
  <c r="EE23"/>
  <c r="ED23"/>
  <c r="EC23"/>
  <c r="EB23"/>
  <c r="EA23"/>
  <c r="EF22"/>
  <c r="EE22"/>
  <c r="ED22"/>
  <c r="EC22"/>
  <c r="EB22"/>
  <c r="EA22"/>
  <c r="EF21"/>
  <c r="EE21"/>
  <c r="ED21"/>
  <c r="EC21"/>
  <c r="EB21"/>
  <c r="EA21"/>
  <c r="EF20"/>
  <c r="EE20"/>
  <c r="ED20"/>
  <c r="EC20"/>
  <c r="EB20"/>
  <c r="EA20"/>
  <c r="EF19"/>
  <c r="EE19"/>
  <c r="ED19"/>
  <c r="EC19"/>
  <c r="EB19"/>
  <c r="EA19"/>
  <c r="EF18"/>
  <c r="EE18"/>
  <c r="ED18"/>
  <c r="EC18"/>
  <c r="EB18"/>
  <c r="EA18"/>
  <c r="EF17"/>
  <c r="EE17"/>
  <c r="ED17"/>
  <c r="EC17"/>
  <c r="EB17"/>
  <c r="EA17"/>
  <c r="EF16"/>
  <c r="EE16"/>
  <c r="ED16"/>
  <c r="EC16"/>
  <c r="EB16"/>
  <c r="EA16"/>
  <c r="EF15"/>
  <c r="EE15"/>
  <c r="ED15"/>
  <c r="EC15"/>
  <c r="EB15"/>
  <c r="EA15"/>
  <c r="EF14"/>
  <c r="EE14"/>
  <c r="ED14"/>
  <c r="EC14"/>
  <c r="EB14"/>
  <c r="EA14"/>
  <c r="EF13"/>
  <c r="EE13"/>
  <c r="ED13"/>
  <c r="EC13"/>
  <c r="EB13"/>
  <c r="EA13"/>
  <c r="EF12"/>
  <c r="EE12"/>
  <c r="ED12"/>
  <c r="EC12"/>
  <c r="EB12"/>
  <c r="EA12"/>
  <c r="EC68" l="1"/>
  <c r="EA68"/>
  <c r="EE68"/>
  <c r="EB68"/>
  <c r="ED68"/>
  <c r="EF68" l="1"/>
  <c r="N63" i="389" l="1"/>
  <c r="N61"/>
  <c r="N59"/>
  <c r="N58"/>
  <c r="N57"/>
  <c r="N56"/>
  <c r="N55"/>
  <c r="N54"/>
  <c r="N53"/>
  <c r="N52"/>
  <c r="N51"/>
  <c r="N47"/>
  <c r="N46"/>
  <c r="N44"/>
  <c r="N42"/>
  <c r="N41"/>
  <c r="N40"/>
  <c r="N39"/>
  <c r="N38"/>
  <c r="N37"/>
  <c r="N36"/>
  <c r="N35"/>
  <c r="N33"/>
  <c r="N32"/>
  <c r="N31"/>
  <c r="N30"/>
  <c r="N28"/>
  <c r="N26"/>
  <c r="N25"/>
  <c r="N24"/>
  <c r="N23"/>
  <c r="N22"/>
  <c r="N20"/>
  <c r="N18"/>
  <c r="N17"/>
  <c r="N16"/>
  <c r="N15"/>
  <c r="N13"/>
  <c r="N10"/>
  <c r="N8"/>
  <c r="F36" l="1"/>
  <c r="F22"/>
  <c r="F42"/>
  <c r="F51"/>
  <c r="F52"/>
  <c r="F33"/>
  <c r="F46"/>
  <c r="F11"/>
  <c r="F19"/>
  <c r="F48"/>
  <c r="F50"/>
  <c r="F9"/>
  <c r="F24"/>
  <c r="F23"/>
  <c r="F20"/>
  <c r="F18"/>
  <c r="F14"/>
  <c r="F10"/>
  <c r="F30"/>
  <c r="F62"/>
  <c r="F60"/>
  <c r="F58"/>
  <c r="F21"/>
  <c r="F17"/>
  <c r="F16"/>
  <c r="F13"/>
  <c r="F12"/>
  <c r="F43"/>
  <c r="F41"/>
  <c r="F39"/>
  <c r="F34"/>
  <c r="F29"/>
  <c r="F61"/>
  <c r="F59"/>
  <c r="F56"/>
  <c r="F49"/>
  <c r="F47"/>
  <c r="N12"/>
  <c r="N14"/>
  <c r="N19"/>
  <c r="N21"/>
  <c r="N29"/>
  <c r="N34"/>
  <c r="N43"/>
  <c r="F53"/>
  <c r="F54"/>
  <c r="F55"/>
  <c r="F57"/>
  <c r="F63"/>
  <c r="F15"/>
  <c r="F25"/>
  <c r="F26"/>
  <c r="F31"/>
  <c r="F32"/>
  <c r="F35"/>
  <c r="F37"/>
  <c r="F38"/>
  <c r="F40"/>
  <c r="F44"/>
  <c r="N48"/>
  <c r="N49"/>
  <c r="N50"/>
  <c r="N62"/>
  <c r="N27"/>
  <c r="N45"/>
  <c r="F45" l="1"/>
  <c r="F27"/>
  <c r="F28"/>
  <c r="F8"/>
  <c r="N64"/>
  <c r="F64" l="1"/>
</calcChain>
</file>

<file path=xl/sharedStrings.xml><?xml version="1.0" encoding="utf-8"?>
<sst xmlns="http://schemas.openxmlformats.org/spreadsheetml/2006/main" count="363" uniqueCount="150">
  <si>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</si>
  <si>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</si>
  <si>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</si>
  <si>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</si>
  <si>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</si>
  <si>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</si>
  <si>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</si>
  <si>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 1334
Այլ գույքի վարձակալությունից մուտքեր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</si>
  <si>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</si>
  <si>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</si>
  <si>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</si>
  <si>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</si>
  <si>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</si>
  <si>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</si>
  <si>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</si>
  <si>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</si>
  <si>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</si>
  <si>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</si>
  <si>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</si>
  <si>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</si>
  <si>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</si>
  <si>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</si>
  <si>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</si>
  <si>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</si>
  <si>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</si>
  <si>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</si>
  <si>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</si>
  <si>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</si>
  <si>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 xml:space="preserve"> տող 1360
Մուտքեր տույժերից, տուգանքներից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</si>
  <si>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</si>
  <si>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</si>
  <si>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</si>
  <si>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>Հաշվետու ժամանակաշրջան</t>
  </si>
  <si>
    <t>կատ. %-ը</t>
  </si>
  <si>
    <t>Ընդամենը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</si>
  <si>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</si>
  <si>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</si>
  <si>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</si>
  <si>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</si>
  <si>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</si>
  <si>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</si>
  <si>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</si>
  <si>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</si>
  <si>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</si>
  <si>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</si>
  <si>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</si>
  <si>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</si>
  <si>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</si>
  <si>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</si>
  <si>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Սարիգյուղ</t>
  </si>
  <si>
    <t>Սևքար</t>
  </si>
  <si>
    <t>Վազաշեն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</si>
  <si>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</si>
  <si>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</si>
  <si>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</si>
  <si>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</si>
  <si>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</si>
  <si>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</si>
  <si>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</si>
  <si>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</si>
  <si>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</si>
  <si>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</si>
  <si>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</si>
  <si>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</si>
  <si>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</si>
  <si>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</si>
  <si>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Վ.Կ.Աղբյուր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</si>
  <si>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</si>
  <si>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</si>
  <si>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</si>
  <si>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</si>
  <si>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</si>
  <si>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</si>
  <si>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</si>
  <si>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</si>
  <si>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</si>
  <si>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</si>
  <si>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</si>
  <si>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</si>
  <si>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</si>
  <si>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</si>
  <si>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</si>
  <si>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</si>
  <si>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</si>
  <si>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</si>
  <si>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այդ թվում աղբահանության վճարներ</t>
  </si>
  <si>
    <t>3.3 գույքի վարձակալությունից եկամուտներ (տող 1331 + տող 1332 + տող 1333 + 1334)</t>
  </si>
  <si>
    <t>փաստ.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</si>
  <si>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</si>
  <si>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Հ Ա Շ Վ Ե Տ Վ ՈՒ Թ Յ ՈՒ Ն</t>
  </si>
  <si>
    <t>ՀՀ ՏԱՎՈՒՇԻ ՄԱՐԶԻ ՀԱՄԱՅՆՔՆԵՐԻ ԲՅՈՒՋԵՏԱՅԻՆ ԵԿԱՄՈՒՏՆԵՐԻ ՎԵՐԱԲԵՐՅԱԼ</t>
  </si>
  <si>
    <t>հազար դրամ</t>
  </si>
  <si>
    <t>Գանձապետարանի համարակալում</t>
  </si>
  <si>
    <t>Հ/Հ</t>
  </si>
  <si>
    <t>ք. Իջևան</t>
  </si>
  <si>
    <t>Ն.Ծաղկավան  (Իջևան)</t>
  </si>
  <si>
    <t>ք. Դիլիջան</t>
  </si>
  <si>
    <t>ք. Բերդ</t>
  </si>
  <si>
    <t>Վ.Ծաղկավան (Տավուշ)</t>
  </si>
  <si>
    <t>ք. Նոյեմբերյան</t>
  </si>
  <si>
    <t>ք. Այրում</t>
  </si>
  <si>
    <t>Իջևան</t>
  </si>
  <si>
    <t>Ն.Ծաղկավան</t>
  </si>
  <si>
    <t>Դիլիջան</t>
  </si>
  <si>
    <t>Բերդ</t>
  </si>
  <si>
    <t>Վ.Ծաղկավան</t>
  </si>
  <si>
    <t>Նոյեմբերյան</t>
  </si>
  <si>
    <t>Այրում</t>
  </si>
  <si>
    <t>տող1258
 այլ դոտացիաներ</t>
  </si>
  <si>
    <t>ԸՆԴԱՄԵՆԸ</t>
  </si>
  <si>
    <t>2015թ. Տարեկան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</si>
  <si>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</si>
  <si>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</si>
  <si>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</si>
  <si>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</si>
  <si>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</si>
  <si>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</si>
  <si>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</si>
  <si>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>Ընդամենը այլ եկամուտներ</t>
  </si>
  <si>
    <t xml:space="preserve">Համայնքի վարչական տարածքում գտնվող պետական սեփականություն համարվող հողերի վարձավճարներ </t>
  </si>
  <si>
    <t>2016թ. Տարեկան</t>
  </si>
  <si>
    <t>20165թ. Տարեկան</t>
  </si>
  <si>
    <t>Ընդամենը գույքահարկի ապառքը 01.01.2016թ. դրությամբ</t>
  </si>
  <si>
    <t>2016թ. բյուջեում ներառված գույքահարկի ապառքի գումարը</t>
  </si>
  <si>
    <t>Ընդամենը հողի հարկի ապառքը 01.01.2016թ. դրությամբ</t>
  </si>
  <si>
    <t>2016թ. բյուջեում ներառված հողի հարկի ապառքի գումարը</t>
  </si>
  <si>
    <t>-</t>
  </si>
  <si>
    <t>500</t>
  </si>
  <si>
    <t>1300</t>
  </si>
  <si>
    <t>19838.8</t>
  </si>
  <si>
    <t>11261.8</t>
  </si>
  <si>
    <t>7129.6</t>
  </si>
  <si>
    <t>2271.9</t>
  </si>
  <si>
    <t>Ընդամենը տրանսֆերտներ</t>
  </si>
  <si>
    <t>100</t>
  </si>
  <si>
    <t>150</t>
  </si>
  <si>
    <t xml:space="preserve">Համայնքի վարչական տարածքում գտնվող պետ.և համայնքի սեփ.պատկանող հողամասերի կառուցապ. իրավունքի դիմաց գանձվող վարձավճարներ 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</si>
  <si>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</si>
  <si>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t>2016թ. հունիսի 1-ի դրությամբ</t>
  </si>
  <si>
    <t xml:space="preserve">ծրագիր           /5 ամիս/ </t>
  </si>
  <si>
    <t>2016 թ. հունիսի 1-ի դրությամբ</t>
  </si>
  <si>
    <t xml:space="preserve">  ծրագիր     /5 ամիս/ 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</si>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</sst>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1" fillId="0" borderId="0"/>
  </cellStyleXfs>
  <cellXfs count="219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5" fillId="0" borderId="0" xfId="0" applyNumberFormat="1" applyFont="1" applyAlignment="1" applyProtection="1">
      <alignment horizontal="left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protection locked="0"/>
    </xf>
    <xf numFmtId="4" fontId="5" fillId="0" borderId="0" xfId="0" applyNumberFormat="1" applyFont="1" applyBorder="1" applyAlignment="1" applyProtection="1">
      <alignment horizontal="center" vertical="center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Fill="1" applyAlignment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65" fontId="6" fillId="0" borderId="3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4" xfId="0" applyFont="1" applyBorder="1" applyAlignment="1" applyProtection="1">
      <alignment horizontal="center" vertical="center" textRotation="90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4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0" borderId="13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textRotation="90" wrapText="1"/>
    </xf>
    <xf numFmtId="0" fontId="5" fillId="3" borderId="5" xfId="0" applyFont="1" applyFill="1" applyBorder="1" applyAlignment="1" applyProtection="1">
      <alignment horizontal="left" vertical="center" textRotation="90" wrapText="1"/>
    </xf>
    <xf numFmtId="0" fontId="5" fillId="3" borderId="4" xfId="0" applyFont="1" applyFill="1" applyBorder="1" applyAlignment="1" applyProtection="1">
      <alignment horizontal="left" vertical="center" textRotation="90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0" fontId="4" fillId="5" borderId="11" xfId="0" applyNumberFormat="1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4" fontId="5" fillId="6" borderId="15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4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center" vertical="center" textRotation="90" wrapText="1"/>
    </xf>
    <xf numFmtId="165" fontId="6" fillId="0" borderId="3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4" fontId="5" fillId="2" borderId="15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4" fontId="5" fillId="7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 vertical="center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4" borderId="3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11" borderId="3" xfId="0" applyNumberFormat="1" applyFont="1" applyFill="1" applyBorder="1" applyAlignment="1">
      <alignment horizontal="center" vertical="center" wrapText="1"/>
    </xf>
    <xf numFmtId="165" fontId="5" fillId="11" borderId="3" xfId="0" applyNumberFormat="1" applyFont="1" applyFill="1" applyBorder="1" applyAlignment="1" applyProtection="1">
      <alignment horizontal="center" vertical="center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3" xfId="2" applyNumberFormat="1" applyFont="1" applyBorder="1" applyAlignment="1">
      <alignment horizontal="center"/>
    </xf>
    <xf numFmtId="165" fontId="5" fillId="0" borderId="3" xfId="0" applyNumberFormat="1" applyFont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18" xfId="0" applyNumberFormat="1" applyFont="1" applyBorder="1" applyAlignment="1" applyProtection="1">
      <alignment horizontal="center" vertical="center"/>
      <protection locked="0"/>
    </xf>
    <xf numFmtId="164" fontId="12" fillId="0" borderId="3" xfId="2" applyNumberFormat="1" applyFont="1" applyBorder="1" applyAlignment="1">
      <alignment horizontal="center"/>
    </xf>
    <xf numFmtId="165" fontId="5" fillId="11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165" fontId="5" fillId="11" borderId="3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10" borderId="15" xfId="0" applyFont="1" applyFill="1" applyBorder="1" applyAlignment="1" applyProtection="1">
      <alignment horizontal="left" vertical="center"/>
    </xf>
    <xf numFmtId="0" fontId="5" fillId="10" borderId="1" xfId="0" applyFont="1" applyFill="1" applyBorder="1" applyAlignment="1" applyProtection="1">
      <alignment horizontal="left" vertical="center"/>
    </xf>
    <xf numFmtId="0" fontId="5" fillId="10" borderId="14" xfId="0" applyFont="1" applyFill="1" applyBorder="1" applyAlignment="1" applyProtection="1">
      <alignment horizontal="left" vertical="center"/>
    </xf>
    <xf numFmtId="165" fontId="5" fillId="10" borderId="3" xfId="0" applyNumberFormat="1" applyFont="1" applyFill="1" applyBorder="1" applyAlignment="1" applyProtection="1">
      <alignment horizontal="center" vertical="center"/>
    </xf>
    <xf numFmtId="165" fontId="5" fillId="10" borderId="3" xfId="0" applyNumberFormat="1" applyFont="1" applyFill="1" applyBorder="1" applyAlignment="1" applyProtection="1">
      <alignment horizontal="center" vertical="center" wrapText="1"/>
    </xf>
    <xf numFmtId="165" fontId="5" fillId="1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10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3"/>
    <cellStyle name="Normal 4" xfId="2"/>
    <cellStyle name="Normal 5" xfId="4"/>
    <cellStyle name="Обычный 3" xfId="5"/>
  </cellStyles>
  <dxfs count="0"/>
  <tableStyles count="0" defaultTableStyle="TableStyleMedium9" defaultPivotStyle="PivotStyleLight16"/>
  <colors>
    <mruColors>
      <color rgb="FF00CCFF"/>
      <color rgb="FF00FF00"/>
      <color rgb="FF55DD8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595"/>
  <sheetViews>
    <sheetView tabSelected="1" workbookViewId="0">
      <selection activeCell="DT16" sqref="DT16"/>
    </sheetView>
  </sheetViews>
  <sheetFormatPr defaultColWidth="9.75" defaultRowHeight="15.75" customHeight="1"/>
  <cols>
    <col min="1" max="1" width="4.75" style="5" customWidth="1"/>
    <col min="2" max="2" width="9.75" style="5" hidden="1" customWidth="1"/>
    <col min="3" max="3" width="14.375" style="5" customWidth="1"/>
    <col min="4" max="8" width="9.75" style="2"/>
    <col min="9" max="9" width="8.5" style="2" customWidth="1"/>
    <col min="10" max="13" width="9.75" style="2" hidden="1" customWidth="1"/>
    <col min="14" max="23" width="9.75" style="2"/>
    <col min="24" max="24" width="9.75" style="8"/>
    <col min="25" max="47" width="9.75" style="2"/>
    <col min="48" max="48" width="9.75" style="8"/>
    <col min="49" max="128" width="9.75" style="2"/>
    <col min="129" max="129" width="9.75" style="8"/>
    <col min="130" max="16384" width="9.75" style="2"/>
  </cols>
  <sheetData>
    <row r="1" spans="1:136" ht="15.75" customHeight="1">
      <c r="BB1" s="22"/>
      <c r="BC1" s="22"/>
      <c r="BD1" s="22"/>
      <c r="BE1" s="22"/>
    </row>
    <row r="2" spans="1:136" ht="15.75" customHeight="1">
      <c r="A2" s="6"/>
      <c r="B2" s="6"/>
      <c r="D2" s="105" t="s">
        <v>89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9"/>
      <c r="Y2" s="9"/>
      <c r="Z2" s="9"/>
      <c r="AA2" s="9"/>
      <c r="AB2" s="9"/>
      <c r="AC2" s="9"/>
      <c r="AE2" s="9"/>
      <c r="AF2" s="9"/>
      <c r="AG2" s="9"/>
      <c r="AI2" s="9"/>
      <c r="AJ2" s="9"/>
      <c r="AK2" s="9"/>
      <c r="AM2" s="9"/>
      <c r="AN2" s="9"/>
      <c r="AO2" s="9"/>
      <c r="AP2" s="9"/>
      <c r="AQ2" s="9"/>
      <c r="AR2" s="9"/>
      <c r="AS2" s="7"/>
      <c r="AT2" s="7"/>
      <c r="AU2" s="7"/>
      <c r="AW2" s="7"/>
      <c r="AX2" s="7"/>
      <c r="AZ2" s="7"/>
      <c r="BA2" s="7"/>
      <c r="BB2" s="21"/>
      <c r="BC2" s="21"/>
      <c r="BD2" s="21"/>
      <c r="BE2" s="21"/>
      <c r="BF2" s="7"/>
      <c r="BG2" s="7"/>
      <c r="BH2" s="7"/>
      <c r="BI2" s="7"/>
      <c r="BJ2" s="7"/>
      <c r="BK2" s="7"/>
      <c r="BM2" s="7"/>
      <c r="BN2" s="7"/>
      <c r="BO2" s="7"/>
      <c r="BP2" s="7"/>
      <c r="BQ2" s="7"/>
      <c r="BS2" s="7"/>
      <c r="BT2" s="7"/>
      <c r="BV2" s="7"/>
      <c r="BW2" s="7"/>
      <c r="BX2" s="7"/>
      <c r="BY2" s="7"/>
      <c r="BZ2" s="7"/>
      <c r="CB2" s="7"/>
      <c r="CC2" s="7"/>
      <c r="CD2" s="7"/>
      <c r="CE2" s="7"/>
      <c r="CF2" s="7"/>
      <c r="CH2" s="7"/>
      <c r="CI2" s="7"/>
      <c r="CJ2" s="7"/>
      <c r="CK2" s="7"/>
      <c r="CL2" s="7"/>
      <c r="CN2" s="7"/>
      <c r="CO2" s="7"/>
      <c r="CQ2" s="7"/>
      <c r="CR2" s="7"/>
      <c r="CS2" s="7"/>
      <c r="CT2" s="7"/>
      <c r="CU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S2" s="7"/>
      <c r="DT2" s="7"/>
      <c r="DU2" s="7"/>
    </row>
    <row r="3" spans="1:136" ht="15.75" customHeight="1">
      <c r="A3" s="6"/>
      <c r="B3" s="6"/>
      <c r="C3" s="6"/>
      <c r="D3" s="105" t="s">
        <v>90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9"/>
      <c r="Y3" s="9"/>
      <c r="Z3" s="9"/>
      <c r="AA3" s="9"/>
      <c r="AB3" s="36"/>
      <c r="AC3" s="36"/>
      <c r="AE3" s="36"/>
      <c r="AF3" s="36"/>
      <c r="AG3" s="36"/>
      <c r="AI3" s="9"/>
      <c r="AJ3" s="9"/>
      <c r="AK3" s="9"/>
      <c r="AM3" s="9"/>
      <c r="AN3" s="9"/>
      <c r="AO3" s="9"/>
      <c r="AP3" s="9"/>
      <c r="AQ3" s="9"/>
      <c r="AR3" s="9"/>
      <c r="AS3" s="7"/>
      <c r="AT3" s="7"/>
      <c r="AU3" s="7"/>
      <c r="AW3" s="7"/>
      <c r="AX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M3" s="7"/>
      <c r="BN3" s="7"/>
      <c r="BO3" s="7"/>
      <c r="BP3" s="7"/>
      <c r="BQ3" s="7"/>
      <c r="BS3" s="7"/>
      <c r="BT3" s="7"/>
      <c r="BV3" s="7"/>
      <c r="BW3" s="7"/>
      <c r="BX3" s="7"/>
      <c r="BY3" s="7"/>
      <c r="BZ3" s="7"/>
      <c r="CB3" s="7"/>
      <c r="CC3" s="7"/>
      <c r="CD3" s="7"/>
      <c r="CE3" s="7"/>
      <c r="CF3" s="7"/>
      <c r="CH3" s="7"/>
      <c r="CI3" s="7"/>
      <c r="CJ3" s="7"/>
      <c r="CK3" s="7"/>
      <c r="CL3" s="7"/>
      <c r="CN3" s="7"/>
      <c r="CO3" s="7"/>
      <c r="CQ3" s="7"/>
      <c r="CR3" s="7"/>
      <c r="CS3" s="7"/>
      <c r="CT3" s="7"/>
      <c r="CU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S3" s="7"/>
      <c r="DT3" s="7"/>
      <c r="DU3" s="7"/>
    </row>
    <row r="4" spans="1:136" ht="15.75" customHeight="1">
      <c r="A4" s="6"/>
      <c r="B4" s="6"/>
      <c r="C4" s="6"/>
      <c r="D4" s="105" t="s">
        <v>138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9"/>
      <c r="Y4" s="9"/>
      <c r="Z4" s="9"/>
      <c r="AA4" s="9"/>
      <c r="AB4" s="36"/>
      <c r="AC4" s="36"/>
      <c r="AE4" s="36"/>
      <c r="AF4" s="36"/>
      <c r="AG4" s="36"/>
      <c r="AI4" s="9"/>
      <c r="AJ4" s="9"/>
      <c r="AK4" s="9"/>
      <c r="AM4" s="9"/>
      <c r="AN4" s="9"/>
      <c r="AO4" s="9"/>
      <c r="AP4" s="9"/>
      <c r="AQ4" s="9"/>
      <c r="AR4" s="9"/>
      <c r="AS4" s="7"/>
      <c r="AT4" s="7"/>
      <c r="AU4" s="7"/>
      <c r="AW4" s="7"/>
      <c r="AX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M4" s="7"/>
      <c r="BN4" s="7"/>
      <c r="BO4" s="7"/>
      <c r="BP4" s="7"/>
      <c r="BQ4" s="7"/>
      <c r="BS4" s="7"/>
      <c r="BT4" s="7"/>
      <c r="BV4" s="7"/>
      <c r="BW4" s="7"/>
      <c r="BX4" s="7"/>
      <c r="BY4" s="7"/>
      <c r="BZ4" s="7"/>
      <c r="CB4" s="7"/>
      <c r="CC4" s="7"/>
      <c r="CD4" s="7"/>
      <c r="CE4" s="7"/>
      <c r="CF4" s="7"/>
      <c r="CH4" s="7"/>
      <c r="CI4" s="7"/>
      <c r="CJ4" s="7"/>
      <c r="CK4" s="7"/>
      <c r="CL4" s="7"/>
      <c r="CN4" s="7"/>
      <c r="CO4" s="7"/>
      <c r="CQ4" s="7"/>
      <c r="CR4" s="7"/>
      <c r="CS4" s="7"/>
      <c r="CT4" s="7"/>
      <c r="CU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S4" s="7"/>
      <c r="DT4" s="7"/>
      <c r="DU4" s="7"/>
    </row>
    <row r="5" spans="1:136" ht="15.75" customHeight="1">
      <c r="C5" s="18"/>
      <c r="T5" s="10"/>
      <c r="W5" s="106" t="s">
        <v>91</v>
      </c>
      <c r="X5" s="106"/>
      <c r="Y5" s="106"/>
      <c r="AE5" s="36"/>
      <c r="AF5" s="36"/>
      <c r="AG5" s="36"/>
      <c r="AI5" s="9"/>
      <c r="AJ5" s="9"/>
      <c r="AK5" s="9"/>
      <c r="AM5" s="9"/>
      <c r="AN5" s="9"/>
      <c r="AO5" s="9"/>
      <c r="AP5" s="9"/>
      <c r="AQ5" s="9"/>
      <c r="AR5" s="9"/>
      <c r="AS5" s="7"/>
      <c r="AT5" s="7"/>
      <c r="AU5" s="7"/>
      <c r="AW5" s="7"/>
      <c r="AX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M5" s="7"/>
      <c r="BN5" s="7"/>
      <c r="BO5" s="7"/>
      <c r="BP5" s="7"/>
      <c r="BQ5" s="7"/>
      <c r="BS5" s="7"/>
      <c r="BT5" s="7"/>
      <c r="BV5" s="7"/>
      <c r="BW5" s="7"/>
      <c r="BX5" s="7"/>
      <c r="BY5" s="7"/>
      <c r="BZ5" s="7"/>
      <c r="CB5" s="7"/>
      <c r="CC5" s="7"/>
      <c r="CD5" s="7"/>
      <c r="CE5" s="7"/>
      <c r="CF5" s="7"/>
      <c r="CH5" s="7"/>
      <c r="CI5" s="7"/>
      <c r="CJ5" s="7"/>
      <c r="CK5" s="7"/>
      <c r="CL5" s="7"/>
      <c r="CN5" s="7"/>
      <c r="CO5" s="7"/>
      <c r="CQ5" s="7"/>
      <c r="CR5" s="7"/>
      <c r="CS5" s="7"/>
      <c r="CT5" s="7"/>
      <c r="CU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S5" s="7"/>
      <c r="DT5" s="7"/>
      <c r="DU5" s="7"/>
    </row>
    <row r="6" spans="1:136" s="4" customFormat="1" ht="15.75" customHeight="1">
      <c r="A6" s="107" t="s">
        <v>93</v>
      </c>
      <c r="B6" s="110" t="s">
        <v>92</v>
      </c>
      <c r="C6" s="113" t="s">
        <v>18</v>
      </c>
      <c r="D6" s="41" t="s">
        <v>16</v>
      </c>
      <c r="E6" s="41" t="s">
        <v>17</v>
      </c>
      <c r="F6" s="116" t="s">
        <v>29</v>
      </c>
      <c r="G6" s="117"/>
      <c r="H6" s="117"/>
      <c r="I6" s="118"/>
      <c r="J6" s="44" t="s">
        <v>30</v>
      </c>
      <c r="K6" s="46"/>
      <c r="L6" s="125" t="s">
        <v>31</v>
      </c>
      <c r="M6" s="126"/>
      <c r="N6" s="44" t="s">
        <v>84</v>
      </c>
      <c r="O6" s="45"/>
      <c r="P6" s="45"/>
      <c r="Q6" s="46"/>
      <c r="R6" s="131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3"/>
      <c r="CY6" s="78" t="s">
        <v>13</v>
      </c>
      <c r="CZ6" s="81" t="s">
        <v>24</v>
      </c>
      <c r="DA6" s="82"/>
      <c r="DB6" s="83"/>
      <c r="DC6" s="131" t="s">
        <v>15</v>
      </c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3"/>
      <c r="DU6" s="78" t="s">
        <v>13</v>
      </c>
      <c r="DV6" s="96" t="s">
        <v>23</v>
      </c>
      <c r="DW6" s="97"/>
      <c r="DX6" s="98"/>
      <c r="DY6" s="32"/>
      <c r="EA6" s="53" t="s">
        <v>118</v>
      </c>
      <c r="EB6" s="53"/>
      <c r="EC6" s="53"/>
      <c r="ED6" s="53" t="s">
        <v>133</v>
      </c>
      <c r="EE6" s="53"/>
      <c r="EF6" s="53"/>
    </row>
    <row r="7" spans="1:136" s="4" customFormat="1" ht="15.75" customHeight="1">
      <c r="A7" s="108"/>
      <c r="B7" s="111"/>
      <c r="C7" s="114"/>
      <c r="D7" s="42"/>
      <c r="E7" s="42"/>
      <c r="F7" s="119"/>
      <c r="G7" s="120"/>
      <c r="H7" s="120"/>
      <c r="I7" s="121"/>
      <c r="J7" s="47"/>
      <c r="K7" s="49"/>
      <c r="L7" s="127"/>
      <c r="M7" s="128"/>
      <c r="N7" s="47"/>
      <c r="O7" s="48"/>
      <c r="P7" s="48"/>
      <c r="Q7" s="49"/>
      <c r="R7" s="54" t="s">
        <v>19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6"/>
      <c r="AS7" s="57" t="s">
        <v>12</v>
      </c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9"/>
      <c r="BE7" s="60" t="s">
        <v>22</v>
      </c>
      <c r="BF7" s="61"/>
      <c r="BG7" s="62"/>
      <c r="BH7" s="57" t="s">
        <v>86</v>
      </c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9"/>
      <c r="BX7" s="66" t="s">
        <v>0</v>
      </c>
      <c r="BY7" s="67"/>
      <c r="BZ7" s="67"/>
      <c r="CA7" s="67"/>
      <c r="CB7" s="67"/>
      <c r="CC7" s="67"/>
      <c r="CD7" s="67"/>
      <c r="CE7" s="67"/>
      <c r="CF7" s="68"/>
      <c r="CG7" s="57" t="s">
        <v>10</v>
      </c>
      <c r="CH7" s="58"/>
      <c r="CI7" s="58"/>
      <c r="CJ7" s="58"/>
      <c r="CK7" s="58"/>
      <c r="CL7" s="58"/>
      <c r="CM7" s="58"/>
      <c r="CN7" s="58"/>
      <c r="CO7" s="59"/>
      <c r="CP7" s="90" t="s">
        <v>28</v>
      </c>
      <c r="CQ7" s="91"/>
      <c r="CR7" s="92"/>
      <c r="CS7" s="60" t="s">
        <v>11</v>
      </c>
      <c r="CT7" s="61"/>
      <c r="CU7" s="62"/>
      <c r="CV7" s="60" t="s">
        <v>20</v>
      </c>
      <c r="CW7" s="61"/>
      <c r="CX7" s="62"/>
      <c r="CY7" s="79"/>
      <c r="CZ7" s="84"/>
      <c r="DA7" s="85"/>
      <c r="DB7" s="86"/>
      <c r="DC7" s="54"/>
      <c r="DD7" s="55"/>
      <c r="DE7" s="55"/>
      <c r="DF7" s="55"/>
      <c r="DG7" s="55"/>
      <c r="DH7" s="56"/>
      <c r="DI7" s="60" t="s">
        <v>14</v>
      </c>
      <c r="DJ7" s="61"/>
      <c r="DK7" s="62"/>
      <c r="DL7" s="54"/>
      <c r="DM7" s="55"/>
      <c r="DN7" s="55"/>
      <c r="DO7" s="55"/>
      <c r="DP7" s="55"/>
      <c r="DQ7" s="55"/>
      <c r="DR7" s="55"/>
      <c r="DS7" s="55"/>
      <c r="DT7" s="56"/>
      <c r="DU7" s="79"/>
      <c r="DV7" s="99"/>
      <c r="DW7" s="100"/>
      <c r="DX7" s="101"/>
      <c r="DY7" s="32"/>
      <c r="EA7" s="53"/>
      <c r="EB7" s="53"/>
      <c r="EC7" s="53"/>
      <c r="ED7" s="53"/>
      <c r="EE7" s="53"/>
      <c r="EF7" s="53"/>
    </row>
    <row r="8" spans="1:136" s="4" customFormat="1" ht="43.5" customHeight="1">
      <c r="A8" s="108"/>
      <c r="B8" s="111"/>
      <c r="C8" s="114"/>
      <c r="D8" s="42"/>
      <c r="E8" s="42"/>
      <c r="F8" s="122"/>
      <c r="G8" s="123"/>
      <c r="H8" s="123"/>
      <c r="I8" s="124"/>
      <c r="J8" s="50"/>
      <c r="K8" s="52"/>
      <c r="L8" s="129"/>
      <c r="M8" s="130"/>
      <c r="N8" s="50"/>
      <c r="O8" s="51"/>
      <c r="P8" s="51"/>
      <c r="Q8" s="52"/>
      <c r="R8" s="72" t="s">
        <v>25</v>
      </c>
      <c r="S8" s="73"/>
      <c r="T8" s="73"/>
      <c r="U8" s="74"/>
      <c r="V8" s="75" t="s">
        <v>88</v>
      </c>
      <c r="W8" s="76"/>
      <c r="X8" s="76"/>
      <c r="Y8" s="77"/>
      <c r="Z8" s="75" t="s">
        <v>3</v>
      </c>
      <c r="AA8" s="76"/>
      <c r="AB8" s="76"/>
      <c r="AC8" s="77"/>
      <c r="AD8" s="75" t="s">
        <v>117</v>
      </c>
      <c r="AE8" s="76"/>
      <c r="AF8" s="76"/>
      <c r="AG8" s="77"/>
      <c r="AH8" s="75" t="s">
        <v>26</v>
      </c>
      <c r="AI8" s="76"/>
      <c r="AJ8" s="76"/>
      <c r="AK8" s="77"/>
      <c r="AL8" s="75" t="s">
        <v>4</v>
      </c>
      <c r="AM8" s="76"/>
      <c r="AN8" s="76"/>
      <c r="AO8" s="77"/>
      <c r="AP8" s="75" t="s">
        <v>5</v>
      </c>
      <c r="AQ8" s="76"/>
      <c r="AR8" s="77"/>
      <c r="AS8" s="161" t="s">
        <v>21</v>
      </c>
      <c r="AT8" s="162"/>
      <c r="AU8" s="163"/>
      <c r="AV8" s="161" t="s">
        <v>8</v>
      </c>
      <c r="AW8" s="162"/>
      <c r="AX8" s="163"/>
      <c r="AY8" s="57" t="s">
        <v>6</v>
      </c>
      <c r="AZ8" s="58"/>
      <c r="BA8" s="59"/>
      <c r="BB8" s="57" t="s">
        <v>108</v>
      </c>
      <c r="BC8" s="58"/>
      <c r="BD8" s="59"/>
      <c r="BE8" s="63"/>
      <c r="BF8" s="64"/>
      <c r="BG8" s="65"/>
      <c r="BH8" s="69" t="s">
        <v>27</v>
      </c>
      <c r="BI8" s="70"/>
      <c r="BJ8" s="70"/>
      <c r="BK8" s="71"/>
      <c r="BL8" s="66" t="s">
        <v>9</v>
      </c>
      <c r="BM8" s="67"/>
      <c r="BN8" s="68"/>
      <c r="BO8" s="66" t="s">
        <v>119</v>
      </c>
      <c r="BP8" s="67"/>
      <c r="BQ8" s="68"/>
      <c r="BR8" s="66" t="s">
        <v>136</v>
      </c>
      <c r="BS8" s="67"/>
      <c r="BT8" s="68"/>
      <c r="BU8" s="66" t="s">
        <v>7</v>
      </c>
      <c r="BV8" s="67"/>
      <c r="BW8" s="68"/>
      <c r="BX8" s="66" t="s">
        <v>142</v>
      </c>
      <c r="BY8" s="67"/>
      <c r="BZ8" s="68"/>
      <c r="CA8" s="66" t="s">
        <v>143</v>
      </c>
      <c r="CB8" s="67"/>
      <c r="CC8" s="68"/>
      <c r="CD8" s="66" t="s">
        <v>137</v>
      </c>
      <c r="CE8" s="67"/>
      <c r="CF8" s="68"/>
      <c r="CG8" s="66" t="s">
        <v>111</v>
      </c>
      <c r="CH8" s="67"/>
      <c r="CI8" s="68"/>
      <c r="CJ8" s="66" t="s">
        <v>85</v>
      </c>
      <c r="CK8" s="67"/>
      <c r="CL8" s="68"/>
      <c r="CM8" s="66" t="s">
        <v>144</v>
      </c>
      <c r="CN8" s="67"/>
      <c r="CO8" s="68"/>
      <c r="CP8" s="93"/>
      <c r="CQ8" s="94"/>
      <c r="CR8" s="95"/>
      <c r="CS8" s="63"/>
      <c r="CT8" s="64"/>
      <c r="CU8" s="65"/>
      <c r="CV8" s="63"/>
      <c r="CW8" s="64"/>
      <c r="CX8" s="65"/>
      <c r="CY8" s="79"/>
      <c r="CZ8" s="87"/>
      <c r="DA8" s="88"/>
      <c r="DB8" s="89"/>
      <c r="DC8" s="66" t="s">
        <v>145</v>
      </c>
      <c r="DD8" s="67"/>
      <c r="DE8" s="68"/>
      <c r="DF8" s="66" t="s">
        <v>146</v>
      </c>
      <c r="DG8" s="67"/>
      <c r="DH8" s="68"/>
      <c r="DI8" s="63"/>
      <c r="DJ8" s="64"/>
      <c r="DK8" s="65"/>
      <c r="DL8" s="66" t="s">
        <v>147</v>
      </c>
      <c r="DM8" s="67"/>
      <c r="DN8" s="68"/>
      <c r="DO8" s="66" t="s">
        <v>148</v>
      </c>
      <c r="DP8" s="67"/>
      <c r="DQ8" s="68"/>
      <c r="DR8" s="164" t="s">
        <v>149</v>
      </c>
      <c r="DS8" s="165"/>
      <c r="DT8" s="166"/>
      <c r="DU8" s="79"/>
      <c r="DV8" s="102"/>
      <c r="DW8" s="103"/>
      <c r="DX8" s="104"/>
      <c r="DY8" s="32"/>
      <c r="EA8" s="53"/>
      <c r="EB8" s="53"/>
      <c r="EC8" s="53"/>
      <c r="ED8" s="53"/>
      <c r="EE8" s="53"/>
      <c r="EF8" s="53"/>
    </row>
    <row r="9" spans="1:136" s="4" customFormat="1" ht="15.75" customHeight="1">
      <c r="A9" s="108"/>
      <c r="B9" s="111"/>
      <c r="C9" s="114"/>
      <c r="D9" s="42"/>
      <c r="E9" s="42"/>
      <c r="F9" s="167" t="s">
        <v>120</v>
      </c>
      <c r="G9" s="161" t="s">
        <v>32</v>
      </c>
      <c r="H9" s="162"/>
      <c r="I9" s="163"/>
      <c r="J9" s="168" t="s">
        <v>1</v>
      </c>
      <c r="K9" s="169"/>
      <c r="L9" s="170" t="s">
        <v>1</v>
      </c>
      <c r="M9" s="171" t="s">
        <v>2</v>
      </c>
      <c r="N9" s="167" t="s">
        <v>120</v>
      </c>
      <c r="O9" s="161" t="s">
        <v>32</v>
      </c>
      <c r="P9" s="162"/>
      <c r="Q9" s="163"/>
      <c r="R9" s="167" t="s">
        <v>120</v>
      </c>
      <c r="S9" s="161" t="s">
        <v>32</v>
      </c>
      <c r="T9" s="162"/>
      <c r="U9" s="163"/>
      <c r="V9" s="167" t="s">
        <v>120</v>
      </c>
      <c r="W9" s="161" t="s">
        <v>32</v>
      </c>
      <c r="X9" s="162"/>
      <c r="Y9" s="163"/>
      <c r="Z9" s="167" t="s">
        <v>120</v>
      </c>
      <c r="AA9" s="161" t="s">
        <v>32</v>
      </c>
      <c r="AB9" s="162"/>
      <c r="AC9" s="163"/>
      <c r="AD9" s="167" t="s">
        <v>120</v>
      </c>
      <c r="AE9" s="161" t="s">
        <v>32</v>
      </c>
      <c r="AF9" s="162"/>
      <c r="AG9" s="163"/>
      <c r="AH9" s="167" t="s">
        <v>120</v>
      </c>
      <c r="AI9" s="161" t="s">
        <v>32</v>
      </c>
      <c r="AJ9" s="162"/>
      <c r="AK9" s="163"/>
      <c r="AL9" s="167" t="s">
        <v>120</v>
      </c>
      <c r="AM9" s="161" t="s">
        <v>32</v>
      </c>
      <c r="AN9" s="162"/>
      <c r="AO9" s="163"/>
      <c r="AP9" s="167" t="s">
        <v>120</v>
      </c>
      <c r="AQ9" s="66" t="s">
        <v>32</v>
      </c>
      <c r="AR9" s="68"/>
      <c r="AS9" s="167" t="s">
        <v>120</v>
      </c>
      <c r="AT9" s="66" t="s">
        <v>32</v>
      </c>
      <c r="AU9" s="68"/>
      <c r="AV9" s="167" t="s">
        <v>120</v>
      </c>
      <c r="AW9" s="66" t="s">
        <v>32</v>
      </c>
      <c r="AX9" s="68"/>
      <c r="AY9" s="167" t="s">
        <v>120</v>
      </c>
      <c r="AZ9" s="66" t="s">
        <v>32</v>
      </c>
      <c r="BA9" s="68"/>
      <c r="BB9" s="167" t="s">
        <v>120</v>
      </c>
      <c r="BC9" s="66" t="s">
        <v>32</v>
      </c>
      <c r="BD9" s="68"/>
      <c r="BE9" s="167" t="s">
        <v>110</v>
      </c>
      <c r="BF9" s="66" t="s">
        <v>32</v>
      </c>
      <c r="BG9" s="68"/>
      <c r="BH9" s="167" t="s">
        <v>120</v>
      </c>
      <c r="BI9" s="161" t="s">
        <v>32</v>
      </c>
      <c r="BJ9" s="162"/>
      <c r="BK9" s="163"/>
      <c r="BL9" s="167" t="s">
        <v>120</v>
      </c>
      <c r="BM9" s="66" t="s">
        <v>32</v>
      </c>
      <c r="BN9" s="68"/>
      <c r="BO9" s="167" t="s">
        <v>120</v>
      </c>
      <c r="BP9" s="66" t="s">
        <v>32</v>
      </c>
      <c r="BQ9" s="68"/>
      <c r="BR9" s="167" t="s">
        <v>120</v>
      </c>
      <c r="BS9" s="66" t="s">
        <v>32</v>
      </c>
      <c r="BT9" s="68"/>
      <c r="BU9" s="167" t="s">
        <v>120</v>
      </c>
      <c r="BV9" s="66" t="s">
        <v>32</v>
      </c>
      <c r="BW9" s="68"/>
      <c r="BX9" s="167" t="s">
        <v>120</v>
      </c>
      <c r="BY9" s="66" t="s">
        <v>32</v>
      </c>
      <c r="BZ9" s="68"/>
      <c r="CA9" s="167" t="s">
        <v>120</v>
      </c>
      <c r="CB9" s="66" t="s">
        <v>32</v>
      </c>
      <c r="CC9" s="68"/>
      <c r="CD9" s="167" t="s">
        <v>120</v>
      </c>
      <c r="CE9" s="66" t="s">
        <v>32</v>
      </c>
      <c r="CF9" s="68"/>
      <c r="CG9" s="167" t="s">
        <v>120</v>
      </c>
      <c r="CH9" s="66" t="s">
        <v>32</v>
      </c>
      <c r="CI9" s="68"/>
      <c r="CJ9" s="167" t="s">
        <v>120</v>
      </c>
      <c r="CK9" s="66" t="s">
        <v>32</v>
      </c>
      <c r="CL9" s="68"/>
      <c r="CM9" s="167" t="s">
        <v>120</v>
      </c>
      <c r="CN9" s="66" t="s">
        <v>32</v>
      </c>
      <c r="CO9" s="68"/>
      <c r="CP9" s="167" t="s">
        <v>120</v>
      </c>
      <c r="CQ9" s="66" t="s">
        <v>32</v>
      </c>
      <c r="CR9" s="68"/>
      <c r="CS9" s="167" t="s">
        <v>120</v>
      </c>
      <c r="CT9" s="66" t="s">
        <v>32</v>
      </c>
      <c r="CU9" s="68"/>
      <c r="CV9" s="167" t="s">
        <v>120</v>
      </c>
      <c r="CW9" s="66" t="s">
        <v>32</v>
      </c>
      <c r="CX9" s="68"/>
      <c r="CY9" s="79"/>
      <c r="CZ9" s="167" t="s">
        <v>120</v>
      </c>
      <c r="DA9" s="66" t="s">
        <v>32</v>
      </c>
      <c r="DB9" s="68"/>
      <c r="DC9" s="167" t="s">
        <v>120</v>
      </c>
      <c r="DD9" s="66" t="s">
        <v>32</v>
      </c>
      <c r="DE9" s="68"/>
      <c r="DF9" s="167" t="s">
        <v>120</v>
      </c>
      <c r="DG9" s="66" t="s">
        <v>32</v>
      </c>
      <c r="DH9" s="68"/>
      <c r="DI9" s="167" t="s">
        <v>120</v>
      </c>
      <c r="DJ9" s="66" t="s">
        <v>32</v>
      </c>
      <c r="DK9" s="68"/>
      <c r="DL9" s="167" t="s">
        <v>120</v>
      </c>
      <c r="DM9" s="66" t="s">
        <v>32</v>
      </c>
      <c r="DN9" s="68"/>
      <c r="DO9" s="167" t="s">
        <v>120</v>
      </c>
      <c r="DP9" s="66" t="s">
        <v>32</v>
      </c>
      <c r="DQ9" s="68"/>
      <c r="DR9" s="167" t="s">
        <v>120</v>
      </c>
      <c r="DS9" s="66" t="s">
        <v>32</v>
      </c>
      <c r="DT9" s="68"/>
      <c r="DU9" s="79"/>
      <c r="DV9" s="167" t="s">
        <v>120</v>
      </c>
      <c r="DW9" s="66" t="s">
        <v>32</v>
      </c>
      <c r="DX9" s="68"/>
      <c r="DY9" s="32"/>
      <c r="EA9" s="53"/>
      <c r="EB9" s="53"/>
      <c r="EC9" s="53"/>
      <c r="ED9" s="53"/>
      <c r="EE9" s="53"/>
      <c r="EF9" s="53"/>
    </row>
    <row r="10" spans="1:136" s="4" customFormat="1" ht="15.75" customHeight="1">
      <c r="A10" s="109"/>
      <c r="B10" s="112"/>
      <c r="C10" s="115"/>
      <c r="D10" s="43"/>
      <c r="E10" s="43"/>
      <c r="F10" s="172"/>
      <c r="G10" s="173" t="s">
        <v>139</v>
      </c>
      <c r="H10" s="174" t="s">
        <v>87</v>
      </c>
      <c r="I10" s="174" t="s">
        <v>33</v>
      </c>
      <c r="J10" s="175"/>
      <c r="K10" s="174" t="s">
        <v>2</v>
      </c>
      <c r="L10" s="176"/>
      <c r="M10" s="177"/>
      <c r="N10" s="172"/>
      <c r="O10" s="173" t="s">
        <v>139</v>
      </c>
      <c r="P10" s="174" t="s">
        <v>87</v>
      </c>
      <c r="Q10" s="174" t="s">
        <v>33</v>
      </c>
      <c r="R10" s="172"/>
      <c r="S10" s="173" t="s">
        <v>139</v>
      </c>
      <c r="T10" s="174" t="s">
        <v>87</v>
      </c>
      <c r="U10" s="174" t="s">
        <v>33</v>
      </c>
      <c r="V10" s="172"/>
      <c r="W10" s="173" t="s">
        <v>139</v>
      </c>
      <c r="X10" s="174" t="s">
        <v>87</v>
      </c>
      <c r="Y10" s="174" t="s">
        <v>33</v>
      </c>
      <c r="Z10" s="172"/>
      <c r="AA10" s="173" t="s">
        <v>139</v>
      </c>
      <c r="AB10" s="174" t="s">
        <v>87</v>
      </c>
      <c r="AC10" s="174" t="s">
        <v>33</v>
      </c>
      <c r="AD10" s="172"/>
      <c r="AE10" s="173" t="s">
        <v>139</v>
      </c>
      <c r="AF10" s="174" t="s">
        <v>87</v>
      </c>
      <c r="AG10" s="174" t="s">
        <v>33</v>
      </c>
      <c r="AH10" s="172"/>
      <c r="AI10" s="173" t="s">
        <v>139</v>
      </c>
      <c r="AJ10" s="174" t="s">
        <v>87</v>
      </c>
      <c r="AK10" s="174" t="s">
        <v>33</v>
      </c>
      <c r="AL10" s="172"/>
      <c r="AM10" s="173" t="s">
        <v>139</v>
      </c>
      <c r="AN10" s="174" t="s">
        <v>87</v>
      </c>
      <c r="AO10" s="174" t="s">
        <v>33</v>
      </c>
      <c r="AP10" s="172"/>
      <c r="AQ10" s="173" t="s">
        <v>139</v>
      </c>
      <c r="AR10" s="174" t="s">
        <v>87</v>
      </c>
      <c r="AS10" s="172"/>
      <c r="AT10" s="173" t="s">
        <v>139</v>
      </c>
      <c r="AU10" s="174" t="s">
        <v>87</v>
      </c>
      <c r="AV10" s="172"/>
      <c r="AW10" s="173" t="s">
        <v>139</v>
      </c>
      <c r="AX10" s="174" t="s">
        <v>87</v>
      </c>
      <c r="AY10" s="172"/>
      <c r="AZ10" s="173" t="s">
        <v>139</v>
      </c>
      <c r="BA10" s="174" t="s">
        <v>87</v>
      </c>
      <c r="BB10" s="172"/>
      <c r="BC10" s="173" t="s">
        <v>139</v>
      </c>
      <c r="BD10" s="174" t="s">
        <v>87</v>
      </c>
      <c r="BE10" s="172"/>
      <c r="BF10" s="173" t="s">
        <v>139</v>
      </c>
      <c r="BG10" s="174" t="s">
        <v>87</v>
      </c>
      <c r="BH10" s="172"/>
      <c r="BI10" s="173" t="s">
        <v>139</v>
      </c>
      <c r="BJ10" s="174" t="s">
        <v>87</v>
      </c>
      <c r="BK10" s="174" t="s">
        <v>33</v>
      </c>
      <c r="BL10" s="172"/>
      <c r="BM10" s="173" t="s">
        <v>139</v>
      </c>
      <c r="BN10" s="174" t="s">
        <v>87</v>
      </c>
      <c r="BO10" s="172"/>
      <c r="BP10" s="173" t="s">
        <v>139</v>
      </c>
      <c r="BQ10" s="174" t="s">
        <v>87</v>
      </c>
      <c r="BR10" s="172"/>
      <c r="BS10" s="173" t="s">
        <v>139</v>
      </c>
      <c r="BT10" s="174" t="s">
        <v>87</v>
      </c>
      <c r="BU10" s="172"/>
      <c r="BV10" s="173" t="s">
        <v>139</v>
      </c>
      <c r="BW10" s="174" t="s">
        <v>87</v>
      </c>
      <c r="BX10" s="172"/>
      <c r="BY10" s="173" t="s">
        <v>139</v>
      </c>
      <c r="BZ10" s="174" t="s">
        <v>87</v>
      </c>
      <c r="CA10" s="172"/>
      <c r="CB10" s="173" t="s">
        <v>139</v>
      </c>
      <c r="CC10" s="174" t="s">
        <v>87</v>
      </c>
      <c r="CD10" s="172"/>
      <c r="CE10" s="173" t="s">
        <v>139</v>
      </c>
      <c r="CF10" s="174" t="s">
        <v>87</v>
      </c>
      <c r="CG10" s="172"/>
      <c r="CH10" s="173" t="s">
        <v>139</v>
      </c>
      <c r="CI10" s="174" t="s">
        <v>87</v>
      </c>
      <c r="CJ10" s="172"/>
      <c r="CK10" s="173" t="s">
        <v>139</v>
      </c>
      <c r="CL10" s="174" t="s">
        <v>87</v>
      </c>
      <c r="CM10" s="172"/>
      <c r="CN10" s="173" t="s">
        <v>139</v>
      </c>
      <c r="CO10" s="174" t="s">
        <v>87</v>
      </c>
      <c r="CP10" s="172"/>
      <c r="CQ10" s="173" t="s">
        <v>139</v>
      </c>
      <c r="CR10" s="174" t="s">
        <v>87</v>
      </c>
      <c r="CS10" s="172"/>
      <c r="CT10" s="173" t="s">
        <v>139</v>
      </c>
      <c r="CU10" s="174" t="s">
        <v>87</v>
      </c>
      <c r="CV10" s="172"/>
      <c r="CW10" s="173" t="s">
        <v>139</v>
      </c>
      <c r="CX10" s="174" t="s">
        <v>87</v>
      </c>
      <c r="CY10" s="80"/>
      <c r="CZ10" s="172"/>
      <c r="DA10" s="173" t="s">
        <v>139</v>
      </c>
      <c r="DB10" s="174" t="s">
        <v>87</v>
      </c>
      <c r="DC10" s="172"/>
      <c r="DD10" s="173" t="s">
        <v>139</v>
      </c>
      <c r="DE10" s="174" t="s">
        <v>87</v>
      </c>
      <c r="DF10" s="172"/>
      <c r="DG10" s="173" t="s">
        <v>139</v>
      </c>
      <c r="DH10" s="174" t="s">
        <v>87</v>
      </c>
      <c r="DI10" s="172"/>
      <c r="DJ10" s="173" t="s">
        <v>139</v>
      </c>
      <c r="DK10" s="174" t="s">
        <v>87</v>
      </c>
      <c r="DL10" s="172"/>
      <c r="DM10" s="173" t="s">
        <v>139</v>
      </c>
      <c r="DN10" s="174" t="s">
        <v>87</v>
      </c>
      <c r="DO10" s="172"/>
      <c r="DP10" s="173" t="s">
        <v>139</v>
      </c>
      <c r="DQ10" s="174" t="s">
        <v>87</v>
      </c>
      <c r="DR10" s="172"/>
      <c r="DS10" s="173" t="s">
        <v>139</v>
      </c>
      <c r="DT10" s="174" t="s">
        <v>87</v>
      </c>
      <c r="DU10" s="80"/>
      <c r="DV10" s="172"/>
      <c r="DW10" s="173" t="s">
        <v>139</v>
      </c>
      <c r="DX10" s="174" t="s">
        <v>87</v>
      </c>
      <c r="DY10" s="32"/>
      <c r="EA10" s="53"/>
      <c r="EB10" s="53"/>
      <c r="EC10" s="53"/>
      <c r="ED10" s="53"/>
      <c r="EE10" s="53"/>
      <c r="EF10" s="53"/>
    </row>
    <row r="11" spans="1:136" s="4" customFormat="1" ht="15.75" customHeight="1">
      <c r="A11" s="37"/>
      <c r="B11" s="37"/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8</v>
      </c>
      <c r="O11" s="31">
        <v>9</v>
      </c>
      <c r="P11" s="31">
        <v>10</v>
      </c>
      <c r="Q11" s="31">
        <v>11</v>
      </c>
      <c r="R11" s="31">
        <v>12</v>
      </c>
      <c r="S11" s="31">
        <v>13</v>
      </c>
      <c r="T11" s="31">
        <v>14</v>
      </c>
      <c r="U11" s="31">
        <v>15</v>
      </c>
      <c r="V11" s="31">
        <v>16</v>
      </c>
      <c r="W11" s="31">
        <v>17</v>
      </c>
      <c r="X11" s="31">
        <v>18</v>
      </c>
      <c r="Y11" s="31">
        <v>19</v>
      </c>
      <c r="Z11" s="31">
        <v>20</v>
      </c>
      <c r="AA11" s="31">
        <v>21</v>
      </c>
      <c r="AB11" s="31">
        <v>22</v>
      </c>
      <c r="AC11" s="31">
        <v>23</v>
      </c>
      <c r="AD11" s="31">
        <v>24</v>
      </c>
      <c r="AE11" s="31">
        <v>25</v>
      </c>
      <c r="AF11" s="31">
        <v>26</v>
      </c>
      <c r="AG11" s="31">
        <v>27</v>
      </c>
      <c r="AH11" s="31">
        <v>28</v>
      </c>
      <c r="AI11" s="31">
        <v>29</v>
      </c>
      <c r="AJ11" s="31">
        <v>30</v>
      </c>
      <c r="AK11" s="31">
        <v>31</v>
      </c>
      <c r="AL11" s="31">
        <v>32</v>
      </c>
      <c r="AM11" s="31">
        <v>33</v>
      </c>
      <c r="AN11" s="31">
        <v>34</v>
      </c>
      <c r="AO11" s="31">
        <v>35</v>
      </c>
      <c r="AP11" s="31">
        <v>36</v>
      </c>
      <c r="AQ11" s="31">
        <v>37</v>
      </c>
      <c r="AR11" s="31">
        <v>38</v>
      </c>
      <c r="AS11" s="31">
        <v>39</v>
      </c>
      <c r="AT11" s="31">
        <v>40</v>
      </c>
      <c r="AU11" s="31">
        <v>41</v>
      </c>
      <c r="AV11" s="31">
        <v>42</v>
      </c>
      <c r="AW11" s="31">
        <v>43</v>
      </c>
      <c r="AX11" s="31">
        <v>44</v>
      </c>
      <c r="AY11" s="31">
        <v>45</v>
      </c>
      <c r="AZ11" s="31">
        <v>46</v>
      </c>
      <c r="BA11" s="31">
        <v>47</v>
      </c>
      <c r="BB11" s="31">
        <v>48</v>
      </c>
      <c r="BC11" s="31">
        <v>49</v>
      </c>
      <c r="BD11" s="31">
        <v>50</v>
      </c>
      <c r="BE11" s="31">
        <v>51</v>
      </c>
      <c r="BF11" s="31">
        <v>52</v>
      </c>
      <c r="BG11" s="31">
        <v>53</v>
      </c>
      <c r="BH11" s="31">
        <v>54</v>
      </c>
      <c r="BI11" s="31">
        <v>55</v>
      </c>
      <c r="BJ11" s="31">
        <v>56</v>
      </c>
      <c r="BK11" s="31">
        <v>57</v>
      </c>
      <c r="BL11" s="31">
        <v>58</v>
      </c>
      <c r="BM11" s="31">
        <v>59</v>
      </c>
      <c r="BN11" s="31">
        <v>60</v>
      </c>
      <c r="BO11" s="31">
        <v>61</v>
      </c>
      <c r="BP11" s="31">
        <v>62</v>
      </c>
      <c r="BQ11" s="31">
        <v>63</v>
      </c>
      <c r="BR11" s="31">
        <v>64</v>
      </c>
      <c r="BS11" s="31">
        <v>65</v>
      </c>
      <c r="BT11" s="31">
        <v>66</v>
      </c>
      <c r="BU11" s="31">
        <v>67</v>
      </c>
      <c r="BV11" s="31">
        <v>68</v>
      </c>
      <c r="BW11" s="31">
        <v>69</v>
      </c>
      <c r="BX11" s="31">
        <v>70</v>
      </c>
      <c r="BY11" s="31">
        <v>71</v>
      </c>
      <c r="BZ11" s="31">
        <v>72</v>
      </c>
      <c r="CA11" s="31">
        <v>73</v>
      </c>
      <c r="CB11" s="31">
        <v>74</v>
      </c>
      <c r="CC11" s="31">
        <v>75</v>
      </c>
      <c r="CD11" s="31">
        <v>76</v>
      </c>
      <c r="CE11" s="31">
        <v>77</v>
      </c>
      <c r="CF11" s="31">
        <v>78</v>
      </c>
      <c r="CG11" s="31">
        <v>79</v>
      </c>
      <c r="CH11" s="31">
        <v>80</v>
      </c>
      <c r="CI11" s="31">
        <v>81</v>
      </c>
      <c r="CJ11" s="31">
        <v>82</v>
      </c>
      <c r="CK11" s="31">
        <v>83</v>
      </c>
      <c r="CL11" s="31">
        <v>84</v>
      </c>
      <c r="CM11" s="31">
        <v>85</v>
      </c>
      <c r="CN11" s="31">
        <v>86</v>
      </c>
      <c r="CO11" s="31">
        <v>87</v>
      </c>
      <c r="CP11" s="31">
        <v>88</v>
      </c>
      <c r="CQ11" s="31">
        <v>89</v>
      </c>
      <c r="CR11" s="31">
        <v>90</v>
      </c>
      <c r="CS11" s="31">
        <v>91</v>
      </c>
      <c r="CT11" s="31">
        <v>92</v>
      </c>
      <c r="CU11" s="31">
        <v>93</v>
      </c>
      <c r="CV11" s="31">
        <v>94</v>
      </c>
      <c r="CW11" s="31">
        <v>95</v>
      </c>
      <c r="CX11" s="31">
        <v>96</v>
      </c>
      <c r="CY11" s="31">
        <v>97</v>
      </c>
      <c r="CZ11" s="31">
        <v>98</v>
      </c>
      <c r="DA11" s="31">
        <v>99</v>
      </c>
      <c r="DB11" s="31">
        <v>100</v>
      </c>
      <c r="DC11" s="31">
        <v>101</v>
      </c>
      <c r="DD11" s="31">
        <v>102</v>
      </c>
      <c r="DE11" s="31">
        <v>103</v>
      </c>
      <c r="DF11" s="31">
        <v>104</v>
      </c>
      <c r="DG11" s="31">
        <v>105</v>
      </c>
      <c r="DH11" s="31">
        <v>106</v>
      </c>
      <c r="DI11" s="31">
        <v>107</v>
      </c>
      <c r="DJ11" s="31">
        <v>108</v>
      </c>
      <c r="DK11" s="31">
        <v>109</v>
      </c>
      <c r="DL11" s="31">
        <v>110</v>
      </c>
      <c r="DM11" s="31">
        <v>111</v>
      </c>
      <c r="DN11" s="31">
        <v>112</v>
      </c>
      <c r="DO11" s="31">
        <v>113</v>
      </c>
      <c r="DP11" s="31">
        <v>114</v>
      </c>
      <c r="DQ11" s="31">
        <v>115</v>
      </c>
      <c r="DR11" s="31">
        <v>116</v>
      </c>
      <c r="DS11" s="31">
        <v>117</v>
      </c>
      <c r="DT11" s="31">
        <v>118</v>
      </c>
      <c r="DU11" s="31">
        <v>119</v>
      </c>
      <c r="DV11" s="31">
        <v>120</v>
      </c>
      <c r="DW11" s="31">
        <v>121</v>
      </c>
      <c r="DX11" s="31">
        <v>122</v>
      </c>
      <c r="DY11" s="32"/>
    </row>
    <row r="12" spans="1:136" s="36" customFormat="1" ht="15.75" customHeight="1">
      <c r="A12" s="178">
        <v>1</v>
      </c>
      <c r="B12" s="178">
        <v>1</v>
      </c>
      <c r="C12" s="179" t="s">
        <v>101</v>
      </c>
      <c r="D12" s="180">
        <v>2090.5</v>
      </c>
      <c r="E12" s="180">
        <v>1071.8</v>
      </c>
      <c r="F12" s="181">
        <f t="shared" ref="F12:G12" si="0">CZ12+DV12-DR12</f>
        <v>511217.4</v>
      </c>
      <c r="G12" s="181">
        <f t="shared" si="0"/>
        <v>208384.80000000002</v>
      </c>
      <c r="H12" s="181">
        <f t="shared" ref="H12" si="1">DB12+DX12+CY12-DT12</f>
        <v>204260.62609999999</v>
      </c>
      <c r="I12" s="181">
        <f t="shared" ref="I12" si="2">H12/G12*100</f>
        <v>98.020885448458799</v>
      </c>
      <c r="J12" s="181">
        <f t="shared" ref="J12" si="3">L12-F12</f>
        <v>-511217.4</v>
      </c>
      <c r="K12" s="181">
        <f t="shared" ref="K12" si="4">M12-H12</f>
        <v>-73350.12509999999</v>
      </c>
      <c r="L12" s="182">
        <v>0</v>
      </c>
      <c r="M12" s="182">
        <v>130910.501</v>
      </c>
      <c r="N12" s="183">
        <f t="shared" ref="N12:N27" si="5">V12+Z12+AD12+AH12+AL12+AP12+BE12+BL12+BO12+BR12+BU12+BX12+CD12+CG12+CM12+CP12+CV12</f>
        <v>100000</v>
      </c>
      <c r="O12" s="183">
        <f t="shared" ref="O12:O27" si="6">W12+AA12+AE12+AI12+AM12+AQ12+BF12+BM12+BP12+BS12+BV12+BY12+CE12+CH12+CN12+CQ12+CW12</f>
        <v>39496.800000000003</v>
      </c>
      <c r="P12" s="183">
        <f t="shared" ref="P12:P27" si="7">X12+AB12+AF12+AJ12+AN12+AR12+BG12+BN12+BQ12+BT12+BW12+BZ12+CF12+CI12+CO12+CR12+CX12</f>
        <v>34556.806100000002</v>
      </c>
      <c r="Q12" s="183">
        <f t="shared" ref="Q12:Q66" si="8">P12/O12*100</f>
        <v>87.492673077312588</v>
      </c>
      <c r="R12" s="184">
        <f t="shared" ref="R12:T30" si="9">V12+AD12</f>
        <v>55000</v>
      </c>
      <c r="S12" s="184">
        <f t="shared" si="9"/>
        <v>22066.800000000003</v>
      </c>
      <c r="T12" s="184">
        <f t="shared" si="9"/>
        <v>18817.011000000002</v>
      </c>
      <c r="U12" s="185">
        <f>T12/S12*100</f>
        <v>85.272948501821745</v>
      </c>
      <c r="V12" s="27">
        <v>6000</v>
      </c>
      <c r="W12" s="27">
        <v>3333.4</v>
      </c>
      <c r="X12" s="186">
        <v>1640.347</v>
      </c>
      <c r="Y12" s="187">
        <f>X12*100/W12</f>
        <v>49.209425811483776</v>
      </c>
      <c r="Z12" s="27">
        <v>2800</v>
      </c>
      <c r="AA12" s="27">
        <v>1300</v>
      </c>
      <c r="AB12" s="186">
        <v>1003.6407</v>
      </c>
      <c r="AC12" s="187">
        <f>AB12*100/AA12</f>
        <v>77.203130769230768</v>
      </c>
      <c r="AD12" s="27">
        <v>49000</v>
      </c>
      <c r="AE12" s="27">
        <v>18733.400000000001</v>
      </c>
      <c r="AF12" s="186">
        <v>17176.664000000001</v>
      </c>
      <c r="AG12" s="187">
        <f t="shared" ref="AG12:AG30" si="10">AF12*100/AE12</f>
        <v>91.690050925085671</v>
      </c>
      <c r="AH12" s="186">
        <v>7965</v>
      </c>
      <c r="AI12" s="27">
        <v>2670</v>
      </c>
      <c r="AJ12" s="186">
        <v>1947.9584</v>
      </c>
      <c r="AK12" s="187">
        <f>AJ12*100/AI12</f>
        <v>72.957243445692882</v>
      </c>
      <c r="AL12" s="27">
        <v>6000</v>
      </c>
      <c r="AM12" s="27">
        <v>2300</v>
      </c>
      <c r="AN12" s="186">
        <v>1899.5</v>
      </c>
      <c r="AO12" s="187">
        <f>AN12*100/AM12</f>
        <v>82.586956521739125</v>
      </c>
      <c r="AP12" s="180"/>
      <c r="AQ12" s="180"/>
      <c r="AR12" s="180"/>
      <c r="AS12" s="180"/>
      <c r="AT12" s="180"/>
      <c r="AU12" s="23"/>
      <c r="AV12" s="188">
        <v>367076.5</v>
      </c>
      <c r="AW12" s="188">
        <v>152948.6</v>
      </c>
      <c r="AX12" s="27">
        <f>AW12</f>
        <v>152948.6</v>
      </c>
      <c r="AY12" s="180">
        <v>15737.4</v>
      </c>
      <c r="AZ12" s="180">
        <v>5250.9</v>
      </c>
      <c r="BA12" s="27">
        <v>5250.9</v>
      </c>
      <c r="BB12" s="189">
        <v>21096.799999999999</v>
      </c>
      <c r="BC12" s="180">
        <v>7325.2</v>
      </c>
      <c r="BD12" s="180">
        <f>BC12</f>
        <v>7325.2</v>
      </c>
      <c r="BE12" s="180"/>
      <c r="BF12" s="180"/>
      <c r="BG12" s="180"/>
      <c r="BH12" s="183">
        <f t="shared" ref="BH12:BJ30" si="11">BL12+BO12+BR12+BU12</f>
        <v>2600</v>
      </c>
      <c r="BI12" s="183">
        <f t="shared" si="11"/>
        <v>1065</v>
      </c>
      <c r="BJ12" s="183">
        <f t="shared" si="11"/>
        <v>779.44200000000001</v>
      </c>
      <c r="BK12" s="190">
        <f>BJ12/BI12*100</f>
        <v>73.187042253521128</v>
      </c>
      <c r="BL12" s="191">
        <v>2600</v>
      </c>
      <c r="BM12" s="27">
        <v>1065</v>
      </c>
      <c r="BN12" s="186">
        <v>779.44200000000001</v>
      </c>
      <c r="BO12" s="191"/>
      <c r="BP12" s="27"/>
      <c r="BQ12" s="186"/>
      <c r="BR12" s="186"/>
      <c r="BS12" s="23"/>
      <c r="BT12" s="186">
        <v>0</v>
      </c>
      <c r="BU12" s="27"/>
      <c r="BV12" s="27"/>
      <c r="BW12" s="186"/>
      <c r="BX12" s="180"/>
      <c r="BY12" s="180"/>
      <c r="BZ12" s="180"/>
      <c r="CA12" s="23">
        <v>7306.7</v>
      </c>
      <c r="CB12" s="23">
        <v>3363.3</v>
      </c>
      <c r="CC12" s="186">
        <v>4179.12</v>
      </c>
      <c r="CD12" s="27"/>
      <c r="CE12" s="192"/>
      <c r="CF12" s="186"/>
      <c r="CG12" s="27">
        <v>25135</v>
      </c>
      <c r="CH12" s="27">
        <v>9875</v>
      </c>
      <c r="CI12" s="186">
        <v>9910.2540000000008</v>
      </c>
      <c r="CJ12" s="180">
        <v>19410</v>
      </c>
      <c r="CK12" s="180">
        <v>5000</v>
      </c>
      <c r="CL12" s="186">
        <v>7079.2539999999999</v>
      </c>
      <c r="CM12" s="23"/>
      <c r="CN12" s="23"/>
      <c r="CO12" s="186"/>
      <c r="CP12" s="23">
        <v>500</v>
      </c>
      <c r="CQ12" s="27">
        <v>220</v>
      </c>
      <c r="CR12" s="23">
        <v>0</v>
      </c>
      <c r="CS12" s="27"/>
      <c r="CT12" s="27"/>
      <c r="CU12" s="186"/>
      <c r="CV12" s="27"/>
      <c r="CW12" s="27"/>
      <c r="CX12" s="186">
        <v>199</v>
      </c>
      <c r="CY12" s="193"/>
      <c r="CZ12" s="181">
        <f t="shared" ref="CZ12:CZ27" si="12">V12+Z12+AD12+AH12+AL12+AP12+AS12+AV12+AY12+BB12+BE12+BL12+BO12+BR12+BU12+BX12+CA12+CD12+CG12+CM12+CP12+CS12+CV12</f>
        <v>511217.4</v>
      </c>
      <c r="DA12" s="181">
        <f t="shared" ref="DA12:DA27" si="13">W12+AA12+AE12+AI12+AM12+AQ12+AT12+AW12+AZ12+BC12+BF12+BM12+BP12+BS12+BV12+BY12+CB12+CE12+CH12+CN12+CQ12+CT12+CW12</f>
        <v>208384.80000000002</v>
      </c>
      <c r="DB12" s="181">
        <f t="shared" ref="DB12:DB27" si="14">X12+AB12+AF12+AJ12+AN12+AR12+AU12+AX12+BA12+BD12+BG12+BN12+BQ12+BT12+BW12+BZ12+CC12+CF12+CI12+CO12+CR12+CU12+CX12</f>
        <v>204260.62609999999</v>
      </c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94"/>
      <c r="DS12" s="194"/>
      <c r="DT12" s="23"/>
      <c r="DU12" s="23"/>
      <c r="DV12" s="195">
        <f t="shared" ref="DV12:DX27" si="15">DC12+DF12+DI12+DL12+DO12+DR12</f>
        <v>0</v>
      </c>
      <c r="DW12" s="195">
        <f t="shared" si="15"/>
        <v>0</v>
      </c>
      <c r="DX12" s="195">
        <f t="shared" si="15"/>
        <v>0</v>
      </c>
      <c r="DY12" s="196"/>
      <c r="EA12" s="23">
        <f t="shared" ref="EA12:EA30" si="16">AP12+BE12+BX12+CD12+CG12+CM12+CP12+CV12</f>
        <v>25635</v>
      </c>
      <c r="EB12" s="23">
        <f t="shared" ref="EB12:EB30" si="17">AQ12+BF12+BY12+CE12+CH12+CN12+CQ12+CW12</f>
        <v>10095</v>
      </c>
      <c r="EC12" s="23">
        <f t="shared" ref="EC12:EC30" si="18">AR12+BG12+BZ12+CF12+CI12+CO12+CR12+CX12</f>
        <v>10109.254000000001</v>
      </c>
      <c r="ED12" s="23">
        <f t="shared" ref="ED12:ED30" si="19">AS12+AV12+AY12+BB12+CA12+CS12+DC12+DF12+DI12+DL12+DO12</f>
        <v>411217.4</v>
      </c>
      <c r="EE12" s="23">
        <f t="shared" ref="EE12:EE30" si="20">AT12+AW12+AZ12+BC12+CB12+CT12+DD12+DG12+DJ12+DM12+DP12</f>
        <v>168888</v>
      </c>
      <c r="EF12" s="23">
        <f t="shared" ref="EF12:EF30" si="21">AU12+AX12+BA12+BD12+CC12+CU12+DE12+DH12+DK12+DN12+DQ12</f>
        <v>169703.82</v>
      </c>
    </row>
    <row r="13" spans="1:136" s="36" customFormat="1" ht="15.75" customHeight="1">
      <c r="A13" s="178">
        <v>2</v>
      </c>
      <c r="B13" s="178">
        <v>5</v>
      </c>
      <c r="C13" s="179" t="s">
        <v>35</v>
      </c>
      <c r="D13" s="180">
        <v>24.1</v>
      </c>
      <c r="E13" s="180">
        <v>60</v>
      </c>
      <c r="F13" s="181">
        <f t="shared" ref="F13:F22" si="22">CZ13+DV13-DR13</f>
        <v>67763.8</v>
      </c>
      <c r="G13" s="181">
        <f t="shared" ref="G13:G22" si="23">DA13+DW13-DS13</f>
        <v>27240.100000000002</v>
      </c>
      <c r="H13" s="181">
        <f t="shared" ref="H13:H22" si="24">DB13+DX13+CY13-DT13</f>
        <v>26575.269000000004</v>
      </c>
      <c r="I13" s="181">
        <f t="shared" ref="I13:I22" si="25">H13/G13*100</f>
        <v>97.559366522149332</v>
      </c>
      <c r="J13" s="181">
        <f t="shared" ref="J13:J22" si="26">L13-F13</f>
        <v>-67763.8</v>
      </c>
      <c r="K13" s="181">
        <f t="shared" ref="K13:K22" si="27">M13-H13</f>
        <v>104335.232</v>
      </c>
      <c r="L13" s="182">
        <v>0</v>
      </c>
      <c r="M13" s="182">
        <v>130910.501</v>
      </c>
      <c r="N13" s="183">
        <f t="shared" si="5"/>
        <v>5451</v>
      </c>
      <c r="O13" s="183">
        <f t="shared" si="6"/>
        <v>2278.5</v>
      </c>
      <c r="P13" s="183">
        <f t="shared" si="7"/>
        <v>1797.9849999999999</v>
      </c>
      <c r="Q13" s="183">
        <f t="shared" si="8"/>
        <v>78.91090629800307</v>
      </c>
      <c r="R13" s="184">
        <f t="shared" si="9"/>
        <v>4195</v>
      </c>
      <c r="S13" s="184">
        <f t="shared" si="9"/>
        <v>1743</v>
      </c>
      <c r="T13" s="184">
        <f t="shared" si="9"/>
        <v>1303.607</v>
      </c>
      <c r="U13" s="185">
        <f t="shared" ref="U13:U67" si="28">T13/S13*100</f>
        <v>74.790992541594946</v>
      </c>
      <c r="V13" s="27">
        <v>43.2</v>
      </c>
      <c r="W13" s="27">
        <v>18</v>
      </c>
      <c r="X13" s="186">
        <v>211.80699999999999</v>
      </c>
      <c r="Y13" s="187">
        <f>X13*100/W13</f>
        <v>1176.7055555555553</v>
      </c>
      <c r="Z13" s="27"/>
      <c r="AA13" s="27"/>
      <c r="AB13" s="186">
        <v>10.577999999999999</v>
      </c>
      <c r="AC13" s="187"/>
      <c r="AD13" s="27">
        <v>4151.8</v>
      </c>
      <c r="AE13" s="27">
        <v>1725</v>
      </c>
      <c r="AF13" s="186">
        <v>1091.8</v>
      </c>
      <c r="AG13" s="187">
        <f t="shared" si="10"/>
        <v>63.292753623188403</v>
      </c>
      <c r="AH13" s="186">
        <v>396</v>
      </c>
      <c r="AI13" s="27">
        <v>177.5</v>
      </c>
      <c r="AJ13" s="186">
        <v>143</v>
      </c>
      <c r="AK13" s="187">
        <f>AJ13*100/AI13</f>
        <v>80.563380281690144</v>
      </c>
      <c r="AL13" s="27"/>
      <c r="AM13" s="27"/>
      <c r="AN13" s="186"/>
      <c r="AO13" s="187"/>
      <c r="AP13" s="180"/>
      <c r="AQ13" s="180"/>
      <c r="AR13" s="180"/>
      <c r="AS13" s="180"/>
      <c r="AT13" s="180"/>
      <c r="AU13" s="23"/>
      <c r="AV13" s="188">
        <v>48455.8</v>
      </c>
      <c r="AW13" s="188">
        <v>20189.900000000001</v>
      </c>
      <c r="AX13" s="27">
        <f t="shared" ref="AX13:AX67" si="29">AW13</f>
        <v>20189.900000000001</v>
      </c>
      <c r="AY13" s="180">
        <v>2934.1</v>
      </c>
      <c r="AZ13" s="180">
        <v>979</v>
      </c>
      <c r="BA13" s="27">
        <v>979</v>
      </c>
      <c r="BB13" s="23">
        <v>10922.9</v>
      </c>
      <c r="BC13" s="180">
        <v>3792.7</v>
      </c>
      <c r="BD13" s="180">
        <f t="shared" ref="BD13:BD66" si="30">BC13</f>
        <v>3792.7</v>
      </c>
      <c r="BE13" s="180"/>
      <c r="BF13" s="180"/>
      <c r="BG13" s="180"/>
      <c r="BH13" s="183">
        <f t="shared" si="11"/>
        <v>0</v>
      </c>
      <c r="BI13" s="183">
        <f t="shared" si="11"/>
        <v>0</v>
      </c>
      <c r="BJ13" s="183">
        <f t="shared" si="11"/>
        <v>0</v>
      </c>
      <c r="BK13" s="190">
        <v>0</v>
      </c>
      <c r="BL13" s="191"/>
      <c r="BM13" s="27"/>
      <c r="BN13" s="186"/>
      <c r="BO13" s="191"/>
      <c r="BP13" s="27"/>
      <c r="BQ13" s="186"/>
      <c r="BR13" s="186"/>
      <c r="BS13" s="23"/>
      <c r="BT13" s="186"/>
      <c r="BU13" s="27"/>
      <c r="BV13" s="27"/>
      <c r="BW13" s="186"/>
      <c r="BX13" s="180"/>
      <c r="BY13" s="180"/>
      <c r="BZ13" s="180"/>
      <c r="CA13" s="27"/>
      <c r="CB13" s="27"/>
      <c r="CC13" s="186"/>
      <c r="CD13" s="27">
        <v>860</v>
      </c>
      <c r="CE13" s="27">
        <v>358</v>
      </c>
      <c r="CF13" s="193">
        <v>338.8</v>
      </c>
      <c r="CG13" s="27"/>
      <c r="CH13" s="27"/>
      <c r="CI13" s="186">
        <v>2</v>
      </c>
      <c r="CJ13" s="180"/>
      <c r="CK13" s="180"/>
      <c r="CL13" s="186"/>
      <c r="CM13" s="23"/>
      <c r="CN13" s="23"/>
      <c r="CO13" s="186"/>
      <c r="CP13" s="23"/>
      <c r="CQ13" s="27"/>
      <c r="CR13" s="23"/>
      <c r="CS13" s="27"/>
      <c r="CT13" s="27"/>
      <c r="CU13" s="186"/>
      <c r="CV13" s="27"/>
      <c r="CW13" s="27"/>
      <c r="CX13" s="186"/>
      <c r="CY13" s="186">
        <v>-184.316</v>
      </c>
      <c r="CZ13" s="181">
        <f t="shared" si="12"/>
        <v>67763.8</v>
      </c>
      <c r="DA13" s="181">
        <f t="shared" si="13"/>
        <v>27240.100000000002</v>
      </c>
      <c r="DB13" s="181">
        <f t="shared" si="14"/>
        <v>26759.585000000003</v>
      </c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94"/>
      <c r="DS13" s="194"/>
      <c r="DT13" s="23"/>
      <c r="DU13" s="23"/>
      <c r="DV13" s="195">
        <f t="shared" si="15"/>
        <v>0</v>
      </c>
      <c r="DW13" s="195">
        <f t="shared" si="15"/>
        <v>0</v>
      </c>
      <c r="DX13" s="195">
        <f t="shared" si="15"/>
        <v>0</v>
      </c>
      <c r="DY13" s="196"/>
      <c r="EA13" s="23">
        <f t="shared" si="16"/>
        <v>860</v>
      </c>
      <c r="EB13" s="23">
        <f t="shared" si="17"/>
        <v>358</v>
      </c>
      <c r="EC13" s="23">
        <f t="shared" si="18"/>
        <v>340.8</v>
      </c>
      <c r="ED13" s="23">
        <f t="shared" si="19"/>
        <v>62312.800000000003</v>
      </c>
      <c r="EE13" s="23">
        <f t="shared" si="20"/>
        <v>24961.600000000002</v>
      </c>
      <c r="EF13" s="23">
        <f t="shared" si="21"/>
        <v>24961.600000000002</v>
      </c>
    </row>
    <row r="14" spans="1:136" s="36" customFormat="1" ht="15.75" customHeight="1">
      <c r="A14" s="178">
        <v>3</v>
      </c>
      <c r="B14" s="178">
        <v>6</v>
      </c>
      <c r="C14" s="179" t="s">
        <v>36</v>
      </c>
      <c r="D14" s="180">
        <v>436.1</v>
      </c>
      <c r="E14" s="180"/>
      <c r="F14" s="181">
        <f t="shared" si="22"/>
        <v>11157.5</v>
      </c>
      <c r="G14" s="181">
        <f t="shared" si="23"/>
        <v>4499.5</v>
      </c>
      <c r="H14" s="181">
        <f t="shared" si="24"/>
        <v>4923.42</v>
      </c>
      <c r="I14" s="181">
        <f t="shared" si="25"/>
        <v>109.42149127680854</v>
      </c>
      <c r="J14" s="181">
        <f t="shared" si="26"/>
        <v>-11157.5</v>
      </c>
      <c r="K14" s="181">
        <f t="shared" si="27"/>
        <v>125987.08100000001</v>
      </c>
      <c r="L14" s="182">
        <v>0</v>
      </c>
      <c r="M14" s="182">
        <v>130910.501</v>
      </c>
      <c r="N14" s="183">
        <f t="shared" si="5"/>
        <v>3054.3999999999996</v>
      </c>
      <c r="O14" s="183">
        <f t="shared" si="6"/>
        <v>1130.4000000000001</v>
      </c>
      <c r="P14" s="183">
        <f t="shared" si="7"/>
        <v>1554.3200000000002</v>
      </c>
      <c r="Q14" s="183">
        <f t="shared" si="8"/>
        <v>137.50176928520878</v>
      </c>
      <c r="R14" s="184">
        <f t="shared" si="9"/>
        <v>731.09999999999991</v>
      </c>
      <c r="S14" s="184">
        <f t="shared" si="9"/>
        <v>130.30000000000001</v>
      </c>
      <c r="T14" s="184">
        <f t="shared" si="9"/>
        <v>167.59200000000001</v>
      </c>
      <c r="U14" s="185">
        <f t="shared" si="28"/>
        <v>128.62010744435918</v>
      </c>
      <c r="V14" s="27">
        <v>0.3</v>
      </c>
      <c r="W14" s="27">
        <v>0.3</v>
      </c>
      <c r="X14" s="186">
        <v>0.35399999999999998</v>
      </c>
      <c r="Y14" s="187">
        <f>X14*100/W14</f>
        <v>118</v>
      </c>
      <c r="Z14" s="27">
        <v>2003.3</v>
      </c>
      <c r="AA14" s="27">
        <v>866.7</v>
      </c>
      <c r="AB14" s="186">
        <v>1191.828</v>
      </c>
      <c r="AC14" s="187">
        <f>AB14*100/AA14</f>
        <v>137.51332641052267</v>
      </c>
      <c r="AD14" s="27">
        <v>730.8</v>
      </c>
      <c r="AE14" s="27">
        <v>130</v>
      </c>
      <c r="AF14" s="186">
        <v>167.238</v>
      </c>
      <c r="AG14" s="187">
        <f t="shared" si="10"/>
        <v>128.64461538461538</v>
      </c>
      <c r="AH14" s="186"/>
      <c r="AI14" s="27"/>
      <c r="AJ14" s="186"/>
      <c r="AK14" s="187"/>
      <c r="AL14" s="27"/>
      <c r="AM14" s="27"/>
      <c r="AN14" s="186"/>
      <c r="AO14" s="187"/>
      <c r="AP14" s="180"/>
      <c r="AQ14" s="180"/>
      <c r="AR14" s="180"/>
      <c r="AS14" s="180"/>
      <c r="AT14" s="180"/>
      <c r="AU14" s="23"/>
      <c r="AV14" s="188">
        <v>8000.4</v>
      </c>
      <c r="AW14" s="188">
        <v>3333.5</v>
      </c>
      <c r="AX14" s="27">
        <f t="shared" si="29"/>
        <v>3333.5</v>
      </c>
      <c r="AY14" s="180"/>
      <c r="AZ14" s="180"/>
      <c r="BA14" s="27"/>
      <c r="BB14" s="23">
        <v>102.7</v>
      </c>
      <c r="BC14" s="180">
        <v>35.6</v>
      </c>
      <c r="BD14" s="180">
        <f t="shared" si="30"/>
        <v>35.6</v>
      </c>
      <c r="BE14" s="180"/>
      <c r="BF14" s="180"/>
      <c r="BG14" s="180"/>
      <c r="BH14" s="183">
        <f t="shared" si="11"/>
        <v>320</v>
      </c>
      <c r="BI14" s="183">
        <f t="shared" si="11"/>
        <v>133.4</v>
      </c>
      <c r="BJ14" s="183">
        <f t="shared" si="11"/>
        <v>194.9</v>
      </c>
      <c r="BK14" s="190">
        <f t="shared" ref="BK14:BK67" si="31">BJ14/BI14*100</f>
        <v>146.10194902548724</v>
      </c>
      <c r="BL14" s="191">
        <v>320</v>
      </c>
      <c r="BM14" s="27">
        <v>133.4</v>
      </c>
      <c r="BN14" s="186">
        <v>194.9</v>
      </c>
      <c r="BO14" s="191"/>
      <c r="BP14" s="27"/>
      <c r="BQ14" s="186"/>
      <c r="BR14" s="186"/>
      <c r="BS14" s="23"/>
      <c r="BT14" s="186"/>
      <c r="BU14" s="27"/>
      <c r="BV14" s="27"/>
      <c r="BW14" s="186"/>
      <c r="BX14" s="180"/>
      <c r="BY14" s="180"/>
      <c r="BZ14" s="180"/>
      <c r="CA14" s="23"/>
      <c r="CB14" s="23"/>
      <c r="CC14" s="186"/>
      <c r="CD14" s="27"/>
      <c r="CE14" s="191"/>
      <c r="CF14" s="23"/>
      <c r="CG14" s="27"/>
      <c r="CH14" s="27"/>
      <c r="CI14" s="186"/>
      <c r="CJ14" s="180"/>
      <c r="CK14" s="180"/>
      <c r="CL14" s="186"/>
      <c r="CM14" s="197"/>
      <c r="CN14" s="23"/>
      <c r="CO14" s="186"/>
      <c r="CP14" s="197"/>
      <c r="CQ14" s="27"/>
      <c r="CR14" s="23"/>
      <c r="CS14" s="27"/>
      <c r="CT14" s="27"/>
      <c r="CU14" s="186"/>
      <c r="CV14" s="27"/>
      <c r="CW14" s="27"/>
      <c r="CX14" s="186"/>
      <c r="CY14" s="186"/>
      <c r="CZ14" s="181">
        <f t="shared" si="12"/>
        <v>11157.5</v>
      </c>
      <c r="DA14" s="181">
        <f t="shared" si="13"/>
        <v>4499.5</v>
      </c>
      <c r="DB14" s="181">
        <f t="shared" si="14"/>
        <v>4923.42</v>
      </c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98"/>
      <c r="DS14" s="198"/>
      <c r="DT14" s="23"/>
      <c r="DU14" s="23"/>
      <c r="DV14" s="195">
        <f t="shared" si="15"/>
        <v>0</v>
      </c>
      <c r="DW14" s="195">
        <f t="shared" si="15"/>
        <v>0</v>
      </c>
      <c r="DX14" s="195">
        <f t="shared" si="15"/>
        <v>0</v>
      </c>
      <c r="DY14" s="196"/>
      <c r="EA14" s="23">
        <f t="shared" si="16"/>
        <v>0</v>
      </c>
      <c r="EB14" s="23">
        <f t="shared" si="17"/>
        <v>0</v>
      </c>
      <c r="EC14" s="23">
        <f t="shared" si="18"/>
        <v>0</v>
      </c>
      <c r="ED14" s="23">
        <f t="shared" si="19"/>
        <v>8103.0999999999995</v>
      </c>
      <c r="EE14" s="23">
        <f t="shared" si="20"/>
        <v>3369.1</v>
      </c>
      <c r="EF14" s="23">
        <f t="shared" si="21"/>
        <v>3369.1</v>
      </c>
    </row>
    <row r="15" spans="1:136" s="36" customFormat="1" ht="15.75" customHeight="1">
      <c r="A15" s="178">
        <v>4</v>
      </c>
      <c r="B15" s="178">
        <v>8</v>
      </c>
      <c r="C15" s="179" t="s">
        <v>37</v>
      </c>
      <c r="D15" s="180">
        <v>12.1</v>
      </c>
      <c r="E15" s="180"/>
      <c r="F15" s="181">
        <f t="shared" si="22"/>
        <v>4583.9000000000005</v>
      </c>
      <c r="G15" s="181">
        <f t="shared" si="23"/>
        <v>1882.7</v>
      </c>
      <c r="H15" s="181">
        <f t="shared" si="24"/>
        <v>1797.338</v>
      </c>
      <c r="I15" s="181">
        <f t="shared" si="25"/>
        <v>95.465979709990961</v>
      </c>
      <c r="J15" s="181">
        <f t="shared" si="26"/>
        <v>-4583.9000000000005</v>
      </c>
      <c r="K15" s="181">
        <f t="shared" si="27"/>
        <v>129113.163</v>
      </c>
      <c r="L15" s="182">
        <v>0</v>
      </c>
      <c r="M15" s="182">
        <v>130910.501</v>
      </c>
      <c r="N15" s="183">
        <f t="shared" si="5"/>
        <v>691.6</v>
      </c>
      <c r="O15" s="183">
        <f t="shared" si="6"/>
        <v>288.10000000000002</v>
      </c>
      <c r="P15" s="183">
        <f t="shared" si="7"/>
        <v>202.738</v>
      </c>
      <c r="Q15" s="183">
        <f t="shared" si="8"/>
        <v>70.370704616452613</v>
      </c>
      <c r="R15" s="184">
        <f t="shared" si="9"/>
        <v>591.6</v>
      </c>
      <c r="S15" s="184">
        <f t="shared" si="9"/>
        <v>246.5</v>
      </c>
      <c r="T15" s="184">
        <f t="shared" si="9"/>
        <v>176.738</v>
      </c>
      <c r="U15" s="185">
        <f t="shared" si="28"/>
        <v>71.698985801217034</v>
      </c>
      <c r="V15" s="27">
        <v>29.6</v>
      </c>
      <c r="W15" s="27">
        <v>12.4</v>
      </c>
      <c r="X15" s="186">
        <v>30.838000000000001</v>
      </c>
      <c r="Y15" s="187">
        <f>X15*100/W15</f>
        <v>248.69354838709677</v>
      </c>
      <c r="Z15" s="27">
        <v>100</v>
      </c>
      <c r="AA15" s="27">
        <v>41.6</v>
      </c>
      <c r="AB15" s="186">
        <v>26</v>
      </c>
      <c r="AC15" s="187">
        <f>AB15*100/AA15</f>
        <v>62.5</v>
      </c>
      <c r="AD15" s="27">
        <v>562</v>
      </c>
      <c r="AE15" s="27">
        <v>234.1</v>
      </c>
      <c r="AF15" s="186">
        <v>145.9</v>
      </c>
      <c r="AG15" s="187">
        <f t="shared" si="10"/>
        <v>62.323793250747542</v>
      </c>
      <c r="AH15" s="186"/>
      <c r="AI15" s="27"/>
      <c r="AJ15" s="186"/>
      <c r="AK15" s="187"/>
      <c r="AL15" s="27"/>
      <c r="AM15" s="27"/>
      <c r="AN15" s="186"/>
      <c r="AO15" s="187"/>
      <c r="AP15" s="180"/>
      <c r="AQ15" s="180"/>
      <c r="AR15" s="180"/>
      <c r="AS15" s="180"/>
      <c r="AT15" s="180"/>
      <c r="AU15" s="23"/>
      <c r="AV15" s="199">
        <v>3500</v>
      </c>
      <c r="AW15" s="199">
        <v>1458.3</v>
      </c>
      <c r="AX15" s="27">
        <f t="shared" si="29"/>
        <v>1458.3</v>
      </c>
      <c r="AY15" s="180"/>
      <c r="AZ15" s="180"/>
      <c r="BA15" s="27"/>
      <c r="BB15" s="23">
        <v>392.3</v>
      </c>
      <c r="BC15" s="180">
        <v>136.30000000000001</v>
      </c>
      <c r="BD15" s="180">
        <f t="shared" si="30"/>
        <v>136.30000000000001</v>
      </c>
      <c r="BE15" s="180"/>
      <c r="BF15" s="180"/>
      <c r="BG15" s="180"/>
      <c r="BH15" s="183">
        <f t="shared" si="11"/>
        <v>0</v>
      </c>
      <c r="BI15" s="183">
        <f t="shared" si="11"/>
        <v>0</v>
      </c>
      <c r="BJ15" s="183">
        <f t="shared" si="11"/>
        <v>0</v>
      </c>
      <c r="BK15" s="190">
        <v>0</v>
      </c>
      <c r="BL15" s="191"/>
      <c r="BM15" s="27"/>
      <c r="BN15" s="186"/>
      <c r="BO15" s="191"/>
      <c r="BP15" s="27"/>
      <c r="BQ15" s="186"/>
      <c r="BR15" s="186"/>
      <c r="BS15" s="23"/>
      <c r="BT15" s="186"/>
      <c r="BU15" s="27"/>
      <c r="BV15" s="27"/>
      <c r="BW15" s="186"/>
      <c r="BX15" s="180"/>
      <c r="BY15" s="180"/>
      <c r="BZ15" s="180"/>
      <c r="CA15" s="23"/>
      <c r="CB15" s="23"/>
      <c r="CC15" s="186"/>
      <c r="CD15" s="27"/>
      <c r="CE15" s="191"/>
      <c r="CF15" s="23"/>
      <c r="CG15" s="27"/>
      <c r="CH15" s="27"/>
      <c r="CI15" s="186"/>
      <c r="CJ15" s="180"/>
      <c r="CK15" s="180"/>
      <c r="CL15" s="186"/>
      <c r="CM15" s="186"/>
      <c r="CN15" s="23"/>
      <c r="CO15" s="186"/>
      <c r="CP15" s="186"/>
      <c r="CQ15" s="27"/>
      <c r="CR15" s="23"/>
      <c r="CS15" s="27"/>
      <c r="CT15" s="27"/>
      <c r="CU15" s="186"/>
      <c r="CV15" s="27"/>
      <c r="CW15" s="27"/>
      <c r="CX15" s="186"/>
      <c r="CY15" s="186"/>
      <c r="CZ15" s="181">
        <f t="shared" si="12"/>
        <v>4583.9000000000005</v>
      </c>
      <c r="DA15" s="181">
        <f t="shared" si="13"/>
        <v>1882.7</v>
      </c>
      <c r="DB15" s="181">
        <f t="shared" si="14"/>
        <v>1797.338</v>
      </c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94"/>
      <c r="DS15" s="194"/>
      <c r="DT15" s="23"/>
      <c r="DU15" s="23"/>
      <c r="DV15" s="195">
        <f t="shared" si="15"/>
        <v>0</v>
      </c>
      <c r="DW15" s="195">
        <f t="shared" si="15"/>
        <v>0</v>
      </c>
      <c r="DX15" s="195">
        <f t="shared" si="15"/>
        <v>0</v>
      </c>
      <c r="DY15" s="196"/>
      <c r="EA15" s="23">
        <f t="shared" si="16"/>
        <v>0</v>
      </c>
      <c r="EB15" s="23">
        <f t="shared" si="17"/>
        <v>0</v>
      </c>
      <c r="EC15" s="23">
        <f t="shared" si="18"/>
        <v>0</v>
      </c>
      <c r="ED15" s="23">
        <f t="shared" si="19"/>
        <v>3892.3</v>
      </c>
      <c r="EE15" s="23">
        <f t="shared" si="20"/>
        <v>1594.6</v>
      </c>
      <c r="EF15" s="23">
        <f t="shared" si="21"/>
        <v>1594.6</v>
      </c>
    </row>
    <row r="16" spans="1:136" s="36" customFormat="1" ht="15.75" customHeight="1">
      <c r="A16" s="178">
        <v>5</v>
      </c>
      <c r="B16" s="178">
        <v>9</v>
      </c>
      <c r="C16" s="179" t="s">
        <v>38</v>
      </c>
      <c r="D16" s="180">
        <v>12570.5</v>
      </c>
      <c r="E16" s="180"/>
      <c r="F16" s="181">
        <f t="shared" si="22"/>
        <v>72861.5</v>
      </c>
      <c r="G16" s="181">
        <f t="shared" si="23"/>
        <v>30258.400000000001</v>
      </c>
      <c r="H16" s="181">
        <f t="shared" si="24"/>
        <v>29940.434000000001</v>
      </c>
      <c r="I16" s="181">
        <f t="shared" si="25"/>
        <v>98.949164529519066</v>
      </c>
      <c r="J16" s="181">
        <f t="shared" si="26"/>
        <v>-72861.5</v>
      </c>
      <c r="K16" s="181">
        <f t="shared" si="27"/>
        <v>100970.06700000001</v>
      </c>
      <c r="L16" s="182">
        <v>0</v>
      </c>
      <c r="M16" s="182">
        <v>130910.501</v>
      </c>
      <c r="N16" s="183">
        <f t="shared" si="5"/>
        <v>8454.4</v>
      </c>
      <c r="O16" s="183">
        <f t="shared" si="6"/>
        <v>3457.8999999999996</v>
      </c>
      <c r="P16" s="183">
        <f t="shared" si="7"/>
        <v>3139.9340000000002</v>
      </c>
      <c r="Q16" s="183">
        <f t="shared" si="8"/>
        <v>90.804650221232549</v>
      </c>
      <c r="R16" s="184">
        <f t="shared" si="9"/>
        <v>3492.6</v>
      </c>
      <c r="S16" s="184">
        <f t="shared" si="9"/>
        <v>1455.2</v>
      </c>
      <c r="T16" s="184">
        <f t="shared" si="9"/>
        <v>708.53599999999994</v>
      </c>
      <c r="U16" s="185">
        <f t="shared" si="28"/>
        <v>48.689939527212751</v>
      </c>
      <c r="V16" s="27"/>
      <c r="W16" s="27"/>
      <c r="X16" s="186">
        <v>0.28599999999999998</v>
      </c>
      <c r="Y16" s="187"/>
      <c r="Z16" s="27">
        <v>4311.8</v>
      </c>
      <c r="AA16" s="27">
        <v>1795.7</v>
      </c>
      <c r="AB16" s="186">
        <v>2170.3980000000001</v>
      </c>
      <c r="AC16" s="187">
        <f t="shared" ref="AC16:AC30" si="32">AB16*100/AA16</f>
        <v>120.86640307401014</v>
      </c>
      <c r="AD16" s="27">
        <v>3492.6</v>
      </c>
      <c r="AE16" s="27">
        <v>1455.2</v>
      </c>
      <c r="AF16" s="186">
        <v>708.25</v>
      </c>
      <c r="AG16" s="187">
        <f t="shared" si="10"/>
        <v>48.670285871357891</v>
      </c>
      <c r="AH16" s="186">
        <v>100</v>
      </c>
      <c r="AI16" s="27">
        <v>41.6</v>
      </c>
      <c r="AJ16" s="186">
        <v>55</v>
      </c>
      <c r="AK16" s="187">
        <f>AJ16*100/AI16</f>
        <v>132.21153846153845</v>
      </c>
      <c r="AL16" s="27"/>
      <c r="AM16" s="27"/>
      <c r="AN16" s="186"/>
      <c r="AO16" s="187"/>
      <c r="AP16" s="180"/>
      <c r="AQ16" s="180"/>
      <c r="AR16" s="180"/>
      <c r="AS16" s="180"/>
      <c r="AT16" s="180"/>
      <c r="AU16" s="23"/>
      <c r="AV16" s="188">
        <v>63891.3</v>
      </c>
      <c r="AW16" s="188">
        <v>26621.4</v>
      </c>
      <c r="AX16" s="27">
        <f t="shared" si="29"/>
        <v>26621.4</v>
      </c>
      <c r="AY16" s="180"/>
      <c r="AZ16" s="180"/>
      <c r="BA16" s="27"/>
      <c r="BB16" s="180">
        <v>515.79999999999995</v>
      </c>
      <c r="BC16" s="180">
        <v>179.1</v>
      </c>
      <c r="BD16" s="180">
        <f t="shared" si="30"/>
        <v>179.1</v>
      </c>
      <c r="BE16" s="180"/>
      <c r="BF16" s="180"/>
      <c r="BG16" s="180"/>
      <c r="BH16" s="183">
        <f t="shared" si="11"/>
        <v>550</v>
      </c>
      <c r="BI16" s="183">
        <f t="shared" si="11"/>
        <v>165.4</v>
      </c>
      <c r="BJ16" s="183">
        <f t="shared" si="11"/>
        <v>192</v>
      </c>
      <c r="BK16" s="190">
        <f t="shared" si="31"/>
        <v>116.08222490931075</v>
      </c>
      <c r="BL16" s="191">
        <v>350</v>
      </c>
      <c r="BM16" s="27">
        <v>82.7</v>
      </c>
      <c r="BN16" s="186">
        <v>32</v>
      </c>
      <c r="BO16" s="191"/>
      <c r="BP16" s="27"/>
      <c r="BQ16" s="186"/>
      <c r="BR16" s="186"/>
      <c r="BS16" s="23"/>
      <c r="BT16" s="186"/>
      <c r="BU16" s="27">
        <v>200</v>
      </c>
      <c r="BV16" s="27">
        <v>82.7</v>
      </c>
      <c r="BW16" s="186">
        <v>160</v>
      </c>
      <c r="BX16" s="180"/>
      <c r="BY16" s="180"/>
      <c r="BZ16" s="180"/>
      <c r="CA16" s="23"/>
      <c r="CB16" s="23"/>
      <c r="CC16" s="186"/>
      <c r="CD16" s="27"/>
      <c r="CE16" s="191"/>
      <c r="CF16" s="23"/>
      <c r="CG16" s="27"/>
      <c r="CH16" s="27"/>
      <c r="CI16" s="186">
        <v>4</v>
      </c>
      <c r="CJ16" s="180"/>
      <c r="CK16" s="180"/>
      <c r="CL16" s="186"/>
      <c r="CM16" s="186"/>
      <c r="CN16" s="23"/>
      <c r="CO16" s="186"/>
      <c r="CP16" s="186"/>
      <c r="CQ16" s="27"/>
      <c r="CR16" s="23">
        <v>10</v>
      </c>
      <c r="CS16" s="27"/>
      <c r="CT16" s="27"/>
      <c r="CU16" s="186"/>
      <c r="CV16" s="27"/>
      <c r="CW16" s="27"/>
      <c r="CX16" s="186"/>
      <c r="CY16" s="186"/>
      <c r="CZ16" s="181">
        <f t="shared" si="12"/>
        <v>72861.5</v>
      </c>
      <c r="DA16" s="181">
        <f t="shared" si="13"/>
        <v>30258.400000000001</v>
      </c>
      <c r="DB16" s="181">
        <f t="shared" si="14"/>
        <v>29940.434000000001</v>
      </c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98"/>
      <c r="DS16" s="198"/>
      <c r="DT16" s="23"/>
      <c r="DU16" s="23"/>
      <c r="DV16" s="195">
        <f t="shared" si="15"/>
        <v>0</v>
      </c>
      <c r="DW16" s="195">
        <f t="shared" si="15"/>
        <v>0</v>
      </c>
      <c r="DX16" s="195">
        <f t="shared" si="15"/>
        <v>0</v>
      </c>
      <c r="DY16" s="196"/>
      <c r="EA16" s="23">
        <f t="shared" si="16"/>
        <v>0</v>
      </c>
      <c r="EB16" s="23">
        <f t="shared" si="17"/>
        <v>0</v>
      </c>
      <c r="EC16" s="23">
        <f t="shared" si="18"/>
        <v>14</v>
      </c>
      <c r="ED16" s="23">
        <f t="shared" si="19"/>
        <v>64407.100000000006</v>
      </c>
      <c r="EE16" s="23">
        <f t="shared" si="20"/>
        <v>26800.5</v>
      </c>
      <c r="EF16" s="23">
        <f t="shared" si="21"/>
        <v>26800.5</v>
      </c>
    </row>
    <row r="17" spans="1:136" s="36" customFormat="1" ht="15.75" customHeight="1">
      <c r="A17" s="178">
        <v>6</v>
      </c>
      <c r="B17" s="178">
        <v>13</v>
      </c>
      <c r="C17" s="179" t="s">
        <v>39</v>
      </c>
      <c r="D17" s="23">
        <v>6.4</v>
      </c>
      <c r="E17" s="23">
        <v>34</v>
      </c>
      <c r="F17" s="181">
        <f t="shared" si="22"/>
        <v>98713.600000000006</v>
      </c>
      <c r="G17" s="181">
        <f t="shared" si="23"/>
        <v>41027.5</v>
      </c>
      <c r="H17" s="181">
        <f t="shared" si="24"/>
        <v>39177.818000000007</v>
      </c>
      <c r="I17" s="181">
        <f t="shared" si="25"/>
        <v>95.491604411675112</v>
      </c>
      <c r="J17" s="181">
        <f t="shared" si="26"/>
        <v>-98713.600000000006</v>
      </c>
      <c r="K17" s="181">
        <f t="shared" si="27"/>
        <v>91732.68299999999</v>
      </c>
      <c r="L17" s="182">
        <v>0</v>
      </c>
      <c r="M17" s="182">
        <v>130910.501</v>
      </c>
      <c r="N17" s="183">
        <f t="shared" si="5"/>
        <v>20945</v>
      </c>
      <c r="O17" s="183">
        <f t="shared" si="6"/>
        <v>9222.8000000000011</v>
      </c>
      <c r="P17" s="183">
        <f t="shared" si="7"/>
        <v>7373.1180000000004</v>
      </c>
      <c r="Q17" s="183">
        <f t="shared" si="8"/>
        <v>79.944463720345226</v>
      </c>
      <c r="R17" s="184">
        <f t="shared" si="9"/>
        <v>9000</v>
      </c>
      <c r="S17" s="184">
        <f t="shared" si="9"/>
        <v>4013.4</v>
      </c>
      <c r="T17" s="184">
        <f t="shared" si="9"/>
        <v>4185.3469999999998</v>
      </c>
      <c r="U17" s="185">
        <f t="shared" si="28"/>
        <v>104.28432251955945</v>
      </c>
      <c r="V17" s="27">
        <v>400</v>
      </c>
      <c r="W17" s="27">
        <v>180</v>
      </c>
      <c r="X17" s="186">
        <v>283.738</v>
      </c>
      <c r="Y17" s="187">
        <f>X17*100/W17</f>
        <v>157.63222222222223</v>
      </c>
      <c r="Z17" s="27">
        <v>10000</v>
      </c>
      <c r="AA17" s="27">
        <v>4433.3</v>
      </c>
      <c r="AB17" s="186">
        <v>2530.0390000000002</v>
      </c>
      <c r="AC17" s="187">
        <f t="shared" si="32"/>
        <v>57.068977962240318</v>
      </c>
      <c r="AD17" s="27">
        <v>8600</v>
      </c>
      <c r="AE17" s="27">
        <v>3833.4</v>
      </c>
      <c r="AF17" s="186">
        <v>3901.6089999999999</v>
      </c>
      <c r="AG17" s="187">
        <f t="shared" si="10"/>
        <v>101.77933427244743</v>
      </c>
      <c r="AH17" s="186">
        <v>745</v>
      </c>
      <c r="AI17" s="27">
        <v>278.39999999999998</v>
      </c>
      <c r="AJ17" s="186">
        <v>317</v>
      </c>
      <c r="AK17" s="187">
        <f>AJ17*100/AI17</f>
        <v>113.86494252873564</v>
      </c>
      <c r="AL17" s="27"/>
      <c r="AM17" s="27"/>
      <c r="AN17" s="186"/>
      <c r="AO17" s="187"/>
      <c r="AP17" s="23"/>
      <c r="AQ17" s="23"/>
      <c r="AR17" s="23"/>
      <c r="AS17" s="23"/>
      <c r="AT17" s="23"/>
      <c r="AU17" s="23"/>
      <c r="AV17" s="188">
        <v>69508.100000000006</v>
      </c>
      <c r="AW17" s="188">
        <v>28961.7</v>
      </c>
      <c r="AX17" s="27">
        <f t="shared" si="29"/>
        <v>28961.7</v>
      </c>
      <c r="AY17" s="23">
        <v>1867.2</v>
      </c>
      <c r="AZ17" s="23">
        <v>623</v>
      </c>
      <c r="BA17" s="27">
        <v>623</v>
      </c>
      <c r="BB17" s="189">
        <v>6393.3</v>
      </c>
      <c r="BC17" s="180">
        <v>2220</v>
      </c>
      <c r="BD17" s="180">
        <f t="shared" si="30"/>
        <v>2220</v>
      </c>
      <c r="BE17" s="23"/>
      <c r="BF17" s="180"/>
      <c r="BG17" s="23"/>
      <c r="BH17" s="183">
        <f t="shared" si="11"/>
        <v>1100</v>
      </c>
      <c r="BI17" s="183">
        <f t="shared" si="11"/>
        <v>457.7</v>
      </c>
      <c r="BJ17" s="183">
        <f t="shared" si="11"/>
        <v>120.732</v>
      </c>
      <c r="BK17" s="190">
        <f t="shared" si="31"/>
        <v>26.377976840725363</v>
      </c>
      <c r="BL17" s="191">
        <v>1100</v>
      </c>
      <c r="BM17" s="27">
        <v>457.7</v>
      </c>
      <c r="BN17" s="186">
        <v>104.732</v>
      </c>
      <c r="BO17" s="191"/>
      <c r="BP17" s="27"/>
      <c r="BQ17" s="186"/>
      <c r="BR17" s="186"/>
      <c r="BS17" s="23"/>
      <c r="BT17" s="186"/>
      <c r="BU17" s="27"/>
      <c r="BV17" s="27"/>
      <c r="BW17" s="186">
        <v>16</v>
      </c>
      <c r="BX17" s="180"/>
      <c r="BY17" s="23"/>
      <c r="BZ17" s="23"/>
      <c r="CA17" s="23"/>
      <c r="CB17" s="23"/>
      <c r="CC17" s="186"/>
      <c r="CD17" s="27"/>
      <c r="CE17" s="191"/>
      <c r="CF17" s="186"/>
      <c r="CG17" s="27">
        <v>100</v>
      </c>
      <c r="CH17" s="27">
        <v>40</v>
      </c>
      <c r="CI17" s="186">
        <v>220</v>
      </c>
      <c r="CJ17" s="23"/>
      <c r="CK17" s="23"/>
      <c r="CL17" s="186"/>
      <c r="CM17" s="186"/>
      <c r="CN17" s="23"/>
      <c r="CO17" s="186"/>
      <c r="CP17" s="186"/>
      <c r="CQ17" s="186"/>
      <c r="CR17" s="23"/>
      <c r="CS17" s="27"/>
      <c r="CT17" s="27"/>
      <c r="CU17" s="186"/>
      <c r="CV17" s="27"/>
      <c r="CW17" s="27"/>
      <c r="CX17" s="186"/>
      <c r="CY17" s="186"/>
      <c r="CZ17" s="181">
        <f t="shared" si="12"/>
        <v>98713.600000000006</v>
      </c>
      <c r="DA17" s="181">
        <f t="shared" si="13"/>
        <v>41027.5</v>
      </c>
      <c r="DB17" s="181">
        <f t="shared" si="14"/>
        <v>39177.818000000007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195">
        <f t="shared" si="15"/>
        <v>0</v>
      </c>
      <c r="DW17" s="195">
        <f t="shared" si="15"/>
        <v>0</v>
      </c>
      <c r="DX17" s="195">
        <f t="shared" si="15"/>
        <v>0</v>
      </c>
      <c r="DY17" s="196"/>
      <c r="EA17" s="23">
        <f t="shared" si="16"/>
        <v>100</v>
      </c>
      <c r="EB17" s="23">
        <f t="shared" si="17"/>
        <v>40</v>
      </c>
      <c r="EC17" s="23">
        <f t="shared" si="18"/>
        <v>220</v>
      </c>
      <c r="ED17" s="23">
        <f t="shared" si="19"/>
        <v>77768.600000000006</v>
      </c>
      <c r="EE17" s="23">
        <f t="shared" si="20"/>
        <v>31804.7</v>
      </c>
      <c r="EF17" s="23">
        <f t="shared" si="21"/>
        <v>31804.7</v>
      </c>
    </row>
    <row r="18" spans="1:136" s="36" customFormat="1" ht="15.75" customHeight="1">
      <c r="A18" s="178">
        <v>7</v>
      </c>
      <c r="B18" s="178">
        <v>20</v>
      </c>
      <c r="C18" s="179" t="s">
        <v>40</v>
      </c>
      <c r="D18" s="23">
        <v>93.6</v>
      </c>
      <c r="E18" s="23"/>
      <c r="F18" s="181">
        <f t="shared" si="22"/>
        <v>16852.5</v>
      </c>
      <c r="G18" s="181">
        <f t="shared" si="23"/>
        <v>6865.0999999999995</v>
      </c>
      <c r="H18" s="181">
        <f t="shared" si="24"/>
        <v>6502.6329999999998</v>
      </c>
      <c r="I18" s="181">
        <f t="shared" si="25"/>
        <v>94.720149742902521</v>
      </c>
      <c r="J18" s="181">
        <f t="shared" si="26"/>
        <v>-16852.5</v>
      </c>
      <c r="K18" s="181">
        <f t="shared" si="27"/>
        <v>124407.868</v>
      </c>
      <c r="L18" s="182">
        <v>0</v>
      </c>
      <c r="M18" s="182">
        <v>130910.501</v>
      </c>
      <c r="N18" s="183">
        <f t="shared" si="5"/>
        <v>2913.7999999999997</v>
      </c>
      <c r="O18" s="183">
        <f t="shared" si="6"/>
        <v>1491.3999999999999</v>
      </c>
      <c r="P18" s="183">
        <f t="shared" si="7"/>
        <v>728.93299999999999</v>
      </c>
      <c r="Q18" s="183">
        <f t="shared" si="8"/>
        <v>48.875754324795501</v>
      </c>
      <c r="R18" s="184">
        <f t="shared" si="9"/>
        <v>1974.7</v>
      </c>
      <c r="S18" s="184">
        <f t="shared" si="9"/>
        <v>1223.3999999999999</v>
      </c>
      <c r="T18" s="184">
        <f t="shared" si="9"/>
        <v>472.87900000000002</v>
      </c>
      <c r="U18" s="185">
        <f t="shared" si="28"/>
        <v>38.652852705574638</v>
      </c>
      <c r="V18" s="27">
        <v>19</v>
      </c>
      <c r="W18" s="27">
        <v>12.3</v>
      </c>
      <c r="X18" s="186">
        <v>17.881</v>
      </c>
      <c r="Y18" s="187">
        <f>X18*100/W18</f>
        <v>145.37398373983737</v>
      </c>
      <c r="Z18" s="27">
        <v>900</v>
      </c>
      <c r="AA18" s="27">
        <v>250</v>
      </c>
      <c r="AB18" s="186">
        <v>240.054</v>
      </c>
      <c r="AC18" s="187">
        <f t="shared" si="32"/>
        <v>96.021600000000007</v>
      </c>
      <c r="AD18" s="27">
        <v>1955.7</v>
      </c>
      <c r="AE18" s="27">
        <v>1211.0999999999999</v>
      </c>
      <c r="AF18" s="186">
        <v>454.99799999999999</v>
      </c>
      <c r="AG18" s="187">
        <f t="shared" si="10"/>
        <v>37.568986871439186</v>
      </c>
      <c r="AH18" s="186"/>
      <c r="AI18" s="27"/>
      <c r="AJ18" s="186"/>
      <c r="AK18" s="187"/>
      <c r="AL18" s="27"/>
      <c r="AM18" s="27"/>
      <c r="AN18" s="186"/>
      <c r="AO18" s="187"/>
      <c r="AP18" s="23"/>
      <c r="AQ18" s="23"/>
      <c r="AR18" s="23"/>
      <c r="AS18" s="23"/>
      <c r="AT18" s="23"/>
      <c r="AU18" s="23"/>
      <c r="AV18" s="188">
        <v>8647.2000000000007</v>
      </c>
      <c r="AW18" s="188">
        <v>3603</v>
      </c>
      <c r="AX18" s="27">
        <f t="shared" si="29"/>
        <v>3603</v>
      </c>
      <c r="AY18" s="23"/>
      <c r="AZ18" s="23"/>
      <c r="BA18" s="27"/>
      <c r="BB18" s="23">
        <v>491.5</v>
      </c>
      <c r="BC18" s="180">
        <v>170.7</v>
      </c>
      <c r="BD18" s="180">
        <f t="shared" si="30"/>
        <v>170.7</v>
      </c>
      <c r="BE18" s="180"/>
      <c r="BF18" s="180"/>
      <c r="BG18" s="23"/>
      <c r="BH18" s="183">
        <f t="shared" si="11"/>
        <v>39.1</v>
      </c>
      <c r="BI18" s="183">
        <f t="shared" si="11"/>
        <v>18</v>
      </c>
      <c r="BJ18" s="183">
        <f t="shared" si="11"/>
        <v>16</v>
      </c>
      <c r="BK18" s="190">
        <f t="shared" si="31"/>
        <v>88.888888888888886</v>
      </c>
      <c r="BL18" s="191">
        <v>39.1</v>
      </c>
      <c r="BM18" s="27">
        <v>18</v>
      </c>
      <c r="BN18" s="186">
        <v>16</v>
      </c>
      <c r="BO18" s="191"/>
      <c r="BP18" s="27"/>
      <c r="BQ18" s="186"/>
      <c r="BR18" s="186"/>
      <c r="BS18" s="23"/>
      <c r="BT18" s="186"/>
      <c r="BU18" s="27"/>
      <c r="BV18" s="27"/>
      <c r="BW18" s="186"/>
      <c r="BX18" s="180"/>
      <c r="BY18" s="23"/>
      <c r="BZ18" s="23"/>
      <c r="CA18" s="23"/>
      <c r="CB18" s="23"/>
      <c r="CC18" s="186"/>
      <c r="CD18" s="27"/>
      <c r="CE18" s="191"/>
      <c r="CF18" s="23"/>
      <c r="CG18" s="27"/>
      <c r="CH18" s="27"/>
      <c r="CI18" s="186"/>
      <c r="CJ18" s="23"/>
      <c r="CK18" s="23"/>
      <c r="CL18" s="186"/>
      <c r="CM18" s="186"/>
      <c r="CN18" s="23"/>
      <c r="CO18" s="186"/>
      <c r="CP18" s="186"/>
      <c r="CQ18" s="27"/>
      <c r="CR18" s="23"/>
      <c r="CS18" s="27">
        <v>4800</v>
      </c>
      <c r="CT18" s="27">
        <v>1600</v>
      </c>
      <c r="CU18" s="186">
        <v>2000</v>
      </c>
      <c r="CV18" s="27"/>
      <c r="CW18" s="27"/>
      <c r="CX18" s="186"/>
      <c r="CY18" s="186"/>
      <c r="CZ18" s="181">
        <f t="shared" si="12"/>
        <v>16852.5</v>
      </c>
      <c r="DA18" s="181">
        <f t="shared" si="13"/>
        <v>6865.0999999999995</v>
      </c>
      <c r="DB18" s="181">
        <f t="shared" si="14"/>
        <v>6502.6329999999998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194"/>
      <c r="DS18" s="194"/>
      <c r="DT18" s="23"/>
      <c r="DU18" s="23"/>
      <c r="DV18" s="195">
        <f t="shared" si="15"/>
        <v>0</v>
      </c>
      <c r="DW18" s="195">
        <f t="shared" si="15"/>
        <v>0</v>
      </c>
      <c r="DX18" s="195">
        <f t="shared" si="15"/>
        <v>0</v>
      </c>
      <c r="DY18" s="196"/>
      <c r="EA18" s="23">
        <f t="shared" si="16"/>
        <v>0</v>
      </c>
      <c r="EB18" s="23">
        <f t="shared" si="17"/>
        <v>0</v>
      </c>
      <c r="EC18" s="23">
        <f t="shared" si="18"/>
        <v>0</v>
      </c>
      <c r="ED18" s="23">
        <f t="shared" si="19"/>
        <v>13938.7</v>
      </c>
      <c r="EE18" s="23">
        <f t="shared" si="20"/>
        <v>5373.7</v>
      </c>
      <c r="EF18" s="23">
        <f t="shared" si="21"/>
        <v>5773.7</v>
      </c>
    </row>
    <row r="19" spans="1:136" s="36" customFormat="1" ht="15.75" customHeight="1">
      <c r="A19" s="178">
        <v>8</v>
      </c>
      <c r="B19" s="178">
        <v>21</v>
      </c>
      <c r="C19" s="179" t="s">
        <v>41</v>
      </c>
      <c r="D19" s="23">
        <v>10054.1</v>
      </c>
      <c r="E19" s="23"/>
      <c r="F19" s="181">
        <f t="shared" si="22"/>
        <v>70257.600000000006</v>
      </c>
      <c r="G19" s="181">
        <f t="shared" si="23"/>
        <v>28321.100000000002</v>
      </c>
      <c r="H19" s="181">
        <f t="shared" si="24"/>
        <v>27500.761000000002</v>
      </c>
      <c r="I19" s="181">
        <f t="shared" si="25"/>
        <v>97.103435247924693</v>
      </c>
      <c r="J19" s="181">
        <f t="shared" si="26"/>
        <v>-70257.600000000006</v>
      </c>
      <c r="K19" s="181">
        <f t="shared" si="27"/>
        <v>103409.74</v>
      </c>
      <c r="L19" s="182">
        <v>0</v>
      </c>
      <c r="M19" s="182">
        <v>130910.501</v>
      </c>
      <c r="N19" s="183">
        <f t="shared" si="5"/>
        <v>10802.8</v>
      </c>
      <c r="O19" s="183">
        <f t="shared" si="6"/>
        <v>3557.1000000000004</v>
      </c>
      <c r="P19" s="183">
        <f t="shared" si="7"/>
        <v>2736.7610000000004</v>
      </c>
      <c r="Q19" s="183">
        <f t="shared" si="8"/>
        <v>76.937983188552465</v>
      </c>
      <c r="R19" s="184">
        <f t="shared" si="9"/>
        <v>4158.3</v>
      </c>
      <c r="S19" s="184">
        <f t="shared" si="9"/>
        <v>1290</v>
      </c>
      <c r="T19" s="184">
        <f t="shared" si="9"/>
        <v>1915.8100000000002</v>
      </c>
      <c r="U19" s="185">
        <f t="shared" si="28"/>
        <v>148.5124031007752</v>
      </c>
      <c r="V19" s="27">
        <v>58.3</v>
      </c>
      <c r="W19" s="27">
        <v>23.4</v>
      </c>
      <c r="X19" s="186">
        <v>4.218</v>
      </c>
      <c r="Y19" s="187">
        <f>X19*100/W19</f>
        <v>18.025641025641026</v>
      </c>
      <c r="Z19" s="27">
        <v>5484.5</v>
      </c>
      <c r="AA19" s="27">
        <v>1883.3</v>
      </c>
      <c r="AB19" s="186">
        <v>497.75099999999998</v>
      </c>
      <c r="AC19" s="187">
        <f t="shared" si="32"/>
        <v>26.429724419901238</v>
      </c>
      <c r="AD19" s="27">
        <v>4100</v>
      </c>
      <c r="AE19" s="27">
        <v>1266.5999999999999</v>
      </c>
      <c r="AF19" s="186">
        <v>1911.5920000000001</v>
      </c>
      <c r="AG19" s="187">
        <f t="shared" si="10"/>
        <v>150.92310121585348</v>
      </c>
      <c r="AH19" s="186">
        <v>250</v>
      </c>
      <c r="AI19" s="27">
        <v>104.1</v>
      </c>
      <c r="AJ19" s="186">
        <v>73.3</v>
      </c>
      <c r="AK19" s="187">
        <f>AJ19*100/AI19</f>
        <v>70.413064361191161</v>
      </c>
      <c r="AL19" s="27"/>
      <c r="AM19" s="27"/>
      <c r="AN19" s="186"/>
      <c r="AO19" s="187"/>
      <c r="AP19" s="23"/>
      <c r="AQ19" s="23"/>
      <c r="AR19" s="23"/>
      <c r="AS19" s="23"/>
      <c r="AT19" s="23"/>
      <c r="AU19" s="23"/>
      <c r="AV19" s="188">
        <v>59326.2</v>
      </c>
      <c r="AW19" s="188">
        <v>24719.3</v>
      </c>
      <c r="AX19" s="27">
        <f t="shared" si="29"/>
        <v>24719.3</v>
      </c>
      <c r="AY19" s="23"/>
      <c r="AZ19" s="23"/>
      <c r="BA19" s="27"/>
      <c r="BB19" s="189">
        <v>128.6</v>
      </c>
      <c r="BC19" s="180">
        <v>44.7</v>
      </c>
      <c r="BD19" s="180">
        <f t="shared" si="30"/>
        <v>44.7</v>
      </c>
      <c r="BE19" s="180"/>
      <c r="BF19" s="180"/>
      <c r="BG19" s="23"/>
      <c r="BH19" s="183">
        <f t="shared" si="11"/>
        <v>910</v>
      </c>
      <c r="BI19" s="183">
        <f t="shared" si="11"/>
        <v>279.7</v>
      </c>
      <c r="BJ19" s="183">
        <f t="shared" si="11"/>
        <v>249.9</v>
      </c>
      <c r="BK19" s="190">
        <f t="shared" si="31"/>
        <v>89.345727565248495</v>
      </c>
      <c r="BL19" s="191">
        <v>750</v>
      </c>
      <c r="BM19" s="27">
        <v>213.4</v>
      </c>
      <c r="BN19" s="186">
        <v>249.9</v>
      </c>
      <c r="BO19" s="191"/>
      <c r="BP19" s="27"/>
      <c r="BQ19" s="186"/>
      <c r="BR19" s="186"/>
      <c r="BS19" s="23"/>
      <c r="BT19" s="186"/>
      <c r="BU19" s="27">
        <v>160</v>
      </c>
      <c r="BV19" s="27">
        <v>66.3</v>
      </c>
      <c r="BW19" s="186">
        <v>0</v>
      </c>
      <c r="BX19" s="180"/>
      <c r="BY19" s="23"/>
      <c r="BZ19" s="23"/>
      <c r="CA19" s="23"/>
      <c r="CB19" s="23"/>
      <c r="CC19" s="186"/>
      <c r="CD19" s="27"/>
      <c r="CE19" s="191"/>
      <c r="CF19" s="23"/>
      <c r="CG19" s="27"/>
      <c r="CH19" s="27"/>
      <c r="CI19" s="186"/>
      <c r="CJ19" s="23"/>
      <c r="CK19" s="23"/>
      <c r="CL19" s="186"/>
      <c r="CM19" s="186"/>
      <c r="CN19" s="23"/>
      <c r="CO19" s="186"/>
      <c r="CP19" s="186"/>
      <c r="CQ19" s="27"/>
      <c r="CR19" s="23"/>
      <c r="CS19" s="27"/>
      <c r="CT19" s="27"/>
      <c r="CU19" s="186"/>
      <c r="CV19" s="27"/>
      <c r="CW19" s="27"/>
      <c r="CX19" s="186"/>
      <c r="CY19" s="186"/>
      <c r="CZ19" s="181">
        <f t="shared" si="12"/>
        <v>70257.600000000006</v>
      </c>
      <c r="DA19" s="181">
        <f t="shared" si="13"/>
        <v>28321.100000000002</v>
      </c>
      <c r="DB19" s="181">
        <f t="shared" si="14"/>
        <v>27500.761000000002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198"/>
      <c r="DS19" s="198"/>
      <c r="DT19" s="23"/>
      <c r="DU19" s="23"/>
      <c r="DV19" s="195">
        <f t="shared" si="15"/>
        <v>0</v>
      </c>
      <c r="DW19" s="195">
        <f t="shared" si="15"/>
        <v>0</v>
      </c>
      <c r="DX19" s="195">
        <f t="shared" si="15"/>
        <v>0</v>
      </c>
      <c r="DY19" s="196"/>
      <c r="EA19" s="23">
        <f t="shared" si="16"/>
        <v>0</v>
      </c>
      <c r="EB19" s="23">
        <f t="shared" si="17"/>
        <v>0</v>
      </c>
      <c r="EC19" s="23">
        <f t="shared" si="18"/>
        <v>0</v>
      </c>
      <c r="ED19" s="23">
        <f t="shared" si="19"/>
        <v>59454.799999999996</v>
      </c>
      <c r="EE19" s="23">
        <f t="shared" si="20"/>
        <v>24764</v>
      </c>
      <c r="EF19" s="23">
        <f t="shared" si="21"/>
        <v>24764</v>
      </c>
    </row>
    <row r="20" spans="1:136" s="36" customFormat="1" ht="15.75" customHeight="1">
      <c r="A20" s="178">
        <v>9</v>
      </c>
      <c r="B20" s="178">
        <v>22</v>
      </c>
      <c r="C20" s="179" t="s">
        <v>42</v>
      </c>
      <c r="D20" s="23">
        <v>120.4</v>
      </c>
      <c r="E20" s="23"/>
      <c r="F20" s="181">
        <f t="shared" si="22"/>
        <v>44997.8</v>
      </c>
      <c r="G20" s="181">
        <f t="shared" si="23"/>
        <v>19053.3</v>
      </c>
      <c r="H20" s="181">
        <f t="shared" si="24"/>
        <v>17975.420999999998</v>
      </c>
      <c r="I20" s="181">
        <f t="shared" si="25"/>
        <v>94.342822503188415</v>
      </c>
      <c r="J20" s="181">
        <f t="shared" si="26"/>
        <v>-44997.8</v>
      </c>
      <c r="K20" s="181">
        <f t="shared" si="27"/>
        <v>112935.08</v>
      </c>
      <c r="L20" s="182">
        <v>0</v>
      </c>
      <c r="M20" s="182">
        <v>130910.501</v>
      </c>
      <c r="N20" s="183">
        <f t="shared" si="5"/>
        <v>5743.9</v>
      </c>
      <c r="O20" s="183">
        <f t="shared" si="6"/>
        <v>2722.6000000000004</v>
      </c>
      <c r="P20" s="183">
        <f t="shared" si="7"/>
        <v>1644.721</v>
      </c>
      <c r="Q20" s="183">
        <f t="shared" si="8"/>
        <v>60.409939028869452</v>
      </c>
      <c r="R20" s="184">
        <f t="shared" si="9"/>
        <v>2259</v>
      </c>
      <c r="S20" s="184">
        <f t="shared" si="9"/>
        <v>1103.4000000000001</v>
      </c>
      <c r="T20" s="184">
        <f t="shared" si="9"/>
        <v>1010.539</v>
      </c>
      <c r="U20" s="185">
        <f t="shared" si="28"/>
        <v>91.584103679535971</v>
      </c>
      <c r="V20" s="27"/>
      <c r="W20" s="27"/>
      <c r="X20" s="186">
        <v>10.869</v>
      </c>
      <c r="Y20" s="187"/>
      <c r="Z20" s="27">
        <v>2212.9</v>
      </c>
      <c r="AA20" s="27">
        <v>755.1</v>
      </c>
      <c r="AB20" s="186">
        <v>142.28200000000001</v>
      </c>
      <c r="AC20" s="187">
        <f t="shared" si="32"/>
        <v>18.842802277843994</v>
      </c>
      <c r="AD20" s="27">
        <v>2259</v>
      </c>
      <c r="AE20" s="27">
        <v>1103.4000000000001</v>
      </c>
      <c r="AF20" s="186">
        <v>999.67</v>
      </c>
      <c r="AG20" s="187">
        <f t="shared" si="10"/>
        <v>90.599057458763809</v>
      </c>
      <c r="AH20" s="186">
        <v>669</v>
      </c>
      <c r="AI20" s="27">
        <v>444.3</v>
      </c>
      <c r="AJ20" s="186">
        <v>332.6</v>
      </c>
      <c r="AK20" s="187">
        <f>AJ20*100/AI20</f>
        <v>74.85932928201666</v>
      </c>
      <c r="AL20" s="27"/>
      <c r="AM20" s="27"/>
      <c r="AN20" s="186"/>
      <c r="AO20" s="187"/>
      <c r="AP20" s="23"/>
      <c r="AQ20" s="23"/>
      <c r="AR20" s="23"/>
      <c r="AS20" s="23"/>
      <c r="AT20" s="23"/>
      <c r="AU20" s="23"/>
      <c r="AV20" s="188">
        <v>32892.800000000003</v>
      </c>
      <c r="AW20" s="188">
        <v>13705.3</v>
      </c>
      <c r="AX20" s="27">
        <f t="shared" si="29"/>
        <v>13705.3</v>
      </c>
      <c r="AY20" s="23"/>
      <c r="AZ20" s="23"/>
      <c r="BA20" s="27"/>
      <c r="BB20" s="189">
        <v>361.1</v>
      </c>
      <c r="BC20" s="180">
        <v>125.4</v>
      </c>
      <c r="BD20" s="180">
        <f t="shared" si="30"/>
        <v>125.4</v>
      </c>
      <c r="BE20" s="180"/>
      <c r="BF20" s="180"/>
      <c r="BG20" s="23"/>
      <c r="BH20" s="183">
        <f t="shared" si="11"/>
        <v>603</v>
      </c>
      <c r="BI20" s="183">
        <f t="shared" si="11"/>
        <v>419.79999999999995</v>
      </c>
      <c r="BJ20" s="183">
        <f t="shared" si="11"/>
        <v>159.30000000000001</v>
      </c>
      <c r="BK20" s="190">
        <f t="shared" si="31"/>
        <v>37.946641257741788</v>
      </c>
      <c r="BL20" s="191">
        <v>381</v>
      </c>
      <c r="BM20" s="27">
        <v>266.89999999999998</v>
      </c>
      <c r="BN20" s="186">
        <v>63.9</v>
      </c>
      <c r="BO20" s="191"/>
      <c r="BP20" s="27"/>
      <c r="BQ20" s="186"/>
      <c r="BR20" s="186"/>
      <c r="BS20" s="23"/>
      <c r="BT20" s="186"/>
      <c r="BU20" s="27">
        <v>222</v>
      </c>
      <c r="BV20" s="27">
        <v>152.9</v>
      </c>
      <c r="BW20" s="186">
        <v>95.4</v>
      </c>
      <c r="BX20" s="180"/>
      <c r="BY20" s="23"/>
      <c r="BZ20" s="23"/>
      <c r="CA20" s="23"/>
      <c r="CB20" s="23"/>
      <c r="CC20" s="186"/>
      <c r="CD20" s="27"/>
      <c r="CE20" s="191"/>
      <c r="CF20" s="23"/>
      <c r="CG20" s="27"/>
      <c r="CH20" s="27"/>
      <c r="CI20" s="186"/>
      <c r="CJ20" s="23"/>
      <c r="CK20" s="23"/>
      <c r="CL20" s="186"/>
      <c r="CM20" s="186"/>
      <c r="CN20" s="23"/>
      <c r="CO20" s="186"/>
      <c r="CP20" s="186"/>
      <c r="CQ20" s="27"/>
      <c r="CR20" s="23"/>
      <c r="CS20" s="27">
        <v>6000</v>
      </c>
      <c r="CT20" s="27">
        <v>2500</v>
      </c>
      <c r="CU20" s="186">
        <v>2500</v>
      </c>
      <c r="CV20" s="27"/>
      <c r="CW20" s="27"/>
      <c r="CX20" s="186"/>
      <c r="CY20" s="186"/>
      <c r="CZ20" s="181">
        <f t="shared" si="12"/>
        <v>44997.8</v>
      </c>
      <c r="DA20" s="181">
        <f t="shared" si="13"/>
        <v>19053.3</v>
      </c>
      <c r="DB20" s="181">
        <f t="shared" si="14"/>
        <v>17975.420999999998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186"/>
      <c r="DO20" s="23"/>
      <c r="DP20" s="23"/>
      <c r="DQ20" s="23"/>
      <c r="DR20" s="194"/>
      <c r="DS20" s="194"/>
      <c r="DT20" s="23"/>
      <c r="DU20" s="23"/>
      <c r="DV20" s="195">
        <f t="shared" si="15"/>
        <v>0</v>
      </c>
      <c r="DW20" s="195">
        <f t="shared" si="15"/>
        <v>0</v>
      </c>
      <c r="DX20" s="195">
        <f t="shared" si="15"/>
        <v>0</v>
      </c>
      <c r="DY20" s="196"/>
      <c r="EA20" s="23">
        <f t="shared" si="16"/>
        <v>0</v>
      </c>
      <c r="EB20" s="23">
        <f t="shared" si="17"/>
        <v>0</v>
      </c>
      <c r="EC20" s="23">
        <f t="shared" si="18"/>
        <v>0</v>
      </c>
      <c r="ED20" s="23">
        <f t="shared" si="19"/>
        <v>39253.9</v>
      </c>
      <c r="EE20" s="23">
        <f t="shared" si="20"/>
        <v>16330.699999999999</v>
      </c>
      <c r="EF20" s="23">
        <f t="shared" si="21"/>
        <v>16330.699999999999</v>
      </c>
    </row>
    <row r="21" spans="1:136" s="36" customFormat="1" ht="15.75" customHeight="1">
      <c r="A21" s="178">
        <v>10</v>
      </c>
      <c r="B21" s="178">
        <v>26</v>
      </c>
      <c r="C21" s="179" t="s">
        <v>43</v>
      </c>
      <c r="D21" s="23">
        <v>7.2</v>
      </c>
      <c r="E21" s="23"/>
      <c r="F21" s="181">
        <f t="shared" si="22"/>
        <v>7694.3000000000011</v>
      </c>
      <c r="G21" s="181">
        <f t="shared" si="23"/>
        <v>3435.7000000000003</v>
      </c>
      <c r="H21" s="181">
        <f t="shared" si="24"/>
        <v>2549.1220000000003</v>
      </c>
      <c r="I21" s="181">
        <f t="shared" si="25"/>
        <v>74.19512763046832</v>
      </c>
      <c r="J21" s="181">
        <f t="shared" si="26"/>
        <v>-7694.3000000000011</v>
      </c>
      <c r="K21" s="181">
        <f t="shared" si="27"/>
        <v>128361.379</v>
      </c>
      <c r="L21" s="182">
        <v>0</v>
      </c>
      <c r="M21" s="182">
        <v>130910.501</v>
      </c>
      <c r="N21" s="183">
        <f t="shared" si="5"/>
        <v>3681.7000000000003</v>
      </c>
      <c r="O21" s="183">
        <f t="shared" si="6"/>
        <v>1763.8000000000002</v>
      </c>
      <c r="P21" s="183">
        <f t="shared" si="7"/>
        <v>877.22199999999998</v>
      </c>
      <c r="Q21" s="183">
        <f t="shared" si="8"/>
        <v>49.734777185621951</v>
      </c>
      <c r="R21" s="184">
        <f t="shared" si="9"/>
        <v>1754.6</v>
      </c>
      <c r="S21" s="184">
        <f t="shared" si="9"/>
        <v>834</v>
      </c>
      <c r="T21" s="184">
        <f t="shared" si="9"/>
        <v>512.54899999999998</v>
      </c>
      <c r="U21" s="185">
        <f t="shared" si="28"/>
        <v>61.456714628297362</v>
      </c>
      <c r="V21" s="27">
        <v>684.4</v>
      </c>
      <c r="W21" s="27">
        <v>446</v>
      </c>
      <c r="X21" s="186">
        <v>202.34899999999999</v>
      </c>
      <c r="Y21" s="187">
        <f>X21*100/W21</f>
        <v>45.369730941704034</v>
      </c>
      <c r="Z21" s="27">
        <v>1335</v>
      </c>
      <c r="AA21" s="27">
        <v>590</v>
      </c>
      <c r="AB21" s="186">
        <v>92.673000000000002</v>
      </c>
      <c r="AC21" s="187">
        <f t="shared" si="32"/>
        <v>15.707288135593219</v>
      </c>
      <c r="AD21" s="27">
        <v>1070.2</v>
      </c>
      <c r="AE21" s="27">
        <v>388</v>
      </c>
      <c r="AF21" s="186">
        <v>310.2</v>
      </c>
      <c r="AG21" s="187">
        <f t="shared" si="10"/>
        <v>79.948453608247419</v>
      </c>
      <c r="AH21" s="186">
        <v>20</v>
      </c>
      <c r="AI21" s="27">
        <v>8.4</v>
      </c>
      <c r="AJ21" s="186">
        <v>0</v>
      </c>
      <c r="AK21" s="187">
        <f>AJ21*100/AI21</f>
        <v>0</v>
      </c>
      <c r="AL21" s="27"/>
      <c r="AM21" s="27"/>
      <c r="AN21" s="186"/>
      <c r="AO21" s="187"/>
      <c r="AP21" s="23"/>
      <c r="AQ21" s="23"/>
      <c r="AR21" s="23"/>
      <c r="AS21" s="23"/>
      <c r="AT21" s="23"/>
      <c r="AU21" s="23"/>
      <c r="AV21" s="188">
        <v>4012.6</v>
      </c>
      <c r="AW21" s="188">
        <v>1671.9</v>
      </c>
      <c r="AX21" s="27">
        <f t="shared" si="29"/>
        <v>1671.9</v>
      </c>
      <c r="AY21" s="23"/>
      <c r="AZ21" s="23"/>
      <c r="BA21" s="27"/>
      <c r="BB21" s="189"/>
      <c r="BC21" s="180"/>
      <c r="BD21" s="180"/>
      <c r="BE21" s="180"/>
      <c r="BF21" s="180"/>
      <c r="BG21" s="23"/>
      <c r="BH21" s="183">
        <f t="shared" si="11"/>
        <v>552.1</v>
      </c>
      <c r="BI21" s="183">
        <f t="shared" si="11"/>
        <v>323</v>
      </c>
      <c r="BJ21" s="183">
        <f t="shared" si="11"/>
        <v>272</v>
      </c>
      <c r="BK21" s="190">
        <f t="shared" si="31"/>
        <v>84.210526315789465</v>
      </c>
      <c r="BL21" s="191">
        <v>552.1</v>
      </c>
      <c r="BM21" s="27">
        <v>323</v>
      </c>
      <c r="BN21" s="186">
        <v>272</v>
      </c>
      <c r="BO21" s="191"/>
      <c r="BP21" s="191"/>
      <c r="BQ21" s="186"/>
      <c r="BR21" s="186"/>
      <c r="BS21" s="23"/>
      <c r="BT21" s="186"/>
      <c r="BU21" s="27"/>
      <c r="BV21" s="27"/>
      <c r="BW21" s="186"/>
      <c r="BX21" s="180"/>
      <c r="BY21" s="23"/>
      <c r="BZ21" s="23"/>
      <c r="CA21" s="23"/>
      <c r="CB21" s="23"/>
      <c r="CC21" s="186"/>
      <c r="CD21" s="27"/>
      <c r="CE21" s="191"/>
      <c r="CF21" s="186"/>
      <c r="CG21" s="27">
        <v>20</v>
      </c>
      <c r="CH21" s="27">
        <v>8.4</v>
      </c>
      <c r="CI21" s="186">
        <v>0</v>
      </c>
      <c r="CJ21" s="23"/>
      <c r="CK21" s="23"/>
      <c r="CL21" s="186"/>
      <c r="CM21" s="186"/>
      <c r="CN21" s="23"/>
      <c r="CO21" s="186"/>
      <c r="CP21" s="186"/>
      <c r="CQ21" s="27"/>
      <c r="CR21" s="23"/>
      <c r="CS21" s="27"/>
      <c r="CT21" s="27"/>
      <c r="CU21" s="186"/>
      <c r="CV21" s="27"/>
      <c r="CW21" s="27"/>
      <c r="CX21" s="186"/>
      <c r="CY21" s="186"/>
      <c r="CZ21" s="181">
        <f t="shared" si="12"/>
        <v>7694.3000000000011</v>
      </c>
      <c r="DA21" s="181">
        <f t="shared" si="13"/>
        <v>3435.7000000000003</v>
      </c>
      <c r="DB21" s="181">
        <f t="shared" si="14"/>
        <v>2549.1220000000003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194"/>
      <c r="DS21" s="194"/>
      <c r="DT21" s="23"/>
      <c r="DU21" s="23"/>
      <c r="DV21" s="195">
        <f t="shared" si="15"/>
        <v>0</v>
      </c>
      <c r="DW21" s="195">
        <f t="shared" si="15"/>
        <v>0</v>
      </c>
      <c r="DX21" s="195">
        <f t="shared" si="15"/>
        <v>0</v>
      </c>
      <c r="DY21" s="196"/>
      <c r="EA21" s="23">
        <f t="shared" si="16"/>
        <v>20</v>
      </c>
      <c r="EB21" s="23">
        <f t="shared" si="17"/>
        <v>8.4</v>
      </c>
      <c r="EC21" s="23">
        <f t="shared" si="18"/>
        <v>0</v>
      </c>
      <c r="ED21" s="23">
        <f t="shared" si="19"/>
        <v>4012.6</v>
      </c>
      <c r="EE21" s="23">
        <f t="shared" si="20"/>
        <v>1671.9</v>
      </c>
      <c r="EF21" s="23">
        <f t="shared" si="21"/>
        <v>1671.9</v>
      </c>
    </row>
    <row r="22" spans="1:136" s="36" customFormat="1" ht="15.75" customHeight="1">
      <c r="A22" s="178">
        <v>11</v>
      </c>
      <c r="B22" s="178">
        <v>28</v>
      </c>
      <c r="C22" s="179" t="s">
        <v>44</v>
      </c>
      <c r="D22" s="23">
        <v>1228.7</v>
      </c>
      <c r="E22" s="23"/>
      <c r="F22" s="181">
        <f t="shared" si="22"/>
        <v>12059.8</v>
      </c>
      <c r="G22" s="181">
        <f t="shared" si="23"/>
        <v>5129.8999999999996</v>
      </c>
      <c r="H22" s="181">
        <f t="shared" si="24"/>
        <v>4683.4210000000003</v>
      </c>
      <c r="I22" s="181">
        <f t="shared" si="25"/>
        <v>91.296535994853713</v>
      </c>
      <c r="J22" s="181">
        <f t="shared" si="26"/>
        <v>-12059.8</v>
      </c>
      <c r="K22" s="181">
        <f t="shared" si="27"/>
        <v>126227.08</v>
      </c>
      <c r="L22" s="182">
        <v>0</v>
      </c>
      <c r="M22" s="182">
        <v>130910.501</v>
      </c>
      <c r="N22" s="183">
        <f t="shared" si="5"/>
        <v>4500</v>
      </c>
      <c r="O22" s="183">
        <f t="shared" si="6"/>
        <v>1980</v>
      </c>
      <c r="P22" s="183">
        <f t="shared" si="7"/>
        <v>1533.5210000000002</v>
      </c>
      <c r="Q22" s="183">
        <f t="shared" si="8"/>
        <v>77.450555555555567</v>
      </c>
      <c r="R22" s="184">
        <f t="shared" si="9"/>
        <v>500</v>
      </c>
      <c r="S22" s="184">
        <f t="shared" si="9"/>
        <v>183.4</v>
      </c>
      <c r="T22" s="184">
        <f t="shared" si="9"/>
        <v>187.86799999999999</v>
      </c>
      <c r="U22" s="185">
        <f t="shared" si="28"/>
        <v>102.43620501635769</v>
      </c>
      <c r="V22" s="27"/>
      <c r="W22" s="27"/>
      <c r="X22" s="186">
        <v>2.3679999999999999</v>
      </c>
      <c r="Y22" s="187"/>
      <c r="Z22" s="27">
        <v>3300</v>
      </c>
      <c r="AA22" s="27">
        <v>1375</v>
      </c>
      <c r="AB22" s="186">
        <v>825.61300000000006</v>
      </c>
      <c r="AC22" s="187">
        <f t="shared" si="32"/>
        <v>60.044581818181818</v>
      </c>
      <c r="AD22" s="27">
        <v>500</v>
      </c>
      <c r="AE22" s="27">
        <v>183.4</v>
      </c>
      <c r="AF22" s="186">
        <v>185.5</v>
      </c>
      <c r="AG22" s="187">
        <f t="shared" si="10"/>
        <v>101.14503816793894</v>
      </c>
      <c r="AH22" s="186">
        <v>50</v>
      </c>
      <c r="AI22" s="27">
        <v>21.6</v>
      </c>
      <c r="AJ22" s="186">
        <v>0</v>
      </c>
      <c r="AK22" s="187">
        <f>AJ22*100/AI22</f>
        <v>0</v>
      </c>
      <c r="AL22" s="27"/>
      <c r="AM22" s="27"/>
      <c r="AN22" s="186"/>
      <c r="AO22" s="187"/>
      <c r="AP22" s="23"/>
      <c r="AQ22" s="23"/>
      <c r="AR22" s="23"/>
      <c r="AS22" s="23"/>
      <c r="AT22" s="23"/>
      <c r="AU22" s="23"/>
      <c r="AV22" s="188">
        <v>7559.8</v>
      </c>
      <c r="AW22" s="188">
        <v>3149.9</v>
      </c>
      <c r="AX22" s="27">
        <f t="shared" si="29"/>
        <v>3149.9</v>
      </c>
      <c r="AY22" s="23"/>
      <c r="AZ22" s="23"/>
      <c r="BA22" s="27"/>
      <c r="BB22" s="23"/>
      <c r="BC22" s="180"/>
      <c r="BD22" s="180"/>
      <c r="BE22" s="180"/>
      <c r="BF22" s="180"/>
      <c r="BG22" s="23"/>
      <c r="BH22" s="183">
        <f t="shared" si="11"/>
        <v>650</v>
      </c>
      <c r="BI22" s="183">
        <f t="shared" si="11"/>
        <v>400</v>
      </c>
      <c r="BJ22" s="183">
        <f t="shared" si="11"/>
        <v>520.04</v>
      </c>
      <c r="BK22" s="190">
        <f t="shared" si="31"/>
        <v>130.01</v>
      </c>
      <c r="BL22" s="191">
        <v>650</v>
      </c>
      <c r="BM22" s="27">
        <v>400</v>
      </c>
      <c r="BN22" s="186">
        <v>520.04</v>
      </c>
      <c r="BO22" s="191"/>
      <c r="BP22" s="27"/>
      <c r="BQ22" s="186"/>
      <c r="BR22" s="186"/>
      <c r="BS22" s="23"/>
      <c r="BT22" s="186"/>
      <c r="BU22" s="27"/>
      <c r="BV22" s="27"/>
      <c r="BW22" s="186"/>
      <c r="BX22" s="180"/>
      <c r="BY22" s="23"/>
      <c r="BZ22" s="23"/>
      <c r="CA22" s="23"/>
      <c r="CB22" s="23"/>
      <c r="CC22" s="186"/>
      <c r="CD22" s="27"/>
      <c r="CE22" s="191"/>
      <c r="CF22" s="23"/>
      <c r="CG22" s="27"/>
      <c r="CH22" s="27"/>
      <c r="CI22" s="186"/>
      <c r="CJ22" s="23"/>
      <c r="CK22" s="23"/>
      <c r="CL22" s="186"/>
      <c r="CM22" s="186"/>
      <c r="CN22" s="23"/>
      <c r="CO22" s="186"/>
      <c r="CP22" s="186"/>
      <c r="CQ22" s="27"/>
      <c r="CR22" s="23"/>
      <c r="CS22" s="27"/>
      <c r="CT22" s="27"/>
      <c r="CU22" s="186"/>
      <c r="CV22" s="27"/>
      <c r="CW22" s="27"/>
      <c r="CX22" s="186"/>
      <c r="CY22" s="186"/>
      <c r="CZ22" s="181">
        <f t="shared" si="12"/>
        <v>12059.8</v>
      </c>
      <c r="DA22" s="181">
        <f t="shared" si="13"/>
        <v>5129.8999999999996</v>
      </c>
      <c r="DB22" s="181">
        <f t="shared" si="14"/>
        <v>4683.4210000000003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198"/>
      <c r="DS22" s="198"/>
      <c r="DT22" s="23"/>
      <c r="DU22" s="23"/>
      <c r="DV22" s="195">
        <f t="shared" si="15"/>
        <v>0</v>
      </c>
      <c r="DW22" s="195">
        <f t="shared" si="15"/>
        <v>0</v>
      </c>
      <c r="DX22" s="195">
        <f t="shared" si="15"/>
        <v>0</v>
      </c>
      <c r="DY22" s="196"/>
      <c r="EA22" s="23">
        <f t="shared" si="16"/>
        <v>0</v>
      </c>
      <c r="EB22" s="23">
        <f t="shared" si="17"/>
        <v>0</v>
      </c>
      <c r="EC22" s="23">
        <f t="shared" si="18"/>
        <v>0</v>
      </c>
      <c r="ED22" s="23">
        <f t="shared" si="19"/>
        <v>7559.8</v>
      </c>
      <c r="EE22" s="23">
        <f t="shared" si="20"/>
        <v>3149.9</v>
      </c>
      <c r="EF22" s="23">
        <f t="shared" si="21"/>
        <v>3149.9</v>
      </c>
    </row>
    <row r="23" spans="1:136" s="36" customFormat="1" ht="15.75" customHeight="1">
      <c r="A23" s="178">
        <v>12</v>
      </c>
      <c r="B23" s="178">
        <v>33</v>
      </c>
      <c r="C23" s="179" t="s">
        <v>45</v>
      </c>
      <c r="D23" s="23">
        <v>2430.8000000000002</v>
      </c>
      <c r="E23" s="23"/>
      <c r="F23" s="181">
        <f t="shared" ref="F23:F30" si="33">CZ23+DV23-DR23</f>
        <v>7624.2999999999993</v>
      </c>
      <c r="G23" s="181">
        <f t="shared" ref="G23:G30" si="34">DA23+DW23-DS23</f>
        <v>3048.7999999999997</v>
      </c>
      <c r="H23" s="181">
        <f t="shared" ref="H23:H30" si="35">DB23+DX23+CY23-DT23</f>
        <v>3046.7149999999997</v>
      </c>
      <c r="I23" s="181">
        <f t="shared" ref="I23:I30" si="36">H23/G23*100</f>
        <v>99.9316124376804</v>
      </c>
      <c r="J23" s="181">
        <f t="shared" ref="J23:J30" si="37">L23-F23</f>
        <v>-7624.2999999999993</v>
      </c>
      <c r="K23" s="181">
        <f t="shared" ref="K23:K30" si="38">M23-H23</f>
        <v>127863.78600000001</v>
      </c>
      <c r="L23" s="182">
        <v>0</v>
      </c>
      <c r="M23" s="182">
        <v>130910.501</v>
      </c>
      <c r="N23" s="183">
        <f t="shared" si="5"/>
        <v>1323.4</v>
      </c>
      <c r="O23" s="183">
        <f t="shared" si="6"/>
        <v>471.4</v>
      </c>
      <c r="P23" s="183">
        <f t="shared" si="7"/>
        <v>469.315</v>
      </c>
      <c r="Q23" s="183">
        <f t="shared" si="8"/>
        <v>99.557700466694953</v>
      </c>
      <c r="R23" s="184">
        <f t="shared" si="9"/>
        <v>380</v>
      </c>
      <c r="S23" s="184">
        <f t="shared" si="9"/>
        <v>83.4</v>
      </c>
      <c r="T23" s="184">
        <f t="shared" si="9"/>
        <v>138.30000000000001</v>
      </c>
      <c r="U23" s="185">
        <f t="shared" si="28"/>
        <v>165.82733812949641</v>
      </c>
      <c r="V23" s="27"/>
      <c r="W23" s="27"/>
      <c r="X23" s="186"/>
      <c r="Y23" s="187"/>
      <c r="Z23" s="27">
        <v>596.4</v>
      </c>
      <c r="AA23" s="27">
        <v>200</v>
      </c>
      <c r="AB23" s="186">
        <v>114.015</v>
      </c>
      <c r="AC23" s="187">
        <f t="shared" si="32"/>
        <v>57.0075</v>
      </c>
      <c r="AD23" s="27">
        <v>380</v>
      </c>
      <c r="AE23" s="27">
        <v>83.4</v>
      </c>
      <c r="AF23" s="186">
        <v>138.30000000000001</v>
      </c>
      <c r="AG23" s="187">
        <f t="shared" si="10"/>
        <v>165.82733812949641</v>
      </c>
      <c r="AH23" s="186"/>
      <c r="AI23" s="27"/>
      <c r="AJ23" s="186"/>
      <c r="AK23" s="187"/>
      <c r="AL23" s="27"/>
      <c r="AM23" s="27"/>
      <c r="AN23" s="186"/>
      <c r="AO23" s="187"/>
      <c r="AP23" s="23"/>
      <c r="AQ23" s="23"/>
      <c r="AR23" s="23"/>
      <c r="AS23" s="23"/>
      <c r="AT23" s="23"/>
      <c r="AU23" s="23"/>
      <c r="AV23" s="199">
        <v>5607.9</v>
      </c>
      <c r="AW23" s="199">
        <v>2336.6999999999998</v>
      </c>
      <c r="AX23" s="27">
        <f t="shared" si="29"/>
        <v>2336.6999999999998</v>
      </c>
      <c r="AY23" s="23"/>
      <c r="AZ23" s="23"/>
      <c r="BA23" s="27"/>
      <c r="BB23" s="23">
        <v>693</v>
      </c>
      <c r="BC23" s="180">
        <v>240.7</v>
      </c>
      <c r="BD23" s="180">
        <f t="shared" si="30"/>
        <v>240.7</v>
      </c>
      <c r="BE23" s="180"/>
      <c r="BF23" s="180"/>
      <c r="BG23" s="23"/>
      <c r="BH23" s="183">
        <f t="shared" si="11"/>
        <v>347</v>
      </c>
      <c r="BI23" s="183">
        <f t="shared" si="11"/>
        <v>188</v>
      </c>
      <c r="BJ23" s="183">
        <f t="shared" si="11"/>
        <v>217</v>
      </c>
      <c r="BK23" s="190">
        <f t="shared" si="31"/>
        <v>115.42553191489363</v>
      </c>
      <c r="BL23" s="200">
        <v>347</v>
      </c>
      <c r="BM23" s="27">
        <v>188</v>
      </c>
      <c r="BN23" s="186">
        <v>217</v>
      </c>
      <c r="BO23" s="200"/>
      <c r="BP23" s="27"/>
      <c r="BQ23" s="186"/>
      <c r="BR23" s="186"/>
      <c r="BS23" s="23"/>
      <c r="BT23" s="186"/>
      <c r="BU23" s="27"/>
      <c r="BV23" s="27"/>
      <c r="BW23" s="186"/>
      <c r="BX23" s="180"/>
      <c r="BY23" s="23"/>
      <c r="BZ23" s="23"/>
      <c r="CA23" s="23"/>
      <c r="CB23" s="23"/>
      <c r="CC23" s="186"/>
      <c r="CD23" s="27"/>
      <c r="CE23" s="200"/>
      <c r="CF23" s="23"/>
      <c r="CG23" s="27"/>
      <c r="CH23" s="27"/>
      <c r="CI23" s="186"/>
      <c r="CJ23" s="23"/>
      <c r="CK23" s="23"/>
      <c r="CL23" s="186"/>
      <c r="CM23" s="186"/>
      <c r="CN23" s="23"/>
      <c r="CO23" s="186"/>
      <c r="CP23" s="186"/>
      <c r="CQ23" s="27"/>
      <c r="CR23" s="23"/>
      <c r="CS23" s="27"/>
      <c r="CT23" s="27"/>
      <c r="CU23" s="186"/>
      <c r="CV23" s="27"/>
      <c r="CW23" s="27"/>
      <c r="CX23" s="186"/>
      <c r="CY23" s="186"/>
      <c r="CZ23" s="181">
        <f t="shared" si="12"/>
        <v>7624.2999999999993</v>
      </c>
      <c r="DA23" s="181">
        <f t="shared" si="13"/>
        <v>3048.7999999999997</v>
      </c>
      <c r="DB23" s="181">
        <f t="shared" si="14"/>
        <v>3046.7149999999997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194"/>
      <c r="DS23" s="194"/>
      <c r="DT23" s="23"/>
      <c r="DU23" s="23"/>
      <c r="DV23" s="195">
        <f t="shared" si="15"/>
        <v>0</v>
      </c>
      <c r="DW23" s="195">
        <f t="shared" si="15"/>
        <v>0</v>
      </c>
      <c r="DX23" s="195">
        <f t="shared" si="15"/>
        <v>0</v>
      </c>
      <c r="DY23" s="196"/>
      <c r="EA23" s="23">
        <f t="shared" si="16"/>
        <v>0</v>
      </c>
      <c r="EB23" s="23">
        <f t="shared" si="17"/>
        <v>0</v>
      </c>
      <c r="EC23" s="23">
        <f t="shared" si="18"/>
        <v>0</v>
      </c>
      <c r="ED23" s="23">
        <f t="shared" si="19"/>
        <v>6300.9</v>
      </c>
      <c r="EE23" s="23">
        <f t="shared" si="20"/>
        <v>2577.3999999999996</v>
      </c>
      <c r="EF23" s="23">
        <f t="shared" si="21"/>
        <v>2577.3999999999996</v>
      </c>
    </row>
    <row r="24" spans="1:136" s="201" customFormat="1" ht="15.75" customHeight="1">
      <c r="A24" s="178">
        <v>13</v>
      </c>
      <c r="B24" s="178">
        <v>34</v>
      </c>
      <c r="C24" s="179" t="s">
        <v>46</v>
      </c>
      <c r="D24" s="23">
        <v>320</v>
      </c>
      <c r="E24" s="23"/>
      <c r="F24" s="181">
        <f t="shared" si="33"/>
        <v>14785.3</v>
      </c>
      <c r="G24" s="181">
        <f t="shared" si="34"/>
        <v>6126.4999999999991</v>
      </c>
      <c r="H24" s="181">
        <f t="shared" si="35"/>
        <v>5799.0629999999992</v>
      </c>
      <c r="I24" s="181">
        <f t="shared" si="36"/>
        <v>94.6553986778748</v>
      </c>
      <c r="J24" s="181">
        <f t="shared" si="37"/>
        <v>-14785.3</v>
      </c>
      <c r="K24" s="181">
        <f t="shared" si="38"/>
        <v>125111.43800000001</v>
      </c>
      <c r="L24" s="182">
        <v>0</v>
      </c>
      <c r="M24" s="182">
        <v>130910.501</v>
      </c>
      <c r="N24" s="183">
        <f t="shared" si="5"/>
        <v>2620</v>
      </c>
      <c r="O24" s="183">
        <f t="shared" si="6"/>
        <v>1057.6000000000001</v>
      </c>
      <c r="P24" s="183">
        <f t="shared" si="7"/>
        <v>730.16300000000001</v>
      </c>
      <c r="Q24" s="183">
        <f t="shared" si="8"/>
        <v>69.039618003025709</v>
      </c>
      <c r="R24" s="184">
        <f t="shared" si="9"/>
        <v>686.19999999999993</v>
      </c>
      <c r="S24" s="184">
        <f t="shared" si="9"/>
        <v>285.89999999999998</v>
      </c>
      <c r="T24" s="184">
        <f t="shared" si="9"/>
        <v>132.13299999999998</v>
      </c>
      <c r="U24" s="185">
        <f t="shared" si="28"/>
        <v>46.216509268975166</v>
      </c>
      <c r="V24" s="27">
        <v>15.3</v>
      </c>
      <c r="W24" s="27">
        <v>6.4</v>
      </c>
      <c r="X24" s="186">
        <v>3.3000000000000002E-2</v>
      </c>
      <c r="Y24" s="187">
        <f>X24*100/W24</f>
        <v>0.515625</v>
      </c>
      <c r="Z24" s="27">
        <v>1397.8</v>
      </c>
      <c r="AA24" s="27">
        <v>548.6</v>
      </c>
      <c r="AB24" s="186">
        <v>309.63</v>
      </c>
      <c r="AC24" s="187">
        <f t="shared" si="32"/>
        <v>56.440029165147649</v>
      </c>
      <c r="AD24" s="27">
        <v>670.9</v>
      </c>
      <c r="AE24" s="27">
        <v>279.5</v>
      </c>
      <c r="AF24" s="186">
        <v>132.1</v>
      </c>
      <c r="AG24" s="187">
        <f t="shared" si="10"/>
        <v>47.26296958855098</v>
      </c>
      <c r="AH24" s="186">
        <v>116</v>
      </c>
      <c r="AI24" s="27">
        <v>48.4</v>
      </c>
      <c r="AJ24" s="186">
        <v>0</v>
      </c>
      <c r="AK24" s="187">
        <f>AJ24*100/AI24</f>
        <v>0</v>
      </c>
      <c r="AL24" s="27"/>
      <c r="AM24" s="27"/>
      <c r="AN24" s="186"/>
      <c r="AO24" s="187"/>
      <c r="AP24" s="23"/>
      <c r="AQ24" s="23"/>
      <c r="AR24" s="23"/>
      <c r="AS24" s="23"/>
      <c r="AT24" s="23"/>
      <c r="AU24" s="23"/>
      <c r="AV24" s="199">
        <v>12165.3</v>
      </c>
      <c r="AW24" s="199">
        <v>5068.8999999999996</v>
      </c>
      <c r="AX24" s="27">
        <f t="shared" si="29"/>
        <v>5068.8999999999996</v>
      </c>
      <c r="AY24" s="23"/>
      <c r="AZ24" s="23"/>
      <c r="BA24" s="27"/>
      <c r="BB24" s="23"/>
      <c r="BC24" s="180"/>
      <c r="BD24" s="180"/>
      <c r="BE24" s="180"/>
      <c r="BF24" s="180"/>
      <c r="BG24" s="23"/>
      <c r="BH24" s="183">
        <f t="shared" si="11"/>
        <v>400</v>
      </c>
      <c r="BI24" s="183">
        <f t="shared" si="11"/>
        <v>166.3</v>
      </c>
      <c r="BJ24" s="183">
        <f t="shared" si="11"/>
        <v>288.39999999999998</v>
      </c>
      <c r="BK24" s="190">
        <f t="shared" si="31"/>
        <v>173.42152736019241</v>
      </c>
      <c r="BL24" s="200">
        <v>400</v>
      </c>
      <c r="BM24" s="27">
        <v>166.3</v>
      </c>
      <c r="BN24" s="186">
        <v>288.39999999999998</v>
      </c>
      <c r="BO24" s="200"/>
      <c r="BP24" s="27"/>
      <c r="BQ24" s="186"/>
      <c r="BR24" s="186"/>
      <c r="BS24" s="23"/>
      <c r="BT24" s="186"/>
      <c r="BU24" s="27"/>
      <c r="BV24" s="27"/>
      <c r="BW24" s="186"/>
      <c r="BX24" s="180"/>
      <c r="BY24" s="23"/>
      <c r="BZ24" s="23"/>
      <c r="CA24" s="23"/>
      <c r="CB24" s="23"/>
      <c r="CC24" s="186"/>
      <c r="CD24" s="27"/>
      <c r="CE24" s="200"/>
      <c r="CF24" s="186"/>
      <c r="CG24" s="27">
        <v>20</v>
      </c>
      <c r="CH24" s="27">
        <v>8.4</v>
      </c>
      <c r="CI24" s="186">
        <v>0</v>
      </c>
      <c r="CJ24" s="23"/>
      <c r="CK24" s="23"/>
      <c r="CL24" s="186"/>
      <c r="CM24" s="186"/>
      <c r="CN24" s="23"/>
      <c r="CO24" s="186"/>
      <c r="CP24" s="186"/>
      <c r="CQ24" s="27"/>
      <c r="CR24" s="23"/>
      <c r="CS24" s="27"/>
      <c r="CT24" s="27"/>
      <c r="CU24" s="186"/>
      <c r="CV24" s="27"/>
      <c r="CW24" s="27"/>
      <c r="CX24" s="186"/>
      <c r="CY24" s="186"/>
      <c r="CZ24" s="181">
        <f t="shared" si="12"/>
        <v>14785.3</v>
      </c>
      <c r="DA24" s="181">
        <f t="shared" si="13"/>
        <v>6126.4999999999991</v>
      </c>
      <c r="DB24" s="181">
        <f t="shared" si="14"/>
        <v>5799.0629999999992</v>
      </c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198"/>
      <c r="DS24" s="198"/>
      <c r="DT24" s="23"/>
      <c r="DU24" s="23"/>
      <c r="DV24" s="195">
        <f t="shared" si="15"/>
        <v>0</v>
      </c>
      <c r="DW24" s="195">
        <f t="shared" si="15"/>
        <v>0</v>
      </c>
      <c r="DX24" s="195">
        <f t="shared" si="15"/>
        <v>0</v>
      </c>
      <c r="DY24" s="196"/>
      <c r="EA24" s="23">
        <f t="shared" si="16"/>
        <v>20</v>
      </c>
      <c r="EB24" s="23">
        <f t="shared" si="17"/>
        <v>8.4</v>
      </c>
      <c r="EC24" s="23">
        <f t="shared" si="18"/>
        <v>0</v>
      </c>
      <c r="ED24" s="23">
        <f t="shared" si="19"/>
        <v>12165.3</v>
      </c>
      <c r="EE24" s="23">
        <f t="shared" si="20"/>
        <v>5068.8999999999996</v>
      </c>
      <c r="EF24" s="23">
        <f t="shared" si="21"/>
        <v>5068.8999999999996</v>
      </c>
    </row>
    <row r="25" spans="1:136" s="201" customFormat="1" ht="15.75" customHeight="1">
      <c r="A25" s="178">
        <v>14</v>
      </c>
      <c r="B25" s="178">
        <v>35</v>
      </c>
      <c r="C25" s="179" t="s">
        <v>47</v>
      </c>
      <c r="D25" s="23">
        <v>1109.2</v>
      </c>
      <c r="E25" s="23"/>
      <c r="F25" s="181">
        <f t="shared" si="33"/>
        <v>39033</v>
      </c>
      <c r="G25" s="181">
        <f t="shared" si="34"/>
        <v>16552.2</v>
      </c>
      <c r="H25" s="181">
        <f t="shared" si="35"/>
        <v>15692.606</v>
      </c>
      <c r="I25" s="181">
        <f t="shared" si="36"/>
        <v>94.806768888727774</v>
      </c>
      <c r="J25" s="181">
        <f t="shared" si="37"/>
        <v>-39033</v>
      </c>
      <c r="K25" s="181">
        <f t="shared" si="38"/>
        <v>115217.895</v>
      </c>
      <c r="L25" s="182">
        <v>0</v>
      </c>
      <c r="M25" s="182">
        <v>130910.501</v>
      </c>
      <c r="N25" s="183">
        <f t="shared" si="5"/>
        <v>7657.8</v>
      </c>
      <c r="O25" s="183">
        <f t="shared" si="6"/>
        <v>3479.2</v>
      </c>
      <c r="P25" s="183">
        <f t="shared" si="7"/>
        <v>2619.6060000000002</v>
      </c>
      <c r="Q25" s="183">
        <f t="shared" si="8"/>
        <v>75.293343297309733</v>
      </c>
      <c r="R25" s="184">
        <f t="shared" si="9"/>
        <v>3096.8</v>
      </c>
      <c r="S25" s="184">
        <f t="shared" si="9"/>
        <v>1501.6</v>
      </c>
      <c r="T25" s="184">
        <f t="shared" si="9"/>
        <v>1030.2749999999999</v>
      </c>
      <c r="U25" s="185">
        <f t="shared" si="28"/>
        <v>68.611814064997333</v>
      </c>
      <c r="V25" s="27"/>
      <c r="W25" s="27"/>
      <c r="X25" s="186">
        <v>0.126</v>
      </c>
      <c r="Y25" s="187"/>
      <c r="Z25" s="27">
        <v>2995.3</v>
      </c>
      <c r="AA25" s="27">
        <v>1287</v>
      </c>
      <c r="AB25" s="186">
        <v>1270.431</v>
      </c>
      <c r="AC25" s="187">
        <f t="shared" si="32"/>
        <v>98.712587412587411</v>
      </c>
      <c r="AD25" s="27">
        <v>3096.8</v>
      </c>
      <c r="AE25" s="27">
        <v>1501.6</v>
      </c>
      <c r="AF25" s="186">
        <v>1030.1489999999999</v>
      </c>
      <c r="AG25" s="187">
        <f t="shared" si="10"/>
        <v>68.60342301545019</v>
      </c>
      <c r="AH25" s="186">
        <v>40</v>
      </c>
      <c r="AI25" s="27">
        <v>16.600000000000001</v>
      </c>
      <c r="AJ25" s="186">
        <v>0</v>
      </c>
      <c r="AK25" s="187">
        <f>AJ25*100/AI25</f>
        <v>0</v>
      </c>
      <c r="AL25" s="27"/>
      <c r="AM25" s="27"/>
      <c r="AN25" s="186"/>
      <c r="AO25" s="187"/>
      <c r="AP25" s="23"/>
      <c r="AQ25" s="23"/>
      <c r="AR25" s="23"/>
      <c r="AS25" s="23"/>
      <c r="AT25" s="23"/>
      <c r="AU25" s="23"/>
      <c r="AV25" s="199">
        <v>31375.200000000001</v>
      </c>
      <c r="AW25" s="199">
        <v>13073</v>
      </c>
      <c r="AX25" s="27">
        <f t="shared" si="29"/>
        <v>13073</v>
      </c>
      <c r="AY25" s="23"/>
      <c r="AZ25" s="23"/>
      <c r="BA25" s="27"/>
      <c r="BB25" s="189"/>
      <c r="BC25" s="180"/>
      <c r="BD25" s="180"/>
      <c r="BE25" s="180"/>
      <c r="BF25" s="180"/>
      <c r="BG25" s="23"/>
      <c r="BH25" s="183">
        <f t="shared" si="11"/>
        <v>1525.7</v>
      </c>
      <c r="BI25" s="183">
        <f t="shared" si="11"/>
        <v>674</v>
      </c>
      <c r="BJ25" s="183">
        <f t="shared" si="11"/>
        <v>318.89999999999998</v>
      </c>
      <c r="BK25" s="190">
        <f t="shared" si="31"/>
        <v>47.314540059347173</v>
      </c>
      <c r="BL25" s="200">
        <v>1403.5</v>
      </c>
      <c r="BM25" s="27">
        <v>624</v>
      </c>
      <c r="BN25" s="186">
        <v>132</v>
      </c>
      <c r="BO25" s="200"/>
      <c r="BP25" s="27"/>
      <c r="BQ25" s="186"/>
      <c r="BR25" s="186"/>
      <c r="BS25" s="23"/>
      <c r="BT25" s="186"/>
      <c r="BU25" s="27">
        <v>122.2</v>
      </c>
      <c r="BV25" s="27">
        <v>50</v>
      </c>
      <c r="BW25" s="186">
        <v>186.9</v>
      </c>
      <c r="BX25" s="180"/>
      <c r="BY25" s="23"/>
      <c r="BZ25" s="23"/>
      <c r="CA25" s="23"/>
      <c r="CB25" s="23"/>
      <c r="CC25" s="186"/>
      <c r="CD25" s="27"/>
      <c r="CE25" s="200"/>
      <c r="CF25" s="186"/>
      <c r="CG25" s="27"/>
      <c r="CH25" s="27"/>
      <c r="CI25" s="186"/>
      <c r="CJ25" s="23"/>
      <c r="CK25" s="23"/>
      <c r="CL25" s="186"/>
      <c r="CM25" s="186"/>
      <c r="CN25" s="23"/>
      <c r="CO25" s="186"/>
      <c r="CP25" s="186"/>
      <c r="CQ25" s="27"/>
      <c r="CR25" s="23"/>
      <c r="CS25" s="27"/>
      <c r="CT25" s="27"/>
      <c r="CU25" s="186"/>
      <c r="CV25" s="27"/>
      <c r="CW25" s="27"/>
      <c r="CX25" s="186"/>
      <c r="CY25" s="186"/>
      <c r="CZ25" s="181">
        <f t="shared" si="12"/>
        <v>39033</v>
      </c>
      <c r="DA25" s="181">
        <f t="shared" si="13"/>
        <v>16552.2</v>
      </c>
      <c r="DB25" s="181">
        <f t="shared" si="14"/>
        <v>15692.606</v>
      </c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198"/>
      <c r="DS25" s="198"/>
      <c r="DT25" s="23"/>
      <c r="DU25" s="23"/>
      <c r="DV25" s="195">
        <f t="shared" si="15"/>
        <v>0</v>
      </c>
      <c r="DW25" s="195">
        <f t="shared" si="15"/>
        <v>0</v>
      </c>
      <c r="DX25" s="195">
        <f t="shared" si="15"/>
        <v>0</v>
      </c>
      <c r="DY25" s="196"/>
      <c r="EA25" s="23">
        <f t="shared" si="16"/>
        <v>0</v>
      </c>
      <c r="EB25" s="23">
        <f t="shared" si="17"/>
        <v>0</v>
      </c>
      <c r="EC25" s="23">
        <f t="shared" si="18"/>
        <v>0</v>
      </c>
      <c r="ED25" s="23">
        <f t="shared" si="19"/>
        <v>31375.200000000001</v>
      </c>
      <c r="EE25" s="23">
        <f t="shared" si="20"/>
        <v>13073</v>
      </c>
      <c r="EF25" s="23">
        <f t="shared" si="21"/>
        <v>13073</v>
      </c>
    </row>
    <row r="26" spans="1:136" s="201" customFormat="1" ht="15.75" customHeight="1">
      <c r="A26" s="178">
        <v>15</v>
      </c>
      <c r="B26" s="178">
        <v>37</v>
      </c>
      <c r="C26" s="179" t="s">
        <v>102</v>
      </c>
      <c r="D26" s="23">
        <v>1238.0999999999999</v>
      </c>
      <c r="E26" s="23"/>
      <c r="F26" s="181">
        <f t="shared" si="33"/>
        <v>12077.400000000001</v>
      </c>
      <c r="G26" s="181">
        <f t="shared" si="34"/>
        <v>4698.8</v>
      </c>
      <c r="H26" s="181">
        <f t="shared" si="35"/>
        <v>4932.8010000000004</v>
      </c>
      <c r="I26" s="181">
        <f t="shared" si="36"/>
        <v>104.98001617434238</v>
      </c>
      <c r="J26" s="181">
        <f t="shared" si="37"/>
        <v>-12077.400000000001</v>
      </c>
      <c r="K26" s="181">
        <f t="shared" si="38"/>
        <v>125977.7</v>
      </c>
      <c r="L26" s="182">
        <v>0</v>
      </c>
      <c r="M26" s="182">
        <v>130910.501</v>
      </c>
      <c r="N26" s="183">
        <f t="shared" si="5"/>
        <v>2349.1999999999998</v>
      </c>
      <c r="O26" s="183">
        <f t="shared" si="6"/>
        <v>706.7</v>
      </c>
      <c r="P26" s="183">
        <f t="shared" si="7"/>
        <v>940.70100000000002</v>
      </c>
      <c r="Q26" s="183">
        <f t="shared" si="8"/>
        <v>133.11178717984998</v>
      </c>
      <c r="R26" s="184">
        <f t="shared" si="9"/>
        <v>511.6</v>
      </c>
      <c r="S26" s="184">
        <f t="shared" si="9"/>
        <v>183.5</v>
      </c>
      <c r="T26" s="184">
        <f t="shared" si="9"/>
        <v>155.82899999999998</v>
      </c>
      <c r="U26" s="185">
        <f t="shared" si="28"/>
        <v>84.920435967302438</v>
      </c>
      <c r="V26" s="27">
        <v>1.6</v>
      </c>
      <c r="W26" s="27">
        <v>0.1</v>
      </c>
      <c r="X26" s="186">
        <v>0.129</v>
      </c>
      <c r="Y26" s="187">
        <f>X26*100/W26</f>
        <v>129</v>
      </c>
      <c r="Z26" s="27">
        <v>1569.6</v>
      </c>
      <c r="AA26" s="27">
        <v>523.20000000000005</v>
      </c>
      <c r="AB26" s="186">
        <v>784.87199999999996</v>
      </c>
      <c r="AC26" s="187">
        <f t="shared" si="32"/>
        <v>150.01376146788988</v>
      </c>
      <c r="AD26" s="27">
        <v>510</v>
      </c>
      <c r="AE26" s="27">
        <v>183.4</v>
      </c>
      <c r="AF26" s="186">
        <v>155.69999999999999</v>
      </c>
      <c r="AG26" s="187">
        <f t="shared" si="10"/>
        <v>84.89640130861504</v>
      </c>
      <c r="AH26" s="186">
        <v>18</v>
      </c>
      <c r="AI26" s="27">
        <v>0</v>
      </c>
      <c r="AJ26" s="186">
        <v>0</v>
      </c>
      <c r="AK26" s="187">
        <v>0</v>
      </c>
      <c r="AL26" s="27"/>
      <c r="AM26" s="27"/>
      <c r="AN26" s="186"/>
      <c r="AO26" s="187"/>
      <c r="AP26" s="23"/>
      <c r="AQ26" s="23"/>
      <c r="AR26" s="23"/>
      <c r="AS26" s="23"/>
      <c r="AT26" s="23"/>
      <c r="AU26" s="23"/>
      <c r="AV26" s="199">
        <v>8845</v>
      </c>
      <c r="AW26" s="199">
        <v>3685.5</v>
      </c>
      <c r="AX26" s="27">
        <f t="shared" si="29"/>
        <v>3685.5</v>
      </c>
      <c r="AY26" s="23"/>
      <c r="AZ26" s="23"/>
      <c r="BA26" s="27"/>
      <c r="BB26" s="23">
        <v>883.2</v>
      </c>
      <c r="BC26" s="180">
        <v>306.60000000000002</v>
      </c>
      <c r="BD26" s="180">
        <f t="shared" si="30"/>
        <v>306.60000000000002</v>
      </c>
      <c r="BE26" s="180"/>
      <c r="BF26" s="180"/>
      <c r="BG26" s="23"/>
      <c r="BH26" s="183">
        <f t="shared" si="11"/>
        <v>250</v>
      </c>
      <c r="BI26" s="183">
        <f t="shared" si="11"/>
        <v>0</v>
      </c>
      <c r="BJ26" s="183">
        <f t="shared" si="11"/>
        <v>0</v>
      </c>
      <c r="BK26" s="190">
        <v>0</v>
      </c>
      <c r="BL26" s="200">
        <v>250</v>
      </c>
      <c r="BM26" s="27">
        <v>0</v>
      </c>
      <c r="BN26" s="186">
        <v>0</v>
      </c>
      <c r="BO26" s="200"/>
      <c r="BP26" s="27"/>
      <c r="BQ26" s="186"/>
      <c r="BR26" s="186"/>
      <c r="BS26" s="23"/>
      <c r="BT26" s="186"/>
      <c r="BU26" s="27"/>
      <c r="BV26" s="27"/>
      <c r="BW26" s="186"/>
      <c r="BX26" s="180"/>
      <c r="BY26" s="23"/>
      <c r="BZ26" s="23"/>
      <c r="CA26" s="23"/>
      <c r="CB26" s="23"/>
      <c r="CC26" s="186"/>
      <c r="CD26" s="27"/>
      <c r="CE26" s="200"/>
      <c r="CF26" s="23"/>
      <c r="CG26" s="27"/>
      <c r="CH26" s="27"/>
      <c r="CI26" s="186"/>
      <c r="CJ26" s="23"/>
      <c r="CK26" s="23"/>
      <c r="CL26" s="186"/>
      <c r="CM26" s="186"/>
      <c r="CN26" s="23"/>
      <c r="CO26" s="186"/>
      <c r="CP26" s="186"/>
      <c r="CQ26" s="27"/>
      <c r="CR26" s="23"/>
      <c r="CS26" s="27"/>
      <c r="CT26" s="27"/>
      <c r="CU26" s="186"/>
      <c r="CV26" s="27"/>
      <c r="CW26" s="27"/>
      <c r="CX26" s="186"/>
      <c r="CY26" s="186"/>
      <c r="CZ26" s="181">
        <f t="shared" si="12"/>
        <v>12077.400000000001</v>
      </c>
      <c r="DA26" s="181">
        <f t="shared" si="13"/>
        <v>4698.8</v>
      </c>
      <c r="DB26" s="181">
        <f t="shared" si="14"/>
        <v>4932.8010000000004</v>
      </c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198"/>
      <c r="DS26" s="198"/>
      <c r="DT26" s="23"/>
      <c r="DU26" s="23"/>
      <c r="DV26" s="195">
        <f t="shared" si="15"/>
        <v>0</v>
      </c>
      <c r="DW26" s="195">
        <f t="shared" si="15"/>
        <v>0</v>
      </c>
      <c r="DX26" s="195">
        <f t="shared" si="15"/>
        <v>0</v>
      </c>
      <c r="DY26" s="196"/>
      <c r="EA26" s="23">
        <f t="shared" si="16"/>
        <v>0</v>
      </c>
      <c r="EB26" s="23">
        <f t="shared" si="17"/>
        <v>0</v>
      </c>
      <c r="EC26" s="23">
        <f t="shared" si="18"/>
        <v>0</v>
      </c>
      <c r="ED26" s="23">
        <f t="shared" si="19"/>
        <v>9728.2000000000007</v>
      </c>
      <c r="EE26" s="23">
        <f t="shared" si="20"/>
        <v>3992.1</v>
      </c>
      <c r="EF26" s="23">
        <f t="shared" si="21"/>
        <v>3992.1</v>
      </c>
    </row>
    <row r="27" spans="1:136" s="201" customFormat="1" ht="15.75" customHeight="1">
      <c r="A27" s="178">
        <v>16</v>
      </c>
      <c r="B27" s="178">
        <v>39</v>
      </c>
      <c r="C27" s="179" t="s">
        <v>48</v>
      </c>
      <c r="D27" s="23">
        <v>6331.8</v>
      </c>
      <c r="E27" s="23"/>
      <c r="F27" s="181">
        <f t="shared" si="33"/>
        <v>7283.7</v>
      </c>
      <c r="G27" s="181">
        <f t="shared" si="34"/>
        <v>3038.7</v>
      </c>
      <c r="H27" s="181">
        <f t="shared" si="35"/>
        <v>3139.1430000000005</v>
      </c>
      <c r="I27" s="181">
        <f t="shared" si="36"/>
        <v>103.30545957152732</v>
      </c>
      <c r="J27" s="181">
        <f t="shared" si="37"/>
        <v>-7283.7</v>
      </c>
      <c r="K27" s="181">
        <f t="shared" si="38"/>
        <v>127771.35800000001</v>
      </c>
      <c r="L27" s="182">
        <v>0</v>
      </c>
      <c r="M27" s="182">
        <v>130910.501</v>
      </c>
      <c r="N27" s="183">
        <f t="shared" si="5"/>
        <v>788.5</v>
      </c>
      <c r="O27" s="183">
        <f t="shared" si="6"/>
        <v>403.20000000000005</v>
      </c>
      <c r="P27" s="183">
        <f t="shared" si="7"/>
        <v>821.5150000000001</v>
      </c>
      <c r="Q27" s="183">
        <f t="shared" si="8"/>
        <v>203.74875992063491</v>
      </c>
      <c r="R27" s="184">
        <f t="shared" si="9"/>
        <v>471.9</v>
      </c>
      <c r="S27" s="184">
        <f t="shared" si="9"/>
        <v>266.60000000000002</v>
      </c>
      <c r="T27" s="184">
        <f t="shared" si="9"/>
        <v>163.19999999999999</v>
      </c>
      <c r="U27" s="185">
        <f t="shared" si="28"/>
        <v>61.215303825956482</v>
      </c>
      <c r="V27" s="27"/>
      <c r="W27" s="27"/>
      <c r="X27" s="186"/>
      <c r="Y27" s="187"/>
      <c r="Z27" s="27">
        <v>316.60000000000002</v>
      </c>
      <c r="AA27" s="27">
        <v>136.6</v>
      </c>
      <c r="AB27" s="186">
        <v>658.31500000000005</v>
      </c>
      <c r="AC27" s="187">
        <f t="shared" si="32"/>
        <v>481.92898975109813</v>
      </c>
      <c r="AD27" s="27">
        <v>471.9</v>
      </c>
      <c r="AE27" s="27">
        <v>266.60000000000002</v>
      </c>
      <c r="AF27" s="186">
        <v>163.19999999999999</v>
      </c>
      <c r="AG27" s="187">
        <f t="shared" si="10"/>
        <v>61.215303825956475</v>
      </c>
      <c r="AH27" s="186"/>
      <c r="AI27" s="27"/>
      <c r="AJ27" s="186"/>
      <c r="AK27" s="187"/>
      <c r="AL27" s="27"/>
      <c r="AM27" s="27"/>
      <c r="AN27" s="186"/>
      <c r="AO27" s="187"/>
      <c r="AP27" s="23"/>
      <c r="AQ27" s="23"/>
      <c r="AR27" s="23"/>
      <c r="AS27" s="23"/>
      <c r="AT27" s="23"/>
      <c r="AU27" s="23"/>
      <c r="AV27" s="199">
        <v>5474.3</v>
      </c>
      <c r="AW27" s="199">
        <v>2281</v>
      </c>
      <c r="AX27" s="27">
        <f t="shared" si="29"/>
        <v>2281</v>
      </c>
      <c r="AY27" s="23"/>
      <c r="AZ27" s="23"/>
      <c r="BA27" s="27"/>
      <c r="BB27" s="23">
        <v>1020.9</v>
      </c>
      <c r="BC27" s="180">
        <v>354.5</v>
      </c>
      <c r="BD27" s="180">
        <f t="shared" si="30"/>
        <v>354.5</v>
      </c>
      <c r="BE27" s="180"/>
      <c r="BF27" s="180"/>
      <c r="BG27" s="23"/>
      <c r="BH27" s="183">
        <f t="shared" si="11"/>
        <v>0</v>
      </c>
      <c r="BI27" s="183">
        <f t="shared" si="11"/>
        <v>0</v>
      </c>
      <c r="BJ27" s="183">
        <f t="shared" si="11"/>
        <v>0</v>
      </c>
      <c r="BK27" s="190">
        <v>0</v>
      </c>
      <c r="BL27" s="200"/>
      <c r="BM27" s="27"/>
      <c r="BN27" s="186"/>
      <c r="BO27" s="200"/>
      <c r="BP27" s="27"/>
      <c r="BQ27" s="186"/>
      <c r="BR27" s="186"/>
      <c r="BS27" s="23"/>
      <c r="BT27" s="186"/>
      <c r="BU27" s="27"/>
      <c r="BV27" s="27"/>
      <c r="BW27" s="186"/>
      <c r="BX27" s="180"/>
      <c r="BY27" s="23"/>
      <c r="BZ27" s="23"/>
      <c r="CA27" s="23"/>
      <c r="CB27" s="23"/>
      <c r="CC27" s="186"/>
      <c r="CD27" s="27"/>
      <c r="CE27" s="200"/>
      <c r="CF27" s="23"/>
      <c r="CG27" s="27"/>
      <c r="CH27" s="27"/>
      <c r="CI27" s="186"/>
      <c r="CJ27" s="23"/>
      <c r="CK27" s="23"/>
      <c r="CL27" s="186"/>
      <c r="CM27" s="186"/>
      <c r="CN27" s="23"/>
      <c r="CO27" s="186"/>
      <c r="CP27" s="186"/>
      <c r="CQ27" s="27"/>
      <c r="CR27" s="23"/>
      <c r="CS27" s="27"/>
      <c r="CT27" s="27"/>
      <c r="CU27" s="186"/>
      <c r="CV27" s="27"/>
      <c r="CW27" s="27"/>
      <c r="CX27" s="186"/>
      <c r="CY27" s="186">
        <v>-317.87200000000001</v>
      </c>
      <c r="CZ27" s="181">
        <f t="shared" si="12"/>
        <v>7283.7</v>
      </c>
      <c r="DA27" s="181">
        <f t="shared" si="13"/>
        <v>3038.7</v>
      </c>
      <c r="DB27" s="181">
        <f t="shared" si="14"/>
        <v>3457.0150000000003</v>
      </c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198"/>
      <c r="DS27" s="198"/>
      <c r="DT27" s="23"/>
      <c r="DU27" s="23"/>
      <c r="DV27" s="195">
        <f t="shared" si="15"/>
        <v>0</v>
      </c>
      <c r="DW27" s="195">
        <f t="shared" si="15"/>
        <v>0</v>
      </c>
      <c r="DX27" s="195">
        <f t="shared" si="15"/>
        <v>0</v>
      </c>
      <c r="DY27" s="196"/>
      <c r="EA27" s="23">
        <f t="shared" si="16"/>
        <v>0</v>
      </c>
      <c r="EB27" s="23">
        <f t="shared" si="17"/>
        <v>0</v>
      </c>
      <c r="EC27" s="23">
        <f t="shared" si="18"/>
        <v>0</v>
      </c>
      <c r="ED27" s="23">
        <f t="shared" si="19"/>
        <v>6495.2</v>
      </c>
      <c r="EE27" s="23">
        <f t="shared" si="20"/>
        <v>2635.5</v>
      </c>
      <c r="EF27" s="23">
        <f t="shared" si="21"/>
        <v>2635.5</v>
      </c>
    </row>
    <row r="28" spans="1:136" s="201" customFormat="1" ht="15.75" customHeight="1">
      <c r="A28" s="178">
        <v>17</v>
      </c>
      <c r="B28" s="178">
        <v>57</v>
      </c>
      <c r="C28" s="179" t="s">
        <v>49</v>
      </c>
      <c r="D28" s="23">
        <v>549.9</v>
      </c>
      <c r="E28" s="23"/>
      <c r="F28" s="181">
        <f t="shared" si="33"/>
        <v>27120.6</v>
      </c>
      <c r="G28" s="181">
        <f t="shared" si="34"/>
        <v>11223.3</v>
      </c>
      <c r="H28" s="181">
        <f t="shared" si="35"/>
        <v>11205.543</v>
      </c>
      <c r="I28" s="181">
        <f t="shared" si="36"/>
        <v>99.841784501884476</v>
      </c>
      <c r="J28" s="181">
        <f t="shared" si="37"/>
        <v>-27120.6</v>
      </c>
      <c r="K28" s="181">
        <f t="shared" si="38"/>
        <v>119704.958</v>
      </c>
      <c r="L28" s="182">
        <v>0</v>
      </c>
      <c r="M28" s="182">
        <v>130910.501</v>
      </c>
      <c r="N28" s="183">
        <f t="shared" ref="N28:P30" si="39">V28+Z28+AD28+AH28+AL28+AP28+BE28+BL28+BO28+BR28+BU28+BX28+CD28+CG28+CM28+CP28+CV28</f>
        <v>6010</v>
      </c>
      <c r="O28" s="183">
        <f t="shared" si="39"/>
        <v>2443.3000000000002</v>
      </c>
      <c r="P28" s="183">
        <f t="shared" si="39"/>
        <v>2425.5430000000001</v>
      </c>
      <c r="Q28" s="183">
        <f t="shared" si="8"/>
        <v>99.27323701551181</v>
      </c>
      <c r="R28" s="184">
        <f t="shared" si="9"/>
        <v>1360</v>
      </c>
      <c r="S28" s="184">
        <f t="shared" si="9"/>
        <v>551.6</v>
      </c>
      <c r="T28" s="184">
        <f t="shared" si="9"/>
        <v>770.52500000000009</v>
      </c>
      <c r="U28" s="185">
        <f t="shared" si="28"/>
        <v>139.68908629441626</v>
      </c>
      <c r="V28" s="27">
        <v>10</v>
      </c>
      <c r="W28" s="27">
        <v>10</v>
      </c>
      <c r="X28" s="186">
        <v>44.075000000000003</v>
      </c>
      <c r="Y28" s="187">
        <f>X28*100/W28</f>
        <v>440.75</v>
      </c>
      <c r="Z28" s="27">
        <v>2700</v>
      </c>
      <c r="AA28" s="27">
        <v>1125</v>
      </c>
      <c r="AB28" s="186">
        <v>1187.518</v>
      </c>
      <c r="AC28" s="187">
        <f t="shared" si="32"/>
        <v>105.55715555555555</v>
      </c>
      <c r="AD28" s="27">
        <v>1350</v>
      </c>
      <c r="AE28" s="27">
        <v>541.6</v>
      </c>
      <c r="AF28" s="186">
        <v>726.45</v>
      </c>
      <c r="AG28" s="187">
        <f t="shared" si="10"/>
        <v>134.13035450516986</v>
      </c>
      <c r="AH28" s="186">
        <v>250</v>
      </c>
      <c r="AI28" s="27">
        <v>216.7</v>
      </c>
      <c r="AJ28" s="186">
        <v>187.5</v>
      </c>
      <c r="AK28" s="187">
        <f>AJ28*100/AI28</f>
        <v>86.525149976926627</v>
      </c>
      <c r="AL28" s="27"/>
      <c r="AM28" s="27"/>
      <c r="AN28" s="186"/>
      <c r="AO28" s="187"/>
      <c r="AP28" s="23"/>
      <c r="AQ28" s="23"/>
      <c r="AR28" s="23"/>
      <c r="AS28" s="23"/>
      <c r="AT28" s="23"/>
      <c r="AU28" s="23"/>
      <c r="AV28" s="199">
        <v>20880</v>
      </c>
      <c r="AW28" s="199">
        <v>8700</v>
      </c>
      <c r="AX28" s="27">
        <f t="shared" si="29"/>
        <v>8700</v>
      </c>
      <c r="AY28" s="23"/>
      <c r="AZ28" s="23"/>
      <c r="BA28" s="27"/>
      <c r="BB28" s="23">
        <v>230.6</v>
      </c>
      <c r="BC28" s="180">
        <v>80</v>
      </c>
      <c r="BD28" s="180">
        <f t="shared" si="30"/>
        <v>80</v>
      </c>
      <c r="BE28" s="180"/>
      <c r="BF28" s="180"/>
      <c r="BG28" s="23"/>
      <c r="BH28" s="183">
        <f t="shared" si="11"/>
        <v>1700</v>
      </c>
      <c r="BI28" s="183">
        <f t="shared" si="11"/>
        <v>550</v>
      </c>
      <c r="BJ28" s="183">
        <f t="shared" si="11"/>
        <v>280</v>
      </c>
      <c r="BK28" s="190">
        <f t="shared" si="31"/>
        <v>50.909090909090907</v>
      </c>
      <c r="BL28" s="200">
        <v>1700</v>
      </c>
      <c r="BM28" s="27">
        <v>550</v>
      </c>
      <c r="BN28" s="186">
        <v>280</v>
      </c>
      <c r="BO28" s="200"/>
      <c r="BP28" s="27"/>
      <c r="BQ28" s="186"/>
      <c r="BR28" s="186"/>
      <c r="BS28" s="23"/>
      <c r="BT28" s="186"/>
      <c r="BU28" s="27"/>
      <c r="BV28" s="27"/>
      <c r="BW28" s="186"/>
      <c r="BX28" s="180"/>
      <c r="BY28" s="23"/>
      <c r="BZ28" s="23"/>
      <c r="CA28" s="23"/>
      <c r="CB28" s="23"/>
      <c r="CC28" s="186"/>
      <c r="CD28" s="27"/>
      <c r="CE28" s="200"/>
      <c r="CF28" s="23"/>
      <c r="CG28" s="27"/>
      <c r="CH28" s="27"/>
      <c r="CI28" s="186"/>
      <c r="CJ28" s="23"/>
      <c r="CK28" s="23"/>
      <c r="CL28" s="186"/>
      <c r="CM28" s="186"/>
      <c r="CN28" s="23"/>
      <c r="CO28" s="186"/>
      <c r="CP28" s="186"/>
      <c r="CQ28" s="27"/>
      <c r="CR28" s="23"/>
      <c r="CS28" s="27"/>
      <c r="CT28" s="27"/>
      <c r="CU28" s="186"/>
      <c r="CV28" s="27"/>
      <c r="CW28" s="27"/>
      <c r="CX28" s="186"/>
      <c r="CY28" s="186"/>
      <c r="CZ28" s="181">
        <f t="shared" ref="CZ28:DB30" si="40">V28+Z28+AD28+AH28+AL28+AP28+AS28+AV28+AY28+BB28+BE28+BL28+BO28+BR28+BU28+BX28+CA28+CD28+CG28+CM28+CP28+CS28+CV28</f>
        <v>27120.6</v>
      </c>
      <c r="DA28" s="181">
        <f t="shared" si="40"/>
        <v>11223.3</v>
      </c>
      <c r="DB28" s="181">
        <f t="shared" si="40"/>
        <v>11205.543</v>
      </c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198"/>
      <c r="DS28" s="198"/>
      <c r="DT28" s="23"/>
      <c r="DU28" s="23"/>
      <c r="DV28" s="195">
        <f t="shared" ref="DV28:DX67" si="41">DC28+DF28+DI28+DL28+DO28+DR28</f>
        <v>0</v>
      </c>
      <c r="DW28" s="195">
        <f t="shared" si="41"/>
        <v>0</v>
      </c>
      <c r="DX28" s="195">
        <f t="shared" si="41"/>
        <v>0</v>
      </c>
      <c r="DY28" s="196"/>
      <c r="EA28" s="23">
        <f t="shared" si="16"/>
        <v>0</v>
      </c>
      <c r="EB28" s="23">
        <f t="shared" si="17"/>
        <v>0</v>
      </c>
      <c r="EC28" s="23">
        <f t="shared" si="18"/>
        <v>0</v>
      </c>
      <c r="ED28" s="23">
        <f t="shared" si="19"/>
        <v>21110.6</v>
      </c>
      <c r="EE28" s="23">
        <f t="shared" si="20"/>
        <v>8780</v>
      </c>
      <c r="EF28" s="23">
        <f t="shared" si="21"/>
        <v>8780</v>
      </c>
    </row>
    <row r="29" spans="1:136" s="201" customFormat="1" ht="15.75" customHeight="1">
      <c r="A29" s="178">
        <v>18</v>
      </c>
      <c r="B29" s="178">
        <v>58</v>
      </c>
      <c r="C29" s="179" t="s">
        <v>50</v>
      </c>
      <c r="D29" s="23">
        <v>31145.599999999999</v>
      </c>
      <c r="E29" s="23"/>
      <c r="F29" s="181">
        <f t="shared" si="33"/>
        <v>55350</v>
      </c>
      <c r="G29" s="181">
        <f t="shared" si="34"/>
        <v>20206.500000000004</v>
      </c>
      <c r="H29" s="181">
        <f t="shared" si="35"/>
        <v>18974.628000000001</v>
      </c>
      <c r="I29" s="181">
        <f t="shared" si="36"/>
        <v>93.903585479919812</v>
      </c>
      <c r="J29" s="181">
        <f t="shared" si="37"/>
        <v>-55350</v>
      </c>
      <c r="K29" s="181">
        <f t="shared" si="38"/>
        <v>111935.87300000001</v>
      </c>
      <c r="L29" s="182">
        <v>0</v>
      </c>
      <c r="M29" s="182">
        <v>130910.501</v>
      </c>
      <c r="N29" s="183">
        <f t="shared" si="39"/>
        <v>12244.3</v>
      </c>
      <c r="O29" s="183">
        <f t="shared" si="39"/>
        <v>5417.2000000000007</v>
      </c>
      <c r="P29" s="183">
        <f t="shared" si="39"/>
        <v>4185.3280000000004</v>
      </c>
      <c r="Q29" s="183">
        <f t="shared" si="8"/>
        <v>77.259986709000955</v>
      </c>
      <c r="R29" s="184">
        <f t="shared" si="9"/>
        <v>4130</v>
      </c>
      <c r="S29" s="184">
        <f t="shared" si="9"/>
        <v>1844.4</v>
      </c>
      <c r="T29" s="184">
        <f t="shared" si="9"/>
        <v>1287.1970000000001</v>
      </c>
      <c r="U29" s="185">
        <f t="shared" si="28"/>
        <v>69.78947083062242</v>
      </c>
      <c r="V29" s="27">
        <v>130</v>
      </c>
      <c r="W29" s="27">
        <v>40</v>
      </c>
      <c r="X29" s="186">
        <v>17.997</v>
      </c>
      <c r="Y29" s="187">
        <f>X29*100/W29</f>
        <v>44.9925</v>
      </c>
      <c r="Z29" s="27">
        <v>5007.8</v>
      </c>
      <c r="AA29" s="27">
        <v>2833.3</v>
      </c>
      <c r="AB29" s="186">
        <v>2518.3609999999999</v>
      </c>
      <c r="AC29" s="187">
        <f t="shared" si="32"/>
        <v>88.884375110295395</v>
      </c>
      <c r="AD29" s="27">
        <v>4000</v>
      </c>
      <c r="AE29" s="27">
        <v>1804.4</v>
      </c>
      <c r="AF29" s="186">
        <v>1269.2</v>
      </c>
      <c r="AG29" s="187">
        <f t="shared" si="10"/>
        <v>70.339170915539782</v>
      </c>
      <c r="AH29" s="186">
        <v>250</v>
      </c>
      <c r="AI29" s="27">
        <v>98</v>
      </c>
      <c r="AJ29" s="186">
        <v>94</v>
      </c>
      <c r="AK29" s="187">
        <f>AJ29*100/AI29</f>
        <v>95.91836734693878</v>
      </c>
      <c r="AL29" s="27"/>
      <c r="AM29" s="27"/>
      <c r="AN29" s="186"/>
      <c r="AO29" s="187"/>
      <c r="AP29" s="23"/>
      <c r="AQ29" s="23"/>
      <c r="AR29" s="23"/>
      <c r="AS29" s="23"/>
      <c r="AT29" s="23"/>
      <c r="AU29" s="23"/>
      <c r="AV29" s="199">
        <v>33034.1</v>
      </c>
      <c r="AW29" s="199">
        <v>13764.2</v>
      </c>
      <c r="AX29" s="27">
        <f t="shared" si="29"/>
        <v>13764.2</v>
      </c>
      <c r="AY29" s="23"/>
      <c r="AZ29" s="23"/>
      <c r="BA29" s="27"/>
      <c r="BB29" s="23">
        <v>71.400000000000006</v>
      </c>
      <c r="BC29" s="180">
        <v>24.9</v>
      </c>
      <c r="BD29" s="180">
        <f t="shared" si="30"/>
        <v>24.9</v>
      </c>
      <c r="BE29" s="180"/>
      <c r="BF29" s="180"/>
      <c r="BG29" s="23"/>
      <c r="BH29" s="183">
        <f t="shared" si="11"/>
        <v>2850</v>
      </c>
      <c r="BI29" s="183">
        <f t="shared" si="11"/>
        <v>635</v>
      </c>
      <c r="BJ29" s="183">
        <f t="shared" si="11"/>
        <v>171.92</v>
      </c>
      <c r="BK29" s="190">
        <f t="shared" si="31"/>
        <v>27.074015748031492</v>
      </c>
      <c r="BL29" s="200">
        <v>2850</v>
      </c>
      <c r="BM29" s="27">
        <v>635</v>
      </c>
      <c r="BN29" s="186">
        <v>171.92</v>
      </c>
      <c r="BO29" s="200"/>
      <c r="BP29" s="27"/>
      <c r="BQ29" s="186"/>
      <c r="BR29" s="186"/>
      <c r="BS29" s="23"/>
      <c r="BT29" s="186"/>
      <c r="BU29" s="27"/>
      <c r="BV29" s="27"/>
      <c r="BW29" s="186"/>
      <c r="BX29" s="180"/>
      <c r="BY29" s="23"/>
      <c r="BZ29" s="23"/>
      <c r="CA29" s="23"/>
      <c r="CB29" s="23"/>
      <c r="CC29" s="186"/>
      <c r="CD29" s="27"/>
      <c r="CE29" s="200"/>
      <c r="CF29" s="186"/>
      <c r="CG29" s="27">
        <v>6.5</v>
      </c>
      <c r="CH29" s="202">
        <v>6.5</v>
      </c>
      <c r="CI29" s="186">
        <v>0</v>
      </c>
      <c r="CJ29" s="23"/>
      <c r="CK29" s="23"/>
      <c r="CL29" s="186"/>
      <c r="CM29" s="186"/>
      <c r="CN29" s="23"/>
      <c r="CO29" s="186">
        <v>80.849999999999994</v>
      </c>
      <c r="CP29" s="186"/>
      <c r="CQ29" s="27"/>
      <c r="CR29" s="23"/>
      <c r="CS29" s="27"/>
      <c r="CT29" s="27"/>
      <c r="CU29" s="186"/>
      <c r="CV29" s="27"/>
      <c r="CW29" s="27"/>
      <c r="CX29" s="186">
        <v>33</v>
      </c>
      <c r="CY29" s="186"/>
      <c r="CZ29" s="181">
        <f t="shared" si="40"/>
        <v>45349.799999999996</v>
      </c>
      <c r="DA29" s="181">
        <f t="shared" si="40"/>
        <v>19206.300000000003</v>
      </c>
      <c r="DB29" s="181">
        <f t="shared" si="40"/>
        <v>17974.428</v>
      </c>
      <c r="DC29" s="23"/>
      <c r="DD29" s="23"/>
      <c r="DE29" s="23"/>
      <c r="DF29" s="23"/>
      <c r="DG29" s="23"/>
      <c r="DH29" s="23"/>
      <c r="DI29" s="23"/>
      <c r="DJ29" s="23"/>
      <c r="DK29" s="23"/>
      <c r="DL29" s="23">
        <v>10000.200000000001</v>
      </c>
      <c r="DM29" s="23">
        <v>1000.2</v>
      </c>
      <c r="DN29" s="23">
        <v>1000.2</v>
      </c>
      <c r="DO29" s="23"/>
      <c r="DP29" s="23"/>
      <c r="DQ29" s="23"/>
      <c r="DR29" s="194"/>
      <c r="DS29" s="194"/>
      <c r="DT29" s="23"/>
      <c r="DU29" s="23"/>
      <c r="DV29" s="195">
        <f t="shared" si="41"/>
        <v>10000.200000000001</v>
      </c>
      <c r="DW29" s="195">
        <f t="shared" si="41"/>
        <v>1000.2</v>
      </c>
      <c r="DX29" s="195">
        <f t="shared" si="41"/>
        <v>1000.2</v>
      </c>
      <c r="DY29" s="196"/>
      <c r="EA29" s="23">
        <f t="shared" si="16"/>
        <v>6.5</v>
      </c>
      <c r="EB29" s="23">
        <f t="shared" si="17"/>
        <v>6.5</v>
      </c>
      <c r="EC29" s="23">
        <f t="shared" si="18"/>
        <v>113.85</v>
      </c>
      <c r="ED29" s="23">
        <f t="shared" si="19"/>
        <v>43105.7</v>
      </c>
      <c r="EE29" s="23">
        <f t="shared" si="20"/>
        <v>14789.300000000001</v>
      </c>
      <c r="EF29" s="23">
        <f t="shared" si="21"/>
        <v>14789.300000000001</v>
      </c>
    </row>
    <row r="30" spans="1:136" s="201" customFormat="1" ht="15.75" customHeight="1">
      <c r="A30" s="178">
        <v>19</v>
      </c>
      <c r="B30" s="178">
        <v>59</v>
      </c>
      <c r="C30" s="179" t="s">
        <v>51</v>
      </c>
      <c r="D30" s="23">
        <v>982.7</v>
      </c>
      <c r="E30" s="23"/>
      <c r="F30" s="181">
        <f t="shared" si="33"/>
        <v>18008.2</v>
      </c>
      <c r="G30" s="181">
        <f t="shared" si="34"/>
        <v>7467.5</v>
      </c>
      <c r="H30" s="181">
        <f t="shared" si="35"/>
        <v>7649.4330000000009</v>
      </c>
      <c r="I30" s="181">
        <f t="shared" si="36"/>
        <v>102.43633076665553</v>
      </c>
      <c r="J30" s="181">
        <f t="shared" si="37"/>
        <v>-18008.2</v>
      </c>
      <c r="K30" s="181">
        <f t="shared" si="38"/>
        <v>123261.068</v>
      </c>
      <c r="L30" s="182">
        <v>0</v>
      </c>
      <c r="M30" s="182">
        <v>130910.501</v>
      </c>
      <c r="N30" s="183">
        <f t="shared" si="39"/>
        <v>2332.3000000000002</v>
      </c>
      <c r="O30" s="183">
        <f t="shared" si="39"/>
        <v>977.9</v>
      </c>
      <c r="P30" s="183">
        <f t="shared" si="39"/>
        <v>1159.8330000000001</v>
      </c>
      <c r="Q30" s="183">
        <f t="shared" si="8"/>
        <v>118.60445853359241</v>
      </c>
      <c r="R30" s="184">
        <f t="shared" si="9"/>
        <v>550.70000000000005</v>
      </c>
      <c r="S30" s="184">
        <f t="shared" si="9"/>
        <v>283.60000000000002</v>
      </c>
      <c r="T30" s="184">
        <f t="shared" si="9"/>
        <v>302.46299999999997</v>
      </c>
      <c r="U30" s="185">
        <f t="shared" si="28"/>
        <v>106.65126939351197</v>
      </c>
      <c r="V30" s="27">
        <v>100.7</v>
      </c>
      <c r="W30" s="27">
        <v>33.6</v>
      </c>
      <c r="X30" s="186">
        <v>50.387</v>
      </c>
      <c r="Y30" s="187">
        <f>X30*100/W30</f>
        <v>149.96130952380952</v>
      </c>
      <c r="Z30" s="27">
        <v>1474.6</v>
      </c>
      <c r="AA30" s="27">
        <v>569.29999999999995</v>
      </c>
      <c r="AB30" s="186">
        <v>737.37</v>
      </c>
      <c r="AC30" s="187">
        <f t="shared" si="32"/>
        <v>129.52222027050766</v>
      </c>
      <c r="AD30" s="27">
        <v>450</v>
      </c>
      <c r="AE30" s="27">
        <v>250</v>
      </c>
      <c r="AF30" s="186">
        <v>252.07599999999999</v>
      </c>
      <c r="AG30" s="187">
        <f t="shared" si="10"/>
        <v>100.8304</v>
      </c>
      <c r="AH30" s="186">
        <v>6</v>
      </c>
      <c r="AI30" s="27">
        <v>0</v>
      </c>
      <c r="AJ30" s="186">
        <v>0</v>
      </c>
      <c r="AK30" s="187">
        <v>0</v>
      </c>
      <c r="AL30" s="27"/>
      <c r="AM30" s="27"/>
      <c r="AN30" s="186"/>
      <c r="AO30" s="187"/>
      <c r="AP30" s="23"/>
      <c r="AQ30" s="23"/>
      <c r="AR30" s="23"/>
      <c r="AS30" s="23"/>
      <c r="AT30" s="23"/>
      <c r="AU30" s="23"/>
      <c r="AV30" s="199">
        <v>15069.7</v>
      </c>
      <c r="AW30" s="199">
        <v>6279.1</v>
      </c>
      <c r="AX30" s="27">
        <f t="shared" si="29"/>
        <v>6279.1</v>
      </c>
      <c r="AY30" s="23"/>
      <c r="AZ30" s="23"/>
      <c r="BA30" s="27"/>
      <c r="BB30" s="23">
        <v>606.20000000000005</v>
      </c>
      <c r="BC30" s="180">
        <v>210.5</v>
      </c>
      <c r="BD30" s="180">
        <f t="shared" si="30"/>
        <v>210.5</v>
      </c>
      <c r="BE30" s="180"/>
      <c r="BF30" s="180"/>
      <c r="BG30" s="23"/>
      <c r="BH30" s="183">
        <f t="shared" si="11"/>
        <v>301</v>
      </c>
      <c r="BI30" s="183">
        <f t="shared" si="11"/>
        <v>125</v>
      </c>
      <c r="BJ30" s="183">
        <f t="shared" si="11"/>
        <v>120</v>
      </c>
      <c r="BK30" s="190">
        <f t="shared" si="31"/>
        <v>96</v>
      </c>
      <c r="BL30" s="200">
        <v>301</v>
      </c>
      <c r="BM30" s="27">
        <v>125</v>
      </c>
      <c r="BN30" s="186">
        <v>120</v>
      </c>
      <c r="BO30" s="200"/>
      <c r="BP30" s="27"/>
      <c r="BQ30" s="186"/>
      <c r="BR30" s="186"/>
      <c r="BS30" s="23"/>
      <c r="BT30" s="186"/>
      <c r="BU30" s="27"/>
      <c r="BV30" s="27"/>
      <c r="BW30" s="186"/>
      <c r="BX30" s="180"/>
      <c r="BY30" s="23"/>
      <c r="BZ30" s="23"/>
      <c r="CA30" s="23"/>
      <c r="CB30" s="23"/>
      <c r="CC30" s="186"/>
      <c r="CD30" s="27"/>
      <c r="CE30" s="200"/>
      <c r="CF30" s="23"/>
      <c r="CG30" s="27"/>
      <c r="CH30" s="30"/>
      <c r="CI30" s="186"/>
      <c r="CJ30" s="23"/>
      <c r="CK30" s="23"/>
      <c r="CL30" s="186"/>
      <c r="CM30" s="186"/>
      <c r="CN30" s="23"/>
      <c r="CO30" s="186"/>
      <c r="CP30" s="186"/>
      <c r="CQ30" s="27"/>
      <c r="CR30" s="23"/>
      <c r="CS30" s="27"/>
      <c r="CT30" s="27"/>
      <c r="CU30" s="186"/>
      <c r="CV30" s="27"/>
      <c r="CW30" s="27"/>
      <c r="CX30" s="186"/>
      <c r="CY30" s="186"/>
      <c r="CZ30" s="181">
        <f t="shared" si="40"/>
        <v>18008.2</v>
      </c>
      <c r="DA30" s="181">
        <f t="shared" si="40"/>
        <v>7467.5</v>
      </c>
      <c r="DB30" s="181">
        <f t="shared" si="40"/>
        <v>7649.4330000000009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194"/>
      <c r="DS30" s="198"/>
      <c r="DT30" s="23"/>
      <c r="DU30" s="23"/>
      <c r="DV30" s="195">
        <f t="shared" si="41"/>
        <v>0</v>
      </c>
      <c r="DW30" s="195">
        <f t="shared" si="41"/>
        <v>0</v>
      </c>
      <c r="DX30" s="195">
        <f t="shared" si="41"/>
        <v>0</v>
      </c>
      <c r="DY30" s="196"/>
      <c r="EA30" s="23">
        <f t="shared" si="16"/>
        <v>0</v>
      </c>
      <c r="EB30" s="23">
        <f t="shared" si="17"/>
        <v>0</v>
      </c>
      <c r="EC30" s="23">
        <f t="shared" si="18"/>
        <v>0</v>
      </c>
      <c r="ED30" s="23">
        <f t="shared" si="19"/>
        <v>15675.900000000001</v>
      </c>
      <c r="EE30" s="23">
        <f t="shared" si="20"/>
        <v>6489.6</v>
      </c>
      <c r="EF30" s="23">
        <f t="shared" si="21"/>
        <v>6489.6</v>
      </c>
    </row>
    <row r="31" spans="1:136" s="201" customFormat="1" ht="15.75" customHeight="1">
      <c r="A31" s="178">
        <v>20</v>
      </c>
      <c r="B31" s="178"/>
      <c r="C31" s="203" t="s">
        <v>103</v>
      </c>
      <c r="D31" s="23">
        <v>30768.400000000001</v>
      </c>
      <c r="E31" s="23"/>
      <c r="F31" s="181">
        <f t="shared" ref="F31:G31" si="42">CZ31+DV31-DR31</f>
        <v>674279.8</v>
      </c>
      <c r="G31" s="181">
        <f t="shared" si="42"/>
        <v>257941.6</v>
      </c>
      <c r="H31" s="181">
        <f t="shared" ref="H31" si="43">DB31+DX31+CY31-DT31</f>
        <v>239514.20050000001</v>
      </c>
      <c r="I31" s="181">
        <f t="shared" ref="I31:I32" si="44">H31/G31*100</f>
        <v>92.855979997022587</v>
      </c>
      <c r="J31" s="181">
        <f t="shared" ref="J31" si="45">L31-F31</f>
        <v>-674279.8</v>
      </c>
      <c r="K31" s="181">
        <f t="shared" ref="K31" si="46">M31-H31</f>
        <v>-108603.6995</v>
      </c>
      <c r="L31" s="182">
        <v>0</v>
      </c>
      <c r="M31" s="182">
        <v>130910.501</v>
      </c>
      <c r="N31" s="183">
        <f>V31+Z31+AD31+AH31+AL31+AP31+BE31+BL31+BO31+BR31+BU31+BX31+CD31+CG31+CM31+CP31+CV31</f>
        <v>219857.2</v>
      </c>
      <c r="O31" s="183">
        <f>W31+AA31+AE31+AI31+AM31+AQ31+BF31+BM31+BP31+BS31+BV31+BY31+CE31+CH31+CN31+CQ31+CW31</f>
        <v>71638.600000000006</v>
      </c>
      <c r="P31" s="183">
        <f>X31+AB31+AF31+AJ31+AN31+AR31+BG31+BN31+BQ31+BT31+BW31+BZ31+CF31+CI31+CO31+CR31+CX31</f>
        <v>59434.410500000005</v>
      </c>
      <c r="Q31" s="183">
        <f t="shared" si="8"/>
        <v>82.964226687847059</v>
      </c>
      <c r="R31" s="184">
        <f t="shared" ref="R31:T31" si="47">V31+AD31</f>
        <v>78968.600000000006</v>
      </c>
      <c r="S31" s="184">
        <f t="shared" si="47"/>
        <v>25636.400000000001</v>
      </c>
      <c r="T31" s="184">
        <f t="shared" si="47"/>
        <v>23843.510999999999</v>
      </c>
      <c r="U31" s="185">
        <f t="shared" si="28"/>
        <v>93.006471267416629</v>
      </c>
      <c r="V31" s="204">
        <v>22997.1</v>
      </c>
      <c r="W31" s="204">
        <v>8961.6</v>
      </c>
      <c r="X31" s="186">
        <v>8749.4030000000002</v>
      </c>
      <c r="Y31" s="187">
        <f>X31*100/W31</f>
        <v>97.632152740582043</v>
      </c>
      <c r="Z31" s="204">
        <v>36136.699999999997</v>
      </c>
      <c r="AA31" s="204">
        <v>10927.9</v>
      </c>
      <c r="AB31" s="186">
        <v>8131.6729999999998</v>
      </c>
      <c r="AC31" s="187">
        <f>AB31*100/AA31</f>
        <v>74.412037079402253</v>
      </c>
      <c r="AD31" s="204">
        <v>55971.5</v>
      </c>
      <c r="AE31" s="204">
        <v>16674.8</v>
      </c>
      <c r="AF31" s="186">
        <v>15094.108</v>
      </c>
      <c r="AG31" s="187">
        <f>AF31*100/AE31</f>
        <v>90.520474008683763</v>
      </c>
      <c r="AH31" s="204">
        <v>17643</v>
      </c>
      <c r="AI31" s="204">
        <v>6932.7</v>
      </c>
      <c r="AJ31" s="186">
        <v>5210.0640000000003</v>
      </c>
      <c r="AK31" s="187">
        <f>AJ31*100/AI31</f>
        <v>75.152018694015325</v>
      </c>
      <c r="AL31" s="204">
        <v>4510</v>
      </c>
      <c r="AM31" s="204">
        <v>1470</v>
      </c>
      <c r="AN31" s="186">
        <v>1345</v>
      </c>
      <c r="AO31" s="187">
        <f>AN31*100/AM31</f>
        <v>91.496598639455783</v>
      </c>
      <c r="AP31" s="204"/>
      <c r="AQ31" s="204"/>
      <c r="AR31" s="204"/>
      <c r="AS31" s="204"/>
      <c r="AT31" s="204"/>
      <c r="AU31" s="204"/>
      <c r="AV31" s="204">
        <v>416782.5</v>
      </c>
      <c r="AW31" s="204">
        <v>173659.4</v>
      </c>
      <c r="AX31" s="27">
        <f t="shared" si="29"/>
        <v>173659.4</v>
      </c>
      <c r="AY31" s="204">
        <v>12803.3</v>
      </c>
      <c r="AZ31" s="204">
        <v>4272</v>
      </c>
      <c r="BA31" s="204">
        <v>4272</v>
      </c>
      <c r="BB31" s="204">
        <v>19600.099999999999</v>
      </c>
      <c r="BC31" s="204">
        <v>6805.6</v>
      </c>
      <c r="BD31" s="180">
        <v>0</v>
      </c>
      <c r="BE31" s="204"/>
      <c r="BF31" s="204"/>
      <c r="BG31" s="204"/>
      <c r="BH31" s="183">
        <f t="shared" ref="BH31:BJ31" si="48">BL31+BO31+BR31+BU31</f>
        <v>40350.6</v>
      </c>
      <c r="BI31" s="183">
        <f t="shared" si="48"/>
        <v>15384.1</v>
      </c>
      <c r="BJ31" s="183">
        <f t="shared" si="48"/>
        <v>11197.277</v>
      </c>
      <c r="BK31" s="190">
        <f t="shared" si="31"/>
        <v>72.784738788749422</v>
      </c>
      <c r="BL31" s="204">
        <v>19158.599999999999</v>
      </c>
      <c r="BM31" s="204">
        <v>5769.2</v>
      </c>
      <c r="BN31" s="186">
        <v>5849.0379999999996</v>
      </c>
      <c r="BO31" s="204"/>
      <c r="BP31" s="204"/>
      <c r="BQ31" s="186"/>
      <c r="BR31" s="204">
        <v>9897</v>
      </c>
      <c r="BS31" s="204">
        <v>3865</v>
      </c>
      <c r="BT31" s="186">
        <v>1435.7059999999999</v>
      </c>
      <c r="BU31" s="204">
        <v>11295</v>
      </c>
      <c r="BV31" s="204">
        <v>5749.9</v>
      </c>
      <c r="BW31" s="186">
        <v>3912.5329999999999</v>
      </c>
      <c r="BX31" s="204"/>
      <c r="BY31" s="204"/>
      <c r="BZ31" s="204"/>
      <c r="CA31" s="204">
        <v>4919.7</v>
      </c>
      <c r="CB31" s="204">
        <v>1249</v>
      </c>
      <c r="CC31" s="186">
        <v>1778.89</v>
      </c>
      <c r="CD31" s="204"/>
      <c r="CE31" s="204"/>
      <c r="CF31" s="204"/>
      <c r="CG31" s="204">
        <v>32958.300000000003</v>
      </c>
      <c r="CH31" s="204">
        <v>8914.5</v>
      </c>
      <c r="CI31" s="186">
        <v>9548.2145</v>
      </c>
      <c r="CJ31" s="204">
        <v>20000</v>
      </c>
      <c r="CK31" s="204">
        <v>5000</v>
      </c>
      <c r="CL31" s="186">
        <v>7511.2145</v>
      </c>
      <c r="CM31" s="204">
        <v>8000</v>
      </c>
      <c r="CN31" s="204">
        <v>2257</v>
      </c>
      <c r="CO31" s="186">
        <v>138.67099999999999</v>
      </c>
      <c r="CP31" s="204">
        <v>1290</v>
      </c>
      <c r="CQ31" s="204">
        <v>116</v>
      </c>
      <c r="CR31" s="204">
        <v>20</v>
      </c>
      <c r="CS31" s="204"/>
      <c r="CT31" s="204"/>
      <c r="CU31" s="186"/>
      <c r="CV31" s="204"/>
      <c r="CW31" s="204"/>
      <c r="CX31" s="186"/>
      <c r="CY31" s="186"/>
      <c r="CZ31" s="181">
        <f>V31+Z31+AD31+AH31+AL31+AP31+AS31+AV31+AY31+BB31+BE31+BL31+BO31+BR31+BU31+BX31+CA31+CD31+CG31+CM31+CP31+CS31+CV31</f>
        <v>673962.8</v>
      </c>
      <c r="DA31" s="181">
        <f>W31+AA31+AE31+AI31+AM31+AQ31+AT31+AW31+AZ31+BC31+BF31+BM31+BP31+BS31+BV31+BY31+CB31+CE31+CH31+CN31+CQ31+CT31+CW31</f>
        <v>257624.6</v>
      </c>
      <c r="DB31" s="181">
        <f>X31+AB31+AF31+AJ31+AN31+AR31+AU31+AX31+BA31+BD31+BG31+BN31+BQ31+BT31+BW31+BZ31+CC31+CF31+CI31+CO31+CR31+CU31+CX31</f>
        <v>239144.70050000001</v>
      </c>
      <c r="DC31" s="204"/>
      <c r="DD31" s="204"/>
      <c r="DE31" s="204"/>
      <c r="DF31" s="204">
        <v>317</v>
      </c>
      <c r="DG31" s="204">
        <v>317</v>
      </c>
      <c r="DH31" s="204">
        <v>369.5</v>
      </c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195">
        <f t="shared" ref="DV31:DX31" si="49">DC31+DF31+DI31+DL31+DO31+DR31</f>
        <v>317</v>
      </c>
      <c r="DW31" s="195">
        <f t="shared" si="49"/>
        <v>317</v>
      </c>
      <c r="DX31" s="195">
        <f t="shared" si="49"/>
        <v>369.5</v>
      </c>
      <c r="DY31" s="205"/>
      <c r="EA31" s="23">
        <f t="shared" ref="EA31:EC31" si="50">AP31+BE31+BX31+CD31+CG31+CM31+CP31+CV31</f>
        <v>42248.3</v>
      </c>
      <c r="EB31" s="23">
        <f t="shared" si="50"/>
        <v>11287.5</v>
      </c>
      <c r="EC31" s="23">
        <f t="shared" si="50"/>
        <v>9706.8855000000003</v>
      </c>
      <c r="ED31" s="23">
        <f t="shared" ref="ED31:EF31" si="51">AS31+AV31+AY31+BB31+CA31+CS31+DC31+DF31+DI31+DL31+DO31</f>
        <v>454422.6</v>
      </c>
      <c r="EE31" s="23">
        <f t="shared" si="51"/>
        <v>186303</v>
      </c>
      <c r="EF31" s="23">
        <f t="shared" si="51"/>
        <v>180079.79</v>
      </c>
    </row>
    <row r="32" spans="1:136" s="201" customFormat="1" ht="15.75" customHeight="1">
      <c r="A32" s="178">
        <v>21</v>
      </c>
      <c r="B32" s="178">
        <v>2</v>
      </c>
      <c r="C32" s="203" t="s">
        <v>104</v>
      </c>
      <c r="D32" s="180">
        <v>4674.3999999999996</v>
      </c>
      <c r="E32" s="180"/>
      <c r="F32" s="181">
        <f t="shared" ref="F32" si="52">CZ32+DV32-DR32</f>
        <v>219612.6</v>
      </c>
      <c r="G32" s="181">
        <f t="shared" ref="G32" si="53">DA32+DW32-DS32</f>
        <v>87515.9</v>
      </c>
      <c r="H32" s="181">
        <f t="shared" ref="H32" si="54">DB32+DX32+CY32-DT32</f>
        <v>88127.48</v>
      </c>
      <c r="I32" s="181">
        <f t="shared" si="44"/>
        <v>100.69882158556331</v>
      </c>
      <c r="J32" s="181">
        <f t="shared" ref="J32" si="55">L32-F32</f>
        <v>-219612.6</v>
      </c>
      <c r="K32" s="181">
        <f t="shared" ref="K32" si="56">M32-H32</f>
        <v>42783.021000000008</v>
      </c>
      <c r="L32" s="182">
        <v>0</v>
      </c>
      <c r="M32" s="182">
        <v>130910.501</v>
      </c>
      <c r="N32" s="183">
        <f t="shared" ref="N32:N48" si="57">V32+Z32+AD32+AH32+AL32+AP32+BE32+BL32+BO32+BR32+BU32+BX32+CD32+CG32+CM32+CP32+CV32</f>
        <v>51000</v>
      </c>
      <c r="O32" s="183">
        <f t="shared" ref="O32:O48" si="58">W32+AA32+AE32+AI32+AM32+AQ32+BF32+BM32+BP32+BS32+BV32+BY32+CE32+CH32+CN32+CQ32+CW32</f>
        <v>19292.8</v>
      </c>
      <c r="P32" s="183">
        <f t="shared" ref="P32:P48" si="59">X32+AB32+AF32+AJ32+AN32+AR32+BG32+BN32+BQ32+BT32+BW32+BZ32+CF32+CI32+CO32+CR32+CX32</f>
        <v>19904.34</v>
      </c>
      <c r="Q32" s="183">
        <f t="shared" si="8"/>
        <v>103.1697835461934</v>
      </c>
      <c r="R32" s="184">
        <f t="shared" ref="R32:T48" si="60">V32+AD32</f>
        <v>18000</v>
      </c>
      <c r="S32" s="184">
        <f t="shared" si="60"/>
        <v>6466.7999999999993</v>
      </c>
      <c r="T32" s="184">
        <f t="shared" si="60"/>
        <v>6745.8009999999995</v>
      </c>
      <c r="U32" s="185">
        <f t="shared" si="28"/>
        <v>104.31435949774233</v>
      </c>
      <c r="V32" s="27">
        <v>3000</v>
      </c>
      <c r="W32" s="27">
        <v>833.4</v>
      </c>
      <c r="X32" s="186">
        <v>847.94100000000003</v>
      </c>
      <c r="Y32" s="187">
        <f t="shared" ref="Y32:Y37" si="61">X32*100/W32</f>
        <v>101.7447804175666</v>
      </c>
      <c r="Z32" s="27">
        <v>5000</v>
      </c>
      <c r="AA32" s="27">
        <v>2000</v>
      </c>
      <c r="AB32" s="186">
        <v>1836.5540000000001</v>
      </c>
      <c r="AC32" s="187">
        <f t="shared" ref="AC32:AC48" si="62">AB32*100/AA32</f>
        <v>91.827700000000007</v>
      </c>
      <c r="AD32" s="27">
        <v>15000</v>
      </c>
      <c r="AE32" s="27">
        <v>5633.4</v>
      </c>
      <c r="AF32" s="186">
        <v>5897.86</v>
      </c>
      <c r="AG32" s="187">
        <f t="shared" ref="AG32:AG48" si="63">AF32*100/AE32</f>
        <v>104.69450065679696</v>
      </c>
      <c r="AH32" s="186">
        <v>2700</v>
      </c>
      <c r="AI32" s="27">
        <v>1300</v>
      </c>
      <c r="AJ32" s="186">
        <v>1641.45</v>
      </c>
      <c r="AK32" s="187">
        <f>AJ32*100/AI32</f>
        <v>126.26538461538462</v>
      </c>
      <c r="AL32" s="27">
        <v>5000</v>
      </c>
      <c r="AM32" s="27">
        <v>2010</v>
      </c>
      <c r="AN32" s="186">
        <v>2174.1</v>
      </c>
      <c r="AO32" s="187">
        <f t="shared" ref="AO32" si="64">AN32*100/AM32</f>
        <v>108.16417910447761</v>
      </c>
      <c r="AP32" s="180"/>
      <c r="AQ32" s="180"/>
      <c r="AR32" s="180"/>
      <c r="AS32" s="180"/>
      <c r="AT32" s="180"/>
      <c r="AU32" s="23"/>
      <c r="AV32" s="199">
        <v>138734.79999999999</v>
      </c>
      <c r="AW32" s="199">
        <v>57806.2</v>
      </c>
      <c r="AX32" s="27">
        <f t="shared" si="29"/>
        <v>57806.2</v>
      </c>
      <c r="AY32" s="180">
        <v>4534.5</v>
      </c>
      <c r="AZ32" s="180">
        <v>1513</v>
      </c>
      <c r="BA32" s="27">
        <v>1513</v>
      </c>
      <c r="BB32" s="189">
        <v>19980.099999999999</v>
      </c>
      <c r="BC32" s="180">
        <v>6937.5</v>
      </c>
      <c r="BD32" s="180">
        <f t="shared" si="30"/>
        <v>6937.5</v>
      </c>
      <c r="BE32" s="180"/>
      <c r="BF32" s="180"/>
      <c r="BG32" s="180"/>
      <c r="BH32" s="183">
        <f t="shared" ref="BH32:BJ48" si="65">BL32+BO32+BR32+BU32</f>
        <v>7500</v>
      </c>
      <c r="BI32" s="183">
        <f t="shared" si="65"/>
        <v>2632.7</v>
      </c>
      <c r="BJ32" s="183">
        <f t="shared" si="65"/>
        <v>2892.4349999999999</v>
      </c>
      <c r="BK32" s="190">
        <f t="shared" si="31"/>
        <v>109.8657272002127</v>
      </c>
      <c r="BL32" s="200">
        <v>2000</v>
      </c>
      <c r="BM32" s="27">
        <v>600</v>
      </c>
      <c r="BN32" s="186">
        <v>1277.6859999999999</v>
      </c>
      <c r="BO32" s="200"/>
      <c r="BP32" s="27"/>
      <c r="BQ32" s="186"/>
      <c r="BR32" s="186"/>
      <c r="BS32" s="23"/>
      <c r="BT32" s="186"/>
      <c r="BU32" s="27">
        <v>5500</v>
      </c>
      <c r="BV32" s="27">
        <v>2032.7</v>
      </c>
      <c r="BW32" s="186">
        <v>1614.749</v>
      </c>
      <c r="BX32" s="180"/>
      <c r="BY32" s="180"/>
      <c r="BZ32" s="180"/>
      <c r="CA32" s="23">
        <v>5363.2</v>
      </c>
      <c r="CB32" s="23">
        <v>1966.4</v>
      </c>
      <c r="CC32" s="186">
        <v>1966.44</v>
      </c>
      <c r="CD32" s="27"/>
      <c r="CE32" s="200"/>
      <c r="CF32" s="186"/>
      <c r="CG32" s="27">
        <v>11000</v>
      </c>
      <c r="CH32" s="27">
        <v>4133.3</v>
      </c>
      <c r="CI32" s="186">
        <v>3803</v>
      </c>
      <c r="CJ32" s="180">
        <v>10800</v>
      </c>
      <c r="CK32" s="180">
        <v>2700</v>
      </c>
      <c r="CL32" s="186">
        <v>3803</v>
      </c>
      <c r="CM32" s="186"/>
      <c r="CN32" s="27"/>
      <c r="CO32" s="186"/>
      <c r="CP32" s="186"/>
      <c r="CQ32" s="27"/>
      <c r="CR32" s="23"/>
      <c r="CS32" s="27"/>
      <c r="CT32" s="27"/>
      <c r="CU32" s="186"/>
      <c r="CV32" s="186">
        <v>1800</v>
      </c>
      <c r="CW32" s="27">
        <v>750</v>
      </c>
      <c r="CX32" s="186">
        <v>811</v>
      </c>
      <c r="CY32" s="186"/>
      <c r="CZ32" s="181">
        <f t="shared" ref="CZ32:CZ48" si="66">V32+Z32+AD32+AH32+AL32+AP32+AS32+AV32+AY32+BB32+BE32+BL32+BO32+BR32+BU32+BX32+CA32+CD32+CG32+CM32+CP32+CS32+CV32</f>
        <v>219612.6</v>
      </c>
      <c r="DA32" s="181">
        <f t="shared" ref="DA32:DA48" si="67">W32+AA32+AE32+AI32+AM32+AQ32+AT32+AW32+AZ32+BC32+BF32+BM32+BP32+BS32+BV32+BY32+CB32+CE32+CH32+CN32+CQ32+CT32+CW32</f>
        <v>87515.9</v>
      </c>
      <c r="DB32" s="181">
        <f t="shared" ref="DB32:DB48" si="68">X32+AB32+AF32+AJ32+AN32+AR32+AU32+AX32+BA32+BD32+BG32+BN32+BQ32+BT32+BW32+BZ32+CC32+CF32+CI32+CO32+CR32+CU32+CX32</f>
        <v>88127.48</v>
      </c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94"/>
      <c r="DS32" s="194"/>
      <c r="DT32" s="23"/>
      <c r="DU32" s="23"/>
      <c r="DV32" s="195">
        <f t="shared" si="41"/>
        <v>0</v>
      </c>
      <c r="DW32" s="195">
        <f t="shared" si="41"/>
        <v>0</v>
      </c>
      <c r="DX32" s="195">
        <f t="shared" si="41"/>
        <v>0</v>
      </c>
      <c r="DY32" s="196"/>
      <c r="EA32" s="23">
        <f t="shared" ref="EA32:EA48" si="69">AP32+BE32+BX32+CD32+CG32+CM32+CP32+CV32</f>
        <v>12800</v>
      </c>
      <c r="EB32" s="23">
        <f t="shared" ref="EB32:EB48" si="70">AQ32+BF32+BY32+CE32+CH32+CN32+CQ32+CW32</f>
        <v>4883.3</v>
      </c>
      <c r="EC32" s="23">
        <f t="shared" ref="EC32:EC48" si="71">AR32+BG32+BZ32+CF32+CI32+CO32+CR32+CX32</f>
        <v>4614</v>
      </c>
      <c r="ED32" s="23">
        <f t="shared" ref="ED32:ED48" si="72">AS32+AV32+AY32+BB32+CA32+CS32+DC32+DF32+DI32+DL32+DO32</f>
        <v>168612.6</v>
      </c>
      <c r="EE32" s="23">
        <f t="shared" ref="EE32:EE48" si="73">AT32+AW32+AZ32+BC32+CB32+CT32+DD32+DG32+DJ32+DM32+DP32</f>
        <v>68223.099999999991</v>
      </c>
      <c r="EF32" s="23">
        <f t="shared" ref="EF32:EF48" si="74">AU32+AX32+BA32+BD32+CC32+CU32+DE32+DH32+DK32+DN32+DQ32</f>
        <v>68223.14</v>
      </c>
    </row>
    <row r="33" spans="1:136" s="201" customFormat="1" ht="15.75" customHeight="1">
      <c r="A33" s="178">
        <v>22</v>
      </c>
      <c r="B33" s="178">
        <v>10</v>
      </c>
      <c r="C33" s="179" t="s">
        <v>52</v>
      </c>
      <c r="D33" s="180">
        <v>23848.799999999999</v>
      </c>
      <c r="E33" s="180"/>
      <c r="F33" s="181">
        <f t="shared" ref="F33:F48" si="75">CZ33+DV33-DR33</f>
        <v>57768.600000000006</v>
      </c>
      <c r="G33" s="181">
        <f t="shared" ref="G33:G48" si="76">DA33+DW33-DS33</f>
        <v>26767.3</v>
      </c>
      <c r="H33" s="181">
        <f t="shared" ref="H33:H48" si="77">DB33+DX33+CY33-DT33</f>
        <v>27831.073</v>
      </c>
      <c r="I33" s="181">
        <f t="shared" ref="I33:I48" si="78">H33/G33*100</f>
        <v>103.97415129654466</v>
      </c>
      <c r="J33" s="181">
        <f t="shared" ref="J33:J48" si="79">L33-F33</f>
        <v>-57768.600000000006</v>
      </c>
      <c r="K33" s="181">
        <f t="shared" ref="K33:K48" si="80">M33-H33</f>
        <v>103079.428</v>
      </c>
      <c r="L33" s="182">
        <v>0</v>
      </c>
      <c r="M33" s="182">
        <v>130910.501</v>
      </c>
      <c r="N33" s="183">
        <f t="shared" si="57"/>
        <v>15669.5</v>
      </c>
      <c r="O33" s="183">
        <f t="shared" si="58"/>
        <v>9233.1</v>
      </c>
      <c r="P33" s="183">
        <f t="shared" si="59"/>
        <v>10296.873</v>
      </c>
      <c r="Q33" s="183">
        <f t="shared" si="8"/>
        <v>111.52129837216103</v>
      </c>
      <c r="R33" s="184">
        <f t="shared" si="60"/>
        <v>3723.5</v>
      </c>
      <c r="S33" s="184">
        <f t="shared" si="60"/>
        <v>1108.1999999999998</v>
      </c>
      <c r="T33" s="184">
        <f t="shared" si="60"/>
        <v>1619.886</v>
      </c>
      <c r="U33" s="185">
        <f t="shared" si="28"/>
        <v>146.17271250676777</v>
      </c>
      <c r="V33" s="27">
        <v>100</v>
      </c>
      <c r="W33" s="27">
        <v>41.6</v>
      </c>
      <c r="X33" s="186">
        <v>68.786000000000001</v>
      </c>
      <c r="Y33" s="187">
        <f t="shared" si="61"/>
        <v>165.35096153846155</v>
      </c>
      <c r="Z33" s="27">
        <v>3896.6</v>
      </c>
      <c r="AA33" s="27">
        <v>1623.6</v>
      </c>
      <c r="AB33" s="186">
        <v>2321.9870000000001</v>
      </c>
      <c r="AC33" s="187">
        <f t="shared" si="62"/>
        <v>143.0147203744765</v>
      </c>
      <c r="AD33" s="27">
        <v>3623.5</v>
      </c>
      <c r="AE33" s="27">
        <v>1066.5999999999999</v>
      </c>
      <c r="AF33" s="186">
        <v>1551.1</v>
      </c>
      <c r="AG33" s="187">
        <f t="shared" si="63"/>
        <v>145.42471404462779</v>
      </c>
      <c r="AH33" s="186">
        <v>192</v>
      </c>
      <c r="AI33" s="27">
        <v>80</v>
      </c>
      <c r="AJ33" s="186">
        <v>55</v>
      </c>
      <c r="AK33" s="187">
        <f>AJ33*100/AI33</f>
        <v>68.75</v>
      </c>
      <c r="AL33" s="27"/>
      <c r="AM33" s="27"/>
      <c r="AN33" s="186"/>
      <c r="AO33" s="23"/>
      <c r="AP33" s="180"/>
      <c r="AQ33" s="180"/>
      <c r="AR33" s="180"/>
      <c r="AS33" s="180"/>
      <c r="AT33" s="180"/>
      <c r="AU33" s="23"/>
      <c r="AV33" s="199">
        <v>41997.3</v>
      </c>
      <c r="AW33" s="199">
        <v>17498.900000000001</v>
      </c>
      <c r="AX33" s="27">
        <f t="shared" si="29"/>
        <v>17498.900000000001</v>
      </c>
      <c r="AY33" s="180"/>
      <c r="AZ33" s="180"/>
      <c r="BA33" s="27"/>
      <c r="BB33" s="180">
        <v>101.8</v>
      </c>
      <c r="BC33" s="180">
        <v>35.299999999999997</v>
      </c>
      <c r="BD33" s="180">
        <f t="shared" si="30"/>
        <v>35.299999999999997</v>
      </c>
      <c r="BE33" s="180"/>
      <c r="BF33" s="180"/>
      <c r="BG33" s="180"/>
      <c r="BH33" s="183">
        <f t="shared" si="65"/>
        <v>1857.4</v>
      </c>
      <c r="BI33" s="183">
        <f t="shared" si="65"/>
        <v>421.3</v>
      </c>
      <c r="BJ33" s="183">
        <f t="shared" si="65"/>
        <v>200</v>
      </c>
      <c r="BK33" s="190">
        <f t="shared" si="31"/>
        <v>47.472110135295516</v>
      </c>
      <c r="BL33" s="200">
        <v>1833.4</v>
      </c>
      <c r="BM33" s="27">
        <v>413.3</v>
      </c>
      <c r="BN33" s="186">
        <v>200</v>
      </c>
      <c r="BO33" s="200"/>
      <c r="BP33" s="27"/>
      <c r="BQ33" s="186"/>
      <c r="BR33" s="186"/>
      <c r="BS33" s="23"/>
      <c r="BT33" s="186"/>
      <c r="BU33" s="27">
        <v>24</v>
      </c>
      <c r="BV33" s="27">
        <v>8</v>
      </c>
      <c r="BW33" s="186">
        <v>0</v>
      </c>
      <c r="BX33" s="180"/>
      <c r="BY33" s="180"/>
      <c r="BZ33" s="180"/>
      <c r="CA33" s="27"/>
      <c r="CB33" s="27"/>
      <c r="CC33" s="186"/>
      <c r="CD33" s="27"/>
      <c r="CE33" s="200"/>
      <c r="CF33" s="23"/>
      <c r="CG33" s="27"/>
      <c r="CH33" s="27"/>
      <c r="CI33" s="186"/>
      <c r="CJ33" s="180"/>
      <c r="CK33" s="180"/>
      <c r="CL33" s="186"/>
      <c r="CM33" s="186"/>
      <c r="CN33" s="27"/>
      <c r="CO33" s="186"/>
      <c r="CP33" s="186"/>
      <c r="CQ33" s="27"/>
      <c r="CR33" s="23"/>
      <c r="CS33" s="27"/>
      <c r="CT33" s="27"/>
      <c r="CU33" s="186"/>
      <c r="CV33" s="186">
        <v>6000</v>
      </c>
      <c r="CW33" s="27">
        <v>6000</v>
      </c>
      <c r="CX33" s="186">
        <v>6100</v>
      </c>
      <c r="CY33" s="186"/>
      <c r="CZ33" s="181">
        <f t="shared" si="66"/>
        <v>57768.600000000006</v>
      </c>
      <c r="DA33" s="181">
        <f t="shared" si="67"/>
        <v>26767.3</v>
      </c>
      <c r="DB33" s="181">
        <f t="shared" si="68"/>
        <v>27831.073</v>
      </c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94"/>
      <c r="DS33" s="194"/>
      <c r="DT33" s="23"/>
      <c r="DU33" s="23"/>
      <c r="DV33" s="195">
        <f t="shared" si="41"/>
        <v>0</v>
      </c>
      <c r="DW33" s="195">
        <f t="shared" si="41"/>
        <v>0</v>
      </c>
      <c r="DX33" s="195">
        <f t="shared" si="41"/>
        <v>0</v>
      </c>
      <c r="DY33" s="196"/>
      <c r="EA33" s="23">
        <f t="shared" si="69"/>
        <v>6000</v>
      </c>
      <c r="EB33" s="23">
        <f t="shared" si="70"/>
        <v>6000</v>
      </c>
      <c r="EC33" s="23">
        <f t="shared" si="71"/>
        <v>6100</v>
      </c>
      <c r="ED33" s="23">
        <f t="shared" si="72"/>
        <v>42099.100000000006</v>
      </c>
      <c r="EE33" s="23">
        <f t="shared" si="73"/>
        <v>17534.2</v>
      </c>
      <c r="EF33" s="23">
        <f t="shared" si="74"/>
        <v>17534.2</v>
      </c>
    </row>
    <row r="34" spans="1:136" s="201" customFormat="1" ht="15.75" customHeight="1">
      <c r="A34" s="178">
        <v>23</v>
      </c>
      <c r="B34" s="178">
        <v>11</v>
      </c>
      <c r="C34" s="179" t="s">
        <v>53</v>
      </c>
      <c r="D34" s="180">
        <v>617.4</v>
      </c>
      <c r="E34" s="180"/>
      <c r="F34" s="181">
        <f t="shared" si="75"/>
        <v>14590.900000000001</v>
      </c>
      <c r="G34" s="181">
        <f t="shared" si="76"/>
        <v>6017.5999999999995</v>
      </c>
      <c r="H34" s="181">
        <f t="shared" si="77"/>
        <v>6018.9110000000001</v>
      </c>
      <c r="I34" s="181">
        <f t="shared" si="78"/>
        <v>100.02178609412391</v>
      </c>
      <c r="J34" s="181">
        <f t="shared" si="79"/>
        <v>-14590.900000000001</v>
      </c>
      <c r="K34" s="181">
        <f t="shared" si="80"/>
        <v>124891.59</v>
      </c>
      <c r="L34" s="182">
        <v>0</v>
      </c>
      <c r="M34" s="182">
        <v>130910.501</v>
      </c>
      <c r="N34" s="183">
        <f t="shared" si="57"/>
        <v>968.7</v>
      </c>
      <c r="O34" s="183">
        <f t="shared" si="58"/>
        <v>441.4</v>
      </c>
      <c r="P34" s="183">
        <f t="shared" si="59"/>
        <v>442.71100000000001</v>
      </c>
      <c r="Q34" s="183">
        <f t="shared" si="8"/>
        <v>100.29700951517898</v>
      </c>
      <c r="R34" s="184">
        <f t="shared" si="60"/>
        <v>921</v>
      </c>
      <c r="S34" s="184">
        <f t="shared" si="60"/>
        <v>412.2</v>
      </c>
      <c r="T34" s="184">
        <f t="shared" si="60"/>
        <v>421.68700000000001</v>
      </c>
      <c r="U34" s="185">
        <f t="shared" si="28"/>
        <v>102.30155264434741</v>
      </c>
      <c r="V34" s="27">
        <v>28.8</v>
      </c>
      <c r="W34" s="27">
        <v>28.8</v>
      </c>
      <c r="X34" s="186">
        <v>0.32700000000000001</v>
      </c>
      <c r="Y34" s="187">
        <f t="shared" si="61"/>
        <v>1.1354166666666667</v>
      </c>
      <c r="Z34" s="27">
        <v>47.7</v>
      </c>
      <c r="AA34" s="27">
        <v>29.2</v>
      </c>
      <c r="AB34" s="186">
        <v>21.024000000000001</v>
      </c>
      <c r="AC34" s="187">
        <f t="shared" si="62"/>
        <v>72</v>
      </c>
      <c r="AD34" s="27">
        <v>892.2</v>
      </c>
      <c r="AE34" s="27">
        <v>383.4</v>
      </c>
      <c r="AF34" s="186">
        <v>421.36</v>
      </c>
      <c r="AG34" s="187">
        <f t="shared" si="63"/>
        <v>109.90088680229526</v>
      </c>
      <c r="AH34" s="186"/>
      <c r="AI34" s="27"/>
      <c r="AJ34" s="186"/>
      <c r="AK34" s="187"/>
      <c r="AL34" s="27"/>
      <c r="AM34" s="27"/>
      <c r="AN34" s="186"/>
      <c r="AO34" s="23"/>
      <c r="AP34" s="180"/>
      <c r="AQ34" s="180"/>
      <c r="AR34" s="180"/>
      <c r="AS34" s="180"/>
      <c r="AT34" s="180"/>
      <c r="AU34" s="23"/>
      <c r="AV34" s="199">
        <v>12185.2</v>
      </c>
      <c r="AW34" s="199">
        <v>5077.2</v>
      </c>
      <c r="AX34" s="27">
        <f t="shared" si="29"/>
        <v>5077.2</v>
      </c>
      <c r="AY34" s="180"/>
      <c r="AZ34" s="180"/>
      <c r="BA34" s="27"/>
      <c r="BB34" s="206">
        <v>1437</v>
      </c>
      <c r="BC34" s="180">
        <v>499</v>
      </c>
      <c r="BD34" s="180">
        <f t="shared" si="30"/>
        <v>499</v>
      </c>
      <c r="BE34" s="180"/>
      <c r="BF34" s="180"/>
      <c r="BG34" s="180"/>
      <c r="BH34" s="183">
        <f t="shared" si="65"/>
        <v>0</v>
      </c>
      <c r="BI34" s="183">
        <f t="shared" si="65"/>
        <v>0</v>
      </c>
      <c r="BJ34" s="183">
        <f t="shared" si="65"/>
        <v>0</v>
      </c>
      <c r="BK34" s="190">
        <v>0</v>
      </c>
      <c r="BL34" s="200"/>
      <c r="BM34" s="27"/>
      <c r="BN34" s="186"/>
      <c r="BO34" s="200"/>
      <c r="BP34" s="27"/>
      <c r="BQ34" s="186"/>
      <c r="BR34" s="186"/>
      <c r="BS34" s="23"/>
      <c r="BT34" s="186"/>
      <c r="BU34" s="27"/>
      <c r="BV34" s="27"/>
      <c r="BW34" s="186"/>
      <c r="BX34" s="180"/>
      <c r="BY34" s="180"/>
      <c r="BZ34" s="180"/>
      <c r="CA34" s="23"/>
      <c r="CB34" s="23"/>
      <c r="CC34" s="186"/>
      <c r="CD34" s="27"/>
      <c r="CE34" s="200"/>
      <c r="CF34" s="23"/>
      <c r="CG34" s="27"/>
      <c r="CH34" s="27"/>
      <c r="CI34" s="186"/>
      <c r="CJ34" s="180"/>
      <c r="CK34" s="180"/>
      <c r="CL34" s="186"/>
      <c r="CM34" s="186"/>
      <c r="CN34" s="27"/>
      <c r="CO34" s="186"/>
      <c r="CP34" s="186"/>
      <c r="CQ34" s="27"/>
      <c r="CR34" s="23"/>
      <c r="CS34" s="27"/>
      <c r="CT34" s="27"/>
      <c r="CU34" s="186"/>
      <c r="CV34" s="186"/>
      <c r="CW34" s="27"/>
      <c r="CX34" s="186"/>
      <c r="CY34" s="186"/>
      <c r="CZ34" s="181">
        <f t="shared" si="66"/>
        <v>14590.900000000001</v>
      </c>
      <c r="DA34" s="181">
        <f t="shared" si="67"/>
        <v>6017.5999999999995</v>
      </c>
      <c r="DB34" s="181">
        <f t="shared" si="68"/>
        <v>6018.9110000000001</v>
      </c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94"/>
      <c r="DS34" s="194"/>
      <c r="DT34" s="23"/>
      <c r="DU34" s="23"/>
      <c r="DV34" s="195">
        <f t="shared" si="41"/>
        <v>0</v>
      </c>
      <c r="DW34" s="195">
        <f t="shared" si="41"/>
        <v>0</v>
      </c>
      <c r="DX34" s="195">
        <f t="shared" si="41"/>
        <v>0</v>
      </c>
      <c r="DY34" s="196"/>
      <c r="EA34" s="23">
        <f t="shared" si="69"/>
        <v>0</v>
      </c>
      <c r="EB34" s="23">
        <f t="shared" si="70"/>
        <v>0</v>
      </c>
      <c r="EC34" s="23">
        <f t="shared" si="71"/>
        <v>0</v>
      </c>
      <c r="ED34" s="23">
        <f t="shared" si="72"/>
        <v>13622.2</v>
      </c>
      <c r="EE34" s="23">
        <f t="shared" si="73"/>
        <v>5576.2</v>
      </c>
      <c r="EF34" s="23">
        <f t="shared" si="74"/>
        <v>5576.2</v>
      </c>
    </row>
    <row r="35" spans="1:136" s="201" customFormat="1" ht="15.75" customHeight="1">
      <c r="A35" s="178">
        <v>24</v>
      </c>
      <c r="B35" s="178">
        <v>14</v>
      </c>
      <c r="C35" s="179" t="s">
        <v>54</v>
      </c>
      <c r="D35" s="23">
        <v>5315.6</v>
      </c>
      <c r="E35" s="23"/>
      <c r="F35" s="181">
        <f t="shared" si="75"/>
        <v>70570.399999999994</v>
      </c>
      <c r="G35" s="181">
        <f t="shared" si="76"/>
        <v>31069.300000000003</v>
      </c>
      <c r="H35" s="181">
        <f t="shared" si="77"/>
        <v>32057.046000000002</v>
      </c>
      <c r="I35" s="181">
        <f t="shared" si="78"/>
        <v>103.17917043512406</v>
      </c>
      <c r="J35" s="181">
        <f t="shared" si="79"/>
        <v>-70570.399999999994</v>
      </c>
      <c r="K35" s="181">
        <f t="shared" si="80"/>
        <v>98853.455000000002</v>
      </c>
      <c r="L35" s="182">
        <v>0</v>
      </c>
      <c r="M35" s="182">
        <v>130910.501</v>
      </c>
      <c r="N35" s="183">
        <f t="shared" si="57"/>
        <v>13479.2</v>
      </c>
      <c r="O35" s="183">
        <f t="shared" si="58"/>
        <v>7364.7</v>
      </c>
      <c r="P35" s="183">
        <f t="shared" si="59"/>
        <v>8352.4459999999999</v>
      </c>
      <c r="Q35" s="183">
        <f t="shared" si="8"/>
        <v>113.41189729384769</v>
      </c>
      <c r="R35" s="184">
        <f t="shared" si="60"/>
        <v>3616</v>
      </c>
      <c r="S35" s="184">
        <f t="shared" si="60"/>
        <v>1506.3000000000002</v>
      </c>
      <c r="T35" s="184">
        <f t="shared" si="60"/>
        <v>1458.491</v>
      </c>
      <c r="U35" s="185">
        <f t="shared" si="28"/>
        <v>96.826063865099897</v>
      </c>
      <c r="V35" s="27">
        <v>116</v>
      </c>
      <c r="W35" s="27">
        <v>47.9</v>
      </c>
      <c r="X35" s="186">
        <v>27.989000000000001</v>
      </c>
      <c r="Y35" s="187">
        <f t="shared" si="61"/>
        <v>58.432150313152405</v>
      </c>
      <c r="Z35" s="27">
        <v>5893.2</v>
      </c>
      <c r="AA35" s="27">
        <v>2455</v>
      </c>
      <c r="AB35" s="186">
        <v>2947.9780000000001</v>
      </c>
      <c r="AC35" s="187">
        <f t="shared" si="62"/>
        <v>120.08057026476578</v>
      </c>
      <c r="AD35" s="27">
        <v>3500</v>
      </c>
      <c r="AE35" s="27">
        <v>1458.4</v>
      </c>
      <c r="AF35" s="186">
        <v>1430.502</v>
      </c>
      <c r="AG35" s="187">
        <f t="shared" si="63"/>
        <v>98.08708173340645</v>
      </c>
      <c r="AH35" s="186">
        <v>394</v>
      </c>
      <c r="AI35" s="27">
        <v>163.4</v>
      </c>
      <c r="AJ35" s="186">
        <v>0</v>
      </c>
      <c r="AK35" s="187">
        <f t="shared" ref="AK35:AK48" si="81">AJ35*100/AI35</f>
        <v>0</v>
      </c>
      <c r="AL35" s="27"/>
      <c r="AM35" s="27"/>
      <c r="AN35" s="186"/>
      <c r="AO35" s="23"/>
      <c r="AP35" s="23"/>
      <c r="AQ35" s="23"/>
      <c r="AR35" s="23"/>
      <c r="AS35" s="23"/>
      <c r="AT35" s="23"/>
      <c r="AU35" s="23"/>
      <c r="AV35" s="199">
        <v>55889</v>
      </c>
      <c r="AW35" s="199">
        <v>23287.200000000001</v>
      </c>
      <c r="AX35" s="27">
        <f t="shared" si="29"/>
        <v>23287.200000000001</v>
      </c>
      <c r="AY35" s="23"/>
      <c r="AZ35" s="23"/>
      <c r="BA35" s="27"/>
      <c r="BB35" s="23">
        <v>1202.2</v>
      </c>
      <c r="BC35" s="180">
        <v>417.4</v>
      </c>
      <c r="BD35" s="180">
        <f t="shared" si="30"/>
        <v>417.4</v>
      </c>
      <c r="BE35" s="180"/>
      <c r="BF35" s="180"/>
      <c r="BG35" s="23"/>
      <c r="BH35" s="183">
        <f t="shared" si="65"/>
        <v>576</v>
      </c>
      <c r="BI35" s="183">
        <f t="shared" si="65"/>
        <v>240</v>
      </c>
      <c r="BJ35" s="183">
        <f t="shared" si="65"/>
        <v>93.992999999999995</v>
      </c>
      <c r="BK35" s="190">
        <f t="shared" si="31"/>
        <v>39.16375</v>
      </c>
      <c r="BL35" s="200">
        <v>576</v>
      </c>
      <c r="BM35" s="27">
        <v>240</v>
      </c>
      <c r="BN35" s="186">
        <v>93.992999999999995</v>
      </c>
      <c r="BO35" s="200"/>
      <c r="BP35" s="27"/>
      <c r="BQ35" s="186"/>
      <c r="BR35" s="186"/>
      <c r="BS35" s="23"/>
      <c r="BT35" s="186"/>
      <c r="BU35" s="27"/>
      <c r="BV35" s="27"/>
      <c r="BW35" s="186"/>
      <c r="BX35" s="180"/>
      <c r="BY35" s="23"/>
      <c r="BZ35" s="23"/>
      <c r="CA35" s="23"/>
      <c r="CB35" s="23"/>
      <c r="CC35" s="186"/>
      <c r="CD35" s="27"/>
      <c r="CE35" s="200"/>
      <c r="CF35" s="23"/>
      <c r="CG35" s="27"/>
      <c r="CH35" s="27"/>
      <c r="CI35" s="186"/>
      <c r="CJ35" s="23"/>
      <c r="CK35" s="23"/>
      <c r="CL35" s="186"/>
      <c r="CM35" s="186"/>
      <c r="CN35" s="27"/>
      <c r="CO35" s="186"/>
      <c r="CP35" s="186"/>
      <c r="CQ35" s="27"/>
      <c r="CR35" s="23"/>
      <c r="CS35" s="27"/>
      <c r="CT35" s="27"/>
      <c r="CU35" s="186"/>
      <c r="CV35" s="186">
        <v>3000</v>
      </c>
      <c r="CW35" s="186">
        <v>3000</v>
      </c>
      <c r="CX35" s="186">
        <v>3851.9839999999999</v>
      </c>
      <c r="CY35" s="186"/>
      <c r="CZ35" s="181">
        <f t="shared" si="66"/>
        <v>70570.399999999994</v>
      </c>
      <c r="DA35" s="181">
        <f t="shared" si="67"/>
        <v>31069.300000000003</v>
      </c>
      <c r="DB35" s="181">
        <f t="shared" si="68"/>
        <v>32057.046000000002</v>
      </c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195">
        <f t="shared" si="41"/>
        <v>0</v>
      </c>
      <c r="DW35" s="195">
        <f t="shared" si="41"/>
        <v>0</v>
      </c>
      <c r="DX35" s="195">
        <f t="shared" si="41"/>
        <v>0</v>
      </c>
      <c r="DY35" s="196"/>
      <c r="EA35" s="23">
        <f t="shared" si="69"/>
        <v>3000</v>
      </c>
      <c r="EB35" s="23">
        <f t="shared" si="70"/>
        <v>3000</v>
      </c>
      <c r="EC35" s="23">
        <f t="shared" si="71"/>
        <v>3851.9839999999999</v>
      </c>
      <c r="ED35" s="23">
        <f t="shared" si="72"/>
        <v>57091.199999999997</v>
      </c>
      <c r="EE35" s="23">
        <f t="shared" si="73"/>
        <v>23704.600000000002</v>
      </c>
      <c r="EF35" s="23">
        <f t="shared" si="74"/>
        <v>23704.600000000002</v>
      </c>
    </row>
    <row r="36" spans="1:136" s="201" customFormat="1" ht="15.75" customHeight="1">
      <c r="A36" s="178">
        <v>25</v>
      </c>
      <c r="B36" s="178">
        <v>30</v>
      </c>
      <c r="C36" s="179" t="s">
        <v>55</v>
      </c>
      <c r="D36" s="23">
        <v>6785.4</v>
      </c>
      <c r="E36" s="23"/>
      <c r="F36" s="181">
        <f t="shared" si="75"/>
        <v>34825.4</v>
      </c>
      <c r="G36" s="181">
        <f t="shared" si="76"/>
        <v>14233.4</v>
      </c>
      <c r="H36" s="181">
        <f t="shared" si="77"/>
        <v>13215.456</v>
      </c>
      <c r="I36" s="181">
        <f t="shared" si="78"/>
        <v>92.848202116149352</v>
      </c>
      <c r="J36" s="181">
        <f t="shared" si="79"/>
        <v>-34825.4</v>
      </c>
      <c r="K36" s="181">
        <f t="shared" si="80"/>
        <v>117695.045</v>
      </c>
      <c r="L36" s="182">
        <v>0</v>
      </c>
      <c r="M36" s="182">
        <v>130910.501</v>
      </c>
      <c r="N36" s="183">
        <f t="shared" si="57"/>
        <v>6795.2</v>
      </c>
      <c r="O36" s="183">
        <f t="shared" si="58"/>
        <v>2569.5</v>
      </c>
      <c r="P36" s="183">
        <f t="shared" si="59"/>
        <v>1551.556</v>
      </c>
      <c r="Q36" s="183">
        <f t="shared" si="8"/>
        <v>60.383576571317377</v>
      </c>
      <c r="R36" s="184">
        <f t="shared" si="60"/>
        <v>2629.1</v>
      </c>
      <c r="S36" s="184">
        <f t="shared" si="60"/>
        <v>941.8</v>
      </c>
      <c r="T36" s="184">
        <f t="shared" si="60"/>
        <v>598.61800000000005</v>
      </c>
      <c r="U36" s="185">
        <f t="shared" si="28"/>
        <v>63.561053302187311</v>
      </c>
      <c r="V36" s="27">
        <v>0</v>
      </c>
      <c r="W36" s="27">
        <v>8.4</v>
      </c>
      <c r="X36" s="186">
        <v>2.0179999999999998</v>
      </c>
      <c r="Y36" s="187">
        <f t="shared" si="61"/>
        <v>24.023809523809522</v>
      </c>
      <c r="Z36" s="27">
        <v>3324.1</v>
      </c>
      <c r="AA36" s="27">
        <v>1167.7</v>
      </c>
      <c r="AB36" s="186">
        <v>234.33799999999999</v>
      </c>
      <c r="AC36" s="187">
        <f t="shared" si="62"/>
        <v>20.068339470754474</v>
      </c>
      <c r="AD36" s="27">
        <v>2629.1</v>
      </c>
      <c r="AE36" s="27">
        <v>933.4</v>
      </c>
      <c r="AF36" s="186">
        <v>596.6</v>
      </c>
      <c r="AG36" s="187">
        <f t="shared" si="63"/>
        <v>63.91686308120849</v>
      </c>
      <c r="AH36" s="186">
        <v>172</v>
      </c>
      <c r="AI36" s="27">
        <v>60</v>
      </c>
      <c r="AJ36" s="186">
        <v>15</v>
      </c>
      <c r="AK36" s="187">
        <f t="shared" si="81"/>
        <v>25</v>
      </c>
      <c r="AL36" s="24"/>
      <c r="AM36" s="27"/>
      <c r="AN36" s="186"/>
      <c r="AO36" s="23"/>
      <c r="AP36" s="23"/>
      <c r="AQ36" s="23"/>
      <c r="AR36" s="23"/>
      <c r="AS36" s="23"/>
      <c r="AT36" s="23"/>
      <c r="AU36" s="23"/>
      <c r="AV36" s="199">
        <v>27808.3</v>
      </c>
      <c r="AW36" s="199">
        <v>11586.8</v>
      </c>
      <c r="AX36" s="27">
        <f t="shared" si="29"/>
        <v>11586.8</v>
      </c>
      <c r="AY36" s="23"/>
      <c r="AZ36" s="23"/>
      <c r="BA36" s="27"/>
      <c r="BB36" s="23">
        <v>221.9</v>
      </c>
      <c r="BC36" s="180">
        <v>77.099999999999994</v>
      </c>
      <c r="BD36" s="180">
        <f t="shared" si="30"/>
        <v>77.099999999999994</v>
      </c>
      <c r="BE36" s="180"/>
      <c r="BF36" s="180"/>
      <c r="BG36" s="23"/>
      <c r="BH36" s="183">
        <f t="shared" si="65"/>
        <v>670</v>
      </c>
      <c r="BI36" s="183">
        <f t="shared" si="65"/>
        <v>400</v>
      </c>
      <c r="BJ36" s="183">
        <f t="shared" si="65"/>
        <v>122</v>
      </c>
      <c r="BK36" s="190">
        <f t="shared" si="31"/>
        <v>30.5</v>
      </c>
      <c r="BL36" s="200">
        <v>670</v>
      </c>
      <c r="BM36" s="27">
        <v>400</v>
      </c>
      <c r="BN36" s="186">
        <v>122</v>
      </c>
      <c r="BO36" s="200"/>
      <c r="BP36" s="27"/>
      <c r="BQ36" s="186"/>
      <c r="BR36" s="186"/>
      <c r="BS36" s="23"/>
      <c r="BT36" s="186"/>
      <c r="BU36" s="27"/>
      <c r="BV36" s="27"/>
      <c r="BW36" s="186"/>
      <c r="BX36" s="180"/>
      <c r="BY36" s="23"/>
      <c r="BZ36" s="23"/>
      <c r="CA36" s="23"/>
      <c r="CB36" s="23"/>
      <c r="CC36" s="186"/>
      <c r="CD36" s="27"/>
      <c r="CE36" s="200"/>
      <c r="CF36" s="23"/>
      <c r="CG36" s="27"/>
      <c r="CH36" s="27"/>
      <c r="CI36" s="186"/>
      <c r="CJ36" s="23"/>
      <c r="CK36" s="23"/>
      <c r="CL36" s="186"/>
      <c r="CM36" s="186"/>
      <c r="CN36" s="27"/>
      <c r="CO36" s="186"/>
      <c r="CP36" s="186"/>
      <c r="CQ36" s="27"/>
      <c r="CR36" s="23"/>
      <c r="CS36" s="27"/>
      <c r="CT36" s="27"/>
      <c r="CU36" s="186"/>
      <c r="CV36" s="186"/>
      <c r="CW36" s="27"/>
      <c r="CX36" s="186">
        <v>581.6</v>
      </c>
      <c r="CY36" s="186"/>
      <c r="CZ36" s="181">
        <f t="shared" si="66"/>
        <v>34825.4</v>
      </c>
      <c r="DA36" s="181">
        <f t="shared" si="67"/>
        <v>14233.4</v>
      </c>
      <c r="DB36" s="181">
        <f t="shared" si="68"/>
        <v>13215.456</v>
      </c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198"/>
      <c r="DS36" s="198"/>
      <c r="DT36" s="23"/>
      <c r="DU36" s="23"/>
      <c r="DV36" s="195">
        <f t="shared" si="41"/>
        <v>0</v>
      </c>
      <c r="DW36" s="195">
        <f t="shared" si="41"/>
        <v>0</v>
      </c>
      <c r="DX36" s="195">
        <f t="shared" si="41"/>
        <v>0</v>
      </c>
      <c r="DY36" s="196"/>
      <c r="EA36" s="23">
        <f t="shared" si="69"/>
        <v>0</v>
      </c>
      <c r="EB36" s="23">
        <f t="shared" si="70"/>
        <v>0</v>
      </c>
      <c r="EC36" s="23">
        <f t="shared" si="71"/>
        <v>581.6</v>
      </c>
      <c r="ED36" s="23">
        <f t="shared" si="72"/>
        <v>28030.2</v>
      </c>
      <c r="EE36" s="23">
        <f t="shared" si="73"/>
        <v>11663.9</v>
      </c>
      <c r="EF36" s="23">
        <f t="shared" si="74"/>
        <v>11663.9</v>
      </c>
    </row>
    <row r="37" spans="1:136" s="201" customFormat="1" ht="15.75" customHeight="1">
      <c r="A37" s="178">
        <v>26</v>
      </c>
      <c r="B37" s="178">
        <v>31</v>
      </c>
      <c r="C37" s="179" t="s">
        <v>56</v>
      </c>
      <c r="D37" s="189">
        <v>112.8</v>
      </c>
      <c r="E37" s="23"/>
      <c r="F37" s="181">
        <f t="shared" si="75"/>
        <v>6816.8</v>
      </c>
      <c r="G37" s="181">
        <f t="shared" si="76"/>
        <v>2994.6</v>
      </c>
      <c r="H37" s="181">
        <f t="shared" si="77"/>
        <v>2566.1119999999996</v>
      </c>
      <c r="I37" s="181">
        <f t="shared" si="78"/>
        <v>85.691311026514384</v>
      </c>
      <c r="J37" s="181">
        <f t="shared" si="79"/>
        <v>-6816.8</v>
      </c>
      <c r="K37" s="181">
        <f t="shared" si="80"/>
        <v>128344.38900000001</v>
      </c>
      <c r="L37" s="182">
        <v>0</v>
      </c>
      <c r="M37" s="182">
        <v>130910.501</v>
      </c>
      <c r="N37" s="183">
        <f t="shared" si="57"/>
        <v>1117</v>
      </c>
      <c r="O37" s="183">
        <f t="shared" si="58"/>
        <v>624.49999999999989</v>
      </c>
      <c r="P37" s="183">
        <f t="shared" si="59"/>
        <v>196.01199999999997</v>
      </c>
      <c r="Q37" s="183">
        <f t="shared" si="8"/>
        <v>31.387029623698957</v>
      </c>
      <c r="R37" s="184">
        <f t="shared" si="60"/>
        <v>236.5</v>
      </c>
      <c r="S37" s="184">
        <f t="shared" si="60"/>
        <v>158.39999999999998</v>
      </c>
      <c r="T37" s="184">
        <f t="shared" si="60"/>
        <v>129.86199999999999</v>
      </c>
      <c r="U37" s="185">
        <f t="shared" si="28"/>
        <v>81.983585858585869</v>
      </c>
      <c r="V37" s="27">
        <v>6.4</v>
      </c>
      <c r="W37" s="27">
        <v>3.2</v>
      </c>
      <c r="X37" s="186">
        <v>0.66200000000000003</v>
      </c>
      <c r="Y37" s="187">
        <f t="shared" si="61"/>
        <v>20.6875</v>
      </c>
      <c r="Z37" s="27">
        <v>560</v>
      </c>
      <c r="AA37" s="27">
        <v>193.4</v>
      </c>
      <c r="AB37" s="186">
        <v>54.55</v>
      </c>
      <c r="AC37" s="187">
        <f t="shared" si="62"/>
        <v>28.205791106514994</v>
      </c>
      <c r="AD37" s="27">
        <v>230.1</v>
      </c>
      <c r="AE37" s="27">
        <v>155.19999999999999</v>
      </c>
      <c r="AF37" s="186">
        <v>129.19999999999999</v>
      </c>
      <c r="AG37" s="187">
        <f t="shared" si="63"/>
        <v>83.24742268041237</v>
      </c>
      <c r="AH37" s="186">
        <v>18</v>
      </c>
      <c r="AI37" s="27">
        <v>6</v>
      </c>
      <c r="AJ37" s="186">
        <v>0</v>
      </c>
      <c r="AK37" s="187">
        <f t="shared" si="81"/>
        <v>0</v>
      </c>
      <c r="AL37" s="24"/>
      <c r="AM37" s="27"/>
      <c r="AN37" s="186"/>
      <c r="AO37" s="23"/>
      <c r="AP37" s="23"/>
      <c r="AQ37" s="23"/>
      <c r="AR37" s="23"/>
      <c r="AS37" s="23"/>
      <c r="AT37" s="23"/>
      <c r="AU37" s="23"/>
      <c r="AV37" s="199">
        <v>5629.3</v>
      </c>
      <c r="AW37" s="199">
        <v>2345.6</v>
      </c>
      <c r="AX37" s="27">
        <f t="shared" si="29"/>
        <v>2345.6</v>
      </c>
      <c r="AY37" s="23"/>
      <c r="AZ37" s="23"/>
      <c r="BA37" s="27"/>
      <c r="BB37" s="189">
        <v>70.5</v>
      </c>
      <c r="BC37" s="180">
        <v>24.5</v>
      </c>
      <c r="BD37" s="180">
        <f t="shared" si="30"/>
        <v>24.5</v>
      </c>
      <c r="BE37" s="180"/>
      <c r="BF37" s="180"/>
      <c r="BG37" s="23"/>
      <c r="BH37" s="183">
        <f t="shared" si="65"/>
        <v>300</v>
      </c>
      <c r="BI37" s="183">
        <f t="shared" si="65"/>
        <v>257.89999999999998</v>
      </c>
      <c r="BJ37" s="183">
        <f t="shared" si="65"/>
        <v>11.6</v>
      </c>
      <c r="BK37" s="190">
        <f t="shared" si="31"/>
        <v>4.497867390461419</v>
      </c>
      <c r="BL37" s="200">
        <v>300</v>
      </c>
      <c r="BM37" s="27">
        <v>257.89999999999998</v>
      </c>
      <c r="BN37" s="186">
        <v>11.6</v>
      </c>
      <c r="BO37" s="200"/>
      <c r="BP37" s="27"/>
      <c r="BQ37" s="186"/>
      <c r="BR37" s="186"/>
      <c r="BS37" s="23"/>
      <c r="BT37" s="186"/>
      <c r="BU37" s="27"/>
      <c r="BV37" s="27"/>
      <c r="BW37" s="186"/>
      <c r="BX37" s="180"/>
      <c r="BY37" s="23"/>
      <c r="BZ37" s="23"/>
      <c r="CA37" s="23"/>
      <c r="CB37" s="23"/>
      <c r="CC37" s="186"/>
      <c r="CD37" s="27"/>
      <c r="CE37" s="200"/>
      <c r="CF37" s="186"/>
      <c r="CG37" s="27">
        <v>2.5</v>
      </c>
      <c r="CH37" s="27">
        <v>8.8000000000000007</v>
      </c>
      <c r="CI37" s="186">
        <v>0</v>
      </c>
      <c r="CJ37" s="23"/>
      <c r="CK37" s="23"/>
      <c r="CL37" s="186"/>
      <c r="CM37" s="186"/>
      <c r="CN37" s="27"/>
      <c r="CO37" s="186"/>
      <c r="CP37" s="186"/>
      <c r="CQ37" s="27"/>
      <c r="CR37" s="23"/>
      <c r="CS37" s="27"/>
      <c r="CT37" s="27"/>
      <c r="CU37" s="186"/>
      <c r="CV37" s="186"/>
      <c r="CW37" s="27"/>
      <c r="CX37" s="186"/>
      <c r="CY37" s="186"/>
      <c r="CZ37" s="181">
        <f t="shared" si="66"/>
        <v>6816.8</v>
      </c>
      <c r="DA37" s="181">
        <f t="shared" si="67"/>
        <v>2994.6</v>
      </c>
      <c r="DB37" s="181">
        <f t="shared" si="68"/>
        <v>2566.1119999999996</v>
      </c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194"/>
      <c r="DS37" s="198"/>
      <c r="DT37" s="23"/>
      <c r="DU37" s="23"/>
      <c r="DV37" s="195">
        <f t="shared" si="41"/>
        <v>0</v>
      </c>
      <c r="DW37" s="195">
        <f t="shared" si="41"/>
        <v>0</v>
      </c>
      <c r="DX37" s="195">
        <f t="shared" si="41"/>
        <v>0</v>
      </c>
      <c r="DY37" s="196"/>
      <c r="EA37" s="23">
        <f t="shared" si="69"/>
        <v>2.5</v>
      </c>
      <c r="EB37" s="23">
        <f t="shared" si="70"/>
        <v>8.8000000000000007</v>
      </c>
      <c r="EC37" s="23">
        <f t="shared" si="71"/>
        <v>0</v>
      </c>
      <c r="ED37" s="23">
        <f t="shared" si="72"/>
        <v>5699.8</v>
      </c>
      <c r="EE37" s="23">
        <f t="shared" si="73"/>
        <v>2370.1</v>
      </c>
      <c r="EF37" s="23">
        <f t="shared" si="74"/>
        <v>2370.1</v>
      </c>
    </row>
    <row r="38" spans="1:136" s="201" customFormat="1" ht="15.75" customHeight="1">
      <c r="A38" s="178">
        <v>27</v>
      </c>
      <c r="B38" s="178">
        <v>45</v>
      </c>
      <c r="C38" s="179" t="s">
        <v>57</v>
      </c>
      <c r="D38" s="189">
        <v>7953.7</v>
      </c>
      <c r="E38" s="23"/>
      <c r="F38" s="181">
        <f t="shared" si="75"/>
        <v>40081.200000000004</v>
      </c>
      <c r="G38" s="181">
        <f t="shared" si="76"/>
        <v>16155.399999999998</v>
      </c>
      <c r="H38" s="181">
        <f t="shared" si="77"/>
        <v>16729.905999999999</v>
      </c>
      <c r="I38" s="181">
        <f t="shared" si="78"/>
        <v>103.55612364905853</v>
      </c>
      <c r="J38" s="181">
        <f t="shared" si="79"/>
        <v>-40081.200000000004</v>
      </c>
      <c r="K38" s="181">
        <f t="shared" si="80"/>
        <v>114180.595</v>
      </c>
      <c r="L38" s="182">
        <v>0</v>
      </c>
      <c r="M38" s="182">
        <v>130910.501</v>
      </c>
      <c r="N38" s="183">
        <f t="shared" si="57"/>
        <v>6047</v>
      </c>
      <c r="O38" s="183">
        <f t="shared" si="58"/>
        <v>2015.1000000000001</v>
      </c>
      <c r="P38" s="183">
        <f t="shared" si="59"/>
        <v>2589.6060000000002</v>
      </c>
      <c r="Q38" s="183">
        <f t="shared" si="8"/>
        <v>128.5100491290755</v>
      </c>
      <c r="R38" s="184">
        <f t="shared" si="60"/>
        <v>2600</v>
      </c>
      <c r="S38" s="184">
        <f t="shared" si="60"/>
        <v>1083.4000000000001</v>
      </c>
      <c r="T38" s="184">
        <f t="shared" si="60"/>
        <v>988.45100000000002</v>
      </c>
      <c r="U38" s="185">
        <f t="shared" si="28"/>
        <v>91.236016245154133</v>
      </c>
      <c r="V38" s="27"/>
      <c r="W38" s="27"/>
      <c r="X38" s="186">
        <v>0.17899999999999999</v>
      </c>
      <c r="Y38" s="187"/>
      <c r="Z38" s="27">
        <v>3027</v>
      </c>
      <c r="AA38" s="27">
        <v>757</v>
      </c>
      <c r="AB38" s="186">
        <v>1513.5</v>
      </c>
      <c r="AC38" s="187">
        <f t="shared" si="62"/>
        <v>199.93394980184939</v>
      </c>
      <c r="AD38" s="27">
        <v>2600</v>
      </c>
      <c r="AE38" s="27">
        <v>1083.4000000000001</v>
      </c>
      <c r="AF38" s="186">
        <v>988.27200000000005</v>
      </c>
      <c r="AG38" s="187">
        <f t="shared" si="63"/>
        <v>91.219494184973229</v>
      </c>
      <c r="AH38" s="186"/>
      <c r="AI38" s="27"/>
      <c r="AJ38" s="186"/>
      <c r="AK38" s="187"/>
      <c r="AL38" s="24"/>
      <c r="AM38" s="27"/>
      <c r="AN38" s="186"/>
      <c r="AO38" s="23"/>
      <c r="AP38" s="23"/>
      <c r="AQ38" s="23"/>
      <c r="AR38" s="23"/>
      <c r="AS38" s="23"/>
      <c r="AT38" s="23"/>
      <c r="AU38" s="23"/>
      <c r="AV38" s="199">
        <v>33448.800000000003</v>
      </c>
      <c r="AW38" s="199">
        <v>13937</v>
      </c>
      <c r="AX38" s="27">
        <f t="shared" si="29"/>
        <v>13937</v>
      </c>
      <c r="AY38" s="23"/>
      <c r="AZ38" s="23"/>
      <c r="BA38" s="27"/>
      <c r="BB38" s="189">
        <v>585.4</v>
      </c>
      <c r="BC38" s="180">
        <v>203.3</v>
      </c>
      <c r="BD38" s="180">
        <f t="shared" si="30"/>
        <v>203.3</v>
      </c>
      <c r="BE38" s="180"/>
      <c r="BF38" s="180"/>
      <c r="BG38" s="23"/>
      <c r="BH38" s="183">
        <f t="shared" si="65"/>
        <v>400</v>
      </c>
      <c r="BI38" s="183">
        <f t="shared" si="65"/>
        <v>166.3</v>
      </c>
      <c r="BJ38" s="183">
        <f t="shared" si="65"/>
        <v>80.944999999999993</v>
      </c>
      <c r="BK38" s="190">
        <f t="shared" si="31"/>
        <v>48.674082982561629</v>
      </c>
      <c r="BL38" s="200">
        <v>240</v>
      </c>
      <c r="BM38" s="27">
        <v>100</v>
      </c>
      <c r="BN38" s="186">
        <v>80.944999999999993</v>
      </c>
      <c r="BO38" s="200"/>
      <c r="BP38" s="27"/>
      <c r="BQ38" s="186"/>
      <c r="BR38" s="186"/>
      <c r="BS38" s="23"/>
      <c r="BT38" s="186"/>
      <c r="BU38" s="27">
        <v>160</v>
      </c>
      <c r="BV38" s="27">
        <v>66.3</v>
      </c>
      <c r="BW38" s="186">
        <v>0</v>
      </c>
      <c r="BX38" s="180"/>
      <c r="BY38" s="23"/>
      <c r="BZ38" s="23"/>
      <c r="CA38" s="23"/>
      <c r="CB38" s="23"/>
      <c r="CC38" s="186"/>
      <c r="CD38" s="27"/>
      <c r="CE38" s="200"/>
      <c r="CF38" s="23"/>
      <c r="CG38" s="27">
        <v>20</v>
      </c>
      <c r="CH38" s="27">
        <v>8.4</v>
      </c>
      <c r="CI38" s="186">
        <v>6.71</v>
      </c>
      <c r="CJ38" s="23"/>
      <c r="CK38" s="23"/>
      <c r="CL38" s="186"/>
      <c r="CM38" s="186"/>
      <c r="CN38" s="27"/>
      <c r="CO38" s="186"/>
      <c r="CP38" s="186"/>
      <c r="CQ38" s="27"/>
      <c r="CR38" s="23"/>
      <c r="CS38" s="27"/>
      <c r="CT38" s="27"/>
      <c r="CU38" s="186"/>
      <c r="CV38" s="186"/>
      <c r="CW38" s="27"/>
      <c r="CX38" s="186"/>
      <c r="CY38" s="186"/>
      <c r="CZ38" s="181">
        <f t="shared" si="66"/>
        <v>40081.200000000004</v>
      </c>
      <c r="DA38" s="181">
        <f t="shared" si="67"/>
        <v>16155.399999999998</v>
      </c>
      <c r="DB38" s="181">
        <f t="shared" si="68"/>
        <v>16729.905999999999</v>
      </c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198"/>
      <c r="DS38" s="198"/>
      <c r="DT38" s="23"/>
      <c r="DU38" s="23"/>
      <c r="DV38" s="195">
        <f t="shared" si="41"/>
        <v>0</v>
      </c>
      <c r="DW38" s="195">
        <f t="shared" si="41"/>
        <v>0</v>
      </c>
      <c r="DX38" s="195">
        <f t="shared" si="41"/>
        <v>0</v>
      </c>
      <c r="DY38" s="196"/>
      <c r="EA38" s="23">
        <f t="shared" si="69"/>
        <v>20</v>
      </c>
      <c r="EB38" s="23">
        <f t="shared" si="70"/>
        <v>8.4</v>
      </c>
      <c r="EC38" s="23">
        <f t="shared" si="71"/>
        <v>6.71</v>
      </c>
      <c r="ED38" s="23">
        <f t="shared" si="72"/>
        <v>34034.200000000004</v>
      </c>
      <c r="EE38" s="23">
        <f t="shared" si="73"/>
        <v>14140.3</v>
      </c>
      <c r="EF38" s="23">
        <f t="shared" si="74"/>
        <v>14140.3</v>
      </c>
    </row>
    <row r="39" spans="1:136" s="201" customFormat="1" ht="15.75" customHeight="1">
      <c r="A39" s="178">
        <v>28</v>
      </c>
      <c r="B39" s="178">
        <v>46</v>
      </c>
      <c r="C39" s="179" t="s">
        <v>58</v>
      </c>
      <c r="D39" s="23">
        <v>2457.8000000000002</v>
      </c>
      <c r="E39" s="23"/>
      <c r="F39" s="181">
        <f t="shared" si="75"/>
        <v>25158.5</v>
      </c>
      <c r="G39" s="181">
        <f t="shared" si="76"/>
        <v>10378.1</v>
      </c>
      <c r="H39" s="181">
        <f t="shared" si="77"/>
        <v>9913.9759999999987</v>
      </c>
      <c r="I39" s="181">
        <f t="shared" si="78"/>
        <v>95.527851918944691</v>
      </c>
      <c r="J39" s="181">
        <f t="shared" si="79"/>
        <v>-25158.5</v>
      </c>
      <c r="K39" s="181">
        <f t="shared" si="80"/>
        <v>120996.52500000001</v>
      </c>
      <c r="L39" s="182">
        <v>0</v>
      </c>
      <c r="M39" s="182">
        <v>130910.501</v>
      </c>
      <c r="N39" s="183">
        <f t="shared" si="57"/>
        <v>4611.8999999999996</v>
      </c>
      <c r="O39" s="183">
        <f t="shared" si="58"/>
        <v>1839.5</v>
      </c>
      <c r="P39" s="183">
        <f t="shared" si="59"/>
        <v>1617.38</v>
      </c>
      <c r="Q39" s="183">
        <f t="shared" si="8"/>
        <v>87.92497961402556</v>
      </c>
      <c r="R39" s="184">
        <f t="shared" si="60"/>
        <v>1008</v>
      </c>
      <c r="S39" s="184">
        <f t="shared" si="60"/>
        <v>384</v>
      </c>
      <c r="T39" s="184">
        <f t="shared" si="60"/>
        <v>478.50699999999995</v>
      </c>
      <c r="U39" s="185">
        <f t="shared" si="28"/>
        <v>124.61119791666665</v>
      </c>
      <c r="V39" s="27">
        <v>22</v>
      </c>
      <c r="W39" s="27">
        <v>8.4</v>
      </c>
      <c r="X39" s="186">
        <v>0.16700000000000001</v>
      </c>
      <c r="Y39" s="187">
        <f t="shared" ref="Y39:Y48" si="82">X39*100/W39</f>
        <v>1.9880952380952379</v>
      </c>
      <c r="Z39" s="27">
        <v>1850</v>
      </c>
      <c r="AA39" s="27">
        <v>687.3</v>
      </c>
      <c r="AB39" s="186">
        <v>688.24400000000003</v>
      </c>
      <c r="AC39" s="187">
        <f t="shared" si="62"/>
        <v>100.13734904699551</v>
      </c>
      <c r="AD39" s="27">
        <v>986</v>
      </c>
      <c r="AE39" s="27">
        <v>375.6</v>
      </c>
      <c r="AF39" s="186">
        <v>478.34</v>
      </c>
      <c r="AG39" s="187">
        <f t="shared" si="63"/>
        <v>127.35356762513311</v>
      </c>
      <c r="AH39" s="186">
        <v>180.9</v>
      </c>
      <c r="AI39" s="27">
        <v>66.599999999999994</v>
      </c>
      <c r="AJ39" s="186">
        <v>4</v>
      </c>
      <c r="AK39" s="187">
        <f t="shared" si="81"/>
        <v>6.0060060060060065</v>
      </c>
      <c r="AL39" s="27"/>
      <c r="AM39" s="27"/>
      <c r="AN39" s="186"/>
      <c r="AO39" s="23"/>
      <c r="AP39" s="23"/>
      <c r="AQ39" s="23"/>
      <c r="AR39" s="23"/>
      <c r="AS39" s="23"/>
      <c r="AT39" s="23"/>
      <c r="AU39" s="23"/>
      <c r="AV39" s="199">
        <v>20222.5</v>
      </c>
      <c r="AW39" s="199">
        <v>8426.1</v>
      </c>
      <c r="AX39" s="27">
        <f t="shared" si="29"/>
        <v>8426.1</v>
      </c>
      <c r="AY39" s="23"/>
      <c r="AZ39" s="23"/>
      <c r="BA39" s="27"/>
      <c r="BB39" s="23">
        <v>324.10000000000002</v>
      </c>
      <c r="BC39" s="180">
        <v>112.5</v>
      </c>
      <c r="BD39" s="180">
        <f t="shared" si="30"/>
        <v>112.5</v>
      </c>
      <c r="BE39" s="180"/>
      <c r="BF39" s="180"/>
      <c r="BG39" s="23"/>
      <c r="BH39" s="183">
        <f t="shared" si="65"/>
        <v>1570</v>
      </c>
      <c r="BI39" s="183">
        <f t="shared" si="65"/>
        <v>699.6</v>
      </c>
      <c r="BJ39" s="183">
        <f t="shared" si="65"/>
        <v>274.82100000000003</v>
      </c>
      <c r="BK39" s="190">
        <f t="shared" si="31"/>
        <v>39.28259005145798</v>
      </c>
      <c r="BL39" s="200">
        <v>1270</v>
      </c>
      <c r="BM39" s="27">
        <v>599.6</v>
      </c>
      <c r="BN39" s="186">
        <v>274.82100000000003</v>
      </c>
      <c r="BO39" s="200"/>
      <c r="BP39" s="27"/>
      <c r="BQ39" s="186"/>
      <c r="BR39" s="186"/>
      <c r="BS39" s="23"/>
      <c r="BT39" s="186"/>
      <c r="BU39" s="27">
        <v>300</v>
      </c>
      <c r="BV39" s="27">
        <v>100</v>
      </c>
      <c r="BW39" s="186">
        <v>0</v>
      </c>
      <c r="BX39" s="180"/>
      <c r="BY39" s="23"/>
      <c r="BZ39" s="23"/>
      <c r="CA39" s="23"/>
      <c r="CB39" s="23"/>
      <c r="CC39" s="186"/>
      <c r="CD39" s="27"/>
      <c r="CE39" s="200"/>
      <c r="CF39" s="186"/>
      <c r="CG39" s="27">
        <v>3</v>
      </c>
      <c r="CH39" s="27">
        <v>2</v>
      </c>
      <c r="CI39" s="186">
        <v>0</v>
      </c>
      <c r="CJ39" s="23"/>
      <c r="CK39" s="23"/>
      <c r="CL39" s="186"/>
      <c r="CM39" s="186"/>
      <c r="CN39" s="27"/>
      <c r="CO39" s="186"/>
      <c r="CP39" s="186"/>
      <c r="CQ39" s="27"/>
      <c r="CR39" s="23"/>
      <c r="CS39" s="27"/>
      <c r="CT39" s="27"/>
      <c r="CU39" s="186"/>
      <c r="CV39" s="186"/>
      <c r="CW39" s="27"/>
      <c r="CX39" s="186">
        <v>171.80799999999999</v>
      </c>
      <c r="CY39" s="186">
        <v>-242.00399999999999</v>
      </c>
      <c r="CZ39" s="181">
        <f t="shared" si="66"/>
        <v>25158.5</v>
      </c>
      <c r="DA39" s="181">
        <f t="shared" si="67"/>
        <v>10378.1</v>
      </c>
      <c r="DB39" s="181">
        <f t="shared" si="68"/>
        <v>10155.98</v>
      </c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194"/>
      <c r="DS39" s="194"/>
      <c r="DT39" s="23"/>
      <c r="DU39" s="23"/>
      <c r="DV39" s="195">
        <f t="shared" si="41"/>
        <v>0</v>
      </c>
      <c r="DW39" s="195">
        <f t="shared" si="41"/>
        <v>0</v>
      </c>
      <c r="DX39" s="195">
        <f t="shared" si="41"/>
        <v>0</v>
      </c>
      <c r="DY39" s="196"/>
      <c r="EA39" s="23">
        <f t="shared" si="69"/>
        <v>3</v>
      </c>
      <c r="EB39" s="23">
        <f t="shared" si="70"/>
        <v>2</v>
      </c>
      <c r="EC39" s="23">
        <f t="shared" si="71"/>
        <v>171.80799999999999</v>
      </c>
      <c r="ED39" s="23">
        <f t="shared" si="72"/>
        <v>20546.599999999999</v>
      </c>
      <c r="EE39" s="23">
        <f t="shared" si="73"/>
        <v>8538.6</v>
      </c>
      <c r="EF39" s="23">
        <f t="shared" si="74"/>
        <v>8538.6</v>
      </c>
    </row>
    <row r="40" spans="1:136" s="201" customFormat="1" ht="15.75" customHeight="1">
      <c r="A40" s="178">
        <v>29</v>
      </c>
      <c r="B40" s="178">
        <v>48</v>
      </c>
      <c r="C40" s="179" t="s">
        <v>59</v>
      </c>
      <c r="D40" s="23">
        <v>7482.7</v>
      </c>
      <c r="E40" s="23"/>
      <c r="F40" s="181">
        <f t="shared" si="75"/>
        <v>44748.5</v>
      </c>
      <c r="G40" s="181">
        <f t="shared" si="76"/>
        <v>18859.399999999998</v>
      </c>
      <c r="H40" s="181">
        <f t="shared" si="77"/>
        <v>17675.324999999997</v>
      </c>
      <c r="I40" s="181">
        <f t="shared" si="78"/>
        <v>93.721565903475195</v>
      </c>
      <c r="J40" s="181">
        <f t="shared" si="79"/>
        <v>-44748.5</v>
      </c>
      <c r="K40" s="181">
        <f t="shared" si="80"/>
        <v>113235.17600000001</v>
      </c>
      <c r="L40" s="182">
        <v>0</v>
      </c>
      <c r="M40" s="182">
        <v>130910.501</v>
      </c>
      <c r="N40" s="183">
        <f t="shared" si="57"/>
        <v>13736</v>
      </c>
      <c r="O40" s="183">
        <f t="shared" si="58"/>
        <v>6010.5</v>
      </c>
      <c r="P40" s="183">
        <f t="shared" si="59"/>
        <v>4826.4250000000002</v>
      </c>
      <c r="Q40" s="183">
        <f>P40/O40*100</f>
        <v>80.299891855918816</v>
      </c>
      <c r="R40" s="184">
        <f t="shared" si="60"/>
        <v>1800</v>
      </c>
      <c r="S40" s="184">
        <f t="shared" si="60"/>
        <v>980.9</v>
      </c>
      <c r="T40" s="184">
        <f t="shared" si="60"/>
        <v>898.96900000000005</v>
      </c>
      <c r="U40" s="185">
        <f>T40/S40*100</f>
        <v>91.647364665103481</v>
      </c>
      <c r="V40" s="27">
        <v>20</v>
      </c>
      <c r="W40" s="27">
        <v>16.600000000000001</v>
      </c>
      <c r="X40" s="186">
        <v>10.162000000000001</v>
      </c>
      <c r="Y40" s="187">
        <f t="shared" si="82"/>
        <v>61.216867469879517</v>
      </c>
      <c r="Z40" s="27">
        <v>3500</v>
      </c>
      <c r="AA40" s="27">
        <v>883.3</v>
      </c>
      <c r="AB40" s="186">
        <v>158.477</v>
      </c>
      <c r="AC40" s="187">
        <f t="shared" si="62"/>
        <v>17.941469489414697</v>
      </c>
      <c r="AD40" s="27">
        <v>1780</v>
      </c>
      <c r="AE40" s="27">
        <v>964.3</v>
      </c>
      <c r="AF40" s="186">
        <v>888.80700000000002</v>
      </c>
      <c r="AG40" s="187">
        <f t="shared" si="63"/>
        <v>92.171212278336625</v>
      </c>
      <c r="AH40" s="186">
        <v>60</v>
      </c>
      <c r="AI40" s="27">
        <v>25</v>
      </c>
      <c r="AJ40" s="186">
        <v>0</v>
      </c>
      <c r="AK40" s="187">
        <f t="shared" si="81"/>
        <v>0</v>
      </c>
      <c r="AL40" s="27"/>
      <c r="AM40" s="27"/>
      <c r="AN40" s="186"/>
      <c r="AO40" s="23"/>
      <c r="AP40" s="23"/>
      <c r="AQ40" s="23"/>
      <c r="AR40" s="23"/>
      <c r="AS40" s="23"/>
      <c r="AT40" s="23"/>
      <c r="AU40" s="23"/>
      <c r="AV40" s="199">
        <v>29961.8</v>
      </c>
      <c r="AW40" s="199">
        <v>12484.1</v>
      </c>
      <c r="AX40" s="27">
        <f t="shared" si="29"/>
        <v>12484.1</v>
      </c>
      <c r="AY40" s="23"/>
      <c r="AZ40" s="23"/>
      <c r="BA40" s="27"/>
      <c r="BB40" s="189">
        <v>1050.7</v>
      </c>
      <c r="BC40" s="180">
        <v>364.8</v>
      </c>
      <c r="BD40" s="180">
        <f t="shared" si="30"/>
        <v>364.8</v>
      </c>
      <c r="BE40" s="180"/>
      <c r="BF40" s="180"/>
      <c r="BG40" s="23"/>
      <c r="BH40" s="183">
        <f t="shared" si="65"/>
        <v>1200</v>
      </c>
      <c r="BI40" s="183">
        <f t="shared" si="65"/>
        <v>532.70000000000005</v>
      </c>
      <c r="BJ40" s="183">
        <f t="shared" si="65"/>
        <v>180.351</v>
      </c>
      <c r="BK40" s="190">
        <f>BJ40/BI40*100</f>
        <v>33.856016519617043</v>
      </c>
      <c r="BL40" s="200">
        <v>800</v>
      </c>
      <c r="BM40" s="27">
        <v>332.7</v>
      </c>
      <c r="BN40" s="186">
        <v>75.200999999999993</v>
      </c>
      <c r="BO40" s="200"/>
      <c r="BP40" s="27"/>
      <c r="BQ40" s="186"/>
      <c r="BR40" s="186"/>
      <c r="BS40" s="23"/>
      <c r="BT40" s="186"/>
      <c r="BU40" s="27">
        <v>400</v>
      </c>
      <c r="BV40" s="27">
        <v>200</v>
      </c>
      <c r="BW40" s="186">
        <v>105.15</v>
      </c>
      <c r="BX40" s="180"/>
      <c r="BY40" s="23"/>
      <c r="BZ40" s="23"/>
      <c r="CA40" s="23"/>
      <c r="CB40" s="23"/>
      <c r="CC40" s="186"/>
      <c r="CD40" s="27"/>
      <c r="CE40" s="200"/>
      <c r="CF40" s="23"/>
      <c r="CG40" s="27"/>
      <c r="CH40" s="27"/>
      <c r="CI40" s="186"/>
      <c r="CJ40" s="23"/>
      <c r="CK40" s="23"/>
      <c r="CL40" s="186"/>
      <c r="CM40" s="186"/>
      <c r="CN40" s="27"/>
      <c r="CO40" s="186"/>
      <c r="CP40" s="186"/>
      <c r="CQ40" s="27"/>
      <c r="CR40" s="23"/>
      <c r="CS40" s="27"/>
      <c r="CT40" s="27"/>
      <c r="CU40" s="186"/>
      <c r="CV40" s="186">
        <v>7176</v>
      </c>
      <c r="CW40" s="27">
        <v>3588.6</v>
      </c>
      <c r="CX40" s="186">
        <v>3588.6280000000002</v>
      </c>
      <c r="CY40" s="186"/>
      <c r="CZ40" s="181">
        <f t="shared" si="66"/>
        <v>44748.5</v>
      </c>
      <c r="DA40" s="181">
        <f t="shared" si="67"/>
        <v>18859.399999999998</v>
      </c>
      <c r="DB40" s="181">
        <f t="shared" si="68"/>
        <v>17675.324999999997</v>
      </c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198"/>
      <c r="DS40" s="198"/>
      <c r="DT40" s="23"/>
      <c r="DU40" s="23"/>
      <c r="DV40" s="195">
        <f t="shared" si="41"/>
        <v>0</v>
      </c>
      <c r="DW40" s="195">
        <f t="shared" si="41"/>
        <v>0</v>
      </c>
      <c r="DX40" s="195">
        <f t="shared" si="41"/>
        <v>0</v>
      </c>
      <c r="DY40" s="196"/>
      <c r="EA40" s="23">
        <f t="shared" si="69"/>
        <v>7176</v>
      </c>
      <c r="EB40" s="23">
        <f t="shared" si="70"/>
        <v>3588.6</v>
      </c>
      <c r="EC40" s="23">
        <f t="shared" si="71"/>
        <v>3588.6280000000002</v>
      </c>
      <c r="ED40" s="23">
        <f t="shared" si="72"/>
        <v>31012.5</v>
      </c>
      <c r="EE40" s="23">
        <f t="shared" si="73"/>
        <v>12848.9</v>
      </c>
      <c r="EF40" s="23">
        <f t="shared" si="74"/>
        <v>12848.9</v>
      </c>
    </row>
    <row r="41" spans="1:136" s="201" customFormat="1" ht="15.75" customHeight="1">
      <c r="A41" s="178">
        <v>30</v>
      </c>
      <c r="B41" s="178">
        <v>47</v>
      </c>
      <c r="C41" s="179" t="s">
        <v>60</v>
      </c>
      <c r="D41" s="189">
        <v>3017.2</v>
      </c>
      <c r="E41" s="23"/>
      <c r="F41" s="181">
        <f t="shared" si="75"/>
        <v>22540.7</v>
      </c>
      <c r="G41" s="181">
        <f t="shared" si="76"/>
        <v>9264.5999999999985</v>
      </c>
      <c r="H41" s="181">
        <f t="shared" si="77"/>
        <v>9190.1129999999994</v>
      </c>
      <c r="I41" s="181">
        <f t="shared" si="78"/>
        <v>99.19600414480928</v>
      </c>
      <c r="J41" s="181">
        <f t="shared" si="79"/>
        <v>-22540.7</v>
      </c>
      <c r="K41" s="181">
        <f t="shared" si="80"/>
        <v>121720.38800000001</v>
      </c>
      <c r="L41" s="182">
        <v>0</v>
      </c>
      <c r="M41" s="182">
        <v>130910.501</v>
      </c>
      <c r="N41" s="183">
        <f t="shared" si="57"/>
        <v>3376.7</v>
      </c>
      <c r="O41" s="183">
        <f t="shared" si="58"/>
        <v>1312.3999999999999</v>
      </c>
      <c r="P41" s="183">
        <f t="shared" si="59"/>
        <v>1237.913</v>
      </c>
      <c r="Q41" s="183">
        <f>P41/O41*100</f>
        <v>94.324367570862549</v>
      </c>
      <c r="R41" s="184">
        <f t="shared" si="60"/>
        <v>1692.7</v>
      </c>
      <c r="S41" s="184">
        <f t="shared" si="60"/>
        <v>700</v>
      </c>
      <c r="T41" s="184">
        <f t="shared" si="60"/>
        <v>525.39100000000008</v>
      </c>
      <c r="U41" s="185">
        <f>T41/S41*100</f>
        <v>75.05585714285715</v>
      </c>
      <c r="V41" s="27"/>
      <c r="W41" s="27"/>
      <c r="X41" s="186">
        <v>0.20100000000000001</v>
      </c>
      <c r="Y41" s="187"/>
      <c r="Z41" s="27">
        <v>1272</v>
      </c>
      <c r="AA41" s="27">
        <v>510.1</v>
      </c>
      <c r="AB41" s="186">
        <v>636</v>
      </c>
      <c r="AC41" s="187">
        <f t="shared" si="62"/>
        <v>124.6814350127426</v>
      </c>
      <c r="AD41" s="27">
        <v>1692.7</v>
      </c>
      <c r="AE41" s="27">
        <v>700</v>
      </c>
      <c r="AF41" s="186">
        <v>525.19000000000005</v>
      </c>
      <c r="AG41" s="187">
        <f t="shared" si="63"/>
        <v>75.027142857142863</v>
      </c>
      <c r="AH41" s="186">
        <v>52</v>
      </c>
      <c r="AI41" s="27">
        <v>16</v>
      </c>
      <c r="AJ41" s="186">
        <v>0</v>
      </c>
      <c r="AK41" s="187">
        <f t="shared" si="81"/>
        <v>0</v>
      </c>
      <c r="AL41" s="27"/>
      <c r="AM41" s="27"/>
      <c r="AN41" s="186"/>
      <c r="AO41" s="23"/>
      <c r="AP41" s="23"/>
      <c r="AQ41" s="23"/>
      <c r="AR41" s="23"/>
      <c r="AS41" s="23"/>
      <c r="AT41" s="23"/>
      <c r="AU41" s="23"/>
      <c r="AV41" s="199">
        <v>18692.2</v>
      </c>
      <c r="AW41" s="199">
        <v>7788.4</v>
      </c>
      <c r="AX41" s="27">
        <f t="shared" si="29"/>
        <v>7788.4</v>
      </c>
      <c r="AY41" s="23"/>
      <c r="AZ41" s="23"/>
      <c r="BA41" s="27"/>
      <c r="BB41" s="189">
        <v>471.8</v>
      </c>
      <c r="BC41" s="180">
        <v>163.80000000000001</v>
      </c>
      <c r="BD41" s="180">
        <f t="shared" si="30"/>
        <v>163.80000000000001</v>
      </c>
      <c r="BE41" s="180"/>
      <c r="BF41" s="180"/>
      <c r="BG41" s="23"/>
      <c r="BH41" s="183">
        <f t="shared" si="65"/>
        <v>360</v>
      </c>
      <c r="BI41" s="183">
        <f t="shared" si="65"/>
        <v>86.3</v>
      </c>
      <c r="BJ41" s="183">
        <f t="shared" si="65"/>
        <v>76.522000000000006</v>
      </c>
      <c r="BK41" s="190">
        <f>BJ41/BI41*100</f>
        <v>88.669756662804176</v>
      </c>
      <c r="BL41" s="200">
        <v>360</v>
      </c>
      <c r="BM41" s="27">
        <v>86.3</v>
      </c>
      <c r="BN41" s="186">
        <v>76.522000000000006</v>
      </c>
      <c r="BO41" s="200"/>
      <c r="BP41" s="27"/>
      <c r="BQ41" s="186"/>
      <c r="BR41" s="186"/>
      <c r="BS41" s="23"/>
      <c r="BT41" s="186"/>
      <c r="BU41" s="27"/>
      <c r="BV41" s="27"/>
      <c r="BW41" s="186"/>
      <c r="BX41" s="180"/>
      <c r="BY41" s="23"/>
      <c r="BZ41" s="23"/>
      <c r="CA41" s="23"/>
      <c r="CB41" s="23"/>
      <c r="CC41" s="186"/>
      <c r="CD41" s="27"/>
      <c r="CE41" s="200"/>
      <c r="CF41" s="23"/>
      <c r="CG41" s="27"/>
      <c r="CH41" s="27"/>
      <c r="CI41" s="186"/>
      <c r="CJ41" s="23"/>
      <c r="CK41" s="23"/>
      <c r="CL41" s="186"/>
      <c r="CM41" s="186"/>
      <c r="CN41" s="27"/>
      <c r="CO41" s="186"/>
      <c r="CP41" s="186"/>
      <c r="CQ41" s="27"/>
      <c r="CR41" s="23"/>
      <c r="CS41" s="27"/>
      <c r="CT41" s="27"/>
      <c r="CU41" s="186"/>
      <c r="CV41" s="186"/>
      <c r="CW41" s="186"/>
      <c r="CX41" s="186"/>
      <c r="CY41" s="186"/>
      <c r="CZ41" s="181">
        <f t="shared" si="66"/>
        <v>22540.7</v>
      </c>
      <c r="DA41" s="181">
        <f t="shared" si="67"/>
        <v>9264.5999999999985</v>
      </c>
      <c r="DB41" s="181">
        <f t="shared" si="68"/>
        <v>9190.1129999999994</v>
      </c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194"/>
      <c r="DS41" s="194"/>
      <c r="DT41" s="23"/>
      <c r="DU41" s="23"/>
      <c r="DV41" s="195">
        <f t="shared" si="41"/>
        <v>0</v>
      </c>
      <c r="DW41" s="195">
        <f t="shared" si="41"/>
        <v>0</v>
      </c>
      <c r="DX41" s="195">
        <f t="shared" si="41"/>
        <v>0</v>
      </c>
      <c r="DY41" s="196"/>
      <c r="EA41" s="23">
        <f t="shared" si="69"/>
        <v>0</v>
      </c>
      <c r="EB41" s="23">
        <f t="shared" si="70"/>
        <v>0</v>
      </c>
      <c r="EC41" s="23">
        <f t="shared" si="71"/>
        <v>0</v>
      </c>
      <c r="ED41" s="23">
        <f t="shared" si="72"/>
        <v>19164</v>
      </c>
      <c r="EE41" s="23">
        <f t="shared" si="73"/>
        <v>7952.2</v>
      </c>
      <c r="EF41" s="23">
        <f t="shared" si="74"/>
        <v>7952.2</v>
      </c>
    </row>
    <row r="42" spans="1:136" s="201" customFormat="1" ht="15.75" customHeight="1">
      <c r="A42" s="178">
        <v>31</v>
      </c>
      <c r="B42" s="178">
        <v>51</v>
      </c>
      <c r="C42" s="179" t="s">
        <v>61</v>
      </c>
      <c r="D42" s="23">
        <v>3785.3</v>
      </c>
      <c r="E42" s="23"/>
      <c r="F42" s="181">
        <f t="shared" si="75"/>
        <v>26272.6</v>
      </c>
      <c r="G42" s="181">
        <f t="shared" si="76"/>
        <v>10449.399999999998</v>
      </c>
      <c r="H42" s="181">
        <f t="shared" si="77"/>
        <v>10694.907999999998</v>
      </c>
      <c r="I42" s="181">
        <f t="shared" si="78"/>
        <v>102.34949375083737</v>
      </c>
      <c r="J42" s="181">
        <f t="shared" si="79"/>
        <v>-26272.6</v>
      </c>
      <c r="K42" s="181">
        <f t="shared" si="80"/>
        <v>120215.59300000001</v>
      </c>
      <c r="L42" s="182">
        <v>0</v>
      </c>
      <c r="M42" s="182">
        <v>130910.501</v>
      </c>
      <c r="N42" s="183">
        <f t="shared" si="57"/>
        <v>3528.5</v>
      </c>
      <c r="O42" s="183">
        <f t="shared" si="58"/>
        <v>1104.7</v>
      </c>
      <c r="P42" s="183">
        <f t="shared" si="59"/>
        <v>1350.2079999999999</v>
      </c>
      <c r="Q42" s="183">
        <f t="shared" si="8"/>
        <v>122.22395220421831</v>
      </c>
      <c r="R42" s="184">
        <f t="shared" si="60"/>
        <v>1389.2</v>
      </c>
      <c r="S42" s="184">
        <f t="shared" si="60"/>
        <v>578.4</v>
      </c>
      <c r="T42" s="184">
        <f t="shared" si="60"/>
        <v>414.75799999999998</v>
      </c>
      <c r="U42" s="185">
        <f t="shared" si="28"/>
        <v>71.707814661134165</v>
      </c>
      <c r="V42" s="27">
        <v>22.8</v>
      </c>
      <c r="W42" s="27">
        <v>9</v>
      </c>
      <c r="X42" s="186">
        <v>0.106</v>
      </c>
      <c r="Y42" s="187">
        <f t="shared" si="82"/>
        <v>1.1777777777777778</v>
      </c>
      <c r="Z42" s="27">
        <v>1844.8</v>
      </c>
      <c r="AA42" s="27">
        <v>437.5</v>
      </c>
      <c r="AB42" s="186">
        <v>922.4</v>
      </c>
      <c r="AC42" s="187">
        <f t="shared" si="62"/>
        <v>210.83428571428573</v>
      </c>
      <c r="AD42" s="27">
        <v>1366.4</v>
      </c>
      <c r="AE42" s="27">
        <v>569.4</v>
      </c>
      <c r="AF42" s="186">
        <v>414.65199999999999</v>
      </c>
      <c r="AG42" s="187">
        <f t="shared" si="63"/>
        <v>72.822620302072352</v>
      </c>
      <c r="AH42" s="186">
        <v>48</v>
      </c>
      <c r="AI42" s="27">
        <v>20</v>
      </c>
      <c r="AJ42" s="186">
        <v>12</v>
      </c>
      <c r="AK42" s="187">
        <f t="shared" si="81"/>
        <v>60</v>
      </c>
      <c r="AL42" s="27"/>
      <c r="AM42" s="27"/>
      <c r="AN42" s="186"/>
      <c r="AO42" s="23"/>
      <c r="AP42" s="23"/>
      <c r="AQ42" s="23"/>
      <c r="AR42" s="23"/>
      <c r="AS42" s="23"/>
      <c r="AT42" s="23"/>
      <c r="AU42" s="23"/>
      <c r="AV42" s="199">
        <v>20843.5</v>
      </c>
      <c r="AW42" s="199">
        <v>8684.7999999999993</v>
      </c>
      <c r="AX42" s="27">
        <f t="shared" si="29"/>
        <v>8684.7999999999993</v>
      </c>
      <c r="AY42" s="23"/>
      <c r="AZ42" s="23"/>
      <c r="BA42" s="27"/>
      <c r="BB42" s="23">
        <v>1900.6</v>
      </c>
      <c r="BC42" s="180">
        <v>659.9</v>
      </c>
      <c r="BD42" s="180">
        <f t="shared" si="30"/>
        <v>659.9</v>
      </c>
      <c r="BE42" s="180"/>
      <c r="BF42" s="180"/>
      <c r="BG42" s="23"/>
      <c r="BH42" s="183">
        <f t="shared" si="65"/>
        <v>246.5</v>
      </c>
      <c r="BI42" s="183">
        <f t="shared" si="65"/>
        <v>68.8</v>
      </c>
      <c r="BJ42" s="183">
        <f t="shared" si="65"/>
        <v>1.05</v>
      </c>
      <c r="BK42" s="190">
        <f t="shared" si="31"/>
        <v>1.5261627906976745</v>
      </c>
      <c r="BL42" s="200">
        <v>246.5</v>
      </c>
      <c r="BM42" s="27">
        <v>68.8</v>
      </c>
      <c r="BN42" s="186">
        <v>1.05</v>
      </c>
      <c r="BO42" s="200"/>
      <c r="BP42" s="27"/>
      <c r="BQ42" s="186"/>
      <c r="BR42" s="186"/>
      <c r="BS42" s="23"/>
      <c r="BT42" s="186"/>
      <c r="BU42" s="27"/>
      <c r="BV42" s="27"/>
      <c r="BW42" s="186"/>
      <c r="BX42" s="180"/>
      <c r="BY42" s="23"/>
      <c r="BZ42" s="23"/>
      <c r="CA42" s="23"/>
      <c r="CB42" s="23"/>
      <c r="CC42" s="186"/>
      <c r="CD42" s="27"/>
      <c r="CE42" s="200"/>
      <c r="CF42" s="186"/>
      <c r="CG42" s="27"/>
      <c r="CH42" s="27"/>
      <c r="CI42" s="186"/>
      <c r="CJ42" s="23"/>
      <c r="CK42" s="23"/>
      <c r="CL42" s="186"/>
      <c r="CM42" s="186"/>
      <c r="CN42" s="27"/>
      <c r="CO42" s="186"/>
      <c r="CP42" s="186"/>
      <c r="CQ42" s="27"/>
      <c r="CR42" s="23"/>
      <c r="CS42" s="27"/>
      <c r="CT42" s="27"/>
      <c r="CU42" s="186"/>
      <c r="CV42" s="186"/>
      <c r="CW42" s="27"/>
      <c r="CX42" s="186"/>
      <c r="CY42" s="186"/>
      <c r="CZ42" s="181">
        <f t="shared" si="66"/>
        <v>26272.6</v>
      </c>
      <c r="DA42" s="181">
        <f t="shared" si="67"/>
        <v>10449.399999999998</v>
      </c>
      <c r="DB42" s="181">
        <f t="shared" si="68"/>
        <v>10694.907999999998</v>
      </c>
      <c r="DC42" s="23"/>
      <c r="DD42" s="23"/>
      <c r="DE42" s="23"/>
      <c r="DF42" s="23"/>
      <c r="DG42" s="23"/>
      <c r="DH42" s="207"/>
      <c r="DI42" s="23"/>
      <c r="DJ42" s="23"/>
      <c r="DK42" s="23"/>
      <c r="DL42" s="23"/>
      <c r="DM42" s="23"/>
      <c r="DN42" s="23"/>
      <c r="DO42" s="23"/>
      <c r="DP42" s="23"/>
      <c r="DQ42" s="23"/>
      <c r="DR42" s="198"/>
      <c r="DS42" s="198"/>
      <c r="DT42" s="23"/>
      <c r="DU42" s="23"/>
      <c r="DV42" s="195">
        <f t="shared" si="41"/>
        <v>0</v>
      </c>
      <c r="DW42" s="195">
        <f t="shared" si="41"/>
        <v>0</v>
      </c>
      <c r="DX42" s="195">
        <f t="shared" si="41"/>
        <v>0</v>
      </c>
      <c r="DY42" s="196"/>
      <c r="EA42" s="23">
        <f t="shared" si="69"/>
        <v>0</v>
      </c>
      <c r="EB42" s="23">
        <f t="shared" si="70"/>
        <v>0</v>
      </c>
      <c r="EC42" s="23">
        <f t="shared" si="71"/>
        <v>0</v>
      </c>
      <c r="ED42" s="23">
        <f t="shared" si="72"/>
        <v>22744.1</v>
      </c>
      <c r="EE42" s="23">
        <f t="shared" si="73"/>
        <v>9344.6999999999989</v>
      </c>
      <c r="EF42" s="23">
        <f t="shared" si="74"/>
        <v>9344.6999999999989</v>
      </c>
    </row>
    <row r="43" spans="1:136" s="201" customFormat="1" ht="15.75" customHeight="1">
      <c r="A43" s="178">
        <v>32</v>
      </c>
      <c r="B43" s="178">
        <v>52</v>
      </c>
      <c r="C43" s="179" t="s">
        <v>62</v>
      </c>
      <c r="D43" s="23">
        <v>1442.7</v>
      </c>
      <c r="E43" s="23"/>
      <c r="F43" s="181">
        <f t="shared" si="75"/>
        <v>17859.3</v>
      </c>
      <c r="G43" s="181">
        <f t="shared" si="76"/>
        <v>8154.7</v>
      </c>
      <c r="H43" s="181">
        <f t="shared" si="77"/>
        <v>8469.7790000000023</v>
      </c>
      <c r="I43" s="181">
        <f t="shared" si="78"/>
        <v>103.86377181257438</v>
      </c>
      <c r="J43" s="181">
        <f t="shared" si="79"/>
        <v>-17859.3</v>
      </c>
      <c r="K43" s="181">
        <f t="shared" si="80"/>
        <v>122440.72200000001</v>
      </c>
      <c r="L43" s="182">
        <v>0</v>
      </c>
      <c r="M43" s="182">
        <v>130910.501</v>
      </c>
      <c r="N43" s="183">
        <f t="shared" si="57"/>
        <v>7536.5</v>
      </c>
      <c r="O43" s="183">
        <f t="shared" si="58"/>
        <v>3956.6000000000004</v>
      </c>
      <c r="P43" s="183">
        <f t="shared" si="59"/>
        <v>4271.6790000000001</v>
      </c>
      <c r="Q43" s="183">
        <f t="shared" si="8"/>
        <v>107.9633776474751</v>
      </c>
      <c r="R43" s="184">
        <f t="shared" si="60"/>
        <v>944.5</v>
      </c>
      <c r="S43" s="184">
        <f t="shared" si="60"/>
        <v>333.20000000000005</v>
      </c>
      <c r="T43" s="184">
        <f t="shared" si="60"/>
        <v>238.72200000000001</v>
      </c>
      <c r="U43" s="185">
        <f t="shared" si="28"/>
        <v>71.645258103241289</v>
      </c>
      <c r="V43" s="27">
        <v>0</v>
      </c>
      <c r="W43" s="27">
        <v>6.6</v>
      </c>
      <c r="X43" s="186">
        <v>0.154</v>
      </c>
      <c r="Y43" s="187">
        <f t="shared" si="82"/>
        <v>2.3333333333333335</v>
      </c>
      <c r="Z43" s="27">
        <v>2406.9</v>
      </c>
      <c r="AA43" s="27">
        <v>406.7</v>
      </c>
      <c r="AB43" s="186">
        <v>743.88199999999995</v>
      </c>
      <c r="AC43" s="187">
        <f t="shared" si="62"/>
        <v>182.90681091713793</v>
      </c>
      <c r="AD43" s="27">
        <v>944.5</v>
      </c>
      <c r="AE43" s="27">
        <v>326.60000000000002</v>
      </c>
      <c r="AF43" s="186">
        <v>238.56800000000001</v>
      </c>
      <c r="AG43" s="187">
        <f t="shared" si="63"/>
        <v>73.045927740355182</v>
      </c>
      <c r="AH43" s="186">
        <v>20</v>
      </c>
      <c r="AI43" s="27">
        <v>6.6</v>
      </c>
      <c r="AJ43" s="186">
        <v>0</v>
      </c>
      <c r="AK43" s="187">
        <f t="shared" si="81"/>
        <v>0</v>
      </c>
      <c r="AL43" s="27"/>
      <c r="AM43" s="27"/>
      <c r="AN43" s="186"/>
      <c r="AO43" s="23"/>
      <c r="AP43" s="23"/>
      <c r="AQ43" s="23"/>
      <c r="AR43" s="23"/>
      <c r="AS43" s="23"/>
      <c r="AT43" s="23"/>
      <c r="AU43" s="23"/>
      <c r="AV43" s="199">
        <v>8837.9</v>
      </c>
      <c r="AW43" s="199">
        <v>3682.5</v>
      </c>
      <c r="AX43" s="27">
        <f t="shared" si="29"/>
        <v>3682.5</v>
      </c>
      <c r="AY43" s="23"/>
      <c r="AZ43" s="23"/>
      <c r="BA43" s="27"/>
      <c r="BB43" s="23">
        <v>1484.9</v>
      </c>
      <c r="BC43" s="180">
        <v>515.6</v>
      </c>
      <c r="BD43" s="180">
        <f t="shared" si="30"/>
        <v>515.6</v>
      </c>
      <c r="BE43" s="180"/>
      <c r="BF43" s="180"/>
      <c r="BG43" s="23"/>
      <c r="BH43" s="183">
        <f t="shared" si="65"/>
        <v>709.1</v>
      </c>
      <c r="BI43" s="183">
        <f t="shared" si="65"/>
        <v>147.4</v>
      </c>
      <c r="BJ43" s="183">
        <f t="shared" si="65"/>
        <v>238.97499999999999</v>
      </c>
      <c r="BK43" s="190">
        <f t="shared" si="31"/>
        <v>162.12686567164178</v>
      </c>
      <c r="BL43" s="200">
        <v>687.6</v>
      </c>
      <c r="BM43" s="27">
        <v>140</v>
      </c>
      <c r="BN43" s="186">
        <v>238.97499999999999</v>
      </c>
      <c r="BO43" s="200"/>
      <c r="BP43" s="27"/>
      <c r="BQ43" s="186"/>
      <c r="BR43" s="186"/>
      <c r="BS43" s="23"/>
      <c r="BT43" s="186"/>
      <c r="BU43" s="27">
        <v>21.5</v>
      </c>
      <c r="BV43" s="27">
        <v>7.4</v>
      </c>
      <c r="BW43" s="186">
        <v>0</v>
      </c>
      <c r="BX43" s="180"/>
      <c r="BY43" s="23"/>
      <c r="BZ43" s="23"/>
      <c r="CA43" s="23"/>
      <c r="CB43" s="23"/>
      <c r="CC43" s="186"/>
      <c r="CD43" s="27"/>
      <c r="CE43" s="200"/>
      <c r="CF43" s="186"/>
      <c r="CG43" s="27">
        <v>456</v>
      </c>
      <c r="CH43" s="27">
        <v>62.7</v>
      </c>
      <c r="CI43" s="186">
        <v>50.1</v>
      </c>
      <c r="CJ43" s="23"/>
      <c r="CK43" s="23"/>
      <c r="CL43" s="186"/>
      <c r="CM43" s="186"/>
      <c r="CN43" s="27"/>
      <c r="CO43" s="186"/>
      <c r="CP43" s="186"/>
      <c r="CQ43" s="27"/>
      <c r="CR43" s="23"/>
      <c r="CS43" s="27"/>
      <c r="CT43" s="27"/>
      <c r="CU43" s="186"/>
      <c r="CV43" s="186">
        <v>3000</v>
      </c>
      <c r="CW43" s="27">
        <v>3000</v>
      </c>
      <c r="CX43" s="186">
        <v>3000</v>
      </c>
      <c r="CY43" s="186"/>
      <c r="CZ43" s="181">
        <f t="shared" si="66"/>
        <v>17859.3</v>
      </c>
      <c r="DA43" s="181">
        <f t="shared" si="67"/>
        <v>8154.7</v>
      </c>
      <c r="DB43" s="181">
        <f t="shared" si="68"/>
        <v>8469.7790000000023</v>
      </c>
      <c r="DC43" s="23"/>
      <c r="DD43" s="23"/>
      <c r="DE43" s="23"/>
      <c r="DF43" s="23"/>
      <c r="DG43" s="23"/>
      <c r="DH43" s="208"/>
      <c r="DI43" s="23"/>
      <c r="DJ43" s="23"/>
      <c r="DK43" s="23"/>
      <c r="DL43" s="23"/>
      <c r="DM43" s="23"/>
      <c r="DN43" s="23"/>
      <c r="DO43" s="23"/>
      <c r="DP43" s="23"/>
      <c r="DQ43" s="23"/>
      <c r="DR43" s="194"/>
      <c r="DS43" s="194"/>
      <c r="DT43" s="23"/>
      <c r="DU43" s="23"/>
      <c r="DV43" s="195">
        <f t="shared" si="41"/>
        <v>0</v>
      </c>
      <c r="DW43" s="195">
        <f t="shared" si="41"/>
        <v>0</v>
      </c>
      <c r="DX43" s="195">
        <f t="shared" si="41"/>
        <v>0</v>
      </c>
      <c r="DY43" s="196"/>
      <c r="EA43" s="23">
        <f t="shared" si="69"/>
        <v>3456</v>
      </c>
      <c r="EB43" s="23">
        <f t="shared" si="70"/>
        <v>3062.7</v>
      </c>
      <c r="EC43" s="23">
        <f t="shared" si="71"/>
        <v>3050.1</v>
      </c>
      <c r="ED43" s="23">
        <f t="shared" si="72"/>
        <v>10322.799999999999</v>
      </c>
      <c r="EE43" s="23">
        <f t="shared" si="73"/>
        <v>4198.1000000000004</v>
      </c>
      <c r="EF43" s="23">
        <f t="shared" si="74"/>
        <v>4198.1000000000004</v>
      </c>
    </row>
    <row r="44" spans="1:136" s="201" customFormat="1" ht="15.75" customHeight="1">
      <c r="A44" s="178">
        <v>33</v>
      </c>
      <c r="B44" s="178">
        <v>53</v>
      </c>
      <c r="C44" s="179" t="s">
        <v>63</v>
      </c>
      <c r="D44" s="23">
        <v>327.9</v>
      </c>
      <c r="E44" s="23"/>
      <c r="F44" s="181">
        <f t="shared" si="75"/>
        <v>25348.799999999999</v>
      </c>
      <c r="G44" s="181">
        <f t="shared" si="76"/>
        <v>10146.099999999999</v>
      </c>
      <c r="H44" s="181">
        <f t="shared" si="77"/>
        <v>10095.732999999998</v>
      </c>
      <c r="I44" s="181">
        <f t="shared" si="78"/>
        <v>99.50358265737573</v>
      </c>
      <c r="J44" s="181">
        <f t="shared" si="79"/>
        <v>-25348.799999999999</v>
      </c>
      <c r="K44" s="181">
        <f t="shared" si="80"/>
        <v>120814.76800000001</v>
      </c>
      <c r="L44" s="182">
        <v>0</v>
      </c>
      <c r="M44" s="182">
        <v>130910.501</v>
      </c>
      <c r="N44" s="183">
        <f t="shared" si="57"/>
        <v>4717.7000000000007</v>
      </c>
      <c r="O44" s="183">
        <f t="shared" si="58"/>
        <v>1881.6</v>
      </c>
      <c r="P44" s="183">
        <f t="shared" si="59"/>
        <v>1831.2330000000002</v>
      </c>
      <c r="Q44" s="183">
        <f t="shared" si="8"/>
        <v>97.323182397959201</v>
      </c>
      <c r="R44" s="184">
        <f t="shared" si="60"/>
        <v>1115.5</v>
      </c>
      <c r="S44" s="184">
        <f t="shared" si="60"/>
        <v>476.6</v>
      </c>
      <c r="T44" s="184">
        <f t="shared" si="60"/>
        <v>415.58600000000001</v>
      </c>
      <c r="U44" s="185">
        <f t="shared" si="28"/>
        <v>87.198069660092315</v>
      </c>
      <c r="V44" s="27">
        <v>42.3</v>
      </c>
      <c r="W44" s="27">
        <v>16.600000000000001</v>
      </c>
      <c r="X44" s="186">
        <v>145.08600000000001</v>
      </c>
      <c r="Y44" s="187">
        <f t="shared" si="82"/>
        <v>874.01204819277109</v>
      </c>
      <c r="Z44" s="27">
        <v>1948.6</v>
      </c>
      <c r="AA44" s="27">
        <v>563.29999999999995</v>
      </c>
      <c r="AB44" s="186">
        <v>974.3</v>
      </c>
      <c r="AC44" s="187">
        <f t="shared" si="62"/>
        <v>172.96289721285285</v>
      </c>
      <c r="AD44" s="27">
        <v>1073.2</v>
      </c>
      <c r="AE44" s="27">
        <v>460</v>
      </c>
      <c r="AF44" s="186">
        <v>270.5</v>
      </c>
      <c r="AG44" s="187">
        <f t="shared" si="63"/>
        <v>58.804347826086953</v>
      </c>
      <c r="AH44" s="186">
        <v>30</v>
      </c>
      <c r="AI44" s="27">
        <v>12.5</v>
      </c>
      <c r="AJ44" s="186">
        <v>0</v>
      </c>
      <c r="AK44" s="187">
        <f t="shared" si="81"/>
        <v>0</v>
      </c>
      <c r="AL44" s="27"/>
      <c r="AM44" s="27"/>
      <c r="AN44" s="186"/>
      <c r="AO44" s="23"/>
      <c r="AP44" s="23"/>
      <c r="AQ44" s="23"/>
      <c r="AR44" s="23"/>
      <c r="AS44" s="23"/>
      <c r="AT44" s="23"/>
      <c r="AU44" s="23"/>
      <c r="AV44" s="199">
        <v>18121.400000000001</v>
      </c>
      <c r="AW44" s="199">
        <v>7550.6</v>
      </c>
      <c r="AX44" s="27">
        <f t="shared" si="29"/>
        <v>7550.6</v>
      </c>
      <c r="AY44" s="23"/>
      <c r="AZ44" s="23"/>
      <c r="BA44" s="27"/>
      <c r="BB44" s="23">
        <v>2509.6999999999998</v>
      </c>
      <c r="BC44" s="180">
        <v>713.9</v>
      </c>
      <c r="BD44" s="180">
        <f t="shared" si="30"/>
        <v>713.9</v>
      </c>
      <c r="BE44" s="180"/>
      <c r="BF44" s="180"/>
      <c r="BG44" s="23"/>
      <c r="BH44" s="183">
        <f t="shared" si="65"/>
        <v>1170</v>
      </c>
      <c r="BI44" s="183">
        <f t="shared" si="65"/>
        <v>466.3</v>
      </c>
      <c r="BJ44" s="183">
        <f t="shared" si="65"/>
        <v>63.621000000000002</v>
      </c>
      <c r="BK44" s="190">
        <f t="shared" si="31"/>
        <v>13.643791550503966</v>
      </c>
      <c r="BL44" s="200">
        <v>1070</v>
      </c>
      <c r="BM44" s="27">
        <v>400</v>
      </c>
      <c r="BN44" s="186">
        <v>63.621000000000002</v>
      </c>
      <c r="BO44" s="200"/>
      <c r="BP44" s="27"/>
      <c r="BQ44" s="186"/>
      <c r="BR44" s="186"/>
      <c r="BS44" s="23"/>
      <c r="BT44" s="186"/>
      <c r="BU44" s="27">
        <v>100</v>
      </c>
      <c r="BV44" s="27">
        <v>66.3</v>
      </c>
      <c r="BW44" s="186">
        <v>0</v>
      </c>
      <c r="BX44" s="180"/>
      <c r="BY44" s="23"/>
      <c r="BZ44" s="23"/>
      <c r="CA44" s="23"/>
      <c r="CB44" s="23"/>
      <c r="CC44" s="186"/>
      <c r="CD44" s="27"/>
      <c r="CE44" s="200"/>
      <c r="CF44" s="23"/>
      <c r="CG44" s="27"/>
      <c r="CH44" s="27"/>
      <c r="CI44" s="186">
        <v>14.846</v>
      </c>
      <c r="CJ44" s="23"/>
      <c r="CK44" s="23"/>
      <c r="CL44" s="186"/>
      <c r="CM44" s="186"/>
      <c r="CN44" s="27"/>
      <c r="CO44" s="186"/>
      <c r="CP44" s="186"/>
      <c r="CQ44" s="27"/>
      <c r="CR44" s="23"/>
      <c r="CS44" s="27"/>
      <c r="CT44" s="27"/>
      <c r="CU44" s="186"/>
      <c r="CV44" s="186">
        <v>453.6</v>
      </c>
      <c r="CW44" s="27">
        <v>362.9</v>
      </c>
      <c r="CX44" s="186">
        <v>362.88</v>
      </c>
      <c r="CY44" s="186"/>
      <c r="CZ44" s="181">
        <f t="shared" si="66"/>
        <v>25348.799999999999</v>
      </c>
      <c r="DA44" s="181">
        <f t="shared" si="67"/>
        <v>10146.099999999999</v>
      </c>
      <c r="DB44" s="181">
        <f t="shared" si="68"/>
        <v>10095.732999999998</v>
      </c>
      <c r="DC44" s="23"/>
      <c r="DD44" s="23"/>
      <c r="DE44" s="23"/>
      <c r="DF44" s="23"/>
      <c r="DG44" s="23"/>
      <c r="DH44" s="208"/>
      <c r="DI44" s="23"/>
      <c r="DJ44" s="23"/>
      <c r="DK44" s="23"/>
      <c r="DL44" s="23"/>
      <c r="DM44" s="23"/>
      <c r="DN44" s="23"/>
      <c r="DO44" s="23"/>
      <c r="DP44" s="23"/>
      <c r="DQ44" s="23"/>
      <c r="DR44" s="194"/>
      <c r="DS44" s="194"/>
      <c r="DT44" s="23"/>
      <c r="DU44" s="23"/>
      <c r="DV44" s="195">
        <f t="shared" si="41"/>
        <v>0</v>
      </c>
      <c r="DW44" s="195">
        <f t="shared" si="41"/>
        <v>0</v>
      </c>
      <c r="DX44" s="195">
        <f t="shared" si="41"/>
        <v>0</v>
      </c>
      <c r="DY44" s="196"/>
      <c r="EA44" s="23">
        <f t="shared" si="69"/>
        <v>453.6</v>
      </c>
      <c r="EB44" s="23">
        <f t="shared" si="70"/>
        <v>362.9</v>
      </c>
      <c r="EC44" s="23">
        <f t="shared" si="71"/>
        <v>377.726</v>
      </c>
      <c r="ED44" s="23">
        <f t="shared" si="72"/>
        <v>20631.100000000002</v>
      </c>
      <c r="EE44" s="23">
        <f t="shared" si="73"/>
        <v>8264.5</v>
      </c>
      <c r="EF44" s="23">
        <f t="shared" si="74"/>
        <v>8264.5</v>
      </c>
    </row>
    <row r="45" spans="1:136" s="201" customFormat="1" ht="15.75" customHeight="1">
      <c r="A45" s="178">
        <v>34</v>
      </c>
      <c r="B45" s="178">
        <v>54</v>
      </c>
      <c r="C45" s="179" t="s">
        <v>64</v>
      </c>
      <c r="D45" s="23">
        <v>6449.4</v>
      </c>
      <c r="E45" s="23"/>
      <c r="F45" s="181">
        <f t="shared" si="75"/>
        <v>36108.699999999997</v>
      </c>
      <c r="G45" s="181">
        <f t="shared" si="76"/>
        <v>14961.9</v>
      </c>
      <c r="H45" s="181">
        <f t="shared" si="77"/>
        <v>14821.433999999999</v>
      </c>
      <c r="I45" s="181">
        <f t="shared" si="78"/>
        <v>99.061175385479117</v>
      </c>
      <c r="J45" s="181">
        <f t="shared" si="79"/>
        <v>-36108.699999999997</v>
      </c>
      <c r="K45" s="181">
        <f t="shared" si="80"/>
        <v>116089.06700000001</v>
      </c>
      <c r="L45" s="182">
        <v>0</v>
      </c>
      <c r="M45" s="182">
        <v>130910.501</v>
      </c>
      <c r="N45" s="183">
        <f t="shared" si="57"/>
        <v>8007.2</v>
      </c>
      <c r="O45" s="183">
        <f t="shared" si="58"/>
        <v>3322.8999999999996</v>
      </c>
      <c r="P45" s="183">
        <f t="shared" si="59"/>
        <v>3182.4339999999997</v>
      </c>
      <c r="Q45" s="183">
        <f t="shared" si="8"/>
        <v>95.77278882903488</v>
      </c>
      <c r="R45" s="184">
        <f t="shared" si="60"/>
        <v>2895.5</v>
      </c>
      <c r="S45" s="184">
        <f t="shared" si="60"/>
        <v>1194.8999999999999</v>
      </c>
      <c r="T45" s="184">
        <f t="shared" si="60"/>
        <v>944.51499999999999</v>
      </c>
      <c r="U45" s="185">
        <f t="shared" si="28"/>
        <v>79.045526822328242</v>
      </c>
      <c r="V45" s="27">
        <v>28.1</v>
      </c>
      <c r="W45" s="27">
        <v>0.1</v>
      </c>
      <c r="X45" s="186">
        <v>0.125</v>
      </c>
      <c r="Y45" s="187">
        <f t="shared" si="82"/>
        <v>125</v>
      </c>
      <c r="Z45" s="27">
        <v>4500</v>
      </c>
      <c r="AA45" s="27">
        <v>1875</v>
      </c>
      <c r="AB45" s="186">
        <v>2058.9189999999999</v>
      </c>
      <c r="AC45" s="187">
        <f t="shared" si="62"/>
        <v>109.80901333333333</v>
      </c>
      <c r="AD45" s="27">
        <v>2867.4</v>
      </c>
      <c r="AE45" s="27">
        <v>1194.8</v>
      </c>
      <c r="AF45" s="186">
        <v>944.39</v>
      </c>
      <c r="AG45" s="187">
        <f t="shared" si="63"/>
        <v>79.041680616002679</v>
      </c>
      <c r="AH45" s="186">
        <v>156</v>
      </c>
      <c r="AI45" s="27">
        <v>65</v>
      </c>
      <c r="AJ45" s="186">
        <v>39</v>
      </c>
      <c r="AK45" s="187">
        <f t="shared" si="81"/>
        <v>60</v>
      </c>
      <c r="AL45" s="27"/>
      <c r="AM45" s="27"/>
      <c r="AN45" s="186"/>
      <c r="AO45" s="23"/>
      <c r="AP45" s="23"/>
      <c r="AQ45" s="23"/>
      <c r="AR45" s="23"/>
      <c r="AS45" s="23"/>
      <c r="AT45" s="23"/>
      <c r="AU45" s="23"/>
      <c r="AV45" s="199">
        <v>27097.5</v>
      </c>
      <c r="AW45" s="199">
        <v>11290.4</v>
      </c>
      <c r="AX45" s="27">
        <f t="shared" si="29"/>
        <v>11290.4</v>
      </c>
      <c r="AY45" s="23"/>
      <c r="AZ45" s="23"/>
      <c r="BA45" s="27"/>
      <c r="BB45" s="189">
        <v>1004</v>
      </c>
      <c r="BC45" s="180">
        <v>348.6</v>
      </c>
      <c r="BD45" s="180">
        <f t="shared" si="30"/>
        <v>348.6</v>
      </c>
      <c r="BE45" s="180"/>
      <c r="BF45" s="180"/>
      <c r="BG45" s="23"/>
      <c r="BH45" s="183">
        <f t="shared" si="65"/>
        <v>455.7</v>
      </c>
      <c r="BI45" s="183">
        <f t="shared" si="65"/>
        <v>188</v>
      </c>
      <c r="BJ45" s="183">
        <f t="shared" si="65"/>
        <v>140</v>
      </c>
      <c r="BK45" s="190">
        <f t="shared" si="31"/>
        <v>74.468085106382972</v>
      </c>
      <c r="BL45" s="200">
        <v>455.7</v>
      </c>
      <c r="BM45" s="27">
        <v>188</v>
      </c>
      <c r="BN45" s="186">
        <v>140</v>
      </c>
      <c r="BO45" s="200"/>
      <c r="BP45" s="27"/>
      <c r="BQ45" s="186"/>
      <c r="BR45" s="186"/>
      <c r="BS45" s="23"/>
      <c r="BT45" s="186"/>
      <c r="BU45" s="27"/>
      <c r="BV45" s="27"/>
      <c r="BW45" s="186"/>
      <c r="BX45" s="180"/>
      <c r="BY45" s="23"/>
      <c r="BZ45" s="23"/>
      <c r="CA45" s="23"/>
      <c r="CB45" s="23"/>
      <c r="CC45" s="186"/>
      <c r="CD45" s="27"/>
      <c r="CE45" s="200"/>
      <c r="CF45" s="23"/>
      <c r="CG45" s="27"/>
      <c r="CH45" s="27"/>
      <c r="CI45" s="186"/>
      <c r="CJ45" s="23"/>
      <c r="CK45" s="23"/>
      <c r="CL45" s="186"/>
      <c r="CM45" s="186"/>
      <c r="CN45" s="27"/>
      <c r="CO45" s="186"/>
      <c r="CP45" s="186"/>
      <c r="CQ45" s="27"/>
      <c r="CR45" s="23"/>
      <c r="CS45" s="27"/>
      <c r="CT45" s="27"/>
      <c r="CU45" s="186"/>
      <c r="CV45" s="186"/>
      <c r="CW45" s="27"/>
      <c r="CX45" s="186"/>
      <c r="CY45" s="186"/>
      <c r="CZ45" s="181">
        <f t="shared" si="66"/>
        <v>36108.699999999997</v>
      </c>
      <c r="DA45" s="181">
        <f t="shared" si="67"/>
        <v>14961.9</v>
      </c>
      <c r="DB45" s="181">
        <f t="shared" si="68"/>
        <v>14821.433999999999</v>
      </c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198"/>
      <c r="DS45" s="198"/>
      <c r="DT45" s="23"/>
      <c r="DU45" s="23"/>
      <c r="DV45" s="195">
        <f t="shared" si="41"/>
        <v>0</v>
      </c>
      <c r="DW45" s="195">
        <f t="shared" si="41"/>
        <v>0</v>
      </c>
      <c r="DX45" s="195">
        <f t="shared" si="41"/>
        <v>0</v>
      </c>
      <c r="DY45" s="196"/>
      <c r="EA45" s="23">
        <f t="shared" si="69"/>
        <v>0</v>
      </c>
      <c r="EB45" s="23">
        <f t="shared" si="70"/>
        <v>0</v>
      </c>
      <c r="EC45" s="23">
        <f t="shared" si="71"/>
        <v>0</v>
      </c>
      <c r="ED45" s="23">
        <f t="shared" si="72"/>
        <v>28101.5</v>
      </c>
      <c r="EE45" s="23">
        <f t="shared" si="73"/>
        <v>11639</v>
      </c>
      <c r="EF45" s="23">
        <f t="shared" si="74"/>
        <v>11639</v>
      </c>
    </row>
    <row r="46" spans="1:136" s="201" customFormat="1" ht="15.75" customHeight="1">
      <c r="A46" s="178">
        <v>35</v>
      </c>
      <c r="B46" s="178">
        <v>60</v>
      </c>
      <c r="C46" s="179" t="s">
        <v>65</v>
      </c>
      <c r="D46" s="23">
        <v>834.9</v>
      </c>
      <c r="E46" s="23"/>
      <c r="F46" s="181">
        <f t="shared" si="75"/>
        <v>17544.400000000001</v>
      </c>
      <c r="G46" s="181">
        <f t="shared" si="76"/>
        <v>8330.2999999999993</v>
      </c>
      <c r="H46" s="181">
        <f t="shared" si="77"/>
        <v>7436.3610000000008</v>
      </c>
      <c r="I46" s="181">
        <f t="shared" si="78"/>
        <v>89.268825852610362</v>
      </c>
      <c r="J46" s="181">
        <f t="shared" si="79"/>
        <v>-17544.400000000001</v>
      </c>
      <c r="K46" s="181">
        <f t="shared" si="80"/>
        <v>123474.14</v>
      </c>
      <c r="L46" s="182">
        <v>0</v>
      </c>
      <c r="M46" s="182">
        <v>130910.501</v>
      </c>
      <c r="N46" s="183">
        <f t="shared" si="57"/>
        <v>5270.1</v>
      </c>
      <c r="O46" s="183">
        <f t="shared" si="58"/>
        <v>2194.5</v>
      </c>
      <c r="P46" s="183">
        <f t="shared" si="59"/>
        <v>1300.5609999999999</v>
      </c>
      <c r="Q46" s="183">
        <f t="shared" si="8"/>
        <v>59.264570517202095</v>
      </c>
      <c r="R46" s="184">
        <f t="shared" si="60"/>
        <v>1506.6000000000001</v>
      </c>
      <c r="S46" s="184">
        <f t="shared" si="60"/>
        <v>627.70000000000005</v>
      </c>
      <c r="T46" s="184">
        <f t="shared" si="60"/>
        <v>396.39800000000002</v>
      </c>
      <c r="U46" s="185">
        <f t="shared" si="28"/>
        <v>63.150868249163615</v>
      </c>
      <c r="V46" s="27">
        <v>54.2</v>
      </c>
      <c r="W46" s="27">
        <v>22.6</v>
      </c>
      <c r="X46" s="186">
        <v>0.22800000000000001</v>
      </c>
      <c r="Y46" s="187">
        <f t="shared" si="82"/>
        <v>1.0088495575221239</v>
      </c>
      <c r="Z46" s="27">
        <v>3264.5</v>
      </c>
      <c r="AA46" s="27">
        <v>1360.2</v>
      </c>
      <c r="AB46" s="186">
        <v>858.13099999999997</v>
      </c>
      <c r="AC46" s="187">
        <f t="shared" si="62"/>
        <v>63.088589913248043</v>
      </c>
      <c r="AD46" s="27">
        <v>1452.4</v>
      </c>
      <c r="AE46" s="27">
        <v>605.1</v>
      </c>
      <c r="AF46" s="186">
        <v>396.17</v>
      </c>
      <c r="AG46" s="187">
        <f t="shared" si="63"/>
        <v>65.471822839200129</v>
      </c>
      <c r="AH46" s="186">
        <v>69</v>
      </c>
      <c r="AI46" s="27">
        <v>28.7</v>
      </c>
      <c r="AJ46" s="186">
        <v>6</v>
      </c>
      <c r="AK46" s="187">
        <f t="shared" si="81"/>
        <v>20.905923344947734</v>
      </c>
      <c r="AL46" s="27"/>
      <c r="AM46" s="27"/>
      <c r="AN46" s="186"/>
      <c r="AO46" s="23"/>
      <c r="AP46" s="23"/>
      <c r="AQ46" s="23"/>
      <c r="AR46" s="23"/>
      <c r="AS46" s="23"/>
      <c r="AT46" s="23"/>
      <c r="AU46" s="23"/>
      <c r="AV46" s="199">
        <v>10063.1</v>
      </c>
      <c r="AW46" s="199">
        <v>4193</v>
      </c>
      <c r="AX46" s="27">
        <f t="shared" si="29"/>
        <v>4193</v>
      </c>
      <c r="AY46" s="23"/>
      <c r="AZ46" s="23"/>
      <c r="BA46" s="27"/>
      <c r="BB46" s="23">
        <v>411.2</v>
      </c>
      <c r="BC46" s="180">
        <v>142.80000000000001</v>
      </c>
      <c r="BD46" s="180">
        <f t="shared" si="30"/>
        <v>142.80000000000001</v>
      </c>
      <c r="BE46" s="180"/>
      <c r="BF46" s="180"/>
      <c r="BG46" s="23"/>
      <c r="BH46" s="183">
        <f t="shared" si="65"/>
        <v>430</v>
      </c>
      <c r="BI46" s="183">
        <f t="shared" si="65"/>
        <v>177.89999999999998</v>
      </c>
      <c r="BJ46" s="183">
        <f t="shared" si="65"/>
        <v>38.031999999999996</v>
      </c>
      <c r="BK46" s="190">
        <f t="shared" si="31"/>
        <v>21.378302417088253</v>
      </c>
      <c r="BL46" s="200">
        <v>350</v>
      </c>
      <c r="BM46" s="27">
        <v>145.19999999999999</v>
      </c>
      <c r="BN46" s="186">
        <v>37.031999999999996</v>
      </c>
      <c r="BO46" s="200"/>
      <c r="BP46" s="27"/>
      <c r="BQ46" s="186"/>
      <c r="BR46" s="186"/>
      <c r="BS46" s="23"/>
      <c r="BT46" s="186"/>
      <c r="BU46" s="27">
        <v>80</v>
      </c>
      <c r="BV46" s="27">
        <v>32.700000000000003</v>
      </c>
      <c r="BW46" s="186">
        <v>1</v>
      </c>
      <c r="BX46" s="180"/>
      <c r="BY46" s="23"/>
      <c r="BZ46" s="23"/>
      <c r="CA46" s="23"/>
      <c r="CB46" s="23"/>
      <c r="CC46" s="186"/>
      <c r="CD46" s="27"/>
      <c r="CE46" s="200"/>
      <c r="CF46" s="23"/>
      <c r="CG46" s="27"/>
      <c r="CH46" s="27"/>
      <c r="CI46" s="186">
        <v>2</v>
      </c>
      <c r="CJ46" s="23"/>
      <c r="CK46" s="23"/>
      <c r="CL46" s="186"/>
      <c r="CM46" s="186"/>
      <c r="CN46" s="27"/>
      <c r="CO46" s="186"/>
      <c r="CP46" s="186"/>
      <c r="CQ46" s="27"/>
      <c r="CR46" s="23"/>
      <c r="CS46" s="27">
        <v>1800</v>
      </c>
      <c r="CT46" s="27">
        <v>1800</v>
      </c>
      <c r="CU46" s="186">
        <v>1800</v>
      </c>
      <c r="CV46" s="186"/>
      <c r="CW46" s="27"/>
      <c r="CX46" s="186"/>
      <c r="CY46" s="186"/>
      <c r="CZ46" s="181">
        <f t="shared" si="66"/>
        <v>17544.400000000001</v>
      </c>
      <c r="DA46" s="181">
        <f t="shared" si="67"/>
        <v>8330.2999999999993</v>
      </c>
      <c r="DB46" s="181">
        <f t="shared" si="68"/>
        <v>7436.3610000000008</v>
      </c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194"/>
      <c r="DS46" s="194"/>
      <c r="DT46" s="23"/>
      <c r="DU46" s="23"/>
      <c r="DV46" s="195">
        <f t="shared" si="41"/>
        <v>0</v>
      </c>
      <c r="DW46" s="195">
        <f t="shared" si="41"/>
        <v>0</v>
      </c>
      <c r="DX46" s="195">
        <f t="shared" si="41"/>
        <v>0</v>
      </c>
      <c r="DY46" s="196"/>
      <c r="EA46" s="23">
        <f t="shared" si="69"/>
        <v>0</v>
      </c>
      <c r="EB46" s="23">
        <f t="shared" si="70"/>
        <v>0</v>
      </c>
      <c r="EC46" s="23">
        <f t="shared" si="71"/>
        <v>2</v>
      </c>
      <c r="ED46" s="23">
        <f t="shared" si="72"/>
        <v>12274.300000000001</v>
      </c>
      <c r="EE46" s="23">
        <f t="shared" si="73"/>
        <v>6135.8</v>
      </c>
      <c r="EF46" s="23">
        <f t="shared" si="74"/>
        <v>6135.8</v>
      </c>
    </row>
    <row r="47" spans="1:136" s="201" customFormat="1" ht="15.75" customHeight="1">
      <c r="A47" s="178">
        <v>36</v>
      </c>
      <c r="B47" s="178">
        <v>38</v>
      </c>
      <c r="C47" s="179" t="s">
        <v>105</v>
      </c>
      <c r="D47" s="23">
        <v>553.20000000000005</v>
      </c>
      <c r="E47" s="23"/>
      <c r="F47" s="181">
        <f t="shared" si="75"/>
        <v>20170.8</v>
      </c>
      <c r="G47" s="181">
        <f t="shared" si="76"/>
        <v>8630.9</v>
      </c>
      <c r="H47" s="181">
        <f t="shared" si="77"/>
        <v>8403.6470000000008</v>
      </c>
      <c r="I47" s="181">
        <f t="shared" si="78"/>
        <v>97.36698374445308</v>
      </c>
      <c r="J47" s="181">
        <f t="shared" si="79"/>
        <v>-20170.8</v>
      </c>
      <c r="K47" s="181">
        <f t="shared" si="80"/>
        <v>122506.85400000001</v>
      </c>
      <c r="L47" s="182">
        <v>0</v>
      </c>
      <c r="M47" s="182">
        <v>130910.501</v>
      </c>
      <c r="N47" s="183">
        <f t="shared" si="57"/>
        <v>4193.8</v>
      </c>
      <c r="O47" s="183">
        <f t="shared" si="58"/>
        <v>1980.3</v>
      </c>
      <c r="P47" s="183">
        <f t="shared" si="59"/>
        <v>1753.047</v>
      </c>
      <c r="Q47" s="183">
        <f t="shared" si="8"/>
        <v>88.524314497803374</v>
      </c>
      <c r="R47" s="184">
        <f t="shared" si="60"/>
        <v>1038</v>
      </c>
      <c r="S47" s="184">
        <f t="shared" si="60"/>
        <v>513.4</v>
      </c>
      <c r="T47" s="184">
        <f t="shared" si="60"/>
        <v>656.303</v>
      </c>
      <c r="U47" s="185">
        <f t="shared" si="28"/>
        <v>127.83463186599144</v>
      </c>
      <c r="V47" s="27">
        <v>38</v>
      </c>
      <c r="W47" s="27">
        <v>13.4</v>
      </c>
      <c r="X47" s="186">
        <v>116.377</v>
      </c>
      <c r="Y47" s="187">
        <f t="shared" si="82"/>
        <v>868.48507462686553</v>
      </c>
      <c r="Z47" s="27">
        <v>2221</v>
      </c>
      <c r="AA47" s="27">
        <v>900</v>
      </c>
      <c r="AB47" s="186">
        <v>588.952</v>
      </c>
      <c r="AC47" s="187">
        <f t="shared" si="62"/>
        <v>65.439111111111103</v>
      </c>
      <c r="AD47" s="27">
        <v>1000</v>
      </c>
      <c r="AE47" s="27">
        <v>500</v>
      </c>
      <c r="AF47" s="186">
        <v>539.92600000000004</v>
      </c>
      <c r="AG47" s="187">
        <f t="shared" si="63"/>
        <v>107.98520000000001</v>
      </c>
      <c r="AH47" s="186"/>
      <c r="AI47" s="27"/>
      <c r="AJ47" s="186"/>
      <c r="AK47" s="187"/>
      <c r="AL47" s="27"/>
      <c r="AM47" s="27"/>
      <c r="AN47" s="186"/>
      <c r="AO47" s="23"/>
      <c r="AP47" s="23"/>
      <c r="AQ47" s="23"/>
      <c r="AR47" s="23"/>
      <c r="AS47" s="23"/>
      <c r="AT47" s="23"/>
      <c r="AU47" s="23"/>
      <c r="AV47" s="199">
        <v>15883.3</v>
      </c>
      <c r="AW47" s="199">
        <v>6618.1</v>
      </c>
      <c r="AX47" s="27">
        <f t="shared" si="29"/>
        <v>6618.1</v>
      </c>
      <c r="AY47" s="23"/>
      <c r="AZ47" s="23"/>
      <c r="BA47" s="27"/>
      <c r="BB47" s="23">
        <v>93.7</v>
      </c>
      <c r="BC47" s="180">
        <v>32.5</v>
      </c>
      <c r="BD47" s="180">
        <f t="shared" si="30"/>
        <v>32.5</v>
      </c>
      <c r="BE47" s="180"/>
      <c r="BF47" s="180"/>
      <c r="BG47" s="23"/>
      <c r="BH47" s="183">
        <f t="shared" si="65"/>
        <v>350</v>
      </c>
      <c r="BI47" s="183">
        <f t="shared" si="65"/>
        <v>82.1</v>
      </c>
      <c r="BJ47" s="183">
        <f t="shared" si="65"/>
        <v>22.992000000000001</v>
      </c>
      <c r="BK47" s="190">
        <f t="shared" si="31"/>
        <v>28.004872107186362</v>
      </c>
      <c r="BL47" s="200">
        <v>150</v>
      </c>
      <c r="BM47" s="27">
        <v>66.099999999999994</v>
      </c>
      <c r="BN47" s="186">
        <v>22.992000000000001</v>
      </c>
      <c r="BO47" s="200"/>
      <c r="BP47" s="27"/>
      <c r="BQ47" s="186"/>
      <c r="BR47" s="186"/>
      <c r="BS47" s="23"/>
      <c r="BT47" s="186"/>
      <c r="BU47" s="27">
        <v>200</v>
      </c>
      <c r="BV47" s="27">
        <v>16</v>
      </c>
      <c r="BW47" s="186">
        <v>0</v>
      </c>
      <c r="BX47" s="180"/>
      <c r="BY47" s="23"/>
      <c r="BZ47" s="23"/>
      <c r="CA47" s="23"/>
      <c r="CB47" s="23"/>
      <c r="CC47" s="186"/>
      <c r="CD47" s="27"/>
      <c r="CE47" s="200"/>
      <c r="CF47" s="23"/>
      <c r="CG47" s="27">
        <v>100</v>
      </c>
      <c r="CH47" s="27">
        <v>0</v>
      </c>
      <c r="CI47" s="186">
        <v>0</v>
      </c>
      <c r="CJ47" s="23"/>
      <c r="CK47" s="23"/>
      <c r="CL47" s="186"/>
      <c r="CM47" s="186"/>
      <c r="CN47" s="27"/>
      <c r="CO47" s="186"/>
      <c r="CP47" s="186"/>
      <c r="CQ47" s="27"/>
      <c r="CR47" s="23"/>
      <c r="CS47" s="27"/>
      <c r="CT47" s="27"/>
      <c r="CU47" s="186"/>
      <c r="CV47" s="186">
        <v>484.8</v>
      </c>
      <c r="CW47" s="186">
        <v>484.8</v>
      </c>
      <c r="CX47" s="186">
        <v>484.8</v>
      </c>
      <c r="CY47" s="186"/>
      <c r="CZ47" s="181">
        <f t="shared" si="66"/>
        <v>20170.8</v>
      </c>
      <c r="DA47" s="181">
        <f t="shared" si="67"/>
        <v>8630.9</v>
      </c>
      <c r="DB47" s="181">
        <f t="shared" si="68"/>
        <v>8403.6470000000008</v>
      </c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194"/>
      <c r="DS47" s="194"/>
      <c r="DT47" s="23"/>
      <c r="DU47" s="23"/>
      <c r="DV47" s="195">
        <f t="shared" si="41"/>
        <v>0</v>
      </c>
      <c r="DW47" s="195">
        <f t="shared" si="41"/>
        <v>0</v>
      </c>
      <c r="DX47" s="195">
        <f t="shared" si="41"/>
        <v>0</v>
      </c>
      <c r="DY47" s="196"/>
      <c r="EA47" s="23">
        <f t="shared" si="69"/>
        <v>584.79999999999995</v>
      </c>
      <c r="EB47" s="23">
        <f t="shared" si="70"/>
        <v>484.8</v>
      </c>
      <c r="EC47" s="23">
        <f t="shared" si="71"/>
        <v>484.8</v>
      </c>
      <c r="ED47" s="23">
        <f t="shared" si="72"/>
        <v>15977</v>
      </c>
      <c r="EE47" s="23">
        <f t="shared" si="73"/>
        <v>6650.6</v>
      </c>
      <c r="EF47" s="23">
        <f t="shared" si="74"/>
        <v>6650.6</v>
      </c>
    </row>
    <row r="48" spans="1:136" s="201" customFormat="1" ht="15.75" customHeight="1">
      <c r="A48" s="178">
        <v>37</v>
      </c>
      <c r="B48" s="178">
        <v>61</v>
      </c>
      <c r="C48" s="179" t="s">
        <v>66</v>
      </c>
      <c r="D48" s="23">
        <v>1360.6</v>
      </c>
      <c r="E48" s="23"/>
      <c r="F48" s="181">
        <f t="shared" si="75"/>
        <v>36096.700000000004</v>
      </c>
      <c r="G48" s="181">
        <f t="shared" si="76"/>
        <v>15246.199999999999</v>
      </c>
      <c r="H48" s="181">
        <f t="shared" si="77"/>
        <v>15958.293</v>
      </c>
      <c r="I48" s="181">
        <f t="shared" si="78"/>
        <v>104.6706261232307</v>
      </c>
      <c r="J48" s="181">
        <f t="shared" si="79"/>
        <v>-36096.700000000004</v>
      </c>
      <c r="K48" s="181">
        <f t="shared" si="80"/>
        <v>114952.208</v>
      </c>
      <c r="L48" s="182">
        <v>0</v>
      </c>
      <c r="M48" s="182">
        <v>130910.501</v>
      </c>
      <c r="N48" s="183">
        <f t="shared" si="57"/>
        <v>7306.3</v>
      </c>
      <c r="O48" s="183">
        <f t="shared" si="58"/>
        <v>3275.9000000000005</v>
      </c>
      <c r="P48" s="183">
        <f t="shared" si="59"/>
        <v>3987.9930000000004</v>
      </c>
      <c r="Q48" s="183">
        <f t="shared" si="8"/>
        <v>121.73732409414207</v>
      </c>
      <c r="R48" s="184">
        <f t="shared" si="60"/>
        <v>2018.3</v>
      </c>
      <c r="S48" s="184">
        <f t="shared" si="60"/>
        <v>841</v>
      </c>
      <c r="T48" s="184">
        <f t="shared" si="60"/>
        <v>930.74</v>
      </c>
      <c r="U48" s="185">
        <f t="shared" si="28"/>
        <v>110.67063020214032</v>
      </c>
      <c r="V48" s="27">
        <v>33.5</v>
      </c>
      <c r="W48" s="27">
        <v>14</v>
      </c>
      <c r="X48" s="186">
        <v>0.23100000000000001</v>
      </c>
      <c r="Y48" s="187">
        <f t="shared" si="82"/>
        <v>1.6500000000000001</v>
      </c>
      <c r="Z48" s="27">
        <v>3660</v>
      </c>
      <c r="AA48" s="27">
        <v>1525</v>
      </c>
      <c r="AB48" s="186">
        <v>2367.634</v>
      </c>
      <c r="AC48" s="187">
        <f t="shared" si="62"/>
        <v>155.25468852459016</v>
      </c>
      <c r="AD48" s="27">
        <v>1984.8</v>
      </c>
      <c r="AE48" s="27">
        <v>827</v>
      </c>
      <c r="AF48" s="186">
        <v>930.50900000000001</v>
      </c>
      <c r="AG48" s="187">
        <f t="shared" si="63"/>
        <v>112.51620314389359</v>
      </c>
      <c r="AH48" s="186">
        <v>72</v>
      </c>
      <c r="AI48" s="27">
        <v>30</v>
      </c>
      <c r="AJ48" s="186">
        <v>0</v>
      </c>
      <c r="AK48" s="187">
        <f t="shared" si="81"/>
        <v>0</v>
      </c>
      <c r="AL48" s="27"/>
      <c r="AM48" s="27"/>
      <c r="AN48" s="186"/>
      <c r="AO48" s="23"/>
      <c r="AP48" s="23"/>
      <c r="AQ48" s="23"/>
      <c r="AR48" s="23"/>
      <c r="AS48" s="23"/>
      <c r="AT48" s="23"/>
      <c r="AU48" s="23"/>
      <c r="AV48" s="199">
        <v>28419.9</v>
      </c>
      <c r="AW48" s="199">
        <v>11841.7</v>
      </c>
      <c r="AX48" s="27">
        <f t="shared" si="29"/>
        <v>11841.7</v>
      </c>
      <c r="AY48" s="23"/>
      <c r="AZ48" s="23"/>
      <c r="BA48" s="27"/>
      <c r="BB48" s="23">
        <v>370.5</v>
      </c>
      <c r="BC48" s="180">
        <v>128.6</v>
      </c>
      <c r="BD48" s="180">
        <f t="shared" si="30"/>
        <v>128.6</v>
      </c>
      <c r="BE48" s="180"/>
      <c r="BF48" s="180"/>
      <c r="BG48" s="23"/>
      <c r="BH48" s="183">
        <f t="shared" si="65"/>
        <v>950</v>
      </c>
      <c r="BI48" s="183">
        <f t="shared" si="65"/>
        <v>395.1</v>
      </c>
      <c r="BJ48" s="183">
        <f t="shared" si="65"/>
        <v>161.47900000000001</v>
      </c>
      <c r="BK48" s="190">
        <f t="shared" si="31"/>
        <v>40.870412553783851</v>
      </c>
      <c r="BL48" s="200">
        <v>850</v>
      </c>
      <c r="BM48" s="27">
        <v>353.8</v>
      </c>
      <c r="BN48" s="186">
        <v>161.47900000000001</v>
      </c>
      <c r="BO48" s="200"/>
      <c r="BP48" s="27"/>
      <c r="BQ48" s="186"/>
      <c r="BR48" s="186"/>
      <c r="BS48" s="23"/>
      <c r="BT48" s="186"/>
      <c r="BU48" s="27">
        <v>100</v>
      </c>
      <c r="BV48" s="27">
        <v>41.3</v>
      </c>
      <c r="BW48" s="186">
        <v>0</v>
      </c>
      <c r="BX48" s="180"/>
      <c r="BY48" s="23"/>
      <c r="BZ48" s="23"/>
      <c r="CA48" s="23"/>
      <c r="CB48" s="23"/>
      <c r="CC48" s="186"/>
      <c r="CD48" s="27"/>
      <c r="CE48" s="200"/>
      <c r="CF48" s="23"/>
      <c r="CG48" s="27"/>
      <c r="CH48" s="27"/>
      <c r="CI48" s="186"/>
      <c r="CJ48" s="23"/>
      <c r="CK48" s="23"/>
      <c r="CL48" s="186"/>
      <c r="CM48" s="186"/>
      <c r="CN48" s="27"/>
      <c r="CO48" s="186">
        <v>43.34</v>
      </c>
      <c r="CP48" s="186"/>
      <c r="CQ48" s="27"/>
      <c r="CR48" s="23"/>
      <c r="CS48" s="27"/>
      <c r="CT48" s="27"/>
      <c r="CU48" s="186"/>
      <c r="CV48" s="186">
        <v>606</v>
      </c>
      <c r="CW48" s="186">
        <v>484.8</v>
      </c>
      <c r="CX48" s="186">
        <v>484.8</v>
      </c>
      <c r="CY48" s="186"/>
      <c r="CZ48" s="181">
        <f t="shared" si="66"/>
        <v>36096.700000000004</v>
      </c>
      <c r="DA48" s="181">
        <f t="shared" si="67"/>
        <v>15246.199999999999</v>
      </c>
      <c r="DB48" s="181">
        <f t="shared" si="68"/>
        <v>15958.293</v>
      </c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194"/>
      <c r="DS48" s="194"/>
      <c r="DT48" s="23"/>
      <c r="DU48" s="23"/>
      <c r="DV48" s="195">
        <f t="shared" si="41"/>
        <v>0</v>
      </c>
      <c r="DW48" s="195">
        <f t="shared" si="41"/>
        <v>0</v>
      </c>
      <c r="DX48" s="195">
        <f t="shared" si="41"/>
        <v>0</v>
      </c>
      <c r="DY48" s="196"/>
      <c r="EA48" s="23">
        <f t="shared" si="69"/>
        <v>606</v>
      </c>
      <c r="EB48" s="23">
        <f t="shared" si="70"/>
        <v>484.8</v>
      </c>
      <c r="EC48" s="23">
        <f t="shared" si="71"/>
        <v>528.14</v>
      </c>
      <c r="ED48" s="23">
        <f t="shared" si="72"/>
        <v>28790.400000000001</v>
      </c>
      <c r="EE48" s="23">
        <f t="shared" si="73"/>
        <v>11970.300000000001</v>
      </c>
      <c r="EF48" s="23">
        <f t="shared" si="74"/>
        <v>11970.300000000001</v>
      </c>
    </row>
    <row r="49" spans="1:136" s="201" customFormat="1" ht="15.75" customHeight="1">
      <c r="A49" s="178">
        <v>38</v>
      </c>
      <c r="B49" s="178">
        <v>4</v>
      </c>
      <c r="C49" s="179" t="s">
        <v>106</v>
      </c>
      <c r="D49" s="180">
        <v>3875.6</v>
      </c>
      <c r="E49" s="180"/>
      <c r="F49" s="181">
        <f t="shared" ref="F49" si="83">CZ49+DV49-DR49</f>
        <v>161579.4</v>
      </c>
      <c r="G49" s="181">
        <f t="shared" ref="G49" si="84">DA49+DW49-DS49</f>
        <v>64363</v>
      </c>
      <c r="H49" s="181">
        <f t="shared" ref="H49" si="85">DB49+DX49+CY49-DT49</f>
        <v>60818.734000000004</v>
      </c>
      <c r="I49" s="181">
        <f t="shared" ref="I49:I68" si="86">H49/G49*100</f>
        <v>94.493317589298215</v>
      </c>
      <c r="J49" s="181">
        <f t="shared" ref="J49" si="87">L49-F49</f>
        <v>-161579.4</v>
      </c>
      <c r="K49" s="181">
        <f t="shared" ref="K49" si="88">M49-H49</f>
        <v>70091.766999999993</v>
      </c>
      <c r="L49" s="182">
        <v>0</v>
      </c>
      <c r="M49" s="182">
        <v>130910.501</v>
      </c>
      <c r="N49" s="183">
        <f t="shared" ref="N49:N67" si="89">V49+Z49+AD49+AH49+AL49+AP49+BE49+BL49+BO49+BR49+BU49+BX49+CD49+CG49+CM49+CP49+CV49</f>
        <v>40566</v>
      </c>
      <c r="O49" s="183">
        <f t="shared" ref="O49:O67" si="90">W49+AA49+AE49+AI49+AM49+AQ49+BF49+BM49+BP49+BS49+BV49+BY49+CE49+CH49+CN49+CQ49+CW49</f>
        <v>16386</v>
      </c>
      <c r="P49" s="183">
        <f t="shared" ref="P49:P67" si="91">X49+AB49+AF49+AJ49+AN49+AR49+BG49+BN49+BQ49+BT49+BW49+BZ49+CF49+CI49+CO49+CR49+CX49</f>
        <v>12834.094000000001</v>
      </c>
      <c r="Q49" s="183">
        <f t="shared" si="8"/>
        <v>78.323532283656789</v>
      </c>
      <c r="R49" s="184">
        <f t="shared" ref="R49:T67" si="92">V49+AD49</f>
        <v>16500</v>
      </c>
      <c r="S49" s="184">
        <f t="shared" si="92"/>
        <v>6175</v>
      </c>
      <c r="T49" s="184">
        <f t="shared" si="92"/>
        <v>5905.7760000000007</v>
      </c>
      <c r="U49" s="185">
        <f t="shared" si="28"/>
        <v>95.640097165991904</v>
      </c>
      <c r="V49" s="27">
        <v>900</v>
      </c>
      <c r="W49" s="27">
        <v>375</v>
      </c>
      <c r="X49" s="186">
        <v>618.92600000000004</v>
      </c>
      <c r="Y49" s="187">
        <f t="shared" ref="Y49:Y56" si="93">X49*100/W49</f>
        <v>165.04693333333336</v>
      </c>
      <c r="Z49" s="27">
        <v>3700</v>
      </c>
      <c r="AA49" s="27">
        <v>1541.6</v>
      </c>
      <c r="AB49" s="186">
        <v>803.74400000000003</v>
      </c>
      <c r="AC49" s="187">
        <f t="shared" ref="AC49:AC63" si="94">AB49*100/AA49</f>
        <v>52.13700051894137</v>
      </c>
      <c r="AD49" s="27">
        <v>15600</v>
      </c>
      <c r="AE49" s="27">
        <v>5800</v>
      </c>
      <c r="AF49" s="186">
        <v>5286.85</v>
      </c>
      <c r="AG49" s="187">
        <f t="shared" ref="AG49:AG67" si="95">AF49*100/AE49</f>
        <v>91.152586206896558</v>
      </c>
      <c r="AH49" s="186">
        <v>2736</v>
      </c>
      <c r="AI49" s="27">
        <v>933.4</v>
      </c>
      <c r="AJ49" s="186">
        <v>987.75</v>
      </c>
      <c r="AK49" s="187">
        <f>AJ49*100/AI49</f>
        <v>105.82279837154489</v>
      </c>
      <c r="AL49" s="23">
        <v>6500</v>
      </c>
      <c r="AM49" s="27">
        <v>2100</v>
      </c>
      <c r="AN49" s="186">
        <v>1586</v>
      </c>
      <c r="AO49" s="209">
        <f>SUM(AO33:AO48)</f>
        <v>0</v>
      </c>
      <c r="AP49" s="180"/>
      <c r="AQ49" s="180"/>
      <c r="AR49" s="180"/>
      <c r="AS49" s="180"/>
      <c r="AT49" s="180"/>
      <c r="AU49" s="23"/>
      <c r="AV49" s="199">
        <v>85261.9</v>
      </c>
      <c r="AW49" s="199">
        <v>35524.699999999997</v>
      </c>
      <c r="AX49" s="27">
        <f t="shared" si="29"/>
        <v>35524.699999999997</v>
      </c>
      <c r="AY49" s="180">
        <v>4801.2</v>
      </c>
      <c r="AZ49" s="180">
        <v>1602</v>
      </c>
      <c r="BA49" s="27">
        <v>1602</v>
      </c>
      <c r="BB49" s="189">
        <v>25607.4</v>
      </c>
      <c r="BC49" s="180">
        <v>8891.5</v>
      </c>
      <c r="BD49" s="180">
        <f t="shared" si="30"/>
        <v>8891.5</v>
      </c>
      <c r="BE49" s="180"/>
      <c r="BF49" s="180"/>
      <c r="BG49" s="180"/>
      <c r="BH49" s="183">
        <f t="shared" ref="BH49:BJ67" si="96">BL49+BO49+BR49+BU49</f>
        <v>4950</v>
      </c>
      <c r="BI49" s="183">
        <f t="shared" si="96"/>
        <v>2293</v>
      </c>
      <c r="BJ49" s="183">
        <f t="shared" si="96"/>
        <v>1302.623</v>
      </c>
      <c r="BK49" s="190">
        <f t="shared" si="31"/>
        <v>56.808678587003925</v>
      </c>
      <c r="BL49" s="200">
        <v>1550</v>
      </c>
      <c r="BM49" s="27">
        <v>680</v>
      </c>
      <c r="BN49" s="186">
        <v>528.6</v>
      </c>
      <c r="BO49" s="200"/>
      <c r="BP49" s="27"/>
      <c r="BQ49" s="186"/>
      <c r="BR49" s="186">
        <v>1000</v>
      </c>
      <c r="BS49" s="23">
        <v>413</v>
      </c>
      <c r="BT49" s="186">
        <v>0</v>
      </c>
      <c r="BU49" s="23">
        <v>2400</v>
      </c>
      <c r="BV49" s="27">
        <v>1200</v>
      </c>
      <c r="BW49" s="186">
        <v>774.02300000000002</v>
      </c>
      <c r="BX49" s="180"/>
      <c r="BY49" s="180"/>
      <c r="BZ49" s="180"/>
      <c r="CA49" s="187">
        <v>5342.9</v>
      </c>
      <c r="CB49" s="23">
        <v>1958.8</v>
      </c>
      <c r="CC49" s="186">
        <v>1966.44</v>
      </c>
      <c r="CD49" s="27"/>
      <c r="CE49" s="200"/>
      <c r="CF49" s="186"/>
      <c r="CG49" s="27">
        <v>4020</v>
      </c>
      <c r="CH49" s="27">
        <v>2463</v>
      </c>
      <c r="CI49" s="186">
        <v>1452.7619999999999</v>
      </c>
      <c r="CJ49" s="180">
        <v>3700</v>
      </c>
      <c r="CK49" s="180">
        <v>900</v>
      </c>
      <c r="CL49" s="186">
        <v>1428.0619999999999</v>
      </c>
      <c r="CM49" s="186">
        <v>500</v>
      </c>
      <c r="CN49" s="27">
        <v>350</v>
      </c>
      <c r="CO49" s="186">
        <v>284.339</v>
      </c>
      <c r="CP49" s="186"/>
      <c r="CQ49" s="27"/>
      <c r="CR49" s="23"/>
      <c r="CS49" s="27"/>
      <c r="CT49" s="27"/>
      <c r="CU49" s="186"/>
      <c r="CV49" s="186">
        <v>1660</v>
      </c>
      <c r="CW49" s="27">
        <v>530</v>
      </c>
      <c r="CX49" s="186">
        <v>511.1</v>
      </c>
      <c r="CY49" s="186"/>
      <c r="CZ49" s="181">
        <f t="shared" ref="CZ49:CZ67" si="97">V49+Z49+AD49+AH49+AL49+AP49+AS49+AV49+AY49+BB49+BE49+BL49+BO49+BR49+BU49+BX49+CA49+CD49+CG49+CM49+CP49+CS49+CV49</f>
        <v>161579.4</v>
      </c>
      <c r="DA49" s="181">
        <f t="shared" ref="DA49:DA67" si="98">W49+AA49+AE49+AI49+AM49+AQ49+AT49+AW49+AZ49+BC49+BF49+BM49+BP49+BS49+BV49+BY49+CB49+CE49+CH49+CN49+CQ49+CT49+CW49</f>
        <v>64363</v>
      </c>
      <c r="DB49" s="181">
        <f t="shared" ref="DB49:DB67" si="99">X49+AB49+AF49+AJ49+AN49+AR49+AU49+AX49+BA49+BD49+BG49+BN49+BQ49+BT49+BW49+BZ49+CC49+CF49+CI49+CO49+CR49+CU49+CX49</f>
        <v>60818.734000000004</v>
      </c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94"/>
      <c r="DS49" s="194"/>
      <c r="DT49" s="23"/>
      <c r="DU49" s="23"/>
      <c r="DV49" s="195">
        <f t="shared" si="41"/>
        <v>0</v>
      </c>
      <c r="DW49" s="195">
        <f t="shared" si="41"/>
        <v>0</v>
      </c>
      <c r="DX49" s="195">
        <f t="shared" si="41"/>
        <v>0</v>
      </c>
      <c r="DY49" s="196"/>
      <c r="EA49" s="23">
        <f t="shared" ref="EA49:EA67" si="100">AP49+BE49+BX49+CD49+CG49+CM49+CP49+CV49</f>
        <v>6180</v>
      </c>
      <c r="EB49" s="23">
        <f t="shared" ref="EB49:EB67" si="101">AQ49+BF49+BY49+CE49+CH49+CN49+CQ49+CW49</f>
        <v>3343</v>
      </c>
      <c r="EC49" s="23">
        <f t="shared" ref="EC49:EC67" si="102">AR49+BG49+BZ49+CF49+CI49+CO49+CR49+CX49</f>
        <v>2248.201</v>
      </c>
      <c r="ED49" s="23">
        <f t="shared" ref="ED49:ED67" si="103">AS49+AV49+AY49+BB49+CA49+CS49+DC49+DF49+DI49+DL49+DO49</f>
        <v>121013.4</v>
      </c>
      <c r="EE49" s="23">
        <f t="shared" ref="EE49:EE67" si="104">AT49+AW49+AZ49+BC49+CB49+CT49+DD49+DG49+DJ49+DM49+DP49</f>
        <v>47977</v>
      </c>
      <c r="EF49" s="23">
        <f t="shared" ref="EF49:EF67" si="105">AU49+AX49+BA49+BD49+CC49+CU49+DE49+DH49+DK49+DN49+DQ49</f>
        <v>47984.639999999999</v>
      </c>
    </row>
    <row r="50" spans="1:136" s="201" customFormat="1" ht="15.75" customHeight="1">
      <c r="A50" s="178">
        <v>39</v>
      </c>
      <c r="B50" s="178">
        <v>12</v>
      </c>
      <c r="C50" s="179" t="s">
        <v>107</v>
      </c>
      <c r="D50" s="180">
        <v>4702.8999999999996</v>
      </c>
      <c r="E50" s="180"/>
      <c r="F50" s="181">
        <f t="shared" ref="F50:F67" si="106">CZ50+DV50-DR50</f>
        <v>48857.584999999999</v>
      </c>
      <c r="G50" s="181">
        <f t="shared" ref="G50:G67" si="107">DA50+DW50-DS50</f>
        <v>19944.7</v>
      </c>
      <c r="H50" s="181">
        <f t="shared" ref="H50:H67" si="108">DB50+DX50+CY50-DT50</f>
        <v>19375.948500000002</v>
      </c>
      <c r="I50" s="181">
        <f t="shared" ref="I50:I67" si="109">H50/G50*100</f>
        <v>97.148357709065564</v>
      </c>
      <c r="J50" s="181">
        <f t="shared" ref="J50:J67" si="110">L50-F50</f>
        <v>-48857.584999999999</v>
      </c>
      <c r="K50" s="181">
        <f t="shared" ref="K50:K67" si="111">M50-H50</f>
        <v>111534.55250000001</v>
      </c>
      <c r="L50" s="182">
        <v>0</v>
      </c>
      <c r="M50" s="182">
        <v>130910.501</v>
      </c>
      <c r="N50" s="183">
        <f t="shared" si="89"/>
        <v>7604.5850000000009</v>
      </c>
      <c r="O50" s="183">
        <f t="shared" si="90"/>
        <v>3119</v>
      </c>
      <c r="P50" s="183">
        <f t="shared" si="91"/>
        <v>2550.2485000000001</v>
      </c>
      <c r="Q50" s="183">
        <f t="shared" si="8"/>
        <v>81.764940686117342</v>
      </c>
      <c r="R50" s="184">
        <f t="shared" si="92"/>
        <v>5147.6010000000006</v>
      </c>
      <c r="S50" s="184">
        <f t="shared" si="92"/>
        <v>2054.5</v>
      </c>
      <c r="T50" s="184">
        <f t="shared" si="92"/>
        <v>1881.395</v>
      </c>
      <c r="U50" s="185">
        <f t="shared" si="28"/>
        <v>91.574348990021903</v>
      </c>
      <c r="V50" s="27">
        <v>701.50099999999998</v>
      </c>
      <c r="W50" s="27">
        <v>202</v>
      </c>
      <c r="X50" s="186">
        <v>186.19200000000001</v>
      </c>
      <c r="Y50" s="187">
        <f t="shared" si="93"/>
        <v>92.174257425742582</v>
      </c>
      <c r="Z50" s="27">
        <v>797.08399999999995</v>
      </c>
      <c r="AA50" s="27">
        <v>332.1</v>
      </c>
      <c r="AB50" s="186">
        <v>278.6035</v>
      </c>
      <c r="AC50" s="187">
        <f t="shared" si="94"/>
        <v>83.891448358928017</v>
      </c>
      <c r="AD50" s="27">
        <v>4446.1000000000004</v>
      </c>
      <c r="AE50" s="27">
        <v>1852.5</v>
      </c>
      <c r="AF50" s="186">
        <v>1695.203</v>
      </c>
      <c r="AG50" s="187">
        <f t="shared" si="95"/>
        <v>91.5089338731444</v>
      </c>
      <c r="AH50" s="186">
        <v>370</v>
      </c>
      <c r="AI50" s="27">
        <v>154.1</v>
      </c>
      <c r="AJ50" s="186">
        <v>104.71</v>
      </c>
      <c r="AK50" s="187">
        <f>AJ50*100/AI50</f>
        <v>67.949383517196623</v>
      </c>
      <c r="AL50" s="23"/>
      <c r="AM50" s="23"/>
      <c r="AN50" s="186"/>
      <c r="AO50" s="187"/>
      <c r="AP50" s="180"/>
      <c r="AQ50" s="180"/>
      <c r="AR50" s="180"/>
      <c r="AS50" s="180"/>
      <c r="AT50" s="180"/>
      <c r="AU50" s="23"/>
      <c r="AV50" s="199">
        <v>36493.5</v>
      </c>
      <c r="AW50" s="199">
        <v>15205.7</v>
      </c>
      <c r="AX50" s="27">
        <f t="shared" si="29"/>
        <v>15205.7</v>
      </c>
      <c r="AY50" s="180">
        <v>2400.6</v>
      </c>
      <c r="AZ50" s="180">
        <v>800.9</v>
      </c>
      <c r="BA50" s="27">
        <v>800.9</v>
      </c>
      <c r="BB50" s="189">
        <v>2358.9</v>
      </c>
      <c r="BC50" s="180">
        <v>819.1</v>
      </c>
      <c r="BD50" s="180">
        <f t="shared" si="30"/>
        <v>819.1</v>
      </c>
      <c r="BE50" s="180"/>
      <c r="BF50" s="180"/>
      <c r="BG50" s="180"/>
      <c r="BH50" s="183">
        <f t="shared" si="96"/>
        <v>1219.8999999999999</v>
      </c>
      <c r="BI50" s="183">
        <f t="shared" si="96"/>
        <v>508.3</v>
      </c>
      <c r="BJ50" s="183">
        <f t="shared" si="96"/>
        <v>265.83</v>
      </c>
      <c r="BK50" s="190">
        <f t="shared" si="31"/>
        <v>52.297855597088329</v>
      </c>
      <c r="BL50" s="200">
        <v>1078.8</v>
      </c>
      <c r="BM50" s="27">
        <v>449.5</v>
      </c>
      <c r="BN50" s="186">
        <v>243.4</v>
      </c>
      <c r="BO50" s="200"/>
      <c r="BP50" s="27"/>
      <c r="BQ50" s="186"/>
      <c r="BR50" s="186"/>
      <c r="BS50" s="23"/>
      <c r="BT50" s="186"/>
      <c r="BU50" s="23">
        <v>141.1</v>
      </c>
      <c r="BV50" s="27">
        <v>58.8</v>
      </c>
      <c r="BW50" s="186">
        <v>22.43</v>
      </c>
      <c r="BX50" s="180"/>
      <c r="BY50" s="180"/>
      <c r="BZ50" s="180"/>
      <c r="CA50" s="27"/>
      <c r="CB50" s="27"/>
      <c r="CC50" s="186"/>
      <c r="CD50" s="27"/>
      <c r="CE50" s="200"/>
      <c r="CF50" s="186"/>
      <c r="CG50" s="27">
        <v>30</v>
      </c>
      <c r="CH50" s="202">
        <v>30</v>
      </c>
      <c r="CI50" s="186">
        <v>19.71</v>
      </c>
      <c r="CJ50" s="180"/>
      <c r="CK50" s="180"/>
      <c r="CL50" s="186"/>
      <c r="CM50" s="186"/>
      <c r="CN50" s="27"/>
      <c r="CO50" s="186"/>
      <c r="CP50" s="186">
        <v>30</v>
      </c>
      <c r="CQ50" s="186">
        <v>30</v>
      </c>
      <c r="CR50" s="23"/>
      <c r="CS50" s="27"/>
      <c r="CT50" s="27"/>
      <c r="CU50" s="186"/>
      <c r="CV50" s="186">
        <v>10</v>
      </c>
      <c r="CW50" s="186">
        <v>10</v>
      </c>
      <c r="CX50" s="186">
        <v>0</v>
      </c>
      <c r="CY50" s="186"/>
      <c r="CZ50" s="181">
        <f t="shared" si="97"/>
        <v>48857.584999999999</v>
      </c>
      <c r="DA50" s="181">
        <f t="shared" si="98"/>
        <v>19944.7</v>
      </c>
      <c r="DB50" s="181">
        <f t="shared" si="99"/>
        <v>19375.948500000002</v>
      </c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94"/>
      <c r="DS50" s="198"/>
      <c r="DT50" s="23"/>
      <c r="DU50" s="23"/>
      <c r="DV50" s="195">
        <f t="shared" si="41"/>
        <v>0</v>
      </c>
      <c r="DW50" s="195">
        <f t="shared" si="41"/>
        <v>0</v>
      </c>
      <c r="DX50" s="195">
        <f t="shared" si="41"/>
        <v>0</v>
      </c>
      <c r="DY50" s="196"/>
      <c r="EA50" s="23">
        <f t="shared" si="100"/>
        <v>70</v>
      </c>
      <c r="EB50" s="23">
        <f t="shared" si="101"/>
        <v>70</v>
      </c>
      <c r="EC50" s="23">
        <f t="shared" si="102"/>
        <v>19.71</v>
      </c>
      <c r="ED50" s="23">
        <f t="shared" si="103"/>
        <v>41253</v>
      </c>
      <c r="EE50" s="23">
        <f t="shared" si="104"/>
        <v>16825.7</v>
      </c>
      <c r="EF50" s="23">
        <f t="shared" si="105"/>
        <v>16825.7</v>
      </c>
    </row>
    <row r="51" spans="1:136" s="201" customFormat="1" ht="15.75" customHeight="1">
      <c r="A51" s="178">
        <v>40</v>
      </c>
      <c r="B51" s="178">
        <v>15</v>
      </c>
      <c r="C51" s="179" t="s">
        <v>67</v>
      </c>
      <c r="D51" s="23">
        <v>8542</v>
      </c>
      <c r="E51" s="23"/>
      <c r="F51" s="181">
        <f t="shared" si="106"/>
        <v>24821.500000000004</v>
      </c>
      <c r="G51" s="181">
        <f t="shared" si="107"/>
        <v>10236.199999999999</v>
      </c>
      <c r="H51" s="181">
        <f t="shared" si="108"/>
        <v>7846.3109999999988</v>
      </c>
      <c r="I51" s="181">
        <f t="shared" si="109"/>
        <v>76.652576151306135</v>
      </c>
      <c r="J51" s="181">
        <f t="shared" si="110"/>
        <v>-24821.500000000004</v>
      </c>
      <c r="K51" s="181">
        <f t="shared" si="111"/>
        <v>123064.19</v>
      </c>
      <c r="L51" s="182">
        <v>0</v>
      </c>
      <c r="M51" s="182">
        <v>130910.501</v>
      </c>
      <c r="N51" s="183">
        <f t="shared" si="89"/>
        <v>11910.400000000001</v>
      </c>
      <c r="O51" s="183">
        <f t="shared" si="90"/>
        <v>4856.4999999999991</v>
      </c>
      <c r="P51" s="183">
        <f t="shared" si="91"/>
        <v>2466.6109999999999</v>
      </c>
      <c r="Q51" s="183">
        <f t="shared" si="8"/>
        <v>50.78988983836097</v>
      </c>
      <c r="R51" s="184">
        <f t="shared" si="92"/>
        <v>3200</v>
      </c>
      <c r="S51" s="184">
        <f t="shared" si="92"/>
        <v>1286.8</v>
      </c>
      <c r="T51" s="184">
        <f t="shared" si="92"/>
        <v>1153.3420000000001</v>
      </c>
      <c r="U51" s="185">
        <f t="shared" si="28"/>
        <v>89.628691327323608</v>
      </c>
      <c r="V51" s="27"/>
      <c r="W51" s="27"/>
      <c r="X51" s="186">
        <v>0.11600000000000001</v>
      </c>
      <c r="Y51" s="187"/>
      <c r="Z51" s="27">
        <v>6773.7</v>
      </c>
      <c r="AA51" s="27">
        <v>2798.6</v>
      </c>
      <c r="AB51" s="186">
        <v>838.06899999999996</v>
      </c>
      <c r="AC51" s="187">
        <f t="shared" si="94"/>
        <v>29.946008718645036</v>
      </c>
      <c r="AD51" s="27">
        <v>3200</v>
      </c>
      <c r="AE51" s="27">
        <v>1286.8</v>
      </c>
      <c r="AF51" s="186">
        <v>1153.2260000000001</v>
      </c>
      <c r="AG51" s="187">
        <f t="shared" si="95"/>
        <v>89.619676717438608</v>
      </c>
      <c r="AH51" s="186">
        <v>84</v>
      </c>
      <c r="AI51" s="27">
        <v>35</v>
      </c>
      <c r="AJ51" s="186">
        <v>44.1</v>
      </c>
      <c r="AK51" s="187">
        <f>AJ51*100/AI51</f>
        <v>126</v>
      </c>
      <c r="AL51" s="23"/>
      <c r="AM51" s="23"/>
      <c r="AN51" s="186"/>
      <c r="AO51" s="187"/>
      <c r="AP51" s="23"/>
      <c r="AQ51" s="23"/>
      <c r="AR51" s="23"/>
      <c r="AS51" s="23"/>
      <c r="AT51" s="23"/>
      <c r="AU51" s="23"/>
      <c r="AV51" s="199">
        <v>12911.1</v>
      </c>
      <c r="AW51" s="199">
        <v>5379.7</v>
      </c>
      <c r="AX51" s="27">
        <f t="shared" si="29"/>
        <v>5379.7</v>
      </c>
      <c r="AY51" s="23"/>
      <c r="AZ51" s="23"/>
      <c r="BA51" s="27"/>
      <c r="BB51" s="189"/>
      <c r="BC51" s="180"/>
      <c r="BD51" s="180"/>
      <c r="BE51" s="180"/>
      <c r="BF51" s="180"/>
      <c r="BG51" s="23"/>
      <c r="BH51" s="183">
        <f t="shared" si="96"/>
        <v>1852.7</v>
      </c>
      <c r="BI51" s="183">
        <f t="shared" si="96"/>
        <v>736.09999999999991</v>
      </c>
      <c r="BJ51" s="183">
        <f t="shared" si="96"/>
        <v>431.09999999999997</v>
      </c>
      <c r="BK51" s="190">
        <f t="shared" si="31"/>
        <v>58.565412308110311</v>
      </c>
      <c r="BL51" s="200">
        <v>1390.7</v>
      </c>
      <c r="BM51" s="27">
        <v>543.4</v>
      </c>
      <c r="BN51" s="186">
        <v>378.4</v>
      </c>
      <c r="BO51" s="200"/>
      <c r="BP51" s="27"/>
      <c r="BQ51" s="186"/>
      <c r="BR51" s="186"/>
      <c r="BS51" s="23"/>
      <c r="BT51" s="186"/>
      <c r="BU51" s="23">
        <v>462</v>
      </c>
      <c r="BV51" s="27">
        <v>192.7</v>
      </c>
      <c r="BW51" s="186">
        <v>52.7</v>
      </c>
      <c r="BX51" s="180"/>
      <c r="BY51" s="23"/>
      <c r="BZ51" s="23"/>
      <c r="CA51" s="23"/>
      <c r="CB51" s="23"/>
      <c r="CC51" s="186"/>
      <c r="CD51" s="27"/>
      <c r="CE51" s="200"/>
      <c r="CF51" s="23"/>
      <c r="CG51" s="27"/>
      <c r="CH51" s="27"/>
      <c r="CI51" s="186"/>
      <c r="CJ51" s="23"/>
      <c r="CK51" s="23"/>
      <c r="CL51" s="186"/>
      <c r="CM51" s="186"/>
      <c r="CN51" s="23"/>
      <c r="CO51" s="186"/>
      <c r="CP51" s="186"/>
      <c r="CQ51" s="27"/>
      <c r="CR51" s="23"/>
      <c r="CS51" s="27"/>
      <c r="CT51" s="27"/>
      <c r="CU51" s="186"/>
      <c r="CV51" s="186"/>
      <c r="CW51" s="27"/>
      <c r="CX51" s="186"/>
      <c r="CY51" s="186"/>
      <c r="CZ51" s="181">
        <f t="shared" si="97"/>
        <v>24821.500000000004</v>
      </c>
      <c r="DA51" s="181">
        <f t="shared" si="98"/>
        <v>10236.199999999999</v>
      </c>
      <c r="DB51" s="181">
        <f t="shared" si="99"/>
        <v>7846.3109999999988</v>
      </c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194"/>
      <c r="DS51" s="194"/>
      <c r="DT51" s="23"/>
      <c r="DU51" s="23"/>
      <c r="DV51" s="195">
        <f t="shared" si="41"/>
        <v>0</v>
      </c>
      <c r="DW51" s="195">
        <f t="shared" si="41"/>
        <v>0</v>
      </c>
      <c r="DX51" s="195">
        <f t="shared" si="41"/>
        <v>0</v>
      </c>
      <c r="DY51" s="196"/>
      <c r="EA51" s="23">
        <f t="shared" si="100"/>
        <v>0</v>
      </c>
      <c r="EB51" s="23">
        <f t="shared" si="101"/>
        <v>0</v>
      </c>
      <c r="EC51" s="23">
        <f t="shared" si="102"/>
        <v>0</v>
      </c>
      <c r="ED51" s="23">
        <f t="shared" si="103"/>
        <v>12911.1</v>
      </c>
      <c r="EE51" s="23">
        <f t="shared" si="104"/>
        <v>5379.7</v>
      </c>
      <c r="EF51" s="23">
        <f t="shared" si="105"/>
        <v>5379.7</v>
      </c>
    </row>
    <row r="52" spans="1:136" s="201" customFormat="1" ht="15.75" customHeight="1">
      <c r="A52" s="178">
        <v>41</v>
      </c>
      <c r="B52" s="178">
        <v>16</v>
      </c>
      <c r="C52" s="179" t="s">
        <v>68</v>
      </c>
      <c r="D52" s="23">
        <v>5026.1000000000004</v>
      </c>
      <c r="E52" s="23">
        <v>744.3</v>
      </c>
      <c r="F52" s="181">
        <f t="shared" si="106"/>
        <v>58774.1</v>
      </c>
      <c r="G52" s="181">
        <f t="shared" si="107"/>
        <v>23155.4</v>
      </c>
      <c r="H52" s="181">
        <f t="shared" si="108"/>
        <v>23552.423499999997</v>
      </c>
      <c r="I52" s="181">
        <f t="shared" si="109"/>
        <v>101.71460436874334</v>
      </c>
      <c r="J52" s="181">
        <f t="shared" si="110"/>
        <v>-58774.1</v>
      </c>
      <c r="K52" s="181">
        <f t="shared" si="111"/>
        <v>107358.07750000001</v>
      </c>
      <c r="L52" s="182">
        <v>0</v>
      </c>
      <c r="M52" s="182">
        <v>130910.501</v>
      </c>
      <c r="N52" s="183">
        <f t="shared" si="89"/>
        <v>19125.099999999999</v>
      </c>
      <c r="O52" s="183">
        <f t="shared" si="90"/>
        <v>7014.5999999999995</v>
      </c>
      <c r="P52" s="183">
        <f t="shared" si="91"/>
        <v>7411.6235000000006</v>
      </c>
      <c r="Q52" s="183">
        <f t="shared" si="8"/>
        <v>105.65995922789612</v>
      </c>
      <c r="R52" s="184">
        <f t="shared" si="92"/>
        <v>7616.8</v>
      </c>
      <c r="S52" s="184">
        <f t="shared" si="92"/>
        <v>3483.4</v>
      </c>
      <c r="T52" s="184">
        <f t="shared" si="92"/>
        <v>5708.7849999999999</v>
      </c>
      <c r="U52" s="185">
        <f t="shared" si="28"/>
        <v>163.88542803008554</v>
      </c>
      <c r="V52" s="27">
        <v>364.5</v>
      </c>
      <c r="W52" s="27">
        <v>150</v>
      </c>
      <c r="X52" s="186">
        <v>19.585000000000001</v>
      </c>
      <c r="Y52" s="187">
        <f t="shared" si="93"/>
        <v>13.056666666666667</v>
      </c>
      <c r="Z52" s="27">
        <v>6752.7</v>
      </c>
      <c r="AA52" s="27">
        <v>2000</v>
      </c>
      <c r="AB52" s="186">
        <v>667.23050000000001</v>
      </c>
      <c r="AC52" s="187">
        <f t="shared" si="94"/>
        <v>33.361525</v>
      </c>
      <c r="AD52" s="27">
        <v>7252.3</v>
      </c>
      <c r="AE52" s="27">
        <v>3333.4</v>
      </c>
      <c r="AF52" s="186">
        <v>5689.2</v>
      </c>
      <c r="AG52" s="187">
        <f t="shared" si="95"/>
        <v>170.67258654826904</v>
      </c>
      <c r="AH52" s="186">
        <v>388</v>
      </c>
      <c r="AI52" s="27">
        <v>166.6</v>
      </c>
      <c r="AJ52" s="186">
        <v>352.40800000000002</v>
      </c>
      <c r="AK52" s="187">
        <f>AJ52*100/AI52</f>
        <v>211.52941176470591</v>
      </c>
      <c r="AL52" s="23"/>
      <c r="AM52" s="23"/>
      <c r="AN52" s="186"/>
      <c r="AO52" s="187"/>
      <c r="AP52" s="23"/>
      <c r="AQ52" s="23"/>
      <c r="AR52" s="23"/>
      <c r="AS52" s="23"/>
      <c r="AT52" s="23"/>
      <c r="AU52" s="23"/>
      <c r="AV52" s="199">
        <v>34495.1</v>
      </c>
      <c r="AW52" s="199">
        <v>14373</v>
      </c>
      <c r="AX52" s="27">
        <f t="shared" si="29"/>
        <v>14373</v>
      </c>
      <c r="AY52" s="23">
        <v>1600.6</v>
      </c>
      <c r="AZ52" s="23">
        <v>534.1</v>
      </c>
      <c r="BA52" s="27">
        <v>534.1</v>
      </c>
      <c r="BB52" s="189">
        <v>3553.3</v>
      </c>
      <c r="BC52" s="180">
        <v>1233.7</v>
      </c>
      <c r="BD52" s="180">
        <f t="shared" si="30"/>
        <v>1233.7</v>
      </c>
      <c r="BE52" s="180"/>
      <c r="BF52" s="180"/>
      <c r="BG52" s="23"/>
      <c r="BH52" s="183">
        <f t="shared" si="96"/>
        <v>4327.6000000000004</v>
      </c>
      <c r="BI52" s="183">
        <f t="shared" si="96"/>
        <v>1345.7</v>
      </c>
      <c r="BJ52" s="183">
        <f t="shared" si="96"/>
        <v>663.4</v>
      </c>
      <c r="BK52" s="190">
        <f t="shared" si="31"/>
        <v>49.29776324589433</v>
      </c>
      <c r="BL52" s="200">
        <v>4111.6000000000004</v>
      </c>
      <c r="BM52" s="27">
        <v>1263</v>
      </c>
      <c r="BN52" s="186">
        <v>584.1</v>
      </c>
      <c r="BO52" s="200"/>
      <c r="BP52" s="27"/>
      <c r="BQ52" s="186"/>
      <c r="BR52" s="186"/>
      <c r="BS52" s="23"/>
      <c r="BT52" s="186"/>
      <c r="BU52" s="23">
        <v>216</v>
      </c>
      <c r="BV52" s="27">
        <v>82.7</v>
      </c>
      <c r="BW52" s="186">
        <v>79.3</v>
      </c>
      <c r="BX52" s="180"/>
      <c r="BY52" s="23"/>
      <c r="BZ52" s="23"/>
      <c r="CA52" s="23"/>
      <c r="CB52" s="23"/>
      <c r="CC52" s="186"/>
      <c r="CD52" s="27"/>
      <c r="CE52" s="200"/>
      <c r="CF52" s="186"/>
      <c r="CG52" s="27">
        <v>30</v>
      </c>
      <c r="CH52" s="27">
        <v>12.5</v>
      </c>
      <c r="CI52" s="186">
        <v>19.8</v>
      </c>
      <c r="CJ52" s="23"/>
      <c r="CK52" s="23"/>
      <c r="CL52" s="186"/>
      <c r="CM52" s="186"/>
      <c r="CN52" s="23"/>
      <c r="CO52" s="186"/>
      <c r="CP52" s="186">
        <v>5</v>
      </c>
      <c r="CQ52" s="27">
        <v>3.4</v>
      </c>
      <c r="CR52" s="23"/>
      <c r="CS52" s="27"/>
      <c r="CT52" s="27"/>
      <c r="CU52" s="186"/>
      <c r="CV52" s="186">
        <v>5</v>
      </c>
      <c r="CW52" s="27">
        <v>3</v>
      </c>
      <c r="CX52" s="186">
        <v>0</v>
      </c>
      <c r="CY52" s="186"/>
      <c r="CZ52" s="181">
        <f t="shared" si="97"/>
        <v>58774.1</v>
      </c>
      <c r="DA52" s="181">
        <f t="shared" si="98"/>
        <v>23155.4</v>
      </c>
      <c r="DB52" s="181">
        <f t="shared" si="99"/>
        <v>23552.423499999997</v>
      </c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194"/>
      <c r="DS52" s="194"/>
      <c r="DT52" s="23"/>
      <c r="DU52" s="23"/>
      <c r="DV52" s="195">
        <f t="shared" si="41"/>
        <v>0</v>
      </c>
      <c r="DW52" s="195">
        <f t="shared" si="41"/>
        <v>0</v>
      </c>
      <c r="DX52" s="195">
        <f t="shared" si="41"/>
        <v>0</v>
      </c>
      <c r="DY52" s="196"/>
      <c r="EA52" s="23">
        <f t="shared" si="100"/>
        <v>40</v>
      </c>
      <c r="EB52" s="23">
        <f t="shared" si="101"/>
        <v>18.899999999999999</v>
      </c>
      <c r="EC52" s="23">
        <f t="shared" si="102"/>
        <v>19.8</v>
      </c>
      <c r="ED52" s="23">
        <f t="shared" si="103"/>
        <v>39649</v>
      </c>
      <c r="EE52" s="23">
        <f t="shared" si="104"/>
        <v>16140.800000000001</v>
      </c>
      <c r="EF52" s="23">
        <f t="shared" si="105"/>
        <v>16140.800000000001</v>
      </c>
    </row>
    <row r="53" spans="1:136" s="201" customFormat="1" ht="15.75" customHeight="1">
      <c r="A53" s="178">
        <v>42</v>
      </c>
      <c r="B53" s="178">
        <v>17</v>
      </c>
      <c r="C53" s="179" t="s">
        <v>69</v>
      </c>
      <c r="D53" s="23">
        <v>3307.6</v>
      </c>
      <c r="E53" s="23"/>
      <c r="F53" s="181">
        <f t="shared" si="106"/>
        <v>18553.100000000002</v>
      </c>
      <c r="G53" s="181">
        <f t="shared" si="107"/>
        <v>7862.7000000000007</v>
      </c>
      <c r="H53" s="181">
        <f t="shared" si="108"/>
        <v>7687.7190000000001</v>
      </c>
      <c r="I53" s="181">
        <f t="shared" si="109"/>
        <v>97.774543095883075</v>
      </c>
      <c r="J53" s="181">
        <f t="shared" si="110"/>
        <v>-18553.100000000002</v>
      </c>
      <c r="K53" s="181">
        <f t="shared" si="111"/>
        <v>123222.78200000001</v>
      </c>
      <c r="L53" s="182">
        <v>0</v>
      </c>
      <c r="M53" s="182">
        <v>130910.501</v>
      </c>
      <c r="N53" s="183">
        <f t="shared" si="89"/>
        <v>2773.5</v>
      </c>
      <c r="O53" s="183">
        <f t="shared" si="90"/>
        <v>1319.8999999999999</v>
      </c>
      <c r="P53" s="183">
        <f t="shared" si="91"/>
        <v>1144.9190000000001</v>
      </c>
      <c r="Q53" s="183">
        <f t="shared" si="8"/>
        <v>86.742859307523318</v>
      </c>
      <c r="R53" s="184">
        <f t="shared" si="92"/>
        <v>1404.3</v>
      </c>
      <c r="S53" s="184">
        <f t="shared" si="92"/>
        <v>729.4</v>
      </c>
      <c r="T53" s="184">
        <f t="shared" si="92"/>
        <v>657.48400000000004</v>
      </c>
      <c r="U53" s="185">
        <f t="shared" si="28"/>
        <v>90.140389361118736</v>
      </c>
      <c r="V53" s="27">
        <v>4.3</v>
      </c>
      <c r="W53" s="27">
        <v>4.3</v>
      </c>
      <c r="X53" s="186">
        <v>1.284</v>
      </c>
      <c r="Y53" s="187">
        <f t="shared" si="93"/>
        <v>29.860465116279073</v>
      </c>
      <c r="Z53" s="27">
        <v>793.6</v>
      </c>
      <c r="AA53" s="27">
        <v>333.4</v>
      </c>
      <c r="AB53" s="186">
        <v>418.63499999999999</v>
      </c>
      <c r="AC53" s="187">
        <f t="shared" si="94"/>
        <v>125.56538692261549</v>
      </c>
      <c r="AD53" s="27">
        <v>1400</v>
      </c>
      <c r="AE53" s="27">
        <v>725.1</v>
      </c>
      <c r="AF53" s="186">
        <v>656.2</v>
      </c>
      <c r="AG53" s="187">
        <f t="shared" si="95"/>
        <v>90.49786236381189</v>
      </c>
      <c r="AH53" s="186">
        <v>120</v>
      </c>
      <c r="AI53" s="27">
        <v>50</v>
      </c>
      <c r="AJ53" s="186">
        <v>24.8</v>
      </c>
      <c r="AK53" s="187">
        <f>AJ53*100/AI53</f>
        <v>49.6</v>
      </c>
      <c r="AL53" s="23"/>
      <c r="AM53" s="23"/>
      <c r="AN53" s="186"/>
      <c r="AO53" s="187"/>
      <c r="AP53" s="23"/>
      <c r="AQ53" s="23"/>
      <c r="AR53" s="23"/>
      <c r="AS53" s="23"/>
      <c r="AT53" s="23"/>
      <c r="AU53" s="23"/>
      <c r="AV53" s="199">
        <v>15318.7</v>
      </c>
      <c r="AW53" s="199">
        <v>6382.8</v>
      </c>
      <c r="AX53" s="27">
        <f t="shared" si="29"/>
        <v>6382.8</v>
      </c>
      <c r="AY53" s="23"/>
      <c r="AZ53" s="23"/>
      <c r="BA53" s="27"/>
      <c r="BB53" s="189">
        <v>460.9</v>
      </c>
      <c r="BC53" s="180">
        <v>160</v>
      </c>
      <c r="BD53" s="180">
        <f t="shared" si="30"/>
        <v>160</v>
      </c>
      <c r="BE53" s="180"/>
      <c r="BF53" s="180"/>
      <c r="BG53" s="23"/>
      <c r="BH53" s="183">
        <f t="shared" si="96"/>
        <v>455.6</v>
      </c>
      <c r="BI53" s="183">
        <f t="shared" si="96"/>
        <v>207.10000000000002</v>
      </c>
      <c r="BJ53" s="183">
        <f t="shared" si="96"/>
        <v>44</v>
      </c>
      <c r="BK53" s="190">
        <f t="shared" si="31"/>
        <v>21.245774987928534</v>
      </c>
      <c r="BL53" s="200">
        <v>350</v>
      </c>
      <c r="BM53" s="27">
        <v>163.30000000000001</v>
      </c>
      <c r="BN53" s="186">
        <v>0</v>
      </c>
      <c r="BO53" s="200"/>
      <c r="BP53" s="200"/>
      <c r="BQ53" s="186"/>
      <c r="BR53" s="186"/>
      <c r="BS53" s="23"/>
      <c r="BT53" s="186"/>
      <c r="BU53" s="23">
        <v>105.6</v>
      </c>
      <c r="BV53" s="27">
        <v>43.8</v>
      </c>
      <c r="BW53" s="186">
        <v>44</v>
      </c>
      <c r="BX53" s="180"/>
      <c r="BY53" s="23"/>
      <c r="BZ53" s="23"/>
      <c r="CA53" s="23"/>
      <c r="CB53" s="23"/>
      <c r="CC53" s="186"/>
      <c r="CD53" s="27"/>
      <c r="CE53" s="200"/>
      <c r="CF53" s="23"/>
      <c r="CG53" s="27"/>
      <c r="CH53" s="27"/>
      <c r="CI53" s="186"/>
      <c r="CJ53" s="23"/>
      <c r="CK53" s="23"/>
      <c r="CL53" s="186"/>
      <c r="CM53" s="186"/>
      <c r="CN53" s="23"/>
      <c r="CO53" s="186"/>
      <c r="CP53" s="186"/>
      <c r="CQ53" s="27"/>
      <c r="CR53" s="23"/>
      <c r="CS53" s="27"/>
      <c r="CT53" s="27"/>
      <c r="CU53" s="186"/>
      <c r="CV53" s="186"/>
      <c r="CW53" s="27"/>
      <c r="CX53" s="186"/>
      <c r="CY53" s="186"/>
      <c r="CZ53" s="181">
        <f t="shared" si="97"/>
        <v>18553.100000000002</v>
      </c>
      <c r="DA53" s="181">
        <f t="shared" si="98"/>
        <v>7862.7000000000007</v>
      </c>
      <c r="DB53" s="181">
        <f t="shared" si="99"/>
        <v>7687.7190000000001</v>
      </c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194"/>
      <c r="DS53" s="198"/>
      <c r="DT53" s="23"/>
      <c r="DU53" s="23"/>
      <c r="DV53" s="195">
        <f t="shared" si="41"/>
        <v>0</v>
      </c>
      <c r="DW53" s="195">
        <f t="shared" si="41"/>
        <v>0</v>
      </c>
      <c r="DX53" s="195">
        <f t="shared" si="41"/>
        <v>0</v>
      </c>
      <c r="DY53" s="196"/>
      <c r="EA53" s="23">
        <f t="shared" si="100"/>
        <v>0</v>
      </c>
      <c r="EB53" s="23">
        <f t="shared" si="101"/>
        <v>0</v>
      </c>
      <c r="EC53" s="23">
        <f t="shared" si="102"/>
        <v>0</v>
      </c>
      <c r="ED53" s="23">
        <f t="shared" si="103"/>
        <v>15779.6</v>
      </c>
      <c r="EE53" s="23">
        <f t="shared" si="104"/>
        <v>6542.8</v>
      </c>
      <c r="EF53" s="23">
        <f t="shared" si="105"/>
        <v>6542.8</v>
      </c>
    </row>
    <row r="54" spans="1:136" s="201" customFormat="1" ht="15.75" customHeight="1">
      <c r="A54" s="178">
        <v>43</v>
      </c>
      <c r="B54" s="178">
        <v>18</v>
      </c>
      <c r="C54" s="179" t="s">
        <v>70</v>
      </c>
      <c r="D54" s="23">
        <v>686.6</v>
      </c>
      <c r="E54" s="23"/>
      <c r="F54" s="181">
        <f t="shared" si="106"/>
        <v>11072.5</v>
      </c>
      <c r="G54" s="181">
        <f t="shared" si="107"/>
        <v>4195.8</v>
      </c>
      <c r="H54" s="181">
        <f t="shared" si="108"/>
        <v>4449.9560000000001</v>
      </c>
      <c r="I54" s="181">
        <f t="shared" si="109"/>
        <v>106.0573907240574</v>
      </c>
      <c r="J54" s="181">
        <f t="shared" si="110"/>
        <v>-11072.5</v>
      </c>
      <c r="K54" s="181">
        <f t="shared" si="111"/>
        <v>126460.545</v>
      </c>
      <c r="L54" s="182">
        <v>0</v>
      </c>
      <c r="M54" s="182">
        <v>130910.501</v>
      </c>
      <c r="N54" s="183">
        <f t="shared" si="89"/>
        <v>1367.4</v>
      </c>
      <c r="O54" s="183">
        <f t="shared" si="90"/>
        <v>569.9</v>
      </c>
      <c r="P54" s="183">
        <f t="shared" si="91"/>
        <v>524.05600000000004</v>
      </c>
      <c r="Q54" s="183">
        <f t="shared" si="8"/>
        <v>91.955781716090556</v>
      </c>
      <c r="R54" s="184">
        <f t="shared" si="92"/>
        <v>650</v>
      </c>
      <c r="S54" s="184">
        <f t="shared" si="92"/>
        <v>270.89999999999998</v>
      </c>
      <c r="T54" s="184">
        <f t="shared" si="92"/>
        <v>195.28099999999998</v>
      </c>
      <c r="U54" s="185">
        <f t="shared" si="28"/>
        <v>72.086009597637499</v>
      </c>
      <c r="V54" s="27"/>
      <c r="W54" s="27"/>
      <c r="X54" s="186">
        <v>9.9000000000000005E-2</v>
      </c>
      <c r="Y54" s="187"/>
      <c r="Z54" s="27">
        <v>297.39999999999998</v>
      </c>
      <c r="AA54" s="27">
        <v>124</v>
      </c>
      <c r="AB54" s="186">
        <v>148.77500000000001</v>
      </c>
      <c r="AC54" s="187">
        <f t="shared" si="94"/>
        <v>119.97983870967742</v>
      </c>
      <c r="AD54" s="27">
        <v>650</v>
      </c>
      <c r="AE54" s="27">
        <v>270.89999999999998</v>
      </c>
      <c r="AF54" s="186">
        <v>195.18199999999999</v>
      </c>
      <c r="AG54" s="187">
        <f t="shared" si="95"/>
        <v>72.049464747139154</v>
      </c>
      <c r="AH54" s="186"/>
      <c r="AI54" s="27"/>
      <c r="AJ54" s="186"/>
      <c r="AK54" s="187"/>
      <c r="AL54" s="23"/>
      <c r="AM54" s="23"/>
      <c r="AN54" s="186"/>
      <c r="AO54" s="187"/>
      <c r="AP54" s="23"/>
      <c r="AQ54" s="23"/>
      <c r="AR54" s="23"/>
      <c r="AS54" s="23"/>
      <c r="AT54" s="23"/>
      <c r="AU54" s="23"/>
      <c r="AV54" s="199">
        <v>4406.6000000000004</v>
      </c>
      <c r="AW54" s="199">
        <v>1836.1</v>
      </c>
      <c r="AX54" s="27">
        <f t="shared" si="29"/>
        <v>1836.1</v>
      </c>
      <c r="AY54" s="23"/>
      <c r="AZ54" s="23"/>
      <c r="BA54" s="27"/>
      <c r="BB54" s="189">
        <v>1698.5</v>
      </c>
      <c r="BC54" s="180">
        <v>589.79999999999995</v>
      </c>
      <c r="BD54" s="180">
        <f t="shared" si="30"/>
        <v>589.79999999999995</v>
      </c>
      <c r="BE54" s="180"/>
      <c r="BF54" s="180"/>
      <c r="BG54" s="23"/>
      <c r="BH54" s="183">
        <f t="shared" si="96"/>
        <v>420</v>
      </c>
      <c r="BI54" s="183">
        <f t="shared" si="96"/>
        <v>175</v>
      </c>
      <c r="BJ54" s="183">
        <f t="shared" si="96"/>
        <v>180</v>
      </c>
      <c r="BK54" s="190">
        <f t="shared" si="31"/>
        <v>102.85714285714285</v>
      </c>
      <c r="BL54" s="200">
        <v>420</v>
      </c>
      <c r="BM54" s="27">
        <v>175</v>
      </c>
      <c r="BN54" s="186">
        <v>180</v>
      </c>
      <c r="BO54" s="200"/>
      <c r="BP54" s="200"/>
      <c r="BQ54" s="186"/>
      <c r="BR54" s="186"/>
      <c r="BS54" s="23"/>
      <c r="BT54" s="186"/>
      <c r="BU54" s="23"/>
      <c r="BV54" s="27"/>
      <c r="BW54" s="186"/>
      <c r="BX54" s="180"/>
      <c r="BY54" s="23"/>
      <c r="BZ54" s="23"/>
      <c r="CA54" s="23"/>
      <c r="CB54" s="23"/>
      <c r="CC54" s="186"/>
      <c r="CD54" s="27"/>
      <c r="CE54" s="200"/>
      <c r="CF54" s="23"/>
      <c r="CG54" s="27"/>
      <c r="CH54" s="27"/>
      <c r="CI54" s="186"/>
      <c r="CJ54" s="23"/>
      <c r="CK54" s="23"/>
      <c r="CL54" s="186"/>
      <c r="CM54" s="186"/>
      <c r="CN54" s="23"/>
      <c r="CO54" s="186"/>
      <c r="CP54" s="186"/>
      <c r="CQ54" s="27"/>
      <c r="CR54" s="23"/>
      <c r="CS54" s="27">
        <v>3600</v>
      </c>
      <c r="CT54" s="27">
        <v>1200</v>
      </c>
      <c r="CU54" s="186">
        <v>1500</v>
      </c>
      <c r="CV54" s="186"/>
      <c r="CW54" s="27"/>
      <c r="CX54" s="186"/>
      <c r="CY54" s="186"/>
      <c r="CZ54" s="181">
        <f t="shared" si="97"/>
        <v>11072.5</v>
      </c>
      <c r="DA54" s="181">
        <f t="shared" si="98"/>
        <v>4195.8</v>
      </c>
      <c r="DB54" s="181">
        <f t="shared" si="99"/>
        <v>4449.9560000000001</v>
      </c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194"/>
      <c r="DS54" s="194"/>
      <c r="DT54" s="23"/>
      <c r="DU54" s="23"/>
      <c r="DV54" s="195">
        <f t="shared" si="41"/>
        <v>0</v>
      </c>
      <c r="DW54" s="195">
        <f t="shared" si="41"/>
        <v>0</v>
      </c>
      <c r="DX54" s="195">
        <f t="shared" si="41"/>
        <v>0</v>
      </c>
      <c r="DY54" s="196"/>
      <c r="EA54" s="23">
        <f t="shared" si="100"/>
        <v>0</v>
      </c>
      <c r="EB54" s="23">
        <f t="shared" si="101"/>
        <v>0</v>
      </c>
      <c r="EC54" s="23">
        <f t="shared" si="102"/>
        <v>0</v>
      </c>
      <c r="ED54" s="23">
        <f t="shared" si="103"/>
        <v>9705.1</v>
      </c>
      <c r="EE54" s="23">
        <f t="shared" si="104"/>
        <v>3625.8999999999996</v>
      </c>
      <c r="EF54" s="23">
        <f t="shared" si="105"/>
        <v>3925.8999999999996</v>
      </c>
    </row>
    <row r="55" spans="1:136" s="201" customFormat="1" ht="15.75" customHeight="1">
      <c r="A55" s="178">
        <v>44</v>
      </c>
      <c r="B55" s="178">
        <v>19</v>
      </c>
      <c r="C55" s="179" t="s">
        <v>71</v>
      </c>
      <c r="D55" s="23">
        <v>7546.5</v>
      </c>
      <c r="E55" s="23"/>
      <c r="F55" s="181">
        <f t="shared" si="106"/>
        <v>72632.399999999994</v>
      </c>
      <c r="G55" s="181">
        <f t="shared" si="107"/>
        <v>28530.5</v>
      </c>
      <c r="H55" s="181">
        <f t="shared" si="108"/>
        <v>29753.029999999995</v>
      </c>
      <c r="I55" s="181">
        <f t="shared" si="109"/>
        <v>104.28499325283467</v>
      </c>
      <c r="J55" s="181">
        <f t="shared" si="110"/>
        <v>-72632.399999999994</v>
      </c>
      <c r="K55" s="181">
        <f t="shared" si="111"/>
        <v>101157.47100000001</v>
      </c>
      <c r="L55" s="182">
        <v>0</v>
      </c>
      <c r="M55" s="182">
        <v>130910.501</v>
      </c>
      <c r="N55" s="183">
        <f t="shared" si="89"/>
        <v>14456</v>
      </c>
      <c r="O55" s="183">
        <f t="shared" si="90"/>
        <v>4630.1000000000004</v>
      </c>
      <c r="P55" s="183">
        <f t="shared" si="91"/>
        <v>5852.630000000001</v>
      </c>
      <c r="Q55" s="183">
        <f t="shared" si="8"/>
        <v>126.40396535711973</v>
      </c>
      <c r="R55" s="184">
        <f t="shared" si="92"/>
        <v>6995</v>
      </c>
      <c r="S55" s="184">
        <f t="shared" si="92"/>
        <v>3020</v>
      </c>
      <c r="T55" s="184">
        <f t="shared" si="92"/>
        <v>2631.01</v>
      </c>
      <c r="U55" s="185">
        <f t="shared" si="28"/>
        <v>87.119536423841069</v>
      </c>
      <c r="V55" s="27">
        <v>61</v>
      </c>
      <c r="W55" s="27">
        <v>20</v>
      </c>
      <c r="X55" s="186">
        <v>0.27900000000000003</v>
      </c>
      <c r="Y55" s="187">
        <f t="shared" si="93"/>
        <v>1.395</v>
      </c>
      <c r="Z55" s="27">
        <v>5506</v>
      </c>
      <c r="AA55" s="27">
        <v>933.3</v>
      </c>
      <c r="AB55" s="186">
        <v>2753.12</v>
      </c>
      <c r="AC55" s="187">
        <f t="shared" si="94"/>
        <v>294.98767813136186</v>
      </c>
      <c r="AD55" s="27">
        <v>6934</v>
      </c>
      <c r="AE55" s="27">
        <v>3000</v>
      </c>
      <c r="AF55" s="186">
        <v>2630.7310000000002</v>
      </c>
      <c r="AG55" s="187">
        <f t="shared" si="95"/>
        <v>87.691033333333351</v>
      </c>
      <c r="AH55" s="186">
        <v>104</v>
      </c>
      <c r="AI55" s="27">
        <v>43.4</v>
      </c>
      <c r="AJ55" s="186">
        <v>26.6</v>
      </c>
      <c r="AK55" s="187">
        <f t="shared" ref="AK55:AK67" si="112">AJ55*100/AI55</f>
        <v>61.29032258064516</v>
      </c>
      <c r="AL55" s="23"/>
      <c r="AM55" s="23"/>
      <c r="AN55" s="186"/>
      <c r="AO55" s="187"/>
      <c r="AP55" s="23"/>
      <c r="AQ55" s="23"/>
      <c r="AR55" s="23"/>
      <c r="AS55" s="23"/>
      <c r="AT55" s="23"/>
      <c r="AU55" s="23"/>
      <c r="AV55" s="199">
        <v>54064.2</v>
      </c>
      <c r="AW55" s="199">
        <v>22526.799999999999</v>
      </c>
      <c r="AX55" s="27">
        <f t="shared" si="29"/>
        <v>22526.799999999999</v>
      </c>
      <c r="AY55" s="23">
        <v>4001</v>
      </c>
      <c r="AZ55" s="23">
        <v>1335</v>
      </c>
      <c r="BA55" s="27">
        <v>1335</v>
      </c>
      <c r="BB55" s="189">
        <v>111.2</v>
      </c>
      <c r="BC55" s="180">
        <v>38.6</v>
      </c>
      <c r="BD55" s="180">
        <f t="shared" si="30"/>
        <v>38.6</v>
      </c>
      <c r="BE55" s="180"/>
      <c r="BF55" s="180"/>
      <c r="BG55" s="23"/>
      <c r="BH55" s="183">
        <f t="shared" si="96"/>
        <v>1851</v>
      </c>
      <c r="BI55" s="183">
        <f t="shared" si="96"/>
        <v>633.4</v>
      </c>
      <c r="BJ55" s="183">
        <f t="shared" si="96"/>
        <v>441.90000000000003</v>
      </c>
      <c r="BK55" s="190">
        <f t="shared" si="31"/>
        <v>69.76634038522262</v>
      </c>
      <c r="BL55" s="200">
        <v>1500</v>
      </c>
      <c r="BM55" s="27">
        <v>500</v>
      </c>
      <c r="BN55" s="186">
        <v>391.8</v>
      </c>
      <c r="BO55" s="200"/>
      <c r="BP55" s="27"/>
      <c r="BQ55" s="186"/>
      <c r="BR55" s="186"/>
      <c r="BS55" s="23"/>
      <c r="BT55" s="186"/>
      <c r="BU55" s="23">
        <v>351</v>
      </c>
      <c r="BV55" s="27">
        <v>133.4</v>
      </c>
      <c r="BW55" s="186">
        <v>50.1</v>
      </c>
      <c r="BX55" s="180"/>
      <c r="BY55" s="23"/>
      <c r="BZ55" s="23"/>
      <c r="CA55" s="23"/>
      <c r="CB55" s="23"/>
      <c r="CC55" s="186"/>
      <c r="CD55" s="27"/>
      <c r="CE55" s="200"/>
      <c r="CF55" s="23"/>
      <c r="CG55" s="27"/>
      <c r="CH55" s="27"/>
      <c r="CI55" s="186"/>
      <c r="CJ55" s="23"/>
      <c r="CK55" s="23"/>
      <c r="CL55" s="186"/>
      <c r="CM55" s="186"/>
      <c r="CN55" s="23"/>
      <c r="CO55" s="186"/>
      <c r="CP55" s="186"/>
      <c r="CQ55" s="23"/>
      <c r="CR55" s="23"/>
      <c r="CS55" s="27"/>
      <c r="CT55" s="27"/>
      <c r="CU55" s="186"/>
      <c r="CV55" s="186"/>
      <c r="CW55" s="23"/>
      <c r="CX55" s="186"/>
      <c r="CY55" s="186"/>
      <c r="CZ55" s="181">
        <f t="shared" si="97"/>
        <v>72632.399999999994</v>
      </c>
      <c r="DA55" s="181">
        <f t="shared" si="98"/>
        <v>28530.5</v>
      </c>
      <c r="DB55" s="181">
        <f t="shared" si="99"/>
        <v>29753.029999999995</v>
      </c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194"/>
      <c r="DS55" s="198"/>
      <c r="DT55" s="23"/>
      <c r="DU55" s="23"/>
      <c r="DV55" s="195">
        <f t="shared" si="41"/>
        <v>0</v>
      </c>
      <c r="DW55" s="195">
        <f t="shared" si="41"/>
        <v>0</v>
      </c>
      <c r="DX55" s="195">
        <f t="shared" si="41"/>
        <v>0</v>
      </c>
      <c r="DY55" s="196"/>
      <c r="EA55" s="23">
        <f t="shared" si="100"/>
        <v>0</v>
      </c>
      <c r="EB55" s="23">
        <f t="shared" si="101"/>
        <v>0</v>
      </c>
      <c r="EC55" s="23">
        <f t="shared" si="102"/>
        <v>0</v>
      </c>
      <c r="ED55" s="23">
        <f t="shared" si="103"/>
        <v>58176.399999999994</v>
      </c>
      <c r="EE55" s="23">
        <f t="shared" si="104"/>
        <v>23900.399999999998</v>
      </c>
      <c r="EF55" s="23">
        <f t="shared" si="105"/>
        <v>23900.399999999998</v>
      </c>
    </row>
    <row r="56" spans="1:136" s="201" customFormat="1" ht="15.75" customHeight="1">
      <c r="A56" s="178">
        <v>45</v>
      </c>
      <c r="B56" s="178">
        <v>24</v>
      </c>
      <c r="C56" s="179" t="s">
        <v>72</v>
      </c>
      <c r="D56" s="23">
        <v>2041.9</v>
      </c>
      <c r="E56" s="23"/>
      <c r="F56" s="181">
        <f t="shared" si="106"/>
        <v>13362.1</v>
      </c>
      <c r="G56" s="181">
        <f t="shared" si="107"/>
        <v>5596.0999999999995</v>
      </c>
      <c r="H56" s="181">
        <f t="shared" si="108"/>
        <v>5599.8130000000001</v>
      </c>
      <c r="I56" s="181">
        <f t="shared" si="109"/>
        <v>100.0663497793106</v>
      </c>
      <c r="J56" s="181">
        <f t="shared" si="110"/>
        <v>-13362.1</v>
      </c>
      <c r="K56" s="181">
        <f t="shared" si="111"/>
        <v>125310.68800000001</v>
      </c>
      <c r="L56" s="182">
        <v>0</v>
      </c>
      <c r="M56" s="182">
        <v>130910.501</v>
      </c>
      <c r="N56" s="183">
        <f t="shared" si="89"/>
        <v>4171.5</v>
      </c>
      <c r="O56" s="183">
        <f t="shared" si="90"/>
        <v>1772.6</v>
      </c>
      <c r="P56" s="183">
        <f t="shared" si="91"/>
        <v>1776.3130000000001</v>
      </c>
      <c r="Q56" s="183">
        <f t="shared" si="8"/>
        <v>100.20946632065892</v>
      </c>
      <c r="R56" s="184">
        <f t="shared" si="92"/>
        <v>598</v>
      </c>
      <c r="S56" s="184">
        <f t="shared" si="92"/>
        <v>253.9</v>
      </c>
      <c r="T56" s="184">
        <f t="shared" si="92"/>
        <v>599.14200000000005</v>
      </c>
      <c r="U56" s="185">
        <f t="shared" si="28"/>
        <v>235.97558093737692</v>
      </c>
      <c r="V56" s="27">
        <v>8</v>
      </c>
      <c r="W56" s="27">
        <v>8</v>
      </c>
      <c r="X56" s="186">
        <v>8.2050000000000001</v>
      </c>
      <c r="Y56" s="187">
        <f t="shared" si="93"/>
        <v>102.5625</v>
      </c>
      <c r="Z56" s="27">
        <v>2708.9</v>
      </c>
      <c r="AA56" s="27">
        <v>1168.3</v>
      </c>
      <c r="AB56" s="186">
        <v>1156.421</v>
      </c>
      <c r="AC56" s="187">
        <f t="shared" si="94"/>
        <v>98.983223487118039</v>
      </c>
      <c r="AD56" s="27">
        <v>590</v>
      </c>
      <c r="AE56" s="27">
        <v>245.9</v>
      </c>
      <c r="AF56" s="186">
        <v>590.93700000000001</v>
      </c>
      <c r="AG56" s="187">
        <f t="shared" si="95"/>
        <v>240.31598210654738</v>
      </c>
      <c r="AH56" s="186">
        <v>20</v>
      </c>
      <c r="AI56" s="27">
        <v>0</v>
      </c>
      <c r="AJ56" s="186">
        <v>0</v>
      </c>
      <c r="AK56" s="187">
        <v>0</v>
      </c>
      <c r="AL56" s="23"/>
      <c r="AM56" s="23"/>
      <c r="AN56" s="186"/>
      <c r="AO56" s="187"/>
      <c r="AP56" s="23"/>
      <c r="AQ56" s="23"/>
      <c r="AR56" s="23"/>
      <c r="AS56" s="23"/>
      <c r="AT56" s="23"/>
      <c r="AU56" s="23"/>
      <c r="AV56" s="189">
        <v>9104.9</v>
      </c>
      <c r="AW56" s="189">
        <v>3793.7</v>
      </c>
      <c r="AX56" s="27">
        <f t="shared" si="29"/>
        <v>3793.7</v>
      </c>
      <c r="AY56" s="23"/>
      <c r="AZ56" s="23"/>
      <c r="BA56" s="27"/>
      <c r="BB56" s="189">
        <v>85.7</v>
      </c>
      <c r="BC56" s="180">
        <v>29.8</v>
      </c>
      <c r="BD56" s="180">
        <f t="shared" si="30"/>
        <v>29.8</v>
      </c>
      <c r="BE56" s="180"/>
      <c r="BF56" s="180"/>
      <c r="BG56" s="23"/>
      <c r="BH56" s="183">
        <f t="shared" si="96"/>
        <v>844.6</v>
      </c>
      <c r="BI56" s="183">
        <f t="shared" si="96"/>
        <v>350.4</v>
      </c>
      <c r="BJ56" s="183">
        <f t="shared" si="96"/>
        <v>3.1</v>
      </c>
      <c r="BK56" s="190">
        <f t="shared" si="31"/>
        <v>0.88470319634703209</v>
      </c>
      <c r="BL56" s="200">
        <v>844.6</v>
      </c>
      <c r="BM56" s="27">
        <v>350.4</v>
      </c>
      <c r="BN56" s="186">
        <v>3.1</v>
      </c>
      <c r="BO56" s="200"/>
      <c r="BP56" s="27"/>
      <c r="BQ56" s="186"/>
      <c r="BR56" s="186"/>
      <c r="BS56" s="23"/>
      <c r="BT56" s="186"/>
      <c r="BU56" s="23"/>
      <c r="BV56" s="27"/>
      <c r="BW56" s="186"/>
      <c r="BX56" s="180"/>
      <c r="BY56" s="23"/>
      <c r="BZ56" s="23"/>
      <c r="CA56" s="23"/>
      <c r="CB56" s="23"/>
      <c r="CC56" s="186"/>
      <c r="CD56" s="27"/>
      <c r="CE56" s="200"/>
      <c r="CF56" s="186"/>
      <c r="CG56" s="27"/>
      <c r="CH56" s="27"/>
      <c r="CI56" s="186">
        <v>17.649999999999999</v>
      </c>
      <c r="CJ56" s="23"/>
      <c r="CK56" s="23"/>
      <c r="CL56" s="186"/>
      <c r="CM56" s="186"/>
      <c r="CN56" s="23"/>
      <c r="CO56" s="186"/>
      <c r="CP56" s="186"/>
      <c r="CQ56" s="27"/>
      <c r="CR56" s="23"/>
      <c r="CS56" s="27"/>
      <c r="CT56" s="27"/>
      <c r="CU56" s="186"/>
      <c r="CV56" s="186"/>
      <c r="CW56" s="27"/>
      <c r="CX56" s="186"/>
      <c r="CY56" s="186"/>
      <c r="CZ56" s="181">
        <f t="shared" si="97"/>
        <v>13362.1</v>
      </c>
      <c r="DA56" s="181">
        <f t="shared" si="98"/>
        <v>5596.0999999999995</v>
      </c>
      <c r="DB56" s="181">
        <f t="shared" si="99"/>
        <v>5599.8130000000001</v>
      </c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194"/>
      <c r="DS56" s="198"/>
      <c r="DT56" s="23"/>
      <c r="DU56" s="23"/>
      <c r="DV56" s="195">
        <f t="shared" si="41"/>
        <v>0</v>
      </c>
      <c r="DW56" s="195">
        <f t="shared" si="41"/>
        <v>0</v>
      </c>
      <c r="DX56" s="195">
        <f t="shared" si="41"/>
        <v>0</v>
      </c>
      <c r="DY56" s="196"/>
      <c r="EA56" s="23">
        <f t="shared" si="100"/>
        <v>0</v>
      </c>
      <c r="EB56" s="23">
        <f t="shared" si="101"/>
        <v>0</v>
      </c>
      <c r="EC56" s="23">
        <f t="shared" si="102"/>
        <v>17.649999999999999</v>
      </c>
      <c r="ED56" s="23">
        <f t="shared" si="103"/>
        <v>9190.6</v>
      </c>
      <c r="EE56" s="23">
        <f t="shared" si="104"/>
        <v>3823.5</v>
      </c>
      <c r="EF56" s="23">
        <f t="shared" si="105"/>
        <v>3823.5</v>
      </c>
    </row>
    <row r="57" spans="1:136" s="201" customFormat="1" ht="15.75" customHeight="1">
      <c r="A57" s="178">
        <v>46</v>
      </c>
      <c r="B57" s="178">
        <v>25</v>
      </c>
      <c r="C57" s="179" t="s">
        <v>73</v>
      </c>
      <c r="D57" s="23">
        <v>0</v>
      </c>
      <c r="E57" s="23"/>
      <c r="F57" s="181">
        <f t="shared" si="106"/>
        <v>6892.2</v>
      </c>
      <c r="G57" s="181">
        <f t="shared" si="107"/>
        <v>2600.4</v>
      </c>
      <c r="H57" s="181">
        <f t="shared" si="108"/>
        <v>2510.5</v>
      </c>
      <c r="I57" s="181">
        <f t="shared" si="109"/>
        <v>96.542839563144128</v>
      </c>
      <c r="J57" s="181">
        <f t="shared" si="110"/>
        <v>-6892.2</v>
      </c>
      <c r="K57" s="181">
        <f t="shared" si="111"/>
        <v>128400.001</v>
      </c>
      <c r="L57" s="182">
        <v>0</v>
      </c>
      <c r="M57" s="182">
        <v>130910.501</v>
      </c>
      <c r="N57" s="183">
        <f t="shared" si="89"/>
        <v>2377</v>
      </c>
      <c r="O57" s="183">
        <f t="shared" si="90"/>
        <v>789.6</v>
      </c>
      <c r="P57" s="183">
        <f t="shared" si="91"/>
        <v>699.7</v>
      </c>
      <c r="Q57" s="183">
        <f t="shared" si="8"/>
        <v>88.614488348530912</v>
      </c>
      <c r="R57" s="184">
        <f t="shared" si="92"/>
        <v>680</v>
      </c>
      <c r="S57" s="184">
        <f t="shared" si="92"/>
        <v>270.60000000000002</v>
      </c>
      <c r="T57" s="184">
        <f t="shared" si="92"/>
        <v>142.19999999999999</v>
      </c>
      <c r="U57" s="185">
        <f t="shared" si="28"/>
        <v>52.549889135254979</v>
      </c>
      <c r="V57" s="27"/>
      <c r="W57" s="27"/>
      <c r="X57" s="186"/>
      <c r="Y57" s="187"/>
      <c r="Z57" s="27">
        <v>1000</v>
      </c>
      <c r="AA57" s="27">
        <v>371</v>
      </c>
      <c r="AB57" s="186">
        <v>434.5</v>
      </c>
      <c r="AC57" s="187">
        <f t="shared" si="94"/>
        <v>117.11590296495957</v>
      </c>
      <c r="AD57" s="27">
        <v>680</v>
      </c>
      <c r="AE57" s="27">
        <v>270.60000000000002</v>
      </c>
      <c r="AF57" s="186">
        <v>142.19999999999999</v>
      </c>
      <c r="AG57" s="187">
        <f t="shared" si="95"/>
        <v>52.549889135254979</v>
      </c>
      <c r="AH57" s="186">
        <v>27</v>
      </c>
      <c r="AI57" s="27">
        <v>8</v>
      </c>
      <c r="AJ57" s="186">
        <v>0</v>
      </c>
      <c r="AK57" s="187">
        <f t="shared" si="112"/>
        <v>0</v>
      </c>
      <c r="AL57" s="23"/>
      <c r="AM57" s="23"/>
      <c r="AN57" s="186"/>
      <c r="AO57" s="187"/>
      <c r="AP57" s="23"/>
      <c r="AQ57" s="23"/>
      <c r="AR57" s="23"/>
      <c r="AS57" s="23"/>
      <c r="AT57" s="23"/>
      <c r="AU57" s="23"/>
      <c r="AV57" s="199">
        <v>3500</v>
      </c>
      <c r="AW57" s="199">
        <v>1458.3</v>
      </c>
      <c r="AX57" s="27">
        <f t="shared" si="29"/>
        <v>1458.3</v>
      </c>
      <c r="AY57" s="23"/>
      <c r="AZ57" s="23"/>
      <c r="BA57" s="27"/>
      <c r="BB57" s="189">
        <v>1015.2</v>
      </c>
      <c r="BC57" s="180">
        <v>352.5</v>
      </c>
      <c r="BD57" s="180">
        <f t="shared" si="30"/>
        <v>352.5</v>
      </c>
      <c r="BE57" s="180"/>
      <c r="BF57" s="180"/>
      <c r="BG57" s="23"/>
      <c r="BH57" s="183">
        <f t="shared" si="96"/>
        <v>650</v>
      </c>
      <c r="BI57" s="183">
        <f t="shared" si="96"/>
        <v>140</v>
      </c>
      <c r="BJ57" s="183">
        <f t="shared" si="96"/>
        <v>123</v>
      </c>
      <c r="BK57" s="190">
        <f t="shared" si="31"/>
        <v>87.857142857142861</v>
      </c>
      <c r="BL57" s="200">
        <v>500</v>
      </c>
      <c r="BM57" s="27">
        <v>120</v>
      </c>
      <c r="BN57" s="186">
        <v>103</v>
      </c>
      <c r="BO57" s="200"/>
      <c r="BP57" s="27"/>
      <c r="BQ57" s="186"/>
      <c r="BR57" s="186"/>
      <c r="BS57" s="23"/>
      <c r="BT57" s="186"/>
      <c r="BU57" s="23">
        <v>150</v>
      </c>
      <c r="BV57" s="27">
        <v>20</v>
      </c>
      <c r="BW57" s="186">
        <v>20</v>
      </c>
      <c r="BX57" s="180"/>
      <c r="BY57" s="23"/>
      <c r="BZ57" s="23"/>
      <c r="CA57" s="23"/>
      <c r="CB57" s="23"/>
      <c r="CC57" s="186"/>
      <c r="CD57" s="27"/>
      <c r="CE57" s="200"/>
      <c r="CF57" s="186"/>
      <c r="CG57" s="27">
        <v>20</v>
      </c>
      <c r="CH57" s="23">
        <v>0</v>
      </c>
      <c r="CI57" s="186">
        <v>0</v>
      </c>
      <c r="CJ57" s="23"/>
      <c r="CK57" s="23"/>
      <c r="CL57" s="186"/>
      <c r="CM57" s="186"/>
      <c r="CN57" s="23"/>
      <c r="CO57" s="186"/>
      <c r="CP57" s="186"/>
      <c r="CQ57" s="27"/>
      <c r="CR57" s="23"/>
      <c r="CS57" s="27"/>
      <c r="CT57" s="27"/>
      <c r="CU57" s="186"/>
      <c r="CV57" s="186"/>
      <c r="CW57" s="27"/>
      <c r="CX57" s="186"/>
      <c r="CY57" s="186"/>
      <c r="CZ57" s="181">
        <f t="shared" si="97"/>
        <v>6892.2</v>
      </c>
      <c r="DA57" s="181">
        <f t="shared" si="98"/>
        <v>2600.4</v>
      </c>
      <c r="DB57" s="181">
        <f t="shared" si="99"/>
        <v>2510.5</v>
      </c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194"/>
      <c r="DS57" s="194"/>
      <c r="DT57" s="23"/>
      <c r="DU57" s="23"/>
      <c r="DV57" s="195">
        <f t="shared" si="41"/>
        <v>0</v>
      </c>
      <c r="DW57" s="195">
        <f t="shared" si="41"/>
        <v>0</v>
      </c>
      <c r="DX57" s="195">
        <f t="shared" si="41"/>
        <v>0</v>
      </c>
      <c r="DY57" s="196"/>
      <c r="EA57" s="23">
        <f t="shared" si="100"/>
        <v>20</v>
      </c>
      <c r="EB57" s="23">
        <f t="shared" si="101"/>
        <v>0</v>
      </c>
      <c r="EC57" s="23">
        <f t="shared" si="102"/>
        <v>0</v>
      </c>
      <c r="ED57" s="23">
        <f t="shared" si="103"/>
        <v>4515.2</v>
      </c>
      <c r="EE57" s="23">
        <f t="shared" si="104"/>
        <v>1810.8</v>
      </c>
      <c r="EF57" s="23">
        <f t="shared" si="105"/>
        <v>1810.8</v>
      </c>
    </row>
    <row r="58" spans="1:136" s="201" customFormat="1" ht="15.75" customHeight="1">
      <c r="A58" s="178">
        <v>47</v>
      </c>
      <c r="B58" s="178">
        <v>27</v>
      </c>
      <c r="C58" s="179" t="s">
        <v>74</v>
      </c>
      <c r="D58" s="23">
        <v>597.5</v>
      </c>
      <c r="E58" s="23"/>
      <c r="F58" s="181">
        <f t="shared" si="106"/>
        <v>12274.7</v>
      </c>
      <c r="G58" s="181">
        <f t="shared" si="107"/>
        <v>4953.4000000000005</v>
      </c>
      <c r="H58" s="181">
        <f t="shared" si="108"/>
        <v>5065.518</v>
      </c>
      <c r="I58" s="181">
        <f t="shared" si="109"/>
        <v>102.2634554043687</v>
      </c>
      <c r="J58" s="181">
        <f t="shared" si="110"/>
        <v>-12274.7</v>
      </c>
      <c r="K58" s="181">
        <f t="shared" si="111"/>
        <v>125844.98300000001</v>
      </c>
      <c r="L58" s="182">
        <v>0</v>
      </c>
      <c r="M58" s="182">
        <v>130910.501</v>
      </c>
      <c r="N58" s="183">
        <f t="shared" si="89"/>
        <v>2123</v>
      </c>
      <c r="O58" s="183">
        <f t="shared" si="90"/>
        <v>793.19999999999993</v>
      </c>
      <c r="P58" s="183">
        <f t="shared" si="91"/>
        <v>905.31799999999998</v>
      </c>
      <c r="Q58" s="183">
        <f t="shared" si="8"/>
        <v>114.13489662128089</v>
      </c>
      <c r="R58" s="184">
        <f t="shared" si="92"/>
        <v>900</v>
      </c>
      <c r="S58" s="184">
        <f t="shared" si="92"/>
        <v>363.4</v>
      </c>
      <c r="T58" s="184">
        <f t="shared" si="92"/>
        <v>329.61799999999999</v>
      </c>
      <c r="U58" s="185">
        <f t="shared" si="28"/>
        <v>90.703907539900939</v>
      </c>
      <c r="V58" s="27"/>
      <c r="W58" s="27"/>
      <c r="X58" s="186"/>
      <c r="Y58" s="187"/>
      <c r="Z58" s="27">
        <v>1081</v>
      </c>
      <c r="AA58" s="27">
        <v>378.5</v>
      </c>
      <c r="AB58" s="186">
        <v>540.5</v>
      </c>
      <c r="AC58" s="187">
        <f t="shared" si="94"/>
        <v>142.80052840158521</v>
      </c>
      <c r="AD58" s="27">
        <v>900</v>
      </c>
      <c r="AE58" s="27">
        <v>363.4</v>
      </c>
      <c r="AF58" s="186">
        <v>329.61799999999999</v>
      </c>
      <c r="AG58" s="187">
        <f t="shared" si="95"/>
        <v>90.703907539900953</v>
      </c>
      <c r="AH58" s="186">
        <v>36</v>
      </c>
      <c r="AI58" s="27">
        <v>15</v>
      </c>
      <c r="AJ58" s="186">
        <v>9</v>
      </c>
      <c r="AK58" s="187">
        <f t="shared" si="112"/>
        <v>60</v>
      </c>
      <c r="AL58" s="23"/>
      <c r="AM58" s="23"/>
      <c r="AN58" s="186"/>
      <c r="AO58" s="187"/>
      <c r="AP58" s="23"/>
      <c r="AQ58" s="23"/>
      <c r="AR58" s="23"/>
      <c r="AS58" s="23"/>
      <c r="AT58" s="23"/>
      <c r="AU58" s="23"/>
      <c r="AV58" s="199">
        <v>9149</v>
      </c>
      <c r="AW58" s="199">
        <v>3812.1</v>
      </c>
      <c r="AX58" s="27">
        <f t="shared" si="29"/>
        <v>3812.1</v>
      </c>
      <c r="AY58" s="23"/>
      <c r="AZ58" s="23"/>
      <c r="BA58" s="27"/>
      <c r="BB58" s="189">
        <v>1002.7</v>
      </c>
      <c r="BC58" s="180">
        <v>348.1</v>
      </c>
      <c r="BD58" s="180">
        <f t="shared" si="30"/>
        <v>348.1</v>
      </c>
      <c r="BE58" s="180"/>
      <c r="BF58" s="180"/>
      <c r="BG58" s="23"/>
      <c r="BH58" s="183">
        <f t="shared" si="96"/>
        <v>106</v>
      </c>
      <c r="BI58" s="183">
        <f t="shared" si="96"/>
        <v>36.299999999999997</v>
      </c>
      <c r="BJ58" s="183">
        <f t="shared" si="96"/>
        <v>26.2</v>
      </c>
      <c r="BK58" s="190">
        <f t="shared" si="31"/>
        <v>72.176308539944912</v>
      </c>
      <c r="BL58" s="200">
        <v>31</v>
      </c>
      <c r="BM58" s="27">
        <v>11.3</v>
      </c>
      <c r="BN58" s="186">
        <v>7</v>
      </c>
      <c r="BO58" s="200"/>
      <c r="BP58" s="27"/>
      <c r="BQ58" s="186"/>
      <c r="BR58" s="186"/>
      <c r="BS58" s="23"/>
      <c r="BT58" s="186"/>
      <c r="BU58" s="23">
        <v>75</v>
      </c>
      <c r="BV58" s="27">
        <v>25</v>
      </c>
      <c r="BW58" s="186">
        <v>19.2</v>
      </c>
      <c r="BX58" s="180"/>
      <c r="BY58" s="23"/>
      <c r="BZ58" s="23"/>
      <c r="CA58" s="23"/>
      <c r="CB58" s="23"/>
      <c r="CC58" s="186"/>
      <c r="CD58" s="27"/>
      <c r="CE58" s="200"/>
      <c r="CF58" s="23"/>
      <c r="CG58" s="27"/>
      <c r="CH58" s="27"/>
      <c r="CI58" s="186"/>
      <c r="CJ58" s="23"/>
      <c r="CK58" s="23"/>
      <c r="CL58" s="186"/>
      <c r="CM58" s="186"/>
      <c r="CN58" s="23"/>
      <c r="CO58" s="186"/>
      <c r="CP58" s="186"/>
      <c r="CQ58" s="27"/>
      <c r="CR58" s="23"/>
      <c r="CS58" s="27"/>
      <c r="CT58" s="27"/>
      <c r="CU58" s="186"/>
      <c r="CV58" s="186"/>
      <c r="CW58" s="27"/>
      <c r="CX58" s="186"/>
      <c r="CY58" s="186"/>
      <c r="CZ58" s="181">
        <f t="shared" si="97"/>
        <v>12274.7</v>
      </c>
      <c r="DA58" s="181">
        <f t="shared" si="98"/>
        <v>4953.4000000000005</v>
      </c>
      <c r="DB58" s="181">
        <f t="shared" si="99"/>
        <v>5065.518</v>
      </c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194"/>
      <c r="DS58" s="194"/>
      <c r="DT58" s="23"/>
      <c r="DU58" s="23"/>
      <c r="DV58" s="195">
        <f t="shared" si="41"/>
        <v>0</v>
      </c>
      <c r="DW58" s="195">
        <f t="shared" si="41"/>
        <v>0</v>
      </c>
      <c r="DX58" s="195">
        <f t="shared" si="41"/>
        <v>0</v>
      </c>
      <c r="DY58" s="196"/>
      <c r="EA58" s="23">
        <f t="shared" si="100"/>
        <v>0</v>
      </c>
      <c r="EB58" s="23">
        <f t="shared" si="101"/>
        <v>0</v>
      </c>
      <c r="EC58" s="23">
        <f t="shared" si="102"/>
        <v>0</v>
      </c>
      <c r="ED58" s="23">
        <f t="shared" si="103"/>
        <v>10151.700000000001</v>
      </c>
      <c r="EE58" s="23">
        <f t="shared" si="104"/>
        <v>4160.2</v>
      </c>
      <c r="EF58" s="23">
        <f t="shared" si="105"/>
        <v>4160.2</v>
      </c>
    </row>
    <row r="59" spans="1:136" s="201" customFormat="1" ht="15.75" customHeight="1">
      <c r="A59" s="178">
        <v>48</v>
      </c>
      <c r="B59" s="178">
        <v>62</v>
      </c>
      <c r="C59" s="179" t="s">
        <v>75</v>
      </c>
      <c r="D59" s="23">
        <v>17792.7</v>
      </c>
      <c r="E59" s="23"/>
      <c r="F59" s="181">
        <f t="shared" si="106"/>
        <v>16466.7</v>
      </c>
      <c r="G59" s="181">
        <f t="shared" si="107"/>
        <v>6367.0000000000009</v>
      </c>
      <c r="H59" s="181">
        <f t="shared" si="108"/>
        <v>5755.5370000000003</v>
      </c>
      <c r="I59" s="181">
        <f t="shared" si="109"/>
        <v>90.396371917700634</v>
      </c>
      <c r="J59" s="181">
        <f t="shared" si="110"/>
        <v>-16466.7</v>
      </c>
      <c r="K59" s="181">
        <f t="shared" si="111"/>
        <v>125154.96400000001</v>
      </c>
      <c r="L59" s="182">
        <v>0</v>
      </c>
      <c r="M59" s="182">
        <v>130910.501</v>
      </c>
      <c r="N59" s="183">
        <f t="shared" si="89"/>
        <v>3505.1</v>
      </c>
      <c r="O59" s="183">
        <f t="shared" si="90"/>
        <v>998.09999999999991</v>
      </c>
      <c r="P59" s="183">
        <f t="shared" si="91"/>
        <v>394.93699999999995</v>
      </c>
      <c r="Q59" s="183">
        <f t="shared" si="8"/>
        <v>39.56888087365995</v>
      </c>
      <c r="R59" s="184">
        <f t="shared" si="92"/>
        <v>1125.0999999999999</v>
      </c>
      <c r="S59" s="184">
        <f t="shared" si="92"/>
        <v>340</v>
      </c>
      <c r="T59" s="184">
        <f t="shared" si="92"/>
        <v>3.6999999999999998E-2</v>
      </c>
      <c r="U59" s="185">
        <f t="shared" si="28"/>
        <v>1.088235294117647E-2</v>
      </c>
      <c r="V59" s="27">
        <v>16</v>
      </c>
      <c r="W59" s="27">
        <v>6.6</v>
      </c>
      <c r="X59" s="186">
        <v>3.6999999999999998E-2</v>
      </c>
      <c r="Y59" s="187">
        <f>X59*100/W59</f>
        <v>0.56060606060606055</v>
      </c>
      <c r="Z59" s="27">
        <v>1600</v>
      </c>
      <c r="AA59" s="27">
        <v>333.4</v>
      </c>
      <c r="AB59" s="186">
        <v>0</v>
      </c>
      <c r="AC59" s="187">
        <f t="shared" si="94"/>
        <v>0</v>
      </c>
      <c r="AD59" s="27">
        <v>1109.0999999999999</v>
      </c>
      <c r="AE59" s="27">
        <v>333.4</v>
      </c>
      <c r="AF59" s="186">
        <v>0</v>
      </c>
      <c r="AG59" s="187">
        <f t="shared" si="95"/>
        <v>0</v>
      </c>
      <c r="AH59" s="186">
        <v>80</v>
      </c>
      <c r="AI59" s="27">
        <v>33.4</v>
      </c>
      <c r="AJ59" s="186">
        <v>12</v>
      </c>
      <c r="AK59" s="187">
        <f t="shared" si="112"/>
        <v>35.928143712574851</v>
      </c>
      <c r="AL59" s="23"/>
      <c r="AM59" s="23"/>
      <c r="AN59" s="186"/>
      <c r="AO59" s="187"/>
      <c r="AP59" s="23"/>
      <c r="AQ59" s="23"/>
      <c r="AR59" s="23"/>
      <c r="AS59" s="23"/>
      <c r="AT59" s="23"/>
      <c r="AU59" s="23"/>
      <c r="AV59" s="199">
        <v>12485.6</v>
      </c>
      <c r="AW59" s="199">
        <v>5202.3</v>
      </c>
      <c r="AX59" s="27">
        <f t="shared" si="29"/>
        <v>5202.3</v>
      </c>
      <c r="AY59" s="23"/>
      <c r="AZ59" s="23"/>
      <c r="BA59" s="27"/>
      <c r="BB59" s="189">
        <v>456</v>
      </c>
      <c r="BC59" s="180">
        <v>158.30000000000001</v>
      </c>
      <c r="BD59" s="180">
        <f t="shared" si="30"/>
        <v>158.30000000000001</v>
      </c>
      <c r="BE59" s="180"/>
      <c r="BF59" s="180"/>
      <c r="BG59" s="23"/>
      <c r="BH59" s="183">
        <f t="shared" si="96"/>
        <v>660</v>
      </c>
      <c r="BI59" s="183">
        <f t="shared" si="96"/>
        <v>275</v>
      </c>
      <c r="BJ59" s="183">
        <f t="shared" si="96"/>
        <v>382.9</v>
      </c>
      <c r="BK59" s="190">
        <f t="shared" si="31"/>
        <v>139.23636363636362</v>
      </c>
      <c r="BL59" s="200">
        <v>600</v>
      </c>
      <c r="BM59" s="27">
        <v>250</v>
      </c>
      <c r="BN59" s="186">
        <v>382.9</v>
      </c>
      <c r="BO59" s="200"/>
      <c r="BP59" s="27"/>
      <c r="BQ59" s="186"/>
      <c r="BR59" s="186"/>
      <c r="BS59" s="23"/>
      <c r="BT59" s="186"/>
      <c r="BU59" s="23">
        <v>60</v>
      </c>
      <c r="BV59" s="27">
        <v>25</v>
      </c>
      <c r="BW59" s="186">
        <v>0</v>
      </c>
      <c r="BX59" s="180"/>
      <c r="BY59" s="23"/>
      <c r="BZ59" s="23"/>
      <c r="CA59" s="23"/>
      <c r="CB59" s="23"/>
      <c r="CC59" s="186"/>
      <c r="CD59" s="27"/>
      <c r="CE59" s="200"/>
      <c r="CF59" s="186"/>
      <c r="CG59" s="27">
        <v>40</v>
      </c>
      <c r="CH59" s="27">
        <v>16.3</v>
      </c>
      <c r="CI59" s="186">
        <v>0</v>
      </c>
      <c r="CJ59" s="23"/>
      <c r="CK59" s="23"/>
      <c r="CL59" s="186"/>
      <c r="CM59" s="186"/>
      <c r="CN59" s="23"/>
      <c r="CO59" s="186"/>
      <c r="CP59" s="186"/>
      <c r="CQ59" s="27"/>
      <c r="CR59" s="23"/>
      <c r="CS59" s="27">
        <v>20</v>
      </c>
      <c r="CT59" s="27">
        <v>8.3000000000000007</v>
      </c>
      <c r="CU59" s="186">
        <v>0</v>
      </c>
      <c r="CV59" s="186"/>
      <c r="CW59" s="27"/>
      <c r="CX59" s="186"/>
      <c r="CY59" s="186"/>
      <c r="CZ59" s="181">
        <f t="shared" si="97"/>
        <v>16466.7</v>
      </c>
      <c r="DA59" s="181">
        <f t="shared" si="98"/>
        <v>6367.0000000000009</v>
      </c>
      <c r="DB59" s="181">
        <f t="shared" si="99"/>
        <v>5755.5370000000003</v>
      </c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194"/>
      <c r="DS59" s="194"/>
      <c r="DT59" s="23"/>
      <c r="DU59" s="23"/>
      <c r="DV59" s="195">
        <f t="shared" si="41"/>
        <v>0</v>
      </c>
      <c r="DW59" s="195">
        <f t="shared" si="41"/>
        <v>0</v>
      </c>
      <c r="DX59" s="195">
        <f t="shared" si="41"/>
        <v>0</v>
      </c>
      <c r="DY59" s="196"/>
      <c r="EA59" s="23">
        <f t="shared" si="100"/>
        <v>40</v>
      </c>
      <c r="EB59" s="23">
        <f t="shared" si="101"/>
        <v>16.3</v>
      </c>
      <c r="EC59" s="23">
        <f t="shared" si="102"/>
        <v>0</v>
      </c>
      <c r="ED59" s="23">
        <f t="shared" si="103"/>
        <v>12961.6</v>
      </c>
      <c r="EE59" s="23">
        <f t="shared" si="104"/>
        <v>5368.9000000000005</v>
      </c>
      <c r="EF59" s="23">
        <f t="shared" si="105"/>
        <v>5360.6</v>
      </c>
    </row>
    <row r="60" spans="1:136" s="201" customFormat="1" ht="15.75" customHeight="1">
      <c r="A60" s="178">
        <v>49</v>
      </c>
      <c r="B60" s="178">
        <v>32</v>
      </c>
      <c r="C60" s="179" t="s">
        <v>76</v>
      </c>
      <c r="D60" s="23">
        <v>5</v>
      </c>
      <c r="E60" s="23"/>
      <c r="F60" s="181">
        <f t="shared" si="106"/>
        <v>10912.4</v>
      </c>
      <c r="G60" s="181">
        <f t="shared" si="107"/>
        <v>3612.1</v>
      </c>
      <c r="H60" s="181">
        <f t="shared" si="108"/>
        <v>3631.9349999999995</v>
      </c>
      <c r="I60" s="181">
        <f t="shared" si="109"/>
        <v>100.54912654688408</v>
      </c>
      <c r="J60" s="181">
        <f t="shared" si="110"/>
        <v>-10912.4</v>
      </c>
      <c r="K60" s="181">
        <f t="shared" si="111"/>
        <v>127278.56600000001</v>
      </c>
      <c r="L60" s="182">
        <v>0</v>
      </c>
      <c r="M60" s="182">
        <v>130910.501</v>
      </c>
      <c r="N60" s="183">
        <f t="shared" si="89"/>
        <v>5447</v>
      </c>
      <c r="O60" s="183">
        <f t="shared" si="90"/>
        <v>1351.4</v>
      </c>
      <c r="P60" s="183">
        <f t="shared" si="91"/>
        <v>1371.2350000000001</v>
      </c>
      <c r="Q60" s="183">
        <f t="shared" si="8"/>
        <v>101.46773716146218</v>
      </c>
      <c r="R60" s="184">
        <f t="shared" si="92"/>
        <v>610</v>
      </c>
      <c r="S60" s="184">
        <f t="shared" si="92"/>
        <v>133.4</v>
      </c>
      <c r="T60" s="184">
        <f t="shared" si="92"/>
        <v>117.676</v>
      </c>
      <c r="U60" s="185">
        <f t="shared" si="28"/>
        <v>88.212893553223381</v>
      </c>
      <c r="V60" s="27"/>
      <c r="W60" s="27"/>
      <c r="X60" s="186"/>
      <c r="Y60" s="187"/>
      <c r="Z60" s="27">
        <v>4500</v>
      </c>
      <c r="AA60" s="27">
        <v>1178</v>
      </c>
      <c r="AB60" s="186">
        <v>226.745</v>
      </c>
      <c r="AC60" s="187">
        <f t="shared" si="94"/>
        <v>19.248302207130731</v>
      </c>
      <c r="AD60" s="27">
        <v>610</v>
      </c>
      <c r="AE60" s="27">
        <v>133.4</v>
      </c>
      <c r="AF60" s="186">
        <v>117.676</v>
      </c>
      <c r="AG60" s="187">
        <f t="shared" si="95"/>
        <v>88.212893553223381</v>
      </c>
      <c r="AH60" s="186">
        <v>12</v>
      </c>
      <c r="AI60" s="27">
        <v>0</v>
      </c>
      <c r="AJ60" s="186">
        <v>0</v>
      </c>
      <c r="AK60" s="187">
        <v>0</v>
      </c>
      <c r="AL60" s="23"/>
      <c r="AM60" s="23"/>
      <c r="AN60" s="186"/>
      <c r="AO60" s="187"/>
      <c r="AP60" s="23"/>
      <c r="AQ60" s="23"/>
      <c r="AR60" s="23"/>
      <c r="AS60" s="23"/>
      <c r="AT60" s="23"/>
      <c r="AU60" s="23"/>
      <c r="AV60" s="199">
        <v>5226.3</v>
      </c>
      <c r="AW60" s="199">
        <v>2177.6999999999998</v>
      </c>
      <c r="AX60" s="27">
        <f t="shared" si="29"/>
        <v>2177.6999999999998</v>
      </c>
      <c r="AY60" s="23"/>
      <c r="AZ60" s="23"/>
      <c r="BA60" s="27"/>
      <c r="BB60" s="189">
        <v>239.1</v>
      </c>
      <c r="BC60" s="180">
        <v>83</v>
      </c>
      <c r="BD60" s="180">
        <f t="shared" si="30"/>
        <v>83</v>
      </c>
      <c r="BE60" s="180"/>
      <c r="BF60" s="180"/>
      <c r="BG60" s="23"/>
      <c r="BH60" s="183">
        <f t="shared" si="96"/>
        <v>300</v>
      </c>
      <c r="BI60" s="183">
        <f t="shared" si="96"/>
        <v>15</v>
      </c>
      <c r="BJ60" s="183">
        <f t="shared" si="96"/>
        <v>83.2</v>
      </c>
      <c r="BK60" s="190">
        <f t="shared" si="31"/>
        <v>554.66666666666674</v>
      </c>
      <c r="BL60" s="200">
        <v>300</v>
      </c>
      <c r="BM60" s="27">
        <v>15</v>
      </c>
      <c r="BN60" s="186">
        <v>83.2</v>
      </c>
      <c r="BO60" s="200"/>
      <c r="BP60" s="27"/>
      <c r="BQ60" s="186"/>
      <c r="BR60" s="186"/>
      <c r="BS60" s="23"/>
      <c r="BT60" s="186"/>
      <c r="BU60" s="23"/>
      <c r="BV60" s="27"/>
      <c r="BW60" s="186"/>
      <c r="BX60" s="180"/>
      <c r="BY60" s="23"/>
      <c r="BZ60" s="23"/>
      <c r="CA60" s="23"/>
      <c r="CB60" s="23"/>
      <c r="CC60" s="186"/>
      <c r="CD60" s="27"/>
      <c r="CE60" s="200"/>
      <c r="CF60" s="23"/>
      <c r="CG60" s="27"/>
      <c r="CH60" s="27"/>
      <c r="CI60" s="186"/>
      <c r="CJ60" s="23"/>
      <c r="CK60" s="23"/>
      <c r="CL60" s="186"/>
      <c r="CM60" s="186"/>
      <c r="CN60" s="23"/>
      <c r="CO60" s="186"/>
      <c r="CP60" s="186"/>
      <c r="CQ60" s="27"/>
      <c r="CR60" s="23"/>
      <c r="CS60" s="27"/>
      <c r="CT60" s="27"/>
      <c r="CU60" s="186"/>
      <c r="CV60" s="186">
        <v>25</v>
      </c>
      <c r="CW60" s="27">
        <v>25</v>
      </c>
      <c r="CX60" s="186">
        <v>943.61400000000003</v>
      </c>
      <c r="CY60" s="186"/>
      <c r="CZ60" s="181">
        <f t="shared" si="97"/>
        <v>10912.4</v>
      </c>
      <c r="DA60" s="181">
        <f t="shared" si="98"/>
        <v>3612.1</v>
      </c>
      <c r="DB60" s="181">
        <f t="shared" si="99"/>
        <v>3631.9349999999995</v>
      </c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194"/>
      <c r="DS60" s="198"/>
      <c r="DT60" s="23"/>
      <c r="DU60" s="23"/>
      <c r="DV60" s="195">
        <f t="shared" si="41"/>
        <v>0</v>
      </c>
      <c r="DW60" s="195">
        <f t="shared" si="41"/>
        <v>0</v>
      </c>
      <c r="DX60" s="195">
        <f t="shared" si="41"/>
        <v>0</v>
      </c>
      <c r="DY60" s="196"/>
      <c r="EA60" s="23">
        <f t="shared" si="100"/>
        <v>25</v>
      </c>
      <c r="EB60" s="23">
        <f t="shared" si="101"/>
        <v>25</v>
      </c>
      <c r="EC60" s="23">
        <f t="shared" si="102"/>
        <v>943.61400000000003</v>
      </c>
      <c r="ED60" s="23">
        <f t="shared" si="103"/>
        <v>5465.4000000000005</v>
      </c>
      <c r="EE60" s="23">
        <f t="shared" si="104"/>
        <v>2260.6999999999998</v>
      </c>
      <c r="EF60" s="23">
        <f t="shared" si="105"/>
        <v>2260.6999999999998</v>
      </c>
    </row>
    <row r="61" spans="1:136" s="201" customFormat="1" ht="15.75" customHeight="1">
      <c r="A61" s="178">
        <v>50</v>
      </c>
      <c r="B61" s="178">
        <v>40</v>
      </c>
      <c r="C61" s="179" t="s">
        <v>77</v>
      </c>
      <c r="D61" s="23">
        <v>21889.200000000001</v>
      </c>
      <c r="E61" s="23"/>
      <c r="F61" s="181">
        <f t="shared" si="106"/>
        <v>68831.058999999994</v>
      </c>
      <c r="G61" s="181">
        <f t="shared" si="107"/>
        <v>30404.399999999998</v>
      </c>
      <c r="H61" s="181">
        <f t="shared" si="108"/>
        <v>30444.810999999998</v>
      </c>
      <c r="I61" s="181">
        <f t="shared" si="109"/>
        <v>100.13291168383522</v>
      </c>
      <c r="J61" s="181">
        <f t="shared" si="110"/>
        <v>-68831.058999999994</v>
      </c>
      <c r="K61" s="181">
        <f t="shared" si="111"/>
        <v>100465.69</v>
      </c>
      <c r="L61" s="182">
        <v>0</v>
      </c>
      <c r="M61" s="182">
        <v>130910.501</v>
      </c>
      <c r="N61" s="183">
        <f t="shared" si="89"/>
        <v>6053.1</v>
      </c>
      <c r="O61" s="183">
        <f t="shared" si="90"/>
        <v>2270.2000000000003</v>
      </c>
      <c r="P61" s="183">
        <f t="shared" si="91"/>
        <v>2310.6109999999999</v>
      </c>
      <c r="Q61" s="183">
        <f t="shared" si="8"/>
        <v>101.78006343053474</v>
      </c>
      <c r="R61" s="184">
        <f t="shared" si="92"/>
        <v>2171.5</v>
      </c>
      <c r="S61" s="184">
        <f t="shared" si="92"/>
        <v>635.29999999999995</v>
      </c>
      <c r="T61" s="184">
        <f t="shared" si="92"/>
        <v>318.58499999999998</v>
      </c>
      <c r="U61" s="185">
        <f t="shared" si="28"/>
        <v>50.14717456319849</v>
      </c>
      <c r="V61" s="27">
        <v>7.8</v>
      </c>
      <c r="W61" s="27">
        <v>1.9</v>
      </c>
      <c r="X61" s="186">
        <v>1.885</v>
      </c>
      <c r="Y61" s="187">
        <f>X61*100/W61</f>
        <v>99.21052631578948</v>
      </c>
      <c r="Z61" s="27">
        <v>3079.6</v>
      </c>
      <c r="AA61" s="27">
        <v>1292</v>
      </c>
      <c r="AB61" s="186">
        <v>1539.5260000000001</v>
      </c>
      <c r="AC61" s="187">
        <f t="shared" si="94"/>
        <v>119.15835913312694</v>
      </c>
      <c r="AD61" s="27">
        <v>2163.6999999999998</v>
      </c>
      <c r="AE61" s="27">
        <v>633.4</v>
      </c>
      <c r="AF61" s="186">
        <v>316.7</v>
      </c>
      <c r="AG61" s="187">
        <f t="shared" si="95"/>
        <v>50</v>
      </c>
      <c r="AH61" s="186">
        <v>40</v>
      </c>
      <c r="AI61" s="27">
        <v>26.6</v>
      </c>
      <c r="AJ61" s="186">
        <v>20</v>
      </c>
      <c r="AK61" s="187">
        <f t="shared" si="112"/>
        <v>75.187969924812023</v>
      </c>
      <c r="AL61" s="23"/>
      <c r="AM61" s="23"/>
      <c r="AN61" s="186"/>
      <c r="AO61" s="187"/>
      <c r="AP61" s="23"/>
      <c r="AQ61" s="23"/>
      <c r="AR61" s="23"/>
      <c r="AS61" s="23"/>
      <c r="AT61" s="23"/>
      <c r="AU61" s="23"/>
      <c r="AV61" s="199">
        <v>36712.9</v>
      </c>
      <c r="AW61" s="199">
        <v>15297.1</v>
      </c>
      <c r="AX61" s="27">
        <f t="shared" si="29"/>
        <v>15297.1</v>
      </c>
      <c r="AY61" s="23"/>
      <c r="AZ61" s="23"/>
      <c r="BA61" s="27"/>
      <c r="BB61" s="189">
        <v>1282.0999999999999</v>
      </c>
      <c r="BC61" s="180">
        <v>445.1</v>
      </c>
      <c r="BD61" s="180">
        <f t="shared" si="30"/>
        <v>445.1</v>
      </c>
      <c r="BE61" s="180"/>
      <c r="BF61" s="180"/>
      <c r="BG61" s="23"/>
      <c r="BH61" s="183">
        <f t="shared" si="96"/>
        <v>762</v>
      </c>
      <c r="BI61" s="183">
        <f t="shared" si="96"/>
        <v>316.3</v>
      </c>
      <c r="BJ61" s="183">
        <f t="shared" si="96"/>
        <v>160.5</v>
      </c>
      <c r="BK61" s="190">
        <f t="shared" si="31"/>
        <v>50.742965539045201</v>
      </c>
      <c r="BL61" s="191">
        <v>600</v>
      </c>
      <c r="BM61" s="27">
        <v>250</v>
      </c>
      <c r="BN61" s="186">
        <v>120</v>
      </c>
      <c r="BO61" s="200"/>
      <c r="BP61" s="27"/>
      <c r="BQ61" s="186"/>
      <c r="BR61" s="186"/>
      <c r="BS61" s="23"/>
      <c r="BT61" s="186"/>
      <c r="BU61" s="23">
        <v>162</v>
      </c>
      <c r="BV61" s="27">
        <v>66.3</v>
      </c>
      <c r="BW61" s="186">
        <v>40.5</v>
      </c>
      <c r="BX61" s="180"/>
      <c r="BY61" s="23"/>
      <c r="BZ61" s="23"/>
      <c r="CA61" s="23"/>
      <c r="CB61" s="23"/>
      <c r="CC61" s="186"/>
      <c r="CD61" s="27"/>
      <c r="CE61" s="200"/>
      <c r="CF61" s="23"/>
      <c r="CG61" s="27"/>
      <c r="CH61" s="27"/>
      <c r="CI61" s="186"/>
      <c r="CJ61" s="23"/>
      <c r="CK61" s="23"/>
      <c r="CL61" s="186"/>
      <c r="CM61" s="186"/>
      <c r="CN61" s="23"/>
      <c r="CO61" s="186"/>
      <c r="CP61" s="186"/>
      <c r="CQ61" s="27"/>
      <c r="CR61" s="23"/>
      <c r="CS61" s="27">
        <v>24782.958999999999</v>
      </c>
      <c r="CT61" s="27">
        <v>12392</v>
      </c>
      <c r="CU61" s="186">
        <v>12392</v>
      </c>
      <c r="CV61" s="186"/>
      <c r="CW61" s="27"/>
      <c r="CX61" s="186">
        <v>272</v>
      </c>
      <c r="CY61" s="186"/>
      <c r="CZ61" s="181">
        <f t="shared" si="97"/>
        <v>68831.058999999994</v>
      </c>
      <c r="DA61" s="181">
        <f t="shared" si="98"/>
        <v>30404.399999999998</v>
      </c>
      <c r="DB61" s="181">
        <f t="shared" si="99"/>
        <v>30444.810999999998</v>
      </c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194"/>
      <c r="DS61" s="194"/>
      <c r="DT61" s="23"/>
      <c r="DU61" s="23"/>
      <c r="DV61" s="195">
        <f t="shared" si="41"/>
        <v>0</v>
      </c>
      <c r="DW61" s="195">
        <f t="shared" si="41"/>
        <v>0</v>
      </c>
      <c r="DX61" s="195">
        <f t="shared" si="41"/>
        <v>0</v>
      </c>
      <c r="DY61" s="196"/>
      <c r="EA61" s="23">
        <f t="shared" si="100"/>
        <v>0</v>
      </c>
      <c r="EB61" s="23">
        <f t="shared" si="101"/>
        <v>0</v>
      </c>
      <c r="EC61" s="23">
        <f t="shared" si="102"/>
        <v>272</v>
      </c>
      <c r="ED61" s="23">
        <f t="shared" si="103"/>
        <v>62777.959000000003</v>
      </c>
      <c r="EE61" s="23">
        <f t="shared" si="104"/>
        <v>28134.2</v>
      </c>
      <c r="EF61" s="23">
        <f t="shared" si="105"/>
        <v>28134.2</v>
      </c>
    </row>
    <row r="62" spans="1:136" s="201" customFormat="1" ht="15.75" customHeight="1">
      <c r="A62" s="178">
        <v>51</v>
      </c>
      <c r="B62" s="178">
        <v>41</v>
      </c>
      <c r="C62" s="179" t="s">
        <v>78</v>
      </c>
      <c r="D62" s="23">
        <v>4543.1000000000004</v>
      </c>
      <c r="E62" s="23"/>
      <c r="F62" s="181">
        <f t="shared" si="106"/>
        <v>115154.781</v>
      </c>
      <c r="G62" s="181">
        <f t="shared" si="107"/>
        <v>47567.500000000007</v>
      </c>
      <c r="H62" s="181">
        <f t="shared" si="108"/>
        <v>46809.096000000005</v>
      </c>
      <c r="I62" s="181">
        <f t="shared" si="109"/>
        <v>98.405625689809213</v>
      </c>
      <c r="J62" s="181">
        <f t="shared" si="110"/>
        <v>-115154.781</v>
      </c>
      <c r="K62" s="181">
        <f t="shared" si="111"/>
        <v>84101.404999999999</v>
      </c>
      <c r="L62" s="182">
        <v>0</v>
      </c>
      <c r="M62" s="182">
        <v>130910.501</v>
      </c>
      <c r="N62" s="183">
        <f t="shared" si="89"/>
        <v>19525.5</v>
      </c>
      <c r="O62" s="183">
        <f t="shared" si="90"/>
        <v>7609.4000000000005</v>
      </c>
      <c r="P62" s="183">
        <f t="shared" si="91"/>
        <v>6850.9960000000001</v>
      </c>
      <c r="Q62" s="183">
        <f t="shared" si="8"/>
        <v>90.033327200567712</v>
      </c>
      <c r="R62" s="184">
        <f t="shared" si="92"/>
        <v>13600</v>
      </c>
      <c r="S62" s="184">
        <f t="shared" si="92"/>
        <v>5162.5</v>
      </c>
      <c r="T62" s="184">
        <f t="shared" si="92"/>
        <v>4367.5569999999998</v>
      </c>
      <c r="U62" s="185">
        <f t="shared" si="28"/>
        <v>84.601588377723971</v>
      </c>
      <c r="V62" s="27">
        <v>450</v>
      </c>
      <c r="W62" s="27">
        <v>187.5</v>
      </c>
      <c r="X62" s="186">
        <v>216.53</v>
      </c>
      <c r="Y62" s="187">
        <f>X62*100/W62</f>
        <v>115.48266666666666</v>
      </c>
      <c r="Z62" s="27">
        <v>4270</v>
      </c>
      <c r="AA62" s="27">
        <v>1778.7</v>
      </c>
      <c r="AB62" s="186">
        <v>2089.5390000000002</v>
      </c>
      <c r="AC62" s="187">
        <f t="shared" si="94"/>
        <v>117.47562826783607</v>
      </c>
      <c r="AD62" s="27">
        <v>13150</v>
      </c>
      <c r="AE62" s="27">
        <v>4975</v>
      </c>
      <c r="AF62" s="186">
        <v>4151.027</v>
      </c>
      <c r="AG62" s="187">
        <f t="shared" si="95"/>
        <v>83.437728643216076</v>
      </c>
      <c r="AH62" s="186">
        <v>313</v>
      </c>
      <c r="AI62" s="27">
        <v>110</v>
      </c>
      <c r="AJ62" s="186">
        <v>76.5</v>
      </c>
      <c r="AK62" s="187">
        <f t="shared" si="112"/>
        <v>69.545454545454547</v>
      </c>
      <c r="AL62" s="23"/>
      <c r="AM62" s="23"/>
      <c r="AN62" s="186"/>
      <c r="AO62" s="187"/>
      <c r="AP62" s="23"/>
      <c r="AQ62" s="23"/>
      <c r="AR62" s="23"/>
      <c r="AS62" s="23"/>
      <c r="AT62" s="23"/>
      <c r="AU62" s="23"/>
      <c r="AV62" s="199">
        <v>77280.3</v>
      </c>
      <c r="AW62" s="199">
        <v>32200.2</v>
      </c>
      <c r="AX62" s="27">
        <f t="shared" si="29"/>
        <v>32200.2</v>
      </c>
      <c r="AY62" s="23">
        <v>5334.7</v>
      </c>
      <c r="AZ62" s="23">
        <v>1780</v>
      </c>
      <c r="BA62" s="27">
        <v>1780</v>
      </c>
      <c r="BB62" s="189">
        <v>3467.2</v>
      </c>
      <c r="BC62" s="180">
        <v>1203.9000000000001</v>
      </c>
      <c r="BD62" s="180">
        <f t="shared" si="30"/>
        <v>1203.9000000000001</v>
      </c>
      <c r="BE62" s="180"/>
      <c r="BF62" s="180"/>
      <c r="BG62" s="23"/>
      <c r="BH62" s="183">
        <f t="shared" si="96"/>
        <v>1282.5</v>
      </c>
      <c r="BI62" s="183">
        <f t="shared" si="96"/>
        <v>533.79999999999995</v>
      </c>
      <c r="BJ62" s="183">
        <f t="shared" si="96"/>
        <v>313.39999999999998</v>
      </c>
      <c r="BK62" s="190">
        <f t="shared" si="31"/>
        <v>58.711127763207195</v>
      </c>
      <c r="BL62" s="200">
        <v>1102.5</v>
      </c>
      <c r="BM62" s="27">
        <v>458.8</v>
      </c>
      <c r="BN62" s="186">
        <v>303.39999999999998</v>
      </c>
      <c r="BO62" s="200"/>
      <c r="BP62" s="27"/>
      <c r="BQ62" s="186"/>
      <c r="BR62" s="186"/>
      <c r="BS62" s="23"/>
      <c r="BT62" s="186"/>
      <c r="BU62" s="23">
        <v>180</v>
      </c>
      <c r="BV62" s="27">
        <v>75</v>
      </c>
      <c r="BW62" s="186">
        <v>10</v>
      </c>
      <c r="BX62" s="180"/>
      <c r="BY62" s="23"/>
      <c r="BZ62" s="23"/>
      <c r="CA62" s="23"/>
      <c r="CB62" s="23"/>
      <c r="CC62" s="186"/>
      <c r="CD62" s="27"/>
      <c r="CE62" s="200"/>
      <c r="CF62" s="186"/>
      <c r="CG62" s="27">
        <v>10</v>
      </c>
      <c r="CH62" s="27">
        <v>3.8</v>
      </c>
      <c r="CI62" s="186">
        <v>4</v>
      </c>
      <c r="CJ62" s="23"/>
      <c r="CK62" s="23"/>
      <c r="CL62" s="186"/>
      <c r="CM62" s="186"/>
      <c r="CN62" s="23"/>
      <c r="CO62" s="186"/>
      <c r="CP62" s="186"/>
      <c r="CQ62" s="27"/>
      <c r="CR62" s="23"/>
      <c r="CS62" s="27">
        <v>9547.0810000000001</v>
      </c>
      <c r="CT62" s="27">
        <v>4774</v>
      </c>
      <c r="CU62" s="186">
        <v>4774</v>
      </c>
      <c r="CV62" s="186">
        <v>50</v>
      </c>
      <c r="CW62" s="27">
        <v>20.6</v>
      </c>
      <c r="CX62" s="186">
        <v>0</v>
      </c>
      <c r="CY62" s="186"/>
      <c r="CZ62" s="181">
        <f t="shared" si="97"/>
        <v>115154.781</v>
      </c>
      <c r="DA62" s="181">
        <f t="shared" si="98"/>
        <v>47567.500000000007</v>
      </c>
      <c r="DB62" s="181">
        <f t="shared" si="99"/>
        <v>46809.096000000005</v>
      </c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198"/>
      <c r="DS62" s="198"/>
      <c r="DT62" s="23"/>
      <c r="DU62" s="23"/>
      <c r="DV62" s="195">
        <f t="shared" si="41"/>
        <v>0</v>
      </c>
      <c r="DW62" s="195">
        <f t="shared" si="41"/>
        <v>0</v>
      </c>
      <c r="DX62" s="195">
        <f t="shared" si="41"/>
        <v>0</v>
      </c>
      <c r="DY62" s="196"/>
      <c r="EA62" s="23">
        <f t="shared" si="100"/>
        <v>60</v>
      </c>
      <c r="EB62" s="23">
        <f t="shared" si="101"/>
        <v>24.400000000000002</v>
      </c>
      <c r="EC62" s="23">
        <f t="shared" si="102"/>
        <v>4</v>
      </c>
      <c r="ED62" s="23">
        <f t="shared" si="103"/>
        <v>95629.281000000003</v>
      </c>
      <c r="EE62" s="23">
        <f t="shared" si="104"/>
        <v>39958.1</v>
      </c>
      <c r="EF62" s="23">
        <f t="shared" si="105"/>
        <v>39958.1</v>
      </c>
    </row>
    <row r="63" spans="1:136" s="201" customFormat="1" ht="15.75" customHeight="1">
      <c r="A63" s="178">
        <v>52</v>
      </c>
      <c r="B63" s="178">
        <v>43</v>
      </c>
      <c r="C63" s="179" t="s">
        <v>79</v>
      </c>
      <c r="D63" s="23">
        <v>0</v>
      </c>
      <c r="E63" s="23"/>
      <c r="F63" s="181">
        <f t="shared" si="106"/>
        <v>26917.600000000002</v>
      </c>
      <c r="G63" s="181">
        <f t="shared" si="107"/>
        <v>10807.8</v>
      </c>
      <c r="H63" s="181">
        <f t="shared" si="108"/>
        <v>9534.6239999999998</v>
      </c>
      <c r="I63" s="181">
        <f t="shared" si="109"/>
        <v>88.21984122578138</v>
      </c>
      <c r="J63" s="181">
        <f t="shared" si="110"/>
        <v>-26917.600000000002</v>
      </c>
      <c r="K63" s="181">
        <f t="shared" si="111"/>
        <v>121375.87700000001</v>
      </c>
      <c r="L63" s="182">
        <v>0</v>
      </c>
      <c r="M63" s="182">
        <v>130910.501</v>
      </c>
      <c r="N63" s="183">
        <f t="shared" si="89"/>
        <v>8214.7000000000007</v>
      </c>
      <c r="O63" s="183">
        <f t="shared" si="90"/>
        <v>3014.8999999999996</v>
      </c>
      <c r="P63" s="183">
        <f t="shared" si="91"/>
        <v>1741.7240000000002</v>
      </c>
      <c r="Q63" s="183">
        <f t="shared" si="8"/>
        <v>57.770539653056495</v>
      </c>
      <c r="R63" s="184">
        <f t="shared" si="92"/>
        <v>1577.2</v>
      </c>
      <c r="S63" s="184">
        <f t="shared" si="92"/>
        <v>681.5</v>
      </c>
      <c r="T63" s="184">
        <f t="shared" si="92"/>
        <v>1090.98</v>
      </c>
      <c r="U63" s="185">
        <f t="shared" si="28"/>
        <v>160.08510638297872</v>
      </c>
      <c r="V63" s="27">
        <v>137.19999999999999</v>
      </c>
      <c r="W63" s="27">
        <v>37.799999999999997</v>
      </c>
      <c r="X63" s="186">
        <v>6.7539999999999996</v>
      </c>
      <c r="Y63" s="187">
        <f>X63*100/W63</f>
        <v>17.867724867724867</v>
      </c>
      <c r="Z63" s="27">
        <v>5507.5</v>
      </c>
      <c r="AA63" s="27">
        <v>1780.7</v>
      </c>
      <c r="AB63" s="186">
        <v>445.04399999999998</v>
      </c>
      <c r="AC63" s="187">
        <f t="shared" si="94"/>
        <v>24.992643342505755</v>
      </c>
      <c r="AD63" s="27">
        <v>1440</v>
      </c>
      <c r="AE63" s="27">
        <v>643.70000000000005</v>
      </c>
      <c r="AF63" s="186">
        <v>1084.2260000000001</v>
      </c>
      <c r="AG63" s="187">
        <f t="shared" si="95"/>
        <v>168.43653876029205</v>
      </c>
      <c r="AH63" s="186">
        <v>530</v>
      </c>
      <c r="AI63" s="27">
        <v>220</v>
      </c>
      <c r="AJ63" s="186">
        <v>90</v>
      </c>
      <c r="AK63" s="187">
        <f t="shared" si="112"/>
        <v>40.909090909090907</v>
      </c>
      <c r="AL63" s="23"/>
      <c r="AM63" s="23"/>
      <c r="AN63" s="186"/>
      <c r="AO63" s="187"/>
      <c r="AP63" s="23"/>
      <c r="AQ63" s="23"/>
      <c r="AR63" s="23"/>
      <c r="AS63" s="23"/>
      <c r="AT63" s="23"/>
      <c r="AU63" s="23"/>
      <c r="AV63" s="199">
        <v>18702.900000000001</v>
      </c>
      <c r="AW63" s="199">
        <v>7792.9</v>
      </c>
      <c r="AX63" s="27">
        <f t="shared" si="29"/>
        <v>7792.9</v>
      </c>
      <c r="AY63" s="23"/>
      <c r="AZ63" s="23"/>
      <c r="BA63" s="27"/>
      <c r="BB63" s="189"/>
      <c r="BC63" s="180"/>
      <c r="BD63" s="180"/>
      <c r="BE63" s="180"/>
      <c r="BF63" s="180"/>
      <c r="BG63" s="23"/>
      <c r="BH63" s="183">
        <f t="shared" si="96"/>
        <v>600</v>
      </c>
      <c r="BI63" s="183">
        <f t="shared" si="96"/>
        <v>332.7</v>
      </c>
      <c r="BJ63" s="183">
        <f t="shared" si="96"/>
        <v>103.7</v>
      </c>
      <c r="BK63" s="190">
        <f t="shared" si="31"/>
        <v>31.169221520889696</v>
      </c>
      <c r="BL63" s="200">
        <v>600</v>
      </c>
      <c r="BM63" s="27">
        <v>332.7</v>
      </c>
      <c r="BN63" s="186">
        <v>36.200000000000003</v>
      </c>
      <c r="BO63" s="200"/>
      <c r="BP63" s="27"/>
      <c r="BQ63" s="186"/>
      <c r="BR63" s="186"/>
      <c r="BS63" s="23"/>
      <c r="BT63" s="186"/>
      <c r="BU63" s="23"/>
      <c r="BV63" s="27"/>
      <c r="BW63" s="186">
        <v>67.5</v>
      </c>
      <c r="BX63" s="180"/>
      <c r="BY63" s="23"/>
      <c r="BZ63" s="23"/>
      <c r="CA63" s="23"/>
      <c r="CB63" s="23"/>
      <c r="CC63" s="186"/>
      <c r="CD63" s="27"/>
      <c r="CE63" s="200"/>
      <c r="CF63" s="23"/>
      <c r="CG63" s="27"/>
      <c r="CH63" s="27"/>
      <c r="CI63" s="186"/>
      <c r="CJ63" s="23"/>
      <c r="CK63" s="23"/>
      <c r="CL63" s="186"/>
      <c r="CM63" s="186"/>
      <c r="CN63" s="23"/>
      <c r="CO63" s="186"/>
      <c r="CP63" s="186"/>
      <c r="CQ63" s="27"/>
      <c r="CR63" s="23"/>
      <c r="CS63" s="27"/>
      <c r="CT63" s="27"/>
      <c r="CU63" s="186"/>
      <c r="CV63" s="186"/>
      <c r="CW63" s="27"/>
      <c r="CX63" s="186">
        <v>12</v>
      </c>
      <c r="CY63" s="186"/>
      <c r="CZ63" s="181">
        <f t="shared" si="97"/>
        <v>26917.600000000002</v>
      </c>
      <c r="DA63" s="181">
        <f t="shared" si="98"/>
        <v>10807.8</v>
      </c>
      <c r="DB63" s="181">
        <f t="shared" si="99"/>
        <v>9534.6239999999998</v>
      </c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194"/>
      <c r="DS63" s="198"/>
      <c r="DT63" s="23"/>
      <c r="DU63" s="23"/>
      <c r="DV63" s="195">
        <f t="shared" si="41"/>
        <v>0</v>
      </c>
      <c r="DW63" s="195">
        <f t="shared" si="41"/>
        <v>0</v>
      </c>
      <c r="DX63" s="195">
        <f t="shared" si="41"/>
        <v>0</v>
      </c>
      <c r="DY63" s="196"/>
      <c r="EA63" s="23">
        <f t="shared" si="100"/>
        <v>0</v>
      </c>
      <c r="EB63" s="23">
        <f t="shared" si="101"/>
        <v>0</v>
      </c>
      <c r="EC63" s="23">
        <f t="shared" si="102"/>
        <v>12</v>
      </c>
      <c r="ED63" s="23">
        <f t="shared" si="103"/>
        <v>18702.900000000001</v>
      </c>
      <c r="EE63" s="23">
        <f t="shared" si="104"/>
        <v>7792.9</v>
      </c>
      <c r="EF63" s="23">
        <f t="shared" si="105"/>
        <v>7792.9</v>
      </c>
    </row>
    <row r="64" spans="1:136" s="201" customFormat="1" ht="15.75" customHeight="1">
      <c r="A64" s="178">
        <v>53</v>
      </c>
      <c r="B64" s="178">
        <v>49</v>
      </c>
      <c r="C64" s="179" t="s">
        <v>80</v>
      </c>
      <c r="D64" s="23">
        <v>4600.7</v>
      </c>
      <c r="E64" s="23"/>
      <c r="F64" s="181">
        <f t="shared" si="106"/>
        <v>18545.400000000001</v>
      </c>
      <c r="G64" s="181">
        <f t="shared" si="107"/>
        <v>7669.8</v>
      </c>
      <c r="H64" s="181">
        <f t="shared" si="108"/>
        <v>7383.1189999999997</v>
      </c>
      <c r="I64" s="181">
        <f t="shared" si="109"/>
        <v>96.262210227124555</v>
      </c>
      <c r="J64" s="181">
        <f t="shared" si="110"/>
        <v>-18545.400000000001</v>
      </c>
      <c r="K64" s="181">
        <f t="shared" si="111"/>
        <v>123527.382</v>
      </c>
      <c r="L64" s="182">
        <v>0</v>
      </c>
      <c r="M64" s="182">
        <v>130910.501</v>
      </c>
      <c r="N64" s="183">
        <f t="shared" si="89"/>
        <v>2366</v>
      </c>
      <c r="O64" s="183">
        <f t="shared" si="90"/>
        <v>990</v>
      </c>
      <c r="P64" s="183">
        <f t="shared" si="91"/>
        <v>703.31899999999996</v>
      </c>
      <c r="Q64" s="183">
        <f t="shared" si="8"/>
        <v>71.042323232323227</v>
      </c>
      <c r="R64" s="184">
        <f t="shared" si="92"/>
        <v>1800</v>
      </c>
      <c r="S64" s="184">
        <f t="shared" si="92"/>
        <v>800</v>
      </c>
      <c r="T64" s="184">
        <f t="shared" si="92"/>
        <v>581.17899999999997</v>
      </c>
      <c r="U64" s="185">
        <f t="shared" si="28"/>
        <v>72.647374999999997</v>
      </c>
      <c r="V64" s="27"/>
      <c r="W64" s="27"/>
      <c r="X64" s="186">
        <v>6.4089999999999998</v>
      </c>
      <c r="Y64" s="187"/>
      <c r="Z64" s="27"/>
      <c r="AA64" s="27"/>
      <c r="AB64" s="186"/>
      <c r="AC64" s="187"/>
      <c r="AD64" s="27">
        <v>1800</v>
      </c>
      <c r="AE64" s="27">
        <v>800</v>
      </c>
      <c r="AF64" s="186">
        <v>574.77</v>
      </c>
      <c r="AG64" s="187">
        <f t="shared" si="95"/>
        <v>71.846249999999998</v>
      </c>
      <c r="AH64" s="186">
        <v>24</v>
      </c>
      <c r="AI64" s="27">
        <v>10</v>
      </c>
      <c r="AJ64" s="186">
        <v>6</v>
      </c>
      <c r="AK64" s="187">
        <f t="shared" si="112"/>
        <v>60</v>
      </c>
      <c r="AL64" s="23"/>
      <c r="AM64" s="23"/>
      <c r="AN64" s="186"/>
      <c r="AO64" s="187"/>
      <c r="AP64" s="23"/>
      <c r="AQ64" s="23"/>
      <c r="AR64" s="23"/>
      <c r="AS64" s="23"/>
      <c r="AT64" s="23"/>
      <c r="AU64" s="23"/>
      <c r="AV64" s="199">
        <v>15291</v>
      </c>
      <c r="AW64" s="199">
        <v>6371.3</v>
      </c>
      <c r="AX64" s="27">
        <f t="shared" si="29"/>
        <v>6371.3</v>
      </c>
      <c r="AY64" s="23"/>
      <c r="AZ64" s="23"/>
      <c r="BA64" s="27"/>
      <c r="BB64" s="189">
        <v>888.4</v>
      </c>
      <c r="BC64" s="180">
        <v>308.5</v>
      </c>
      <c r="BD64" s="180">
        <f t="shared" si="30"/>
        <v>308.5</v>
      </c>
      <c r="BE64" s="180"/>
      <c r="BF64" s="180"/>
      <c r="BG64" s="23"/>
      <c r="BH64" s="183">
        <f t="shared" si="96"/>
        <v>542</v>
      </c>
      <c r="BI64" s="183">
        <f t="shared" si="96"/>
        <v>180</v>
      </c>
      <c r="BJ64" s="183">
        <f t="shared" si="96"/>
        <v>116.14</v>
      </c>
      <c r="BK64" s="190">
        <f t="shared" si="31"/>
        <v>64.522222222222226</v>
      </c>
      <c r="BL64" s="200">
        <v>300</v>
      </c>
      <c r="BM64" s="27">
        <v>80</v>
      </c>
      <c r="BN64" s="186">
        <v>15.2</v>
      </c>
      <c r="BO64" s="200"/>
      <c r="BP64" s="27"/>
      <c r="BQ64" s="186"/>
      <c r="BR64" s="186"/>
      <c r="BS64" s="23"/>
      <c r="BT64" s="186"/>
      <c r="BU64" s="23">
        <v>242</v>
      </c>
      <c r="BV64" s="27">
        <v>100</v>
      </c>
      <c r="BW64" s="186">
        <v>100.94</v>
      </c>
      <c r="BX64" s="180"/>
      <c r="BY64" s="23"/>
      <c r="BZ64" s="23"/>
      <c r="CA64" s="23"/>
      <c r="CB64" s="23"/>
      <c r="CC64" s="186"/>
      <c r="CD64" s="27"/>
      <c r="CE64" s="200"/>
      <c r="CF64" s="23"/>
      <c r="CG64" s="27"/>
      <c r="CH64" s="27"/>
      <c r="CI64" s="186"/>
      <c r="CJ64" s="23"/>
      <c r="CK64" s="23"/>
      <c r="CL64" s="186"/>
      <c r="CM64" s="186"/>
      <c r="CN64" s="23"/>
      <c r="CO64" s="186"/>
      <c r="CP64" s="186"/>
      <c r="CQ64" s="27"/>
      <c r="CR64" s="23"/>
      <c r="CS64" s="27"/>
      <c r="CT64" s="27"/>
      <c r="CU64" s="186"/>
      <c r="CV64" s="186"/>
      <c r="CW64" s="27"/>
      <c r="CX64" s="186"/>
      <c r="CY64" s="186"/>
      <c r="CZ64" s="181">
        <f t="shared" si="97"/>
        <v>18545.400000000001</v>
      </c>
      <c r="DA64" s="181">
        <f t="shared" si="98"/>
        <v>7669.8</v>
      </c>
      <c r="DB64" s="181">
        <f t="shared" si="99"/>
        <v>7383.1189999999997</v>
      </c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195">
        <f t="shared" si="41"/>
        <v>0</v>
      </c>
      <c r="DW64" s="195">
        <f t="shared" si="41"/>
        <v>0</v>
      </c>
      <c r="DX64" s="195">
        <f t="shared" si="41"/>
        <v>0</v>
      </c>
      <c r="DY64" s="196"/>
      <c r="EA64" s="23">
        <f t="shared" si="100"/>
        <v>0</v>
      </c>
      <c r="EB64" s="23">
        <f t="shared" si="101"/>
        <v>0</v>
      </c>
      <c r="EC64" s="23">
        <f t="shared" si="102"/>
        <v>0</v>
      </c>
      <c r="ED64" s="23">
        <f t="shared" si="103"/>
        <v>16179.4</v>
      </c>
      <c r="EE64" s="23">
        <f t="shared" si="104"/>
        <v>6679.8</v>
      </c>
      <c r="EF64" s="23">
        <f t="shared" si="105"/>
        <v>6679.8</v>
      </c>
    </row>
    <row r="65" spans="1:136" s="201" customFormat="1" ht="15.75" customHeight="1">
      <c r="A65" s="178">
        <v>54</v>
      </c>
      <c r="B65" s="178">
        <v>50</v>
      </c>
      <c r="C65" s="179" t="s">
        <v>81</v>
      </c>
      <c r="D65" s="23">
        <v>1258.5</v>
      </c>
      <c r="E65" s="23"/>
      <c r="F65" s="181">
        <f t="shared" si="106"/>
        <v>33346</v>
      </c>
      <c r="G65" s="181">
        <f t="shared" si="107"/>
        <v>14894.8</v>
      </c>
      <c r="H65" s="181">
        <f t="shared" si="108"/>
        <v>14887.453</v>
      </c>
      <c r="I65" s="181">
        <f t="shared" si="109"/>
        <v>99.950674060746039</v>
      </c>
      <c r="J65" s="181">
        <f t="shared" si="110"/>
        <v>-33346</v>
      </c>
      <c r="K65" s="181">
        <f t="shared" si="111"/>
        <v>116023.04800000001</v>
      </c>
      <c r="L65" s="182">
        <v>0</v>
      </c>
      <c r="M65" s="182">
        <v>130910.501</v>
      </c>
      <c r="N65" s="183">
        <f t="shared" si="89"/>
        <v>6124</v>
      </c>
      <c r="O65" s="183">
        <f t="shared" si="90"/>
        <v>2416</v>
      </c>
      <c r="P65" s="183">
        <f t="shared" si="91"/>
        <v>2408.6529999999998</v>
      </c>
      <c r="Q65" s="183">
        <f t="shared" si="8"/>
        <v>99.695902317880794</v>
      </c>
      <c r="R65" s="184">
        <f t="shared" si="92"/>
        <v>2643</v>
      </c>
      <c r="S65" s="184">
        <f t="shared" si="92"/>
        <v>975.2</v>
      </c>
      <c r="T65" s="184">
        <f t="shared" si="92"/>
        <v>1045.7429999999999</v>
      </c>
      <c r="U65" s="185">
        <f t="shared" si="28"/>
        <v>107.23369565217391</v>
      </c>
      <c r="V65" s="27">
        <v>50</v>
      </c>
      <c r="W65" s="27">
        <v>35</v>
      </c>
      <c r="X65" s="186">
        <v>34.945</v>
      </c>
      <c r="Y65" s="187">
        <f>X65*100/W65</f>
        <v>99.842857142857142</v>
      </c>
      <c r="Z65" s="27">
        <v>1587</v>
      </c>
      <c r="AA65" s="27">
        <v>720.4</v>
      </c>
      <c r="AB65" s="186">
        <v>771.21</v>
      </c>
      <c r="AC65" s="187">
        <f>AB65*100/AA65</f>
        <v>107.053026096613</v>
      </c>
      <c r="AD65" s="27">
        <v>2593</v>
      </c>
      <c r="AE65" s="27">
        <v>940.2</v>
      </c>
      <c r="AF65" s="186">
        <v>1010.798</v>
      </c>
      <c r="AG65" s="187">
        <f t="shared" si="95"/>
        <v>107.50882790895554</v>
      </c>
      <c r="AH65" s="186">
        <v>96</v>
      </c>
      <c r="AI65" s="27">
        <v>36.6</v>
      </c>
      <c r="AJ65" s="186">
        <v>32.799999999999997</v>
      </c>
      <c r="AK65" s="187">
        <f t="shared" si="112"/>
        <v>89.617486338797804</v>
      </c>
      <c r="AL65" s="23"/>
      <c r="AM65" s="23"/>
      <c r="AN65" s="186"/>
      <c r="AO65" s="187"/>
      <c r="AP65" s="23"/>
      <c r="AQ65" s="23"/>
      <c r="AR65" s="23"/>
      <c r="AS65" s="23"/>
      <c r="AT65" s="23"/>
      <c r="AU65" s="23"/>
      <c r="AV65" s="199">
        <v>24784.3</v>
      </c>
      <c r="AW65" s="199">
        <v>10326.799999999999</v>
      </c>
      <c r="AX65" s="27">
        <f t="shared" si="29"/>
        <v>10326.799999999999</v>
      </c>
      <c r="AY65" s="23"/>
      <c r="AZ65" s="23"/>
      <c r="BA65" s="27"/>
      <c r="BB65" s="189">
        <v>437.7</v>
      </c>
      <c r="BC65" s="180">
        <v>152</v>
      </c>
      <c r="BD65" s="180">
        <f t="shared" si="30"/>
        <v>152</v>
      </c>
      <c r="BE65" s="180"/>
      <c r="BF65" s="180"/>
      <c r="BG65" s="23"/>
      <c r="BH65" s="183">
        <f t="shared" si="96"/>
        <v>1798</v>
      </c>
      <c r="BI65" s="183">
        <f t="shared" si="96"/>
        <v>683.8</v>
      </c>
      <c r="BJ65" s="183">
        <f t="shared" si="96"/>
        <v>558.9</v>
      </c>
      <c r="BK65" s="190">
        <f t="shared" si="31"/>
        <v>81.73442527054695</v>
      </c>
      <c r="BL65" s="200">
        <v>1636</v>
      </c>
      <c r="BM65" s="27">
        <v>616.29999999999995</v>
      </c>
      <c r="BN65" s="186">
        <v>491.4</v>
      </c>
      <c r="BO65" s="200"/>
      <c r="BP65" s="27"/>
      <c r="BQ65" s="186"/>
      <c r="BR65" s="186"/>
      <c r="BS65" s="23"/>
      <c r="BT65" s="186"/>
      <c r="BU65" s="23">
        <v>162</v>
      </c>
      <c r="BV65" s="27">
        <v>67.5</v>
      </c>
      <c r="BW65" s="186">
        <v>67.5</v>
      </c>
      <c r="BX65" s="180"/>
      <c r="BY65" s="23"/>
      <c r="BZ65" s="23"/>
      <c r="CA65" s="23"/>
      <c r="CB65" s="23"/>
      <c r="CC65" s="186"/>
      <c r="CD65" s="27"/>
      <c r="CE65" s="200"/>
      <c r="CF65" s="23"/>
      <c r="CG65" s="27"/>
      <c r="CH65" s="27"/>
      <c r="CI65" s="186"/>
      <c r="CJ65" s="23"/>
      <c r="CK65" s="23"/>
      <c r="CL65" s="186"/>
      <c r="CM65" s="186"/>
      <c r="CN65" s="186"/>
      <c r="CO65" s="186"/>
      <c r="CP65" s="186"/>
      <c r="CQ65" s="27"/>
      <c r="CR65" s="23"/>
      <c r="CS65" s="27">
        <v>2000</v>
      </c>
      <c r="CT65" s="27">
        <v>2000</v>
      </c>
      <c r="CU65" s="186">
        <v>2000</v>
      </c>
      <c r="CV65" s="186"/>
      <c r="CW65" s="27"/>
      <c r="CX65" s="186"/>
      <c r="CY65" s="186"/>
      <c r="CZ65" s="181">
        <f t="shared" si="97"/>
        <v>33346</v>
      </c>
      <c r="DA65" s="181">
        <f t="shared" si="98"/>
        <v>14894.8</v>
      </c>
      <c r="DB65" s="181">
        <f t="shared" si="99"/>
        <v>14887.453</v>
      </c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194"/>
      <c r="DS65" s="198"/>
      <c r="DT65" s="186"/>
      <c r="DU65" s="23"/>
      <c r="DV65" s="195">
        <f t="shared" si="41"/>
        <v>0</v>
      </c>
      <c r="DW65" s="195">
        <f t="shared" si="41"/>
        <v>0</v>
      </c>
      <c r="DX65" s="195">
        <f t="shared" si="41"/>
        <v>0</v>
      </c>
      <c r="DY65" s="196"/>
      <c r="EA65" s="23">
        <f t="shared" si="100"/>
        <v>0</v>
      </c>
      <c r="EB65" s="23">
        <f t="shared" si="101"/>
        <v>0</v>
      </c>
      <c r="EC65" s="23">
        <f t="shared" si="102"/>
        <v>0</v>
      </c>
      <c r="ED65" s="23">
        <f t="shared" si="103"/>
        <v>27222</v>
      </c>
      <c r="EE65" s="23">
        <f t="shared" si="104"/>
        <v>12478.8</v>
      </c>
      <c r="EF65" s="23">
        <f t="shared" si="105"/>
        <v>12478.8</v>
      </c>
    </row>
    <row r="66" spans="1:136" s="201" customFormat="1" ht="15.75" customHeight="1">
      <c r="A66" s="178">
        <v>55</v>
      </c>
      <c r="B66" s="178">
        <v>55</v>
      </c>
      <c r="C66" s="179" t="s">
        <v>82</v>
      </c>
      <c r="D66" s="23">
        <v>6383.2</v>
      </c>
      <c r="E66" s="23"/>
      <c r="F66" s="181">
        <f t="shared" si="106"/>
        <v>24057.7</v>
      </c>
      <c r="G66" s="181">
        <f t="shared" si="107"/>
        <v>11412.2</v>
      </c>
      <c r="H66" s="181">
        <f t="shared" si="108"/>
        <v>10805.473000000002</v>
      </c>
      <c r="I66" s="181">
        <f t="shared" si="109"/>
        <v>94.68352289654932</v>
      </c>
      <c r="J66" s="181">
        <f t="shared" si="110"/>
        <v>-24057.7</v>
      </c>
      <c r="K66" s="181">
        <f t="shared" si="111"/>
        <v>120105.02800000001</v>
      </c>
      <c r="L66" s="182">
        <v>0</v>
      </c>
      <c r="M66" s="182">
        <v>130910.501</v>
      </c>
      <c r="N66" s="183">
        <f t="shared" si="89"/>
        <v>6367.7999999999993</v>
      </c>
      <c r="O66" s="183">
        <f t="shared" si="90"/>
        <v>1486.6000000000001</v>
      </c>
      <c r="P66" s="183">
        <f t="shared" si="91"/>
        <v>879.87300000000005</v>
      </c>
      <c r="Q66" s="183">
        <f t="shared" si="8"/>
        <v>59.186936633929768</v>
      </c>
      <c r="R66" s="184">
        <f t="shared" si="92"/>
        <v>867.1</v>
      </c>
      <c r="S66" s="184">
        <f t="shared" si="92"/>
        <v>355.40000000000003</v>
      </c>
      <c r="T66" s="184">
        <f t="shared" si="92"/>
        <v>271.983</v>
      </c>
      <c r="U66" s="185">
        <f t="shared" si="28"/>
        <v>76.528700056274616</v>
      </c>
      <c r="V66" s="27">
        <v>17.100000000000001</v>
      </c>
      <c r="W66" s="27">
        <v>6.6</v>
      </c>
      <c r="X66" s="186">
        <v>0.16300000000000001</v>
      </c>
      <c r="Y66" s="187">
        <f>X66*100/W66</f>
        <v>2.4696969696969697</v>
      </c>
      <c r="Z66" s="27">
        <v>3200</v>
      </c>
      <c r="AA66" s="27">
        <v>433.3</v>
      </c>
      <c r="AB66" s="186">
        <v>90.03</v>
      </c>
      <c r="AC66" s="187">
        <f>AB66*100/AA66</f>
        <v>20.777752134779597</v>
      </c>
      <c r="AD66" s="27">
        <v>850</v>
      </c>
      <c r="AE66" s="27">
        <v>348.8</v>
      </c>
      <c r="AF66" s="186">
        <v>271.82</v>
      </c>
      <c r="AG66" s="187">
        <f t="shared" si="95"/>
        <v>77.930045871559628</v>
      </c>
      <c r="AH66" s="186">
        <v>100.8</v>
      </c>
      <c r="AI66" s="27">
        <v>41.6</v>
      </c>
      <c r="AJ66" s="186">
        <v>59.85</v>
      </c>
      <c r="AK66" s="187">
        <f t="shared" si="112"/>
        <v>143.87019230769229</v>
      </c>
      <c r="AL66" s="23"/>
      <c r="AM66" s="23"/>
      <c r="AN66" s="186"/>
      <c r="AO66" s="187"/>
      <c r="AP66" s="23"/>
      <c r="AQ66" s="23"/>
      <c r="AR66" s="23"/>
      <c r="AS66" s="23"/>
      <c r="AT66" s="23"/>
      <c r="AU66" s="23"/>
      <c r="AV66" s="199">
        <v>13061.4</v>
      </c>
      <c r="AW66" s="199">
        <v>5442.3</v>
      </c>
      <c r="AX66" s="27">
        <f t="shared" si="29"/>
        <v>5442.3</v>
      </c>
      <c r="AY66" s="23"/>
      <c r="AZ66" s="23"/>
      <c r="BA66" s="27"/>
      <c r="BB66" s="189">
        <v>222.5</v>
      </c>
      <c r="BC66" s="180">
        <v>77.3</v>
      </c>
      <c r="BD66" s="180">
        <f t="shared" si="30"/>
        <v>77.3</v>
      </c>
      <c r="BE66" s="180"/>
      <c r="BF66" s="180"/>
      <c r="BG66" s="23"/>
      <c r="BH66" s="183">
        <f t="shared" si="96"/>
        <v>2199.9</v>
      </c>
      <c r="BI66" s="183">
        <f t="shared" si="96"/>
        <v>656.3</v>
      </c>
      <c r="BJ66" s="183">
        <f t="shared" si="96"/>
        <v>458.01</v>
      </c>
      <c r="BK66" s="190">
        <f t="shared" si="31"/>
        <v>69.786682919396625</v>
      </c>
      <c r="BL66" s="200">
        <v>1450</v>
      </c>
      <c r="BM66" s="27">
        <v>350</v>
      </c>
      <c r="BN66" s="186">
        <v>151.6</v>
      </c>
      <c r="BO66" s="200"/>
      <c r="BP66" s="27"/>
      <c r="BQ66" s="186"/>
      <c r="BR66" s="186"/>
      <c r="BS66" s="23"/>
      <c r="BT66" s="186"/>
      <c r="BU66" s="23">
        <v>749.9</v>
      </c>
      <c r="BV66" s="27">
        <v>306.3</v>
      </c>
      <c r="BW66" s="186">
        <v>306.41000000000003</v>
      </c>
      <c r="BX66" s="180"/>
      <c r="BY66" s="23"/>
      <c r="BZ66" s="23"/>
      <c r="CA66" s="23"/>
      <c r="CB66" s="23"/>
      <c r="CC66" s="186"/>
      <c r="CD66" s="27"/>
      <c r="CE66" s="200"/>
      <c r="CF66" s="186"/>
      <c r="CG66" s="27"/>
      <c r="CH66" s="27"/>
      <c r="CI66" s="186"/>
      <c r="CJ66" s="23"/>
      <c r="CK66" s="23"/>
      <c r="CL66" s="186"/>
      <c r="CM66" s="186"/>
      <c r="CN66" s="23"/>
      <c r="CO66" s="186"/>
      <c r="CP66" s="186"/>
      <c r="CQ66" s="27"/>
      <c r="CR66" s="23"/>
      <c r="CS66" s="27">
        <v>4406</v>
      </c>
      <c r="CT66" s="27">
        <v>4406</v>
      </c>
      <c r="CU66" s="186">
        <v>4406</v>
      </c>
      <c r="CV66" s="186"/>
      <c r="CW66" s="27"/>
      <c r="CX66" s="186"/>
      <c r="CY66" s="186"/>
      <c r="CZ66" s="181">
        <f t="shared" si="97"/>
        <v>24057.7</v>
      </c>
      <c r="DA66" s="181">
        <f t="shared" si="98"/>
        <v>11412.2</v>
      </c>
      <c r="DB66" s="181">
        <f t="shared" si="99"/>
        <v>10805.473000000002</v>
      </c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194"/>
      <c r="DS66" s="198"/>
      <c r="DT66" s="23"/>
      <c r="DU66" s="23"/>
      <c r="DV66" s="195">
        <f t="shared" si="41"/>
        <v>0</v>
      </c>
      <c r="DW66" s="195">
        <f t="shared" si="41"/>
        <v>0</v>
      </c>
      <c r="DX66" s="195">
        <f t="shared" si="41"/>
        <v>0</v>
      </c>
      <c r="DY66" s="196"/>
      <c r="EA66" s="23">
        <f t="shared" si="100"/>
        <v>0</v>
      </c>
      <c r="EB66" s="23">
        <f t="shared" si="101"/>
        <v>0</v>
      </c>
      <c r="EC66" s="23">
        <f t="shared" si="102"/>
        <v>0</v>
      </c>
      <c r="ED66" s="23">
        <f t="shared" si="103"/>
        <v>17689.900000000001</v>
      </c>
      <c r="EE66" s="23">
        <f t="shared" si="104"/>
        <v>9925.6</v>
      </c>
      <c r="EF66" s="23">
        <f t="shared" si="105"/>
        <v>9925.6</v>
      </c>
    </row>
    <row r="67" spans="1:136" s="201" customFormat="1" ht="15.75" customHeight="1">
      <c r="A67" s="178">
        <v>56</v>
      </c>
      <c r="B67" s="178">
        <v>56</v>
      </c>
      <c r="C67" s="179" t="s">
        <v>83</v>
      </c>
      <c r="D67" s="23">
        <v>364.3</v>
      </c>
      <c r="E67" s="23"/>
      <c r="F67" s="181">
        <f t="shared" si="106"/>
        <v>13305.5</v>
      </c>
      <c r="G67" s="181">
        <f t="shared" si="107"/>
        <v>5546.8</v>
      </c>
      <c r="H67" s="181">
        <f t="shared" si="108"/>
        <v>5765.6839999999993</v>
      </c>
      <c r="I67" s="181">
        <f t="shared" si="109"/>
        <v>103.9461311026177</v>
      </c>
      <c r="J67" s="181">
        <f t="shared" si="110"/>
        <v>-13305.5</v>
      </c>
      <c r="K67" s="181">
        <f t="shared" si="111"/>
        <v>125144.81700000001</v>
      </c>
      <c r="L67" s="182">
        <v>0</v>
      </c>
      <c r="M67" s="182">
        <v>130910.501</v>
      </c>
      <c r="N67" s="183">
        <f t="shared" si="89"/>
        <v>2793</v>
      </c>
      <c r="O67" s="183">
        <f t="shared" si="90"/>
        <v>1166.6000000000001</v>
      </c>
      <c r="P67" s="183">
        <f t="shared" si="91"/>
        <v>1385.4839999999999</v>
      </c>
      <c r="Q67" s="183">
        <f>P67/O67*100</f>
        <v>118.76255786044916</v>
      </c>
      <c r="R67" s="184">
        <f t="shared" si="92"/>
        <v>946</v>
      </c>
      <c r="S67" s="184">
        <f t="shared" si="92"/>
        <v>475.20000000000005</v>
      </c>
      <c r="T67" s="184">
        <f t="shared" si="92"/>
        <v>579.44399999999996</v>
      </c>
      <c r="U67" s="185">
        <f t="shared" si="28"/>
        <v>121.93686868686866</v>
      </c>
      <c r="V67" s="27">
        <v>26</v>
      </c>
      <c r="W67" s="27">
        <v>8.6</v>
      </c>
      <c r="X67" s="186">
        <v>3.4000000000000002E-2</v>
      </c>
      <c r="Y67" s="187">
        <f>X67*100/W67</f>
        <v>0.39534883720930236</v>
      </c>
      <c r="Z67" s="27">
        <v>427</v>
      </c>
      <c r="AA67" s="27">
        <v>266.7</v>
      </c>
      <c r="AB67" s="186">
        <v>454.04</v>
      </c>
      <c r="AC67" s="187">
        <f>AB67*100/AA67</f>
        <v>170.24371953505812</v>
      </c>
      <c r="AD67" s="27">
        <v>920</v>
      </c>
      <c r="AE67" s="27">
        <v>466.6</v>
      </c>
      <c r="AF67" s="186">
        <v>579.41</v>
      </c>
      <c r="AG67" s="187">
        <f t="shared" si="95"/>
        <v>124.17702528932703</v>
      </c>
      <c r="AH67" s="186">
        <v>20</v>
      </c>
      <c r="AI67" s="27">
        <v>8.4</v>
      </c>
      <c r="AJ67" s="186">
        <v>10</v>
      </c>
      <c r="AK67" s="187">
        <f t="shared" si="112"/>
        <v>119.04761904761904</v>
      </c>
      <c r="AL67" s="23"/>
      <c r="AM67" s="23"/>
      <c r="AN67" s="186"/>
      <c r="AO67" s="187"/>
      <c r="AP67" s="23"/>
      <c r="AQ67" s="23"/>
      <c r="AR67" s="23"/>
      <c r="AS67" s="23"/>
      <c r="AT67" s="23"/>
      <c r="AU67" s="23"/>
      <c r="AV67" s="199">
        <v>10512.5</v>
      </c>
      <c r="AW67" s="199">
        <v>4380.2</v>
      </c>
      <c r="AX67" s="27">
        <f t="shared" si="29"/>
        <v>4380.2</v>
      </c>
      <c r="AY67" s="23"/>
      <c r="AZ67" s="23"/>
      <c r="BA67" s="27"/>
      <c r="BB67" s="189"/>
      <c r="BC67" s="180"/>
      <c r="BD67" s="180"/>
      <c r="BE67" s="180"/>
      <c r="BF67" s="180"/>
      <c r="BG67" s="23"/>
      <c r="BH67" s="183">
        <f t="shared" si="96"/>
        <v>1400</v>
      </c>
      <c r="BI67" s="183">
        <f t="shared" si="96"/>
        <v>416.3</v>
      </c>
      <c r="BJ67" s="183">
        <f t="shared" si="96"/>
        <v>342</v>
      </c>
      <c r="BK67" s="190">
        <f t="shared" si="31"/>
        <v>82.152294018736484</v>
      </c>
      <c r="BL67" s="200">
        <v>1000</v>
      </c>
      <c r="BM67" s="27">
        <v>350</v>
      </c>
      <c r="BN67" s="186">
        <v>342</v>
      </c>
      <c r="BO67" s="200"/>
      <c r="BP67" s="27"/>
      <c r="BQ67" s="186"/>
      <c r="BR67" s="186"/>
      <c r="BS67" s="23"/>
      <c r="BT67" s="186"/>
      <c r="BU67" s="23">
        <v>400</v>
      </c>
      <c r="BV67" s="27">
        <v>66.3</v>
      </c>
      <c r="BW67" s="186">
        <v>0</v>
      </c>
      <c r="BX67" s="180"/>
      <c r="BY67" s="23"/>
      <c r="BZ67" s="23"/>
      <c r="CA67" s="23"/>
      <c r="CB67" s="23"/>
      <c r="CC67" s="186"/>
      <c r="CD67" s="27"/>
      <c r="CE67" s="200"/>
      <c r="CF67" s="23"/>
      <c r="CG67" s="27"/>
      <c r="CH67" s="27"/>
      <c r="CI67" s="186"/>
      <c r="CJ67" s="23"/>
      <c r="CK67" s="23"/>
      <c r="CL67" s="186"/>
      <c r="CM67" s="186"/>
      <c r="CN67" s="23"/>
      <c r="CO67" s="186"/>
      <c r="CP67" s="186"/>
      <c r="CQ67" s="27"/>
      <c r="CR67" s="23"/>
      <c r="CS67" s="27"/>
      <c r="CT67" s="27"/>
      <c r="CU67" s="186"/>
      <c r="CV67" s="186"/>
      <c r="CW67" s="27"/>
      <c r="CX67" s="186"/>
      <c r="CY67" s="186"/>
      <c r="CZ67" s="181">
        <f t="shared" si="97"/>
        <v>13305.5</v>
      </c>
      <c r="DA67" s="181">
        <f t="shared" si="98"/>
        <v>5546.8</v>
      </c>
      <c r="DB67" s="181">
        <f t="shared" si="99"/>
        <v>5765.6839999999993</v>
      </c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194"/>
      <c r="DS67" s="194"/>
      <c r="DT67" s="23"/>
      <c r="DU67" s="23"/>
      <c r="DV67" s="195">
        <f t="shared" si="41"/>
        <v>0</v>
      </c>
      <c r="DW67" s="195">
        <f t="shared" si="41"/>
        <v>0</v>
      </c>
      <c r="DX67" s="195">
        <f t="shared" si="41"/>
        <v>0</v>
      </c>
      <c r="DY67" s="196"/>
      <c r="EA67" s="23">
        <f t="shared" si="100"/>
        <v>0</v>
      </c>
      <c r="EB67" s="23">
        <f t="shared" si="101"/>
        <v>0</v>
      </c>
      <c r="EC67" s="23">
        <f t="shared" si="102"/>
        <v>0</v>
      </c>
      <c r="ED67" s="23">
        <f t="shared" si="103"/>
        <v>10512.5</v>
      </c>
      <c r="EE67" s="23">
        <f t="shared" si="104"/>
        <v>4380.2</v>
      </c>
      <c r="EF67" s="23">
        <f t="shared" si="105"/>
        <v>4380.2</v>
      </c>
    </row>
    <row r="68" spans="1:136" s="218" customFormat="1" ht="15.75" customHeight="1">
      <c r="A68" s="210" t="s">
        <v>34</v>
      </c>
      <c r="B68" s="211"/>
      <c r="C68" s="212"/>
      <c r="D68" s="213">
        <f>SUM(D12:D67)</f>
        <v>271703.40000000002</v>
      </c>
      <c r="E68" s="213">
        <f t="shared" ref="E68:H68" si="113">SUM(E12:E67)</f>
        <v>1910.1</v>
      </c>
      <c r="F68" s="213">
        <f t="shared" si="113"/>
        <v>3246193.6250000009</v>
      </c>
      <c r="G68" s="213">
        <f t="shared" si="113"/>
        <v>1315297.7</v>
      </c>
      <c r="H68" s="213">
        <f t="shared" si="113"/>
        <v>1276723.6335999998</v>
      </c>
      <c r="I68" s="214">
        <f t="shared" si="86"/>
        <v>97.067274853441916</v>
      </c>
      <c r="J68" s="213">
        <f>SUM(J12:J67)</f>
        <v>-3246193.6250000009</v>
      </c>
      <c r="K68" s="213">
        <f>SUM(K12:K67)</f>
        <v>6054264.4224000005</v>
      </c>
      <c r="L68" s="213">
        <f>SUM(L12:L67)</f>
        <v>0</v>
      </c>
      <c r="M68" s="213">
        <f>SUM(M12:M67)</f>
        <v>7330988.0560000055</v>
      </c>
      <c r="N68" s="213">
        <f t="shared" ref="N68" si="114">SUM(N12:N67)</f>
        <v>745653.28499999992</v>
      </c>
      <c r="O68" s="213">
        <f t="shared" ref="O68" si="115">SUM(O12:O67)</f>
        <v>284959.10000000003</v>
      </c>
      <c r="P68" s="213">
        <f t="shared" ref="P68" si="116">SUM(P12:P67)</f>
        <v>251837.23559999996</v>
      </c>
      <c r="Q68" s="214">
        <f>P68/O68*100</f>
        <v>88.376625136730127</v>
      </c>
      <c r="R68" s="213">
        <f t="shared" ref="R68" si="117">SUM(R12:R67)</f>
        <v>289978.70099999994</v>
      </c>
      <c r="S68" s="213">
        <f t="shared" ref="S68" si="118">SUM(S12:S67)</f>
        <v>110699.99999999994</v>
      </c>
      <c r="T68" s="213">
        <f t="shared" ref="T68" si="119">SUM(T12:T67)</f>
        <v>102721.81100000003</v>
      </c>
      <c r="U68" s="215">
        <f>T68/S68*100</f>
        <v>92.792963866305413</v>
      </c>
      <c r="V68" s="213">
        <f t="shared" ref="V68" si="120">SUM(V12:V67)</f>
        <v>36745.001000000004</v>
      </c>
      <c r="W68" s="213">
        <f t="shared" ref="W68" si="121">SUM(W12:W67)</f>
        <v>15191.4</v>
      </c>
      <c r="X68" s="213">
        <f t="shared" ref="X68" si="122">SUM(X12:X67)</f>
        <v>13589.386999999999</v>
      </c>
      <c r="Y68" s="216">
        <f>X68/W68*100</f>
        <v>89.454474242005347</v>
      </c>
      <c r="Z68" s="213">
        <f t="shared" ref="Z68" si="123">SUM(Z12:Z67)</f>
        <v>186440.18400000004</v>
      </c>
      <c r="AA68" s="213">
        <f t="shared" ref="AA68" si="124">SUM(AA12:AA67)</f>
        <v>66579.899999999994</v>
      </c>
      <c r="AB68" s="213">
        <f t="shared" ref="AB68" si="125">SUM(AB12:AB67)</f>
        <v>57025.643700000001</v>
      </c>
      <c r="AC68" s="216">
        <f>AB68/AA68*100</f>
        <v>85.649938945537627</v>
      </c>
      <c r="AD68" s="213">
        <f t="shared" ref="AD68" si="126">SUM(AD12:AD67)</f>
        <v>253233.70000000004</v>
      </c>
      <c r="AE68" s="213">
        <f t="shared" ref="AE68" si="127">SUM(AE12:AE67)</f>
        <v>95508.599999999991</v>
      </c>
      <c r="AF68" s="213">
        <f t="shared" ref="AF68" si="128">SUM(AF12:AF67)</f>
        <v>89132.423999999999</v>
      </c>
      <c r="AG68" s="216">
        <f>AF68/AE68*100</f>
        <v>93.323977107820667</v>
      </c>
      <c r="AH68" s="213">
        <f t="shared" ref="AH68" si="129">SUM(AH12:AH67)</f>
        <v>37782.700000000004</v>
      </c>
      <c r="AI68" s="213">
        <f t="shared" ref="AI68" si="130">SUM(AI12:AI67)</f>
        <v>14830.2</v>
      </c>
      <c r="AJ68" s="213">
        <f t="shared" ref="AJ68" si="131">SUM(AJ12:AJ67)</f>
        <v>11989.390399999998</v>
      </c>
      <c r="AK68" s="216">
        <f>AJ68/AI68*100</f>
        <v>80.844428261250684</v>
      </c>
      <c r="AL68" s="213">
        <f t="shared" ref="AL68" si="132">SUM(AL12:AL67)</f>
        <v>22010</v>
      </c>
      <c r="AM68" s="213">
        <f t="shared" ref="AM68" si="133">SUM(AM12:AM67)</f>
        <v>7880</v>
      </c>
      <c r="AN68" s="213">
        <f t="shared" ref="AN68" si="134">SUM(AN12:AN67)</f>
        <v>7004.6</v>
      </c>
      <c r="AO68" s="216">
        <f>AN68/AM68*100</f>
        <v>88.890862944162436</v>
      </c>
      <c r="AP68" s="213">
        <f t="shared" ref="AP68" si="135">SUM(AP12:AP67)</f>
        <v>0</v>
      </c>
      <c r="AQ68" s="213">
        <f t="shared" ref="AQ68" si="136">SUM(AQ12:AQ67)</f>
        <v>0</v>
      </c>
      <c r="AR68" s="213">
        <f t="shared" ref="AR68" si="137">SUM(AR12:AR67)</f>
        <v>0</v>
      </c>
      <c r="AS68" s="213">
        <f t="shared" ref="AS68" si="138">SUM(AS12:AS67)</f>
        <v>0</v>
      </c>
      <c r="AT68" s="213">
        <f t="shared" ref="AT68" si="139">SUM(AT12:AT67)</f>
        <v>0</v>
      </c>
      <c r="AU68" s="213">
        <f t="shared" ref="AU68" si="140">SUM(AU12:AU67)</f>
        <v>0</v>
      </c>
      <c r="AV68" s="213">
        <f t="shared" ref="AV68" si="141">SUM(AV12:AV67)</f>
        <v>2214702.6999999997</v>
      </c>
      <c r="AW68" s="213">
        <f t="shared" ref="AW68" si="142">SUM(AW12:AW67)</f>
        <v>922792.89999999991</v>
      </c>
      <c r="AX68" s="213">
        <f t="shared" ref="AX68" si="143">SUM(AX12:AX67)</f>
        <v>922792.89999999991</v>
      </c>
      <c r="AY68" s="213">
        <f t="shared" ref="AY68" si="144">SUM(AY12:AY67)</f>
        <v>56014.599999999991</v>
      </c>
      <c r="AZ68" s="213">
        <f t="shared" ref="AZ68" si="145">SUM(AZ12:AZ67)</f>
        <v>18689.900000000001</v>
      </c>
      <c r="BA68" s="213">
        <f t="shared" ref="BA68" si="146">SUM(BA12:BA67)</f>
        <v>18689.900000000001</v>
      </c>
      <c r="BB68" s="213">
        <f t="shared" ref="BB68" si="147">SUM(BB12:BB67)</f>
        <v>139617.30000000002</v>
      </c>
      <c r="BC68" s="213">
        <f t="shared" ref="BC68" si="148">SUM(BC12:BC67)</f>
        <v>48320.800000000003</v>
      </c>
      <c r="BD68" s="213">
        <f t="shared" ref="BD68" si="149">SUM(BD12:BD67)</f>
        <v>41515.200000000004</v>
      </c>
      <c r="BE68" s="213">
        <f t="shared" ref="BE68" si="150">SUM(BE12:BE67)</f>
        <v>0</v>
      </c>
      <c r="BF68" s="213">
        <f t="shared" ref="BF68" si="151">SUM(BF12:BF67)</f>
        <v>0</v>
      </c>
      <c r="BG68" s="213">
        <f t="shared" ref="BG68" si="152">SUM(BG12:BG67)</f>
        <v>0</v>
      </c>
      <c r="BH68" s="213">
        <f t="shared" ref="BH68" si="153">SUM(BH12:BH67)</f>
        <v>100015</v>
      </c>
      <c r="BI68" s="213">
        <f t="shared" ref="BI68" si="154">SUM(BI12:BI67)</f>
        <v>37781.30000000001</v>
      </c>
      <c r="BJ68" s="213">
        <f t="shared" ref="BJ68" si="155">SUM(BJ12:BJ67)</f>
        <v>25696.53</v>
      </c>
      <c r="BK68" s="215">
        <f>BJ68/BI68*100</f>
        <v>68.013885175999746</v>
      </c>
      <c r="BL68" s="213">
        <f t="shared" ref="BL68" si="156">SUM(BL12:BL67)</f>
        <v>64376.7</v>
      </c>
      <c r="BM68" s="213">
        <f t="shared" ref="BM68" si="157">SUM(BM12:BM67)</f>
        <v>22368</v>
      </c>
      <c r="BN68" s="213">
        <f t="shared" ref="BN68" si="158">SUM(BN12:BN67)</f>
        <v>16514.489000000001</v>
      </c>
      <c r="BO68" s="213">
        <f t="shared" ref="BO68" si="159">SUM(BO12:BO67)</f>
        <v>0</v>
      </c>
      <c r="BP68" s="213">
        <f t="shared" ref="BP68" si="160">SUM(BP12:BP67)</f>
        <v>0</v>
      </c>
      <c r="BQ68" s="213">
        <f t="shared" ref="BQ68" si="161">SUM(BQ12:BQ67)</f>
        <v>0</v>
      </c>
      <c r="BR68" s="213">
        <f t="shared" ref="BR68" si="162">SUM(BR12:BR67)</f>
        <v>10897</v>
      </c>
      <c r="BS68" s="213">
        <f t="shared" ref="BS68" si="163">SUM(BS12:BS67)</f>
        <v>4278</v>
      </c>
      <c r="BT68" s="213">
        <f t="shared" ref="BT68" si="164">SUM(BT12:BT67)</f>
        <v>1435.7059999999999</v>
      </c>
      <c r="BU68" s="213">
        <f t="shared" ref="BU68" si="165">SUM(BU12:BU67)</f>
        <v>24741.3</v>
      </c>
      <c r="BV68" s="213">
        <f t="shared" ref="BV68" si="166">SUM(BV12:BV67)</f>
        <v>11135.299999999996</v>
      </c>
      <c r="BW68" s="213">
        <f t="shared" ref="BW68" si="167">SUM(BW12:BW67)</f>
        <v>7746.3349999999991</v>
      </c>
      <c r="BX68" s="213">
        <f t="shared" ref="BX68" si="168">SUM(BX12:BX67)</f>
        <v>0</v>
      </c>
      <c r="BY68" s="213">
        <f t="shared" ref="BY68" si="169">SUM(BY12:BY67)</f>
        <v>0</v>
      </c>
      <c r="BZ68" s="213">
        <f t="shared" ref="BZ68" si="170">SUM(BZ12:BZ67)</f>
        <v>0</v>
      </c>
      <c r="CA68" s="213">
        <f t="shared" ref="CA68" si="171">SUM(CA12:CA67)</f>
        <v>22932.5</v>
      </c>
      <c r="CB68" s="213">
        <f t="shared" ref="CB68" si="172">SUM(CB12:CB67)</f>
        <v>8537.5</v>
      </c>
      <c r="CC68" s="213">
        <f t="shared" ref="CC68" si="173">SUM(CC12:CC67)</f>
        <v>9890.8900000000012</v>
      </c>
      <c r="CD68" s="213">
        <f t="shared" ref="CD68" si="174">SUM(CD12:CD67)</f>
        <v>860</v>
      </c>
      <c r="CE68" s="213">
        <f t="shared" ref="CE68" si="175">SUM(CE12:CE67)</f>
        <v>358</v>
      </c>
      <c r="CF68" s="213">
        <f t="shared" ref="CF68" si="176">SUM(CF12:CF67)</f>
        <v>338.8</v>
      </c>
      <c r="CG68" s="213">
        <f t="shared" ref="CG68" si="177">SUM(CG12:CG67)</f>
        <v>73971.3</v>
      </c>
      <c r="CH68" s="213">
        <f t="shared" ref="CH68" si="178">SUM(CH12:CH67)</f>
        <v>25593.599999999999</v>
      </c>
      <c r="CI68" s="213">
        <f t="shared" ref="CI68" si="179">SUM(CI12:CI67)</f>
        <v>25075.0465</v>
      </c>
      <c r="CJ68" s="213">
        <f t="shared" ref="CJ68" si="180">SUM(CJ12:CJ67)</f>
        <v>53910</v>
      </c>
      <c r="CK68" s="213">
        <f t="shared" ref="CK68" si="181">SUM(CK12:CK67)</f>
        <v>13600</v>
      </c>
      <c r="CL68" s="213">
        <f t="shared" ref="CL68" si="182">SUM(CL12:CL67)</f>
        <v>19821.530500000001</v>
      </c>
      <c r="CM68" s="213">
        <f t="shared" ref="CM68" si="183">SUM(CM12:CM67)</f>
        <v>8500</v>
      </c>
      <c r="CN68" s="213">
        <f t="shared" ref="CN68" si="184">SUM(CN12:CN67)</f>
        <v>2607</v>
      </c>
      <c r="CO68" s="213">
        <f t="shared" ref="CO68" si="185">SUM(CO12:CO67)</f>
        <v>547.20000000000005</v>
      </c>
      <c r="CP68" s="213">
        <f t="shared" ref="CP68" si="186">SUM(CP12:CP67)</f>
        <v>1825</v>
      </c>
      <c r="CQ68" s="213">
        <f t="shared" ref="CQ68" si="187">SUM(CQ12:CQ67)</f>
        <v>369.4</v>
      </c>
      <c r="CR68" s="213">
        <f t="shared" ref="CR68" si="188">SUM(CR12:CR67)</f>
        <v>30</v>
      </c>
      <c r="CS68" s="213">
        <f t="shared" ref="CS68" si="189">SUM(CS12:CS67)</f>
        <v>56956.04</v>
      </c>
      <c r="CT68" s="213">
        <f t="shared" ref="CT68" si="190">SUM(CT12:CT67)</f>
        <v>30680.3</v>
      </c>
      <c r="CU68" s="213">
        <f t="shared" ref="CU68" si="191">SUM(CU12:CU67)</f>
        <v>31372</v>
      </c>
      <c r="CV68" s="213">
        <f t="shared" ref="CV68" si="192">SUM(CV12:CV67)</f>
        <v>24270.399999999998</v>
      </c>
      <c r="CW68" s="213">
        <f t="shared" ref="CW68" si="193">SUM(CW12:CW67)</f>
        <v>18259.699999999997</v>
      </c>
      <c r="CX68" s="213">
        <f t="shared" ref="CX68" si="194">SUM(CX12:CX67)</f>
        <v>21408.214</v>
      </c>
      <c r="CY68" s="213">
        <f t="shared" ref="CY68" si="195">SUM(CY12:CY67)</f>
        <v>-744.19200000000001</v>
      </c>
      <c r="CZ68" s="213">
        <f t="shared" ref="CZ68" si="196">SUM(CZ12:CZ67)</f>
        <v>3235876.4250000007</v>
      </c>
      <c r="DA68" s="213">
        <f t="shared" ref="DA68" si="197">SUM(DA12:DA67)</f>
        <v>1313980.5</v>
      </c>
      <c r="DB68" s="213">
        <f t="shared" ref="DB68" si="198">SUM(DB12:DB67)</f>
        <v>1276098.1255999997</v>
      </c>
      <c r="DC68" s="213">
        <f t="shared" ref="DC68" si="199">SUM(DC12:DC67)</f>
        <v>0</v>
      </c>
      <c r="DD68" s="213">
        <f t="shared" ref="DD68" si="200">SUM(DD12:DD67)</f>
        <v>0</v>
      </c>
      <c r="DE68" s="213">
        <f t="shared" ref="DE68" si="201">SUM(DE12:DE67)</f>
        <v>0</v>
      </c>
      <c r="DF68" s="213">
        <f t="shared" ref="DF68" si="202">SUM(DF12:DF67)</f>
        <v>317</v>
      </c>
      <c r="DG68" s="213">
        <f t="shared" ref="DG68" si="203">SUM(DG12:DG67)</f>
        <v>317</v>
      </c>
      <c r="DH68" s="213">
        <f t="shared" ref="DH68" si="204">SUM(DH12:DH67)</f>
        <v>369.5</v>
      </c>
      <c r="DI68" s="213">
        <f t="shared" ref="DI68" si="205">SUM(DI12:DI67)</f>
        <v>0</v>
      </c>
      <c r="DJ68" s="213">
        <f t="shared" ref="DJ68" si="206">SUM(DJ12:DJ67)</f>
        <v>0</v>
      </c>
      <c r="DK68" s="213">
        <f t="shared" ref="DK68" si="207">SUM(DK12:DK67)</f>
        <v>0</v>
      </c>
      <c r="DL68" s="213">
        <f t="shared" ref="DL68" si="208">SUM(DL12:DL67)</f>
        <v>10000.200000000001</v>
      </c>
      <c r="DM68" s="213">
        <f t="shared" ref="DM68" si="209">SUM(DM12:DM67)</f>
        <v>1000.2</v>
      </c>
      <c r="DN68" s="213">
        <f t="shared" ref="DN68" si="210">SUM(DN12:DN67)</f>
        <v>1000.2</v>
      </c>
      <c r="DO68" s="213">
        <f t="shared" ref="DO68" si="211">SUM(DO12:DO67)</f>
        <v>0</v>
      </c>
      <c r="DP68" s="213">
        <f t="shared" ref="DP68" si="212">SUM(DP12:DP67)</f>
        <v>0</v>
      </c>
      <c r="DQ68" s="213">
        <f t="shared" ref="DQ68" si="213">SUM(DQ12:DQ67)</f>
        <v>0</v>
      </c>
      <c r="DR68" s="213">
        <f t="shared" ref="DR68" si="214">SUM(DR12:DR67)</f>
        <v>0</v>
      </c>
      <c r="DS68" s="213">
        <f t="shared" ref="DS68" si="215">SUM(DS12:DS67)</f>
        <v>0</v>
      </c>
      <c r="DT68" s="213">
        <f t="shared" ref="DT68" si="216">SUM(DT12:DT67)</f>
        <v>0</v>
      </c>
      <c r="DU68" s="213">
        <f t="shared" ref="DU68" si="217">SUM(DU12:DU67)</f>
        <v>0</v>
      </c>
      <c r="DV68" s="213">
        <f t="shared" ref="DV68" si="218">SUM(DV12:DV67)</f>
        <v>10317.200000000001</v>
      </c>
      <c r="DW68" s="213">
        <f t="shared" ref="DW68" si="219">SUM(DW12:DW67)</f>
        <v>1317.2</v>
      </c>
      <c r="DX68" s="213">
        <f t="shared" ref="DX68" si="220">SUM(DX12:DX67)</f>
        <v>1369.7</v>
      </c>
      <c r="DY68" s="217"/>
      <c r="EA68" s="213" t="e">
        <f>SUM(EA12:EA67)-#REF!-#REF!-#REF!</f>
        <v>#REF!</v>
      </c>
      <c r="EB68" s="213" t="e">
        <f>SUM(EB12:EB67)-#REF!-#REF!-#REF!</f>
        <v>#REF!</v>
      </c>
      <c r="EC68" s="213" t="e">
        <f>SUM(EC12:EC67)-#REF!-#REF!-#REF!</f>
        <v>#REF!</v>
      </c>
      <c r="ED68" s="213" t="e">
        <f>SUM(ED12:ED67)-#REF!-#REF!-#REF!</f>
        <v>#REF!</v>
      </c>
      <c r="EE68" s="213" t="e">
        <f>SUM(EE12:EE67)-#REF!-#REF!-#REF!</f>
        <v>#REF!</v>
      </c>
      <c r="EF68" s="213" t="e">
        <f>SUM(EF12:EF67)-#REF!-#REF!-#REF!</f>
        <v>#REF!</v>
      </c>
    </row>
    <row r="69" spans="1:136" ht="15.75" customHeight="1">
      <c r="A69" s="3"/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36" ht="15.75" customHeight="1">
      <c r="A70" s="3"/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36" ht="15.75" customHeight="1">
      <c r="A71" s="3"/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36" ht="15.75" customHeight="1">
      <c r="A72" s="3"/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36" ht="15.75" customHeight="1">
      <c r="A73" s="3"/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36" ht="15.75" customHeight="1">
      <c r="A74" s="3"/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36" ht="15.75" customHeight="1">
      <c r="A75" s="3"/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36" ht="15.75" customHeight="1">
      <c r="A76" s="3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36" ht="15.75" customHeight="1">
      <c r="A77" s="3"/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36" ht="15.75" customHeight="1">
      <c r="A78" s="3"/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36" ht="15.75" customHeight="1">
      <c r="A79" s="3"/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36" ht="15.75" customHeight="1">
      <c r="A80" s="3"/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 ht="15.75" customHeight="1">
      <c r="A81" s="3"/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 ht="15.75" customHeight="1">
      <c r="A82" s="3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 ht="15.75" customHeight="1">
      <c r="A83" s="3"/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 ht="15.75" customHeight="1">
      <c r="A84" s="3"/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 ht="15.75" customHeight="1">
      <c r="A85" s="3"/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 ht="15.75" customHeight="1">
      <c r="A86" s="3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 ht="15.75" customHeight="1">
      <c r="A87" s="3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 ht="15.75" customHeight="1">
      <c r="A88" s="3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 ht="15.75" customHeight="1">
      <c r="A89" s="3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 ht="15.75" customHeight="1">
      <c r="A90" s="3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 ht="15.75" customHeight="1">
      <c r="A91" s="3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 ht="15.75" customHeight="1">
      <c r="A92" s="3"/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 ht="15.75" customHeight="1">
      <c r="A93" s="3"/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 ht="15.75" customHeight="1">
      <c r="A94" s="3"/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 ht="15.75" customHeight="1">
      <c r="A95" s="3"/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 ht="15.75" customHeight="1">
      <c r="A96" s="3"/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 ht="15.75" customHeight="1">
      <c r="A97" s="3"/>
      <c r="B97" s="3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 ht="15.75" customHeight="1">
      <c r="A98" s="3"/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 ht="15.75" customHeight="1">
      <c r="A99" s="3"/>
      <c r="B99" s="3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 ht="15.75" customHeight="1">
      <c r="A100" s="3"/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 ht="15.75" customHeight="1">
      <c r="A101" s="3"/>
      <c r="B101" s="3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 ht="15.75" customHeight="1">
      <c r="A102" s="3"/>
      <c r="B102" s="3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 ht="15.75" customHeight="1">
      <c r="A103" s="3"/>
      <c r="B103" s="3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 ht="15.75" customHeight="1">
      <c r="A104" s="3"/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 ht="15.75" customHeight="1">
      <c r="A105" s="3"/>
      <c r="B105" s="3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 ht="15.75" customHeight="1">
      <c r="A106" s="3"/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 ht="15.75" customHeight="1">
      <c r="A107" s="3"/>
      <c r="B107" s="3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 ht="15.75" customHeight="1">
      <c r="A108" s="3"/>
      <c r="B108" s="3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 ht="15.75" customHeight="1">
      <c r="A109" s="3"/>
      <c r="B109" s="3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 ht="15.75" customHeight="1">
      <c r="A110" s="3"/>
      <c r="B110" s="3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 ht="15.75" customHeight="1">
      <c r="A111" s="3"/>
      <c r="B111" s="3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 ht="15.75" customHeight="1">
      <c r="A112" s="3"/>
      <c r="B112" s="3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 ht="15.75" customHeight="1">
      <c r="A113" s="3"/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 ht="15.75" customHeight="1">
      <c r="A114" s="3"/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 ht="15.75" customHeight="1">
      <c r="A115" s="3"/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 ht="15.75" customHeight="1">
      <c r="A116" s="3"/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 ht="15.75" customHeight="1">
      <c r="A117" s="3"/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 ht="15.75" customHeight="1">
      <c r="A118" s="3"/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 ht="15.75" customHeight="1">
      <c r="A119" s="3"/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 ht="15.75" customHeight="1">
      <c r="A120" s="3"/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 ht="15.75" customHeight="1">
      <c r="A121" s="3"/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 ht="15.75" customHeight="1">
      <c r="A122" s="3"/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 ht="15.75" customHeight="1">
      <c r="A123" s="3"/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 ht="15.75" customHeight="1">
      <c r="A124" s="3"/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 ht="15.75" customHeight="1">
      <c r="A125" s="3"/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 ht="15.75" customHeight="1">
      <c r="A126" s="3"/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 ht="15.75" customHeight="1">
      <c r="A127" s="3"/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 ht="15.75" customHeight="1">
      <c r="A128" s="3"/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 ht="15.75" customHeight="1">
      <c r="A129" s="3"/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 ht="15.75" customHeight="1">
      <c r="A130" s="3"/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 ht="15.75" customHeight="1">
      <c r="A131" s="3"/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 ht="15.75" customHeight="1">
      <c r="A132" s="3"/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 ht="15.75" customHeight="1">
      <c r="A133" s="3"/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 ht="15.75" customHeight="1">
      <c r="A134" s="3"/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 ht="15.75" customHeight="1">
      <c r="A135" s="3"/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 ht="15.75" customHeight="1">
      <c r="A136" s="3"/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 ht="15.75" customHeight="1">
      <c r="A137" s="3"/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 ht="15.75" customHeight="1">
      <c r="A138" s="3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 ht="15.75" customHeight="1">
      <c r="A139" s="3"/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 ht="15.75" customHeight="1">
      <c r="A140" s="3"/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 ht="15.75" customHeight="1">
      <c r="A141" s="3"/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 ht="15.75" customHeight="1">
      <c r="A142" s="3"/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 ht="15.75" customHeight="1">
      <c r="A143" s="3"/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 ht="15.75" customHeight="1">
      <c r="A144" s="3"/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 ht="15.75" customHeight="1">
      <c r="A145" s="3"/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 ht="15.75" customHeight="1">
      <c r="A146" s="3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 ht="15.75" customHeight="1">
      <c r="A147" s="3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 ht="15.75" customHeight="1">
      <c r="A148" s="3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1:128" ht="15.75" customHeight="1">
      <c r="A149" s="3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1:128" ht="15.75" customHeight="1">
      <c r="A150" s="3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1:128" ht="15.75" customHeight="1">
      <c r="A151" s="3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1:128" ht="15.75" customHeight="1">
      <c r="A152" s="3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1:128" ht="15.75" customHeight="1">
      <c r="A153" s="3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1:128" ht="15.75" customHeight="1">
      <c r="A154" s="3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1:128" ht="15.75" customHeight="1">
      <c r="A155" s="3"/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1:128" ht="15.75" customHeight="1">
      <c r="A156" s="3"/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1:128" ht="15.75" customHeight="1">
      <c r="A157" s="3"/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1:128" ht="15.75" customHeight="1">
      <c r="A158" s="3"/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1:128" ht="15.75" customHeight="1">
      <c r="A159" s="3"/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1:128" ht="15.75" customHeight="1">
      <c r="A160" s="3"/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1:128" ht="15.75" customHeight="1">
      <c r="A161" s="3"/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1:128" ht="15.75" customHeight="1">
      <c r="A162" s="3"/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1:128" ht="15.75" customHeight="1">
      <c r="A163" s="3"/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1:128" ht="15.75" customHeight="1">
      <c r="A164" s="3"/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1:128" ht="15.75" customHeight="1">
      <c r="A165" s="3"/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1:128" ht="15.75" customHeight="1">
      <c r="A166" s="3"/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1:128" ht="15.75" customHeight="1">
      <c r="A167" s="3"/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1:128" ht="15.75" customHeight="1">
      <c r="A168" s="3"/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1:128" ht="15.75" customHeight="1">
      <c r="A169" s="3"/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1:128" ht="15.75" customHeight="1">
      <c r="A170" s="3"/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 ht="15.75" customHeight="1">
      <c r="A171" s="3"/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1:128" ht="15.75" customHeight="1">
      <c r="A172" s="3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1:128" ht="15.75" customHeight="1">
      <c r="A173" s="3"/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1:128" ht="15.75" customHeight="1">
      <c r="A174" s="3"/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1:128" ht="15.75" customHeight="1">
      <c r="A175" s="3"/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1:128" ht="15.75" customHeight="1">
      <c r="A176" s="3"/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1:128" ht="15.75" customHeight="1">
      <c r="A177" s="3"/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1:128" ht="15.75" customHeight="1">
      <c r="A178" s="3"/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1:128" ht="15.75" customHeight="1">
      <c r="A179" s="3"/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1:128" ht="15.75" customHeight="1">
      <c r="A180" s="3"/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1:128" ht="15.75" customHeight="1">
      <c r="A181" s="3"/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1:128" ht="15.75" customHeight="1">
      <c r="A182" s="3"/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1:128" ht="15.75" customHeight="1">
      <c r="A183" s="3"/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1:128" ht="15.75" customHeight="1">
      <c r="A184" s="3"/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1:128" ht="15.75" customHeight="1">
      <c r="A185" s="3"/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 ht="15.75" customHeight="1">
      <c r="A186" s="3"/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1:128" ht="15.75" customHeight="1">
      <c r="A187" s="3"/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1:128" ht="15.75" customHeight="1">
      <c r="A188" s="3"/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1:128" ht="15.75" customHeight="1">
      <c r="A189" s="3"/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1:128" ht="15.75" customHeight="1">
      <c r="A190" s="3"/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1:128" ht="15.75" customHeight="1">
      <c r="A191" s="3"/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1:128" ht="15.75" customHeight="1">
      <c r="A192" s="3"/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1:128" ht="15.75" customHeight="1">
      <c r="A193" s="3"/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1:128" ht="15.75" customHeight="1">
      <c r="A194" s="3"/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1:128" ht="15.75" customHeight="1">
      <c r="A195" s="3"/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1:128" ht="15.75" customHeight="1">
      <c r="A196" s="3"/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1:128" ht="15.75" customHeight="1">
      <c r="A197" s="3"/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1:128" ht="15.75" customHeight="1">
      <c r="A198" s="3"/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1:128" ht="15.75" customHeight="1">
      <c r="A199" s="3"/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1:128" ht="15.75" customHeight="1">
      <c r="A200" s="3"/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1:128" ht="15.75" customHeight="1">
      <c r="A201" s="3"/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1:128" ht="15.75" customHeight="1">
      <c r="A202" s="3"/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1:128" ht="15.75" customHeight="1">
      <c r="A203" s="3"/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1:128" ht="15.75" customHeight="1">
      <c r="A204" s="3"/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1:128" ht="15.75" customHeight="1">
      <c r="A205" s="3"/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1:128" ht="15.75" customHeight="1">
      <c r="A206" s="3"/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1:128" ht="15.75" customHeight="1">
      <c r="A207" s="3"/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1:128" ht="15.75" customHeight="1">
      <c r="A208" s="3"/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1:128" ht="15.75" customHeight="1">
      <c r="A209" s="3"/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1:128" ht="15.75" customHeight="1">
      <c r="A210" s="3"/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1:128" ht="15.75" customHeight="1">
      <c r="A211" s="3"/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1:128" ht="15.75" customHeight="1">
      <c r="A212" s="3"/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1:128" ht="15.75" customHeight="1">
      <c r="A213" s="3"/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1:128" ht="15.75" customHeight="1">
      <c r="A214" s="3"/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1:128" ht="15.75" customHeight="1">
      <c r="A215" s="3"/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1:128" ht="15.75" customHeight="1">
      <c r="A216" s="3"/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1:128" ht="15.75" customHeight="1">
      <c r="A217" s="3"/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1:128" ht="15.75" customHeight="1">
      <c r="A218" s="3"/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1:128" ht="15.75" customHeight="1">
      <c r="A219" s="3"/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1:128" ht="15.75" customHeight="1">
      <c r="A220" s="3"/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1:128" ht="15.75" customHeight="1">
      <c r="A221" s="3"/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1:128" ht="15.75" customHeight="1">
      <c r="A222" s="3"/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1:128" ht="15.75" customHeight="1">
      <c r="A223" s="3"/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1:128" ht="15.75" customHeight="1">
      <c r="A224" s="3"/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1:128" ht="15.75" customHeight="1">
      <c r="A225" s="3"/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1:128" ht="15.75" customHeight="1">
      <c r="A226" s="3"/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1:128" ht="15.75" customHeight="1">
      <c r="A227" s="3"/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1:128" ht="15.75" customHeight="1">
      <c r="A228" s="3"/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1:128" ht="15.75" customHeight="1">
      <c r="A229" s="3"/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1:128" ht="15.75" customHeight="1">
      <c r="A230" s="3"/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1:128" ht="15.75" customHeight="1">
      <c r="A231" s="3"/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1:128" ht="15.75" customHeight="1">
      <c r="A232" s="3"/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1:128" ht="15.75" customHeight="1">
      <c r="A233" s="3"/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1:128" ht="15.75" customHeight="1">
      <c r="A234" s="3"/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1:128" ht="15.75" customHeight="1">
      <c r="A235" s="3"/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1:128" ht="15.75" customHeight="1">
      <c r="A236" s="3"/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1:128" ht="15.75" customHeight="1">
      <c r="A237" s="3"/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1:128" ht="15.75" customHeight="1">
      <c r="A238" s="3"/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1:128" ht="15.75" customHeight="1">
      <c r="A239" s="3"/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1:128" ht="15.75" customHeight="1">
      <c r="A240" s="3"/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1:128" ht="15.75" customHeight="1">
      <c r="A241" s="3"/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1:128" ht="15.75" customHeight="1">
      <c r="A242" s="3"/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1:128" ht="15.75" customHeight="1">
      <c r="A243" s="3"/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1:128" ht="15.75" customHeight="1">
      <c r="A244" s="3"/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1:128" ht="15.75" customHeight="1">
      <c r="A245" s="3"/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1:128" ht="15.75" customHeight="1">
      <c r="A246" s="3"/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1:128" ht="15.75" customHeight="1">
      <c r="A247" s="3"/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1:128" ht="15.75" customHeight="1">
      <c r="A248" s="3"/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1:128" ht="15.75" customHeight="1">
      <c r="A249" s="3"/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1:128" ht="15.75" customHeight="1">
      <c r="A250" s="3"/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1:128" ht="15.75" customHeight="1">
      <c r="A251" s="3"/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1:128" ht="15.75" customHeight="1">
      <c r="A252" s="3"/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1:128" ht="15.75" customHeight="1">
      <c r="A253" s="3"/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1:128" ht="15.75" customHeight="1">
      <c r="A254" s="3"/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1:128" ht="15.75" customHeight="1">
      <c r="A255" s="3"/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1:128" ht="15.75" customHeight="1">
      <c r="A256" s="3"/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1:128" ht="15.75" customHeight="1">
      <c r="A257" s="3"/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1:128" ht="15.75" customHeight="1">
      <c r="A258" s="3"/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1:128" ht="15.75" customHeight="1">
      <c r="A259" s="3"/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1:128" ht="15.75" customHeight="1">
      <c r="A260" s="3"/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1:128" ht="15.75" customHeight="1">
      <c r="A261" s="3"/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1:128" ht="15.75" customHeight="1">
      <c r="A262" s="3"/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1:128" ht="15.75" customHeight="1">
      <c r="A263" s="3"/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1:128" ht="15.75" customHeight="1">
      <c r="A264" s="3"/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1:128" ht="15.75" customHeight="1">
      <c r="A265" s="3"/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1:128" ht="15.75" customHeight="1">
      <c r="A266" s="3"/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1:128" ht="15.75" customHeight="1">
      <c r="A267" s="3"/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1:128" ht="15.75" customHeight="1">
      <c r="A268" s="3"/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1:128" ht="15.75" customHeight="1">
      <c r="A269" s="3"/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1:128" ht="15.75" customHeight="1">
      <c r="A270" s="3"/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1:128" ht="15.75" customHeight="1">
      <c r="A271" s="3"/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1:128" ht="15.75" customHeight="1">
      <c r="A272" s="3"/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1:128" ht="15.75" customHeight="1">
      <c r="A273" s="3"/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1:128" ht="15.75" customHeight="1">
      <c r="A274" s="3"/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1:128" ht="15.75" customHeight="1">
      <c r="A275" s="3"/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1:128" ht="15.75" customHeight="1">
      <c r="A276" s="3"/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1:128" ht="15.75" customHeight="1">
      <c r="A277" s="3"/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1:128" ht="15.75" customHeight="1">
      <c r="A278" s="3"/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1:128" ht="15.75" customHeight="1">
      <c r="A279" s="3"/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1:128" ht="15.75" customHeight="1">
      <c r="A280" s="3"/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1:128" ht="15.75" customHeight="1">
      <c r="A281" s="3"/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1:128" ht="15.75" customHeight="1">
      <c r="A282" s="3"/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1:128" ht="15.75" customHeight="1">
      <c r="A283" s="3"/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1:128" ht="15.75" customHeight="1">
      <c r="A284" s="3"/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1:128" ht="15.75" customHeight="1">
      <c r="A285" s="3"/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1:128" ht="15.75" customHeight="1">
      <c r="A286" s="3"/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1:128" ht="15.75" customHeight="1">
      <c r="A287" s="3"/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1:128" ht="15.75" customHeight="1">
      <c r="A288" s="3"/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1:128" ht="15.75" customHeight="1">
      <c r="A289" s="3"/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1:128" ht="15.75" customHeight="1">
      <c r="A290" s="3"/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1:128" ht="15.75" customHeight="1">
      <c r="A291" s="3"/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1:128" ht="15.75" customHeight="1">
      <c r="A292" s="3"/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1:128" ht="15.75" customHeight="1">
      <c r="A293" s="3"/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1:128" ht="15.75" customHeight="1">
      <c r="A294" s="3"/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1:128" ht="15.75" customHeight="1">
      <c r="A295" s="3"/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1:128" ht="15.75" customHeight="1">
      <c r="A296" s="3"/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1:128" ht="15.75" customHeight="1">
      <c r="A297" s="3"/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1:128" ht="15.75" customHeight="1">
      <c r="A298" s="3"/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1:128" ht="15.75" customHeight="1">
      <c r="A299" s="3"/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1:128" ht="15.75" customHeight="1">
      <c r="A300" s="3"/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1:128" ht="15.75" customHeight="1">
      <c r="A301" s="3"/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1:128" ht="15.75" customHeight="1">
      <c r="A302" s="3"/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1:128" ht="15.75" customHeight="1">
      <c r="A303" s="3"/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1:128" ht="15.75" customHeight="1">
      <c r="A304" s="3"/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1:128" ht="15.75" customHeight="1">
      <c r="A305" s="3"/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1:128" ht="15.75" customHeight="1">
      <c r="A306" s="3"/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1:128" ht="15.75" customHeight="1">
      <c r="A307" s="3"/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1:128" ht="15.75" customHeight="1">
      <c r="A308" s="3"/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1:128" ht="15.75" customHeight="1">
      <c r="A309" s="3"/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1:128" ht="15.75" customHeight="1">
      <c r="A310" s="3"/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1:128" ht="15.75" customHeight="1">
      <c r="A311" s="3"/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1:128" ht="15.75" customHeight="1">
      <c r="A312" s="3"/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1:128" ht="15.75" customHeight="1">
      <c r="A313" s="3"/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1:128" ht="15.75" customHeight="1">
      <c r="A314" s="3"/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1:128" ht="15.75" customHeight="1">
      <c r="A315" s="3"/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1:128" ht="15.75" customHeight="1">
      <c r="A316" s="3"/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1:128" ht="15.75" customHeight="1">
      <c r="A317" s="3"/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1:128" ht="15.75" customHeight="1">
      <c r="A318" s="3"/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1:128" ht="15.75" customHeight="1">
      <c r="A319" s="3"/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1:128" ht="15.75" customHeight="1">
      <c r="A320" s="3"/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1:128" ht="15.75" customHeight="1">
      <c r="A321" s="3"/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1:128" ht="15.75" customHeight="1">
      <c r="A322" s="3"/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1:128" ht="15.75" customHeight="1">
      <c r="A323" s="3"/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</row>
    <row r="324" spans="1:128" ht="15.75" customHeight="1">
      <c r="A324" s="3"/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</row>
    <row r="325" spans="1:128" ht="15.75" customHeight="1">
      <c r="A325" s="3"/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</row>
    <row r="326" spans="1:128" ht="15.75" customHeight="1">
      <c r="A326" s="3"/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</row>
    <row r="327" spans="1:128" ht="15.75" customHeight="1">
      <c r="A327" s="3"/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</row>
    <row r="328" spans="1:128" ht="15.75" customHeight="1">
      <c r="A328" s="3"/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</row>
    <row r="329" spans="1:128" ht="15.75" customHeight="1">
      <c r="A329" s="3"/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</row>
    <row r="330" spans="1:128" ht="15.75" customHeight="1">
      <c r="A330" s="3"/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</row>
    <row r="331" spans="1:128" ht="15.75" customHeight="1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</row>
    <row r="332" spans="1:128" ht="15.75" customHeight="1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</row>
    <row r="333" spans="1:128" ht="15.75" customHeight="1">
      <c r="A333" s="3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</row>
    <row r="334" spans="1:128" ht="15.75" customHeight="1">
      <c r="A334" s="3"/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</row>
    <row r="335" spans="1:128" ht="15.75" customHeight="1">
      <c r="A335" s="3"/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</row>
    <row r="336" spans="1:128" ht="15.75" customHeight="1">
      <c r="A336" s="3"/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</row>
    <row r="337" spans="1:128" ht="15.75" customHeight="1">
      <c r="A337" s="3"/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</row>
    <row r="338" spans="1:128" ht="15.75" customHeight="1">
      <c r="A338" s="3"/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</row>
    <row r="339" spans="1:128" ht="15.75" customHeight="1">
      <c r="A339" s="3"/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</row>
    <row r="340" spans="1:128" ht="15.75" customHeight="1">
      <c r="A340" s="3"/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</row>
    <row r="341" spans="1:128" ht="15.75" customHeight="1">
      <c r="A341" s="3"/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</row>
    <row r="342" spans="1:128" ht="15.75" customHeight="1">
      <c r="A342" s="3"/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</row>
    <row r="343" spans="1:128" ht="15.75" customHeight="1">
      <c r="A343" s="3"/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</row>
    <row r="344" spans="1:128" ht="15.75" customHeight="1">
      <c r="A344" s="3"/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</row>
    <row r="345" spans="1:128" ht="15.75" customHeight="1">
      <c r="A345" s="3"/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</row>
    <row r="346" spans="1:128" ht="15.75" customHeight="1">
      <c r="A346" s="3"/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</row>
    <row r="347" spans="1:128" ht="15.75" customHeight="1">
      <c r="A347" s="3"/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</row>
    <row r="348" spans="1:128" ht="15.75" customHeight="1">
      <c r="A348" s="3"/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</row>
    <row r="349" spans="1:128" ht="15.75" customHeight="1">
      <c r="A349" s="3"/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</row>
    <row r="350" spans="1:128" ht="15.75" customHeight="1">
      <c r="A350" s="3"/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</row>
    <row r="351" spans="1:128" ht="15.75" customHeight="1">
      <c r="A351" s="3"/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</row>
    <row r="352" spans="1:128" ht="15.75" customHeight="1">
      <c r="A352" s="3"/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</row>
    <row r="353" spans="1:128" ht="15.75" customHeight="1">
      <c r="A353" s="3"/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</row>
    <row r="354" spans="1:128" ht="15.75" customHeight="1">
      <c r="A354" s="3"/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</row>
    <row r="355" spans="1:128" ht="15.75" customHeight="1">
      <c r="A355" s="3"/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</row>
    <row r="356" spans="1:128" ht="15.75" customHeight="1">
      <c r="A356" s="3"/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</row>
    <row r="357" spans="1:128" ht="15.75" customHeight="1">
      <c r="A357" s="3"/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</row>
    <row r="358" spans="1:128" ht="15.75" customHeight="1">
      <c r="A358" s="3"/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</row>
    <row r="359" spans="1:128" ht="15.75" customHeight="1">
      <c r="A359" s="3"/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</row>
    <row r="360" spans="1:128" ht="15.75" customHeight="1">
      <c r="A360" s="3"/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</row>
    <row r="361" spans="1:128" ht="15.75" customHeight="1">
      <c r="A361" s="3"/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</row>
    <row r="362" spans="1:128" ht="15.75" customHeight="1">
      <c r="A362" s="3"/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</row>
    <row r="363" spans="1:128" ht="15.75" customHeight="1">
      <c r="A363" s="3"/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1:128" ht="15.75" customHeight="1">
      <c r="A364" s="3"/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</row>
    <row r="365" spans="1:128" ht="15.75" customHeight="1">
      <c r="A365" s="3"/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</row>
    <row r="366" spans="1:128" ht="15.75" customHeight="1">
      <c r="A366" s="3"/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</row>
    <row r="367" spans="1:128" ht="15.75" customHeight="1">
      <c r="A367" s="3"/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</row>
    <row r="368" spans="1:128" ht="15.75" customHeight="1">
      <c r="A368" s="3"/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</row>
    <row r="369" spans="1:128" ht="15.75" customHeight="1">
      <c r="A369" s="3"/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</row>
    <row r="370" spans="1:128" ht="15.75" customHeight="1">
      <c r="A370" s="3"/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</row>
    <row r="371" spans="1:128" ht="15.75" customHeight="1">
      <c r="A371" s="3"/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</row>
    <row r="372" spans="1:128" ht="15.75" customHeight="1">
      <c r="A372" s="3"/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</row>
    <row r="373" spans="1:128" ht="15.75" customHeight="1">
      <c r="A373" s="3"/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</row>
    <row r="374" spans="1:128" ht="15.75" customHeight="1">
      <c r="A374" s="3"/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</row>
    <row r="375" spans="1:128" ht="15.75" customHeight="1">
      <c r="A375" s="3"/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</row>
    <row r="376" spans="1:128" ht="15.75" customHeight="1">
      <c r="A376" s="3"/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</row>
    <row r="377" spans="1:128" ht="15.75" customHeight="1">
      <c r="A377" s="3"/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</row>
    <row r="378" spans="1:128" ht="15.75" customHeight="1">
      <c r="A378" s="3"/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</row>
    <row r="379" spans="1:128" ht="15.75" customHeight="1">
      <c r="A379" s="3"/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</row>
    <row r="380" spans="1:128" ht="15.75" customHeight="1">
      <c r="A380" s="3"/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</row>
    <row r="381" spans="1:128" ht="15.75" customHeight="1">
      <c r="A381" s="3"/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</row>
    <row r="382" spans="1:128" ht="15.75" customHeight="1">
      <c r="A382" s="3"/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</row>
    <row r="383" spans="1:128" ht="15.75" customHeight="1">
      <c r="A383" s="3"/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</row>
    <row r="384" spans="1:128" ht="15.75" customHeight="1">
      <c r="A384" s="3"/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</row>
    <row r="385" spans="1:128" ht="15.75" customHeight="1">
      <c r="A385" s="3"/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</row>
    <row r="386" spans="1:128" ht="15.75" customHeight="1">
      <c r="A386" s="3"/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</row>
    <row r="387" spans="1:128" ht="15.75" customHeight="1">
      <c r="A387" s="3"/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</row>
    <row r="388" spans="1:128" ht="15.75" customHeight="1">
      <c r="A388" s="3"/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</row>
    <row r="389" spans="1:128" ht="15.75" customHeight="1">
      <c r="A389" s="3"/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</row>
    <row r="390" spans="1:128" ht="15.75" customHeight="1">
      <c r="A390" s="3"/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</row>
    <row r="391" spans="1:128" ht="15.75" customHeight="1">
      <c r="A391" s="3"/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</row>
    <row r="392" spans="1:128" ht="15.75" customHeight="1">
      <c r="A392" s="3"/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</row>
    <row r="393" spans="1:128" ht="15.75" customHeight="1">
      <c r="A393" s="3"/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</row>
    <row r="394" spans="1:128" ht="15.75" customHeight="1">
      <c r="A394" s="3"/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</row>
    <row r="395" spans="1:128" ht="15.75" customHeight="1">
      <c r="A395" s="3"/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</row>
    <row r="396" spans="1:128" ht="15.75" customHeight="1">
      <c r="A396" s="3"/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</row>
    <row r="397" spans="1:128" ht="15.75" customHeight="1">
      <c r="A397" s="3"/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</row>
    <row r="398" spans="1:128" ht="15.75" customHeight="1">
      <c r="A398" s="3"/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</row>
    <row r="399" spans="1:128" ht="15.75" customHeight="1">
      <c r="A399" s="3"/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</row>
    <row r="400" spans="1:128" ht="15.75" customHeight="1">
      <c r="A400" s="3"/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</row>
    <row r="401" spans="1:128" ht="15.75" customHeight="1">
      <c r="A401" s="3"/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</row>
    <row r="402" spans="1:128" ht="15.75" customHeight="1">
      <c r="A402" s="3"/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</row>
    <row r="403" spans="1:128" ht="15.75" customHeight="1">
      <c r="A403" s="3"/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</row>
    <row r="404" spans="1:128" ht="15.75" customHeight="1">
      <c r="A404" s="3"/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</row>
    <row r="405" spans="1:128" ht="15.75" customHeight="1">
      <c r="A405" s="3"/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</row>
    <row r="406" spans="1:128" ht="15.75" customHeight="1">
      <c r="A406" s="3"/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</row>
    <row r="407" spans="1:128" ht="15.75" customHeight="1">
      <c r="A407" s="3"/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</row>
    <row r="408" spans="1:128" ht="15.75" customHeight="1">
      <c r="A408" s="3"/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</row>
    <row r="409" spans="1:128" ht="15.75" customHeight="1">
      <c r="A409" s="3"/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</row>
    <row r="410" spans="1:128" ht="15.75" customHeight="1">
      <c r="A410" s="3"/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1:128" ht="15.75" customHeight="1">
      <c r="A411" s="3"/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</row>
    <row r="412" spans="1:128" ht="15.75" customHeight="1">
      <c r="A412" s="3"/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</row>
    <row r="413" spans="1:128" ht="15.75" customHeight="1">
      <c r="A413" s="3"/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</row>
    <row r="414" spans="1:128" ht="15.75" customHeight="1">
      <c r="A414" s="3"/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</row>
    <row r="415" spans="1:128" ht="15.75" customHeight="1">
      <c r="A415" s="3"/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</row>
    <row r="416" spans="1:128" ht="15.75" customHeight="1">
      <c r="A416" s="3"/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</row>
    <row r="417" spans="1:128" ht="15.75" customHeight="1">
      <c r="A417" s="3"/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</row>
    <row r="418" spans="1:128" ht="15.75" customHeight="1">
      <c r="A418" s="3"/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</row>
    <row r="419" spans="1:128" ht="15.75" customHeight="1">
      <c r="A419" s="3"/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</row>
    <row r="420" spans="1:128" ht="15.75" customHeight="1">
      <c r="A420" s="3"/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</row>
    <row r="421" spans="1:128" ht="15.75" customHeight="1">
      <c r="A421" s="3"/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</row>
    <row r="422" spans="1:128" ht="15.75" customHeight="1">
      <c r="A422" s="3"/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</row>
    <row r="423" spans="1:128" ht="15.75" customHeight="1">
      <c r="A423" s="3"/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</row>
    <row r="424" spans="1:128" ht="15.75" customHeight="1">
      <c r="A424" s="3"/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</row>
    <row r="425" spans="1:128" ht="15.75" customHeight="1">
      <c r="A425" s="3"/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</row>
    <row r="426" spans="1:128" ht="15.75" customHeight="1">
      <c r="A426" s="3"/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</row>
    <row r="427" spans="1:128" ht="15.75" customHeight="1">
      <c r="A427" s="3"/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</row>
    <row r="428" spans="1:128" ht="15.75" customHeight="1">
      <c r="A428" s="3"/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</row>
    <row r="429" spans="1:128" ht="15.75" customHeight="1">
      <c r="A429" s="3"/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</row>
    <row r="430" spans="1:128" ht="15.75" customHeight="1">
      <c r="A430" s="3"/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</row>
    <row r="431" spans="1:128" ht="15.75" customHeight="1">
      <c r="A431" s="3"/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</row>
    <row r="432" spans="1:128" ht="15.75" customHeight="1">
      <c r="A432" s="3"/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</row>
    <row r="433" spans="1:128" ht="15.75" customHeight="1">
      <c r="A433" s="3"/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</row>
    <row r="434" spans="1:128" ht="15.75" customHeight="1">
      <c r="A434" s="3"/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</row>
    <row r="435" spans="1:128" ht="15.75" customHeight="1">
      <c r="A435" s="3"/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</row>
    <row r="436" spans="1:128" ht="15.75" customHeight="1">
      <c r="A436" s="3"/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</row>
    <row r="437" spans="1:128" ht="15.75" customHeight="1">
      <c r="A437" s="3"/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</row>
    <row r="438" spans="1:128" ht="15.75" customHeight="1">
      <c r="A438" s="3"/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</row>
    <row r="439" spans="1:128" ht="15.75" customHeight="1">
      <c r="A439" s="3"/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</row>
    <row r="440" spans="1:128" ht="15.75" customHeight="1">
      <c r="A440" s="3"/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</row>
    <row r="441" spans="1:128" ht="15.75" customHeight="1">
      <c r="A441" s="3"/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</row>
    <row r="442" spans="1:128" ht="15.75" customHeight="1">
      <c r="A442" s="3"/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</row>
    <row r="443" spans="1:128" ht="15.75" customHeight="1">
      <c r="A443" s="3"/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</row>
    <row r="444" spans="1:128" ht="15.75" customHeight="1">
      <c r="A444" s="3"/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</row>
    <row r="445" spans="1:128" ht="15.75" customHeight="1">
      <c r="A445" s="3"/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</row>
    <row r="446" spans="1:128" ht="15.75" customHeight="1">
      <c r="A446" s="3"/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</row>
    <row r="447" spans="1:128" ht="15.75" customHeight="1">
      <c r="A447" s="3"/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</row>
    <row r="448" spans="1:128" ht="15.75" customHeight="1">
      <c r="A448" s="3"/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</row>
    <row r="449" spans="1:128" ht="15.75" customHeight="1">
      <c r="A449" s="3"/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</row>
    <row r="450" spans="1:128" ht="15.75" customHeight="1">
      <c r="A450" s="3"/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</row>
    <row r="451" spans="1:128" ht="15.75" customHeight="1">
      <c r="A451" s="3"/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</row>
    <row r="452" spans="1:128" ht="15.75" customHeight="1">
      <c r="A452" s="3"/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</row>
    <row r="453" spans="1:128" ht="15.75" customHeight="1">
      <c r="A453" s="3"/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</row>
    <row r="454" spans="1:128" ht="15.75" customHeight="1">
      <c r="A454" s="3"/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</row>
    <row r="455" spans="1:128" ht="15.75" customHeight="1">
      <c r="A455" s="3"/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</row>
    <row r="456" spans="1:128" ht="15.75" customHeight="1">
      <c r="A456" s="3"/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</row>
    <row r="457" spans="1:128" ht="15.75" customHeight="1">
      <c r="A457" s="3"/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</row>
    <row r="458" spans="1:128" ht="15.75" customHeight="1">
      <c r="A458" s="3"/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</row>
    <row r="459" spans="1:128" ht="15.75" customHeight="1">
      <c r="A459" s="3"/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</row>
    <row r="460" spans="1:128" ht="15.75" customHeight="1">
      <c r="A460" s="3"/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</row>
    <row r="461" spans="1:128" ht="15.75" customHeight="1">
      <c r="A461" s="3"/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</row>
    <row r="462" spans="1:128" ht="15.75" customHeight="1">
      <c r="A462" s="3"/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</row>
    <row r="463" spans="1:128" ht="15.75" customHeight="1">
      <c r="A463" s="3"/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</row>
    <row r="464" spans="1:128" ht="15.75" customHeight="1">
      <c r="A464" s="3"/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</row>
    <row r="465" spans="1:128" ht="15.75" customHeight="1">
      <c r="A465" s="3"/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</row>
    <row r="466" spans="1:128" ht="15.75" customHeight="1">
      <c r="A466" s="3"/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</row>
    <row r="467" spans="1:128" ht="15.75" customHeight="1">
      <c r="A467" s="3"/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</row>
    <row r="468" spans="1:128" ht="15.75" customHeight="1">
      <c r="A468" s="3"/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</row>
    <row r="469" spans="1:128" ht="15.75" customHeight="1">
      <c r="A469" s="3"/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</row>
    <row r="470" spans="1:128" ht="15.75" customHeight="1">
      <c r="A470" s="3"/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</row>
    <row r="471" spans="1:128" ht="15.75" customHeight="1">
      <c r="A471" s="3"/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</row>
    <row r="472" spans="1:128" ht="15.75" customHeight="1">
      <c r="A472" s="3"/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</row>
    <row r="473" spans="1:128" ht="15.75" customHeight="1">
      <c r="A473" s="3"/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</row>
    <row r="474" spans="1:128" ht="15.75" customHeight="1">
      <c r="A474" s="3"/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</row>
    <row r="475" spans="1:128" ht="15.75" customHeight="1">
      <c r="A475" s="3"/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</row>
    <row r="476" spans="1:128" ht="15.75" customHeight="1">
      <c r="A476" s="3"/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</row>
    <row r="477" spans="1:128" ht="15.75" customHeight="1">
      <c r="A477" s="3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</row>
    <row r="478" spans="1:128" ht="15.75" customHeight="1">
      <c r="A478" s="3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</row>
    <row r="479" spans="1:128" ht="15.75" customHeight="1">
      <c r="A479" s="3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</row>
    <row r="480" spans="1:128" ht="15.75" customHeight="1">
      <c r="A480" s="3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</row>
    <row r="481" spans="1:128" ht="15.75" customHeight="1">
      <c r="A481" s="3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</row>
    <row r="482" spans="1:128" ht="15.75" customHeight="1">
      <c r="A482" s="3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</row>
    <row r="483" spans="1:128" ht="15.75" customHeight="1">
      <c r="A483" s="3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</row>
    <row r="484" spans="1:128" ht="15.75" customHeight="1">
      <c r="A484" s="3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</row>
    <row r="485" spans="1:128" ht="15.75" customHeight="1">
      <c r="A485" s="3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</row>
    <row r="486" spans="1:128" ht="15.75" customHeight="1">
      <c r="A486" s="3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</row>
    <row r="487" spans="1:128" ht="15.75" customHeight="1">
      <c r="A487" s="3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</row>
    <row r="488" spans="1:128" ht="15.75" customHeight="1">
      <c r="A488" s="3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</row>
    <row r="489" spans="1:128" ht="15.75" customHeight="1">
      <c r="A489" s="3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</row>
    <row r="490" spans="1:128" ht="15.75" customHeight="1">
      <c r="A490" s="3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</row>
    <row r="491" spans="1:128" ht="15.75" customHeight="1">
      <c r="A491" s="3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</row>
    <row r="492" spans="1:128" ht="15.75" customHeight="1">
      <c r="A492" s="3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</row>
    <row r="493" spans="1:128" ht="15.75" customHeight="1">
      <c r="A493" s="3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</row>
    <row r="494" spans="1:128" ht="15.75" customHeight="1">
      <c r="A494" s="3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</row>
    <row r="495" spans="1:128" ht="15.75" customHeight="1">
      <c r="A495" s="3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</row>
    <row r="496" spans="1:128" ht="15.75" customHeight="1">
      <c r="A496" s="3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</row>
    <row r="497" spans="1:128" ht="15.75" customHeight="1">
      <c r="A497" s="3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</row>
    <row r="498" spans="1:128" ht="15.75" customHeight="1">
      <c r="A498" s="3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</row>
    <row r="499" spans="1:128" ht="15.75" customHeight="1">
      <c r="A499" s="3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</row>
    <row r="500" spans="1:128" ht="15.75" customHeight="1">
      <c r="A500" s="3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</row>
    <row r="501" spans="1:128" ht="15.75" customHeight="1">
      <c r="A501" s="3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</row>
    <row r="502" spans="1:128" ht="15.75" customHeight="1">
      <c r="A502" s="3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</row>
    <row r="503" spans="1:128" ht="15.75" customHeight="1">
      <c r="A503" s="3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</row>
    <row r="504" spans="1:128" ht="15.75" customHeight="1">
      <c r="A504" s="3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</row>
    <row r="505" spans="1:128" ht="15.75" customHeight="1">
      <c r="A505" s="3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</row>
    <row r="506" spans="1:128" ht="15.75" customHeight="1">
      <c r="A506" s="3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</row>
    <row r="507" spans="1:128" ht="15.75" customHeight="1">
      <c r="A507" s="3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</row>
    <row r="508" spans="1:128" ht="15.75" customHeight="1">
      <c r="A508" s="3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</row>
    <row r="509" spans="1:128" ht="15.75" customHeight="1">
      <c r="A509" s="3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</row>
    <row r="510" spans="1:128" ht="15.75" customHeight="1">
      <c r="A510" s="3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</row>
    <row r="511" spans="1:128" ht="15.75" customHeight="1">
      <c r="A511" s="3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</row>
    <row r="512" spans="1:128" ht="15.75" customHeight="1">
      <c r="A512" s="3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</row>
    <row r="513" spans="1:128" ht="15.75" customHeight="1">
      <c r="A513" s="3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</row>
    <row r="514" spans="1:128" ht="15.75" customHeight="1">
      <c r="A514" s="3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</row>
    <row r="515" spans="1:128" ht="15.75" customHeight="1">
      <c r="A515" s="3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</row>
    <row r="516" spans="1:128" ht="15.75" customHeight="1">
      <c r="A516" s="3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</row>
    <row r="517" spans="1:128" ht="15.75" customHeight="1">
      <c r="A517" s="3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</row>
    <row r="518" spans="1:128" ht="15.75" customHeight="1">
      <c r="A518" s="3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</row>
    <row r="519" spans="1:128" ht="15.75" customHeight="1">
      <c r="A519" s="3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</row>
    <row r="520" spans="1:128" ht="15.75" customHeight="1">
      <c r="A520" s="3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</row>
    <row r="521" spans="1:128" ht="15.75" customHeight="1">
      <c r="A521" s="3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</row>
    <row r="522" spans="1:128" ht="15.75" customHeight="1">
      <c r="A522" s="3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W522" s="1"/>
      <c r="X522" s="11"/>
      <c r="Y522" s="1"/>
      <c r="AA522" s="1"/>
      <c r="AB522" s="1"/>
      <c r="AC522" s="1"/>
      <c r="AE522" s="1"/>
      <c r="AF522" s="1"/>
      <c r="AG522" s="1"/>
      <c r="AI522" s="1"/>
      <c r="AJ522" s="1"/>
      <c r="AK522" s="1"/>
      <c r="AM522" s="1"/>
      <c r="AN522" s="1"/>
      <c r="AO522" s="1"/>
      <c r="AP522" s="1"/>
      <c r="AQ522" s="1"/>
      <c r="AR522" s="1"/>
      <c r="AS522" s="1"/>
      <c r="AT522" s="1"/>
      <c r="AU522" s="1"/>
      <c r="AW522" s="1"/>
      <c r="AX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M522" s="1"/>
      <c r="BN522" s="1"/>
      <c r="BO522" s="1"/>
      <c r="BP522" s="1"/>
      <c r="BQ522" s="1"/>
      <c r="BS522" s="1"/>
      <c r="BT522" s="1"/>
      <c r="BV522" s="1"/>
      <c r="BW522" s="1"/>
      <c r="BX522" s="1"/>
      <c r="BY522" s="1"/>
      <c r="BZ522" s="1"/>
      <c r="CB522" s="1"/>
      <c r="CC522" s="1"/>
      <c r="CD522" s="1"/>
      <c r="CE522" s="1"/>
      <c r="CF522" s="1"/>
      <c r="CH522" s="1"/>
      <c r="CI522" s="1"/>
      <c r="CJ522" s="1"/>
      <c r="CK522" s="1"/>
      <c r="CL522" s="1"/>
      <c r="CN522" s="1"/>
      <c r="CO522" s="1"/>
      <c r="CQ522" s="1"/>
      <c r="CR522" s="1"/>
      <c r="CS522" s="1"/>
      <c r="CT522" s="1"/>
      <c r="CU522" s="1"/>
      <c r="CW522" s="1"/>
      <c r="CX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S522" s="1"/>
      <c r="DT522" s="1"/>
      <c r="DU522" s="1"/>
      <c r="DV522" s="1"/>
      <c r="DW522" s="1"/>
      <c r="DX522" s="1"/>
    </row>
    <row r="523" spans="1:128" ht="15.75" customHeight="1">
      <c r="A523" s="3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W523" s="1"/>
      <c r="X523" s="11"/>
      <c r="Y523" s="1"/>
      <c r="AA523" s="1"/>
      <c r="AB523" s="1"/>
      <c r="AC523" s="1"/>
      <c r="AE523" s="1"/>
      <c r="AF523" s="1"/>
      <c r="AG523" s="1"/>
      <c r="AI523" s="1"/>
      <c r="AJ523" s="1"/>
      <c r="AK523" s="1"/>
      <c r="AM523" s="1"/>
      <c r="AN523" s="1"/>
      <c r="AO523" s="1"/>
      <c r="AP523" s="1"/>
      <c r="AQ523" s="1"/>
      <c r="AR523" s="1"/>
      <c r="AS523" s="1"/>
      <c r="AT523" s="1"/>
      <c r="AU523" s="1"/>
      <c r="AW523" s="1"/>
      <c r="AX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M523" s="1"/>
      <c r="BN523" s="1"/>
      <c r="BO523" s="1"/>
      <c r="BP523" s="1"/>
      <c r="BQ523" s="1"/>
      <c r="BS523" s="1"/>
      <c r="BT523" s="1"/>
      <c r="BV523" s="1"/>
      <c r="BW523" s="1"/>
      <c r="BX523" s="1"/>
      <c r="BY523" s="1"/>
      <c r="BZ523" s="1"/>
      <c r="CB523" s="1"/>
      <c r="CC523" s="1"/>
      <c r="CD523" s="1"/>
      <c r="CE523" s="1"/>
      <c r="CF523" s="1"/>
      <c r="CH523" s="1"/>
      <c r="CI523" s="1"/>
      <c r="CJ523" s="1"/>
      <c r="CK523" s="1"/>
      <c r="CL523" s="1"/>
      <c r="CN523" s="1"/>
      <c r="CO523" s="1"/>
      <c r="CQ523" s="1"/>
      <c r="CR523" s="1"/>
      <c r="CS523" s="1"/>
      <c r="CT523" s="1"/>
      <c r="CU523" s="1"/>
      <c r="CW523" s="1"/>
      <c r="CX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S523" s="1"/>
      <c r="DT523" s="1"/>
      <c r="DU523" s="1"/>
      <c r="DV523" s="1"/>
      <c r="DW523" s="1"/>
      <c r="DX523" s="1"/>
    </row>
    <row r="524" spans="1:128" ht="15.75" customHeight="1">
      <c r="A524" s="3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W524" s="1"/>
      <c r="X524" s="11"/>
      <c r="Y524" s="1"/>
      <c r="AA524" s="1"/>
      <c r="AB524" s="1"/>
      <c r="AC524" s="1"/>
      <c r="AE524" s="1"/>
      <c r="AF524" s="1"/>
      <c r="AG524" s="1"/>
      <c r="AI524" s="1"/>
      <c r="AJ524" s="1"/>
      <c r="AK524" s="1"/>
      <c r="AM524" s="1"/>
      <c r="AN524" s="1"/>
      <c r="AO524" s="1"/>
      <c r="AP524" s="1"/>
      <c r="AQ524" s="1"/>
      <c r="AR524" s="1"/>
      <c r="AS524" s="1"/>
      <c r="AT524" s="1"/>
      <c r="AU524" s="1"/>
      <c r="AW524" s="1"/>
      <c r="AX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M524" s="1"/>
      <c r="BN524" s="1"/>
      <c r="BO524" s="1"/>
      <c r="BP524" s="1"/>
      <c r="BQ524" s="1"/>
      <c r="BS524" s="1"/>
      <c r="BT524" s="1"/>
      <c r="BV524" s="1"/>
      <c r="BW524" s="1"/>
      <c r="BX524" s="1"/>
      <c r="BY524" s="1"/>
      <c r="BZ524" s="1"/>
      <c r="CB524" s="1"/>
      <c r="CC524" s="1"/>
      <c r="CD524" s="1"/>
      <c r="CE524" s="1"/>
      <c r="CF524" s="1"/>
      <c r="CH524" s="1"/>
      <c r="CI524" s="1"/>
      <c r="CJ524" s="1"/>
      <c r="CK524" s="1"/>
      <c r="CL524" s="1"/>
      <c r="CN524" s="1"/>
      <c r="CO524" s="1"/>
      <c r="CQ524" s="1"/>
      <c r="CR524" s="1"/>
      <c r="CS524" s="1"/>
      <c r="CT524" s="1"/>
      <c r="CU524" s="1"/>
      <c r="CW524" s="1"/>
      <c r="CX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S524" s="1"/>
      <c r="DT524" s="1"/>
      <c r="DU524" s="1"/>
      <c r="DV524" s="1"/>
      <c r="DW524" s="1"/>
      <c r="DX524" s="1"/>
    </row>
    <row r="525" spans="1:128" ht="15.75" customHeight="1">
      <c r="A525" s="3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W525" s="1"/>
      <c r="X525" s="11"/>
      <c r="Y525" s="1"/>
      <c r="AA525" s="1"/>
      <c r="AB525" s="1"/>
      <c r="AC525" s="1"/>
      <c r="AE525" s="1"/>
      <c r="AF525" s="1"/>
      <c r="AG525" s="1"/>
      <c r="AI525" s="1"/>
      <c r="AJ525" s="1"/>
      <c r="AK525" s="1"/>
      <c r="AM525" s="1"/>
      <c r="AN525" s="1"/>
      <c r="AO525" s="1"/>
      <c r="AP525" s="1"/>
      <c r="AQ525" s="1"/>
      <c r="AR525" s="1"/>
      <c r="AS525" s="1"/>
      <c r="AT525" s="1"/>
      <c r="AU525" s="1"/>
      <c r="AW525" s="1"/>
      <c r="AX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M525" s="1"/>
      <c r="BN525" s="1"/>
      <c r="BO525" s="1"/>
      <c r="BP525" s="1"/>
      <c r="BQ525" s="1"/>
      <c r="BS525" s="1"/>
      <c r="BT525" s="1"/>
      <c r="BV525" s="1"/>
      <c r="BW525" s="1"/>
      <c r="BX525" s="1"/>
      <c r="BY525" s="1"/>
      <c r="BZ525" s="1"/>
      <c r="CB525" s="1"/>
      <c r="CC525" s="1"/>
      <c r="CD525" s="1"/>
      <c r="CE525" s="1"/>
      <c r="CF525" s="1"/>
      <c r="CH525" s="1"/>
      <c r="CI525" s="1"/>
      <c r="CJ525" s="1"/>
      <c r="CK525" s="1"/>
      <c r="CL525" s="1"/>
      <c r="CN525" s="1"/>
      <c r="CO525" s="1"/>
      <c r="CQ525" s="1"/>
      <c r="CR525" s="1"/>
      <c r="CS525" s="1"/>
      <c r="CT525" s="1"/>
      <c r="CU525" s="1"/>
      <c r="CW525" s="1"/>
      <c r="CX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S525" s="1"/>
      <c r="DT525" s="1"/>
      <c r="DU525" s="1"/>
      <c r="DV525" s="1"/>
      <c r="DW525" s="1"/>
      <c r="DX525" s="1"/>
    </row>
    <row r="526" spans="1:128" ht="15.75" customHeight="1">
      <c r="A526" s="3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W526" s="1"/>
      <c r="X526" s="11"/>
      <c r="Y526" s="1"/>
      <c r="AA526" s="1"/>
      <c r="AB526" s="1"/>
      <c r="AC526" s="1"/>
      <c r="AE526" s="1"/>
      <c r="AF526" s="1"/>
      <c r="AG526" s="1"/>
      <c r="AI526" s="1"/>
      <c r="AJ526" s="1"/>
      <c r="AK526" s="1"/>
      <c r="AM526" s="1"/>
      <c r="AN526" s="1"/>
      <c r="AO526" s="1"/>
      <c r="AP526" s="1"/>
      <c r="AQ526" s="1"/>
      <c r="AR526" s="1"/>
      <c r="AS526" s="1"/>
      <c r="AT526" s="1"/>
      <c r="AU526" s="1"/>
      <c r="AW526" s="1"/>
      <c r="AX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M526" s="1"/>
      <c r="BN526" s="1"/>
      <c r="BO526" s="1"/>
      <c r="BP526" s="1"/>
      <c r="BQ526" s="1"/>
      <c r="BS526" s="1"/>
      <c r="BT526" s="1"/>
      <c r="BV526" s="1"/>
      <c r="BW526" s="1"/>
      <c r="BX526" s="1"/>
      <c r="BY526" s="1"/>
      <c r="BZ526" s="1"/>
      <c r="CB526" s="1"/>
      <c r="CC526" s="1"/>
      <c r="CD526" s="1"/>
      <c r="CE526" s="1"/>
      <c r="CF526" s="1"/>
      <c r="CH526" s="1"/>
      <c r="CI526" s="1"/>
      <c r="CJ526" s="1"/>
      <c r="CK526" s="1"/>
      <c r="CL526" s="1"/>
      <c r="CN526" s="1"/>
      <c r="CO526" s="1"/>
      <c r="CQ526" s="1"/>
      <c r="CR526" s="1"/>
      <c r="CS526" s="1"/>
      <c r="CT526" s="1"/>
      <c r="CU526" s="1"/>
      <c r="CW526" s="1"/>
      <c r="CX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S526" s="1"/>
      <c r="DT526" s="1"/>
      <c r="DU526" s="1"/>
      <c r="DV526" s="1"/>
      <c r="DW526" s="1"/>
      <c r="DX526" s="1"/>
    </row>
    <row r="527" spans="1:128" ht="15.75" customHeight="1">
      <c r="A527" s="3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W527" s="1"/>
      <c r="X527" s="11"/>
      <c r="Y527" s="1"/>
      <c r="AA527" s="1"/>
      <c r="AB527" s="1"/>
      <c r="AC527" s="1"/>
      <c r="AE527" s="1"/>
      <c r="AF527" s="1"/>
      <c r="AG527" s="1"/>
      <c r="AI527" s="1"/>
      <c r="AJ527" s="1"/>
      <c r="AK527" s="1"/>
      <c r="AM527" s="1"/>
      <c r="AN527" s="1"/>
      <c r="AO527" s="1"/>
      <c r="AP527" s="1"/>
      <c r="AQ527" s="1"/>
      <c r="AR527" s="1"/>
      <c r="AS527" s="1"/>
      <c r="AT527" s="1"/>
      <c r="AU527" s="1"/>
      <c r="AW527" s="1"/>
      <c r="AX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M527" s="1"/>
      <c r="BN527" s="1"/>
      <c r="BO527" s="1"/>
      <c r="BP527" s="1"/>
      <c r="BQ527" s="1"/>
      <c r="BS527" s="1"/>
      <c r="BT527" s="1"/>
      <c r="BV527" s="1"/>
      <c r="BW527" s="1"/>
      <c r="BX527" s="1"/>
      <c r="BY527" s="1"/>
      <c r="BZ527" s="1"/>
      <c r="CB527" s="1"/>
      <c r="CC527" s="1"/>
      <c r="CD527" s="1"/>
      <c r="CE527" s="1"/>
      <c r="CF527" s="1"/>
      <c r="CH527" s="1"/>
      <c r="CI527" s="1"/>
      <c r="CJ527" s="1"/>
      <c r="CK527" s="1"/>
      <c r="CL527" s="1"/>
      <c r="CN527" s="1"/>
      <c r="CO527" s="1"/>
      <c r="CQ527" s="1"/>
      <c r="CR527" s="1"/>
      <c r="CS527" s="1"/>
      <c r="CT527" s="1"/>
      <c r="CU527" s="1"/>
      <c r="CW527" s="1"/>
      <c r="CX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S527" s="1"/>
      <c r="DT527" s="1"/>
      <c r="DU527" s="1"/>
      <c r="DV527" s="1"/>
      <c r="DW527" s="1"/>
      <c r="DX527" s="1"/>
    </row>
    <row r="528" spans="1:128" ht="15.75" customHeight="1">
      <c r="A528" s="3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W528" s="1"/>
      <c r="X528" s="11"/>
      <c r="Y528" s="1"/>
      <c r="AA528" s="1"/>
      <c r="AB528" s="1"/>
      <c r="AC528" s="1"/>
      <c r="AE528" s="1"/>
      <c r="AF528" s="1"/>
      <c r="AG528" s="1"/>
      <c r="AI528" s="1"/>
      <c r="AJ528" s="1"/>
      <c r="AK528" s="1"/>
      <c r="AM528" s="1"/>
      <c r="AN528" s="1"/>
      <c r="AO528" s="1"/>
      <c r="AP528" s="1"/>
      <c r="AQ528" s="1"/>
      <c r="AR528" s="1"/>
      <c r="AS528" s="1"/>
      <c r="AT528" s="1"/>
      <c r="AU528" s="1"/>
      <c r="AW528" s="1"/>
      <c r="AX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M528" s="1"/>
      <c r="BN528" s="1"/>
      <c r="BO528" s="1"/>
      <c r="BP528" s="1"/>
      <c r="BQ528" s="1"/>
      <c r="BS528" s="1"/>
      <c r="BT528" s="1"/>
      <c r="BV528" s="1"/>
      <c r="BW528" s="1"/>
      <c r="BX528" s="1"/>
      <c r="BY528" s="1"/>
      <c r="BZ528" s="1"/>
      <c r="CB528" s="1"/>
      <c r="CC528" s="1"/>
      <c r="CD528" s="1"/>
      <c r="CE528" s="1"/>
      <c r="CF528" s="1"/>
      <c r="CH528" s="1"/>
      <c r="CI528" s="1"/>
      <c r="CJ528" s="1"/>
      <c r="CK528" s="1"/>
      <c r="CL528" s="1"/>
      <c r="CN528" s="1"/>
      <c r="CO528" s="1"/>
      <c r="CQ528" s="1"/>
      <c r="CR528" s="1"/>
      <c r="CS528" s="1"/>
      <c r="CT528" s="1"/>
      <c r="CU528" s="1"/>
      <c r="CW528" s="1"/>
      <c r="CX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S528" s="1"/>
      <c r="DT528" s="1"/>
      <c r="DU528" s="1"/>
      <c r="DV528" s="1"/>
      <c r="DW528" s="1"/>
      <c r="DX528" s="1"/>
    </row>
    <row r="529" spans="1:128" ht="15.75" customHeight="1">
      <c r="A529" s="3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W529" s="1"/>
      <c r="X529" s="11"/>
      <c r="Y529" s="1"/>
      <c r="AA529" s="1"/>
      <c r="AB529" s="1"/>
      <c r="AC529" s="1"/>
      <c r="AE529" s="1"/>
      <c r="AF529" s="1"/>
      <c r="AG529" s="1"/>
      <c r="AI529" s="1"/>
      <c r="AJ529" s="1"/>
      <c r="AK529" s="1"/>
      <c r="AM529" s="1"/>
      <c r="AN529" s="1"/>
      <c r="AO529" s="1"/>
      <c r="AP529" s="1"/>
      <c r="AQ529" s="1"/>
      <c r="AR529" s="1"/>
      <c r="AS529" s="1"/>
      <c r="AT529" s="1"/>
      <c r="AU529" s="1"/>
      <c r="AW529" s="1"/>
      <c r="AX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M529" s="1"/>
      <c r="BN529" s="1"/>
      <c r="BO529" s="1"/>
      <c r="BP529" s="1"/>
      <c r="BQ529" s="1"/>
      <c r="BS529" s="1"/>
      <c r="BT529" s="1"/>
      <c r="BV529" s="1"/>
      <c r="BW529" s="1"/>
      <c r="BX529" s="1"/>
      <c r="BY529" s="1"/>
      <c r="BZ529" s="1"/>
      <c r="CB529" s="1"/>
      <c r="CC529" s="1"/>
      <c r="CD529" s="1"/>
      <c r="CE529" s="1"/>
      <c r="CF529" s="1"/>
      <c r="CH529" s="1"/>
      <c r="CI529" s="1"/>
      <c r="CJ529" s="1"/>
      <c r="CK529" s="1"/>
      <c r="CL529" s="1"/>
      <c r="CN529" s="1"/>
      <c r="CO529" s="1"/>
      <c r="CQ529" s="1"/>
      <c r="CR529" s="1"/>
      <c r="CS529" s="1"/>
      <c r="CT529" s="1"/>
      <c r="CU529" s="1"/>
      <c r="CW529" s="1"/>
      <c r="CX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S529" s="1"/>
      <c r="DT529" s="1"/>
      <c r="DU529" s="1"/>
      <c r="DV529" s="1"/>
      <c r="DW529" s="1"/>
      <c r="DX529" s="1"/>
    </row>
    <row r="530" spans="1:128" ht="15.75" customHeight="1">
      <c r="A530" s="3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W530" s="1"/>
      <c r="X530" s="11"/>
      <c r="Y530" s="1"/>
      <c r="AA530" s="1"/>
      <c r="AB530" s="1"/>
      <c r="AC530" s="1"/>
      <c r="AE530" s="1"/>
      <c r="AF530" s="1"/>
      <c r="AG530" s="1"/>
      <c r="AI530" s="1"/>
      <c r="AJ530" s="1"/>
      <c r="AK530" s="1"/>
      <c r="AM530" s="1"/>
      <c r="AN530" s="1"/>
      <c r="AO530" s="1"/>
      <c r="AP530" s="1"/>
      <c r="AQ530" s="1"/>
      <c r="AR530" s="1"/>
      <c r="AS530" s="1"/>
      <c r="AT530" s="1"/>
      <c r="AU530" s="1"/>
      <c r="AW530" s="1"/>
      <c r="AX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M530" s="1"/>
      <c r="BN530" s="1"/>
      <c r="BO530" s="1"/>
      <c r="BP530" s="1"/>
      <c r="BQ530" s="1"/>
      <c r="BS530" s="1"/>
      <c r="BT530" s="1"/>
      <c r="BV530" s="1"/>
      <c r="BW530" s="1"/>
      <c r="BX530" s="1"/>
      <c r="BY530" s="1"/>
      <c r="BZ530" s="1"/>
      <c r="CB530" s="1"/>
      <c r="CC530" s="1"/>
      <c r="CD530" s="1"/>
      <c r="CE530" s="1"/>
      <c r="CF530" s="1"/>
      <c r="CH530" s="1"/>
      <c r="CI530" s="1"/>
      <c r="CJ530" s="1"/>
      <c r="CK530" s="1"/>
      <c r="CL530" s="1"/>
      <c r="CN530" s="1"/>
      <c r="CO530" s="1"/>
      <c r="CQ530" s="1"/>
      <c r="CR530" s="1"/>
      <c r="CS530" s="1"/>
      <c r="CT530" s="1"/>
      <c r="CU530" s="1"/>
      <c r="CW530" s="1"/>
      <c r="CX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S530" s="1"/>
      <c r="DT530" s="1"/>
      <c r="DU530" s="1"/>
      <c r="DV530" s="1"/>
      <c r="DW530" s="1"/>
      <c r="DX530" s="1"/>
    </row>
    <row r="531" spans="1:128" ht="15.75" customHeight="1">
      <c r="A531" s="3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W531" s="1"/>
      <c r="X531" s="11"/>
      <c r="Y531" s="1"/>
      <c r="AA531" s="1"/>
      <c r="AB531" s="1"/>
      <c r="AC531" s="1"/>
      <c r="AE531" s="1"/>
      <c r="AF531" s="1"/>
      <c r="AG531" s="1"/>
      <c r="AI531" s="1"/>
      <c r="AJ531" s="1"/>
      <c r="AK531" s="1"/>
      <c r="AM531" s="1"/>
      <c r="AN531" s="1"/>
      <c r="AO531" s="1"/>
      <c r="AP531" s="1"/>
      <c r="AQ531" s="1"/>
      <c r="AR531" s="1"/>
      <c r="AS531" s="1"/>
      <c r="AT531" s="1"/>
      <c r="AU531" s="1"/>
      <c r="AW531" s="1"/>
      <c r="AX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M531" s="1"/>
      <c r="BN531" s="1"/>
      <c r="BO531" s="1"/>
      <c r="BP531" s="1"/>
      <c r="BQ531" s="1"/>
      <c r="BS531" s="1"/>
      <c r="BT531" s="1"/>
      <c r="BV531" s="1"/>
      <c r="BW531" s="1"/>
      <c r="BX531" s="1"/>
      <c r="BY531" s="1"/>
      <c r="BZ531" s="1"/>
      <c r="CB531" s="1"/>
      <c r="CC531" s="1"/>
      <c r="CD531" s="1"/>
      <c r="CE531" s="1"/>
      <c r="CF531" s="1"/>
      <c r="CH531" s="1"/>
      <c r="CI531" s="1"/>
      <c r="CJ531" s="1"/>
      <c r="CK531" s="1"/>
      <c r="CL531" s="1"/>
      <c r="CN531" s="1"/>
      <c r="CO531" s="1"/>
      <c r="CQ531" s="1"/>
      <c r="CR531" s="1"/>
      <c r="CS531" s="1"/>
      <c r="CT531" s="1"/>
      <c r="CU531" s="1"/>
      <c r="CW531" s="1"/>
      <c r="CX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S531" s="1"/>
      <c r="DT531" s="1"/>
      <c r="DU531" s="1"/>
      <c r="DV531" s="1"/>
      <c r="DW531" s="1"/>
      <c r="DX531" s="1"/>
    </row>
    <row r="532" spans="1:128" ht="15.75" customHeight="1">
      <c r="A532" s="3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W532" s="1"/>
      <c r="X532" s="11"/>
      <c r="Y532" s="1"/>
      <c r="AA532" s="1"/>
      <c r="AB532" s="1"/>
      <c r="AC532" s="1"/>
      <c r="AE532" s="1"/>
      <c r="AF532" s="1"/>
      <c r="AG532" s="1"/>
      <c r="AI532" s="1"/>
      <c r="AJ532" s="1"/>
      <c r="AK532" s="1"/>
      <c r="AM532" s="1"/>
      <c r="AN532" s="1"/>
      <c r="AO532" s="1"/>
      <c r="AP532" s="1"/>
      <c r="AQ532" s="1"/>
      <c r="AR532" s="1"/>
      <c r="AS532" s="1"/>
      <c r="AT532" s="1"/>
      <c r="AU532" s="1"/>
      <c r="AW532" s="1"/>
      <c r="AX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M532" s="1"/>
      <c r="BN532" s="1"/>
      <c r="BO532" s="1"/>
      <c r="BP532" s="1"/>
      <c r="BQ532" s="1"/>
      <c r="BS532" s="1"/>
      <c r="BT532" s="1"/>
      <c r="BV532" s="1"/>
      <c r="BW532" s="1"/>
      <c r="BX532" s="1"/>
      <c r="BY532" s="1"/>
      <c r="BZ532" s="1"/>
      <c r="CB532" s="1"/>
      <c r="CC532" s="1"/>
      <c r="CD532" s="1"/>
      <c r="CE532" s="1"/>
      <c r="CF532" s="1"/>
      <c r="CH532" s="1"/>
      <c r="CI532" s="1"/>
      <c r="CJ532" s="1"/>
      <c r="CK532" s="1"/>
      <c r="CL532" s="1"/>
      <c r="CN532" s="1"/>
      <c r="CO532" s="1"/>
      <c r="CQ532" s="1"/>
      <c r="CR532" s="1"/>
      <c r="CS532" s="1"/>
      <c r="CT532" s="1"/>
      <c r="CU532" s="1"/>
      <c r="CW532" s="1"/>
      <c r="CX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S532" s="1"/>
      <c r="DT532" s="1"/>
      <c r="DU532" s="1"/>
      <c r="DV532" s="1"/>
      <c r="DW532" s="1"/>
      <c r="DX532" s="1"/>
    </row>
    <row r="533" spans="1:128" ht="15.75" customHeight="1">
      <c r="A533" s="3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W533" s="1"/>
      <c r="X533" s="11"/>
      <c r="Y533" s="1"/>
      <c r="AA533" s="1"/>
      <c r="AB533" s="1"/>
      <c r="AC533" s="1"/>
      <c r="AE533" s="1"/>
      <c r="AF533" s="1"/>
      <c r="AG533" s="1"/>
      <c r="AI533" s="1"/>
      <c r="AJ533" s="1"/>
      <c r="AK533" s="1"/>
      <c r="AM533" s="1"/>
      <c r="AN533" s="1"/>
      <c r="AO533" s="1"/>
      <c r="AP533" s="1"/>
      <c r="AQ533" s="1"/>
      <c r="AR533" s="1"/>
      <c r="AS533" s="1"/>
      <c r="AT533" s="1"/>
      <c r="AU533" s="1"/>
      <c r="AW533" s="1"/>
      <c r="AX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M533" s="1"/>
      <c r="BN533" s="1"/>
      <c r="BO533" s="1"/>
      <c r="BP533" s="1"/>
      <c r="BQ533" s="1"/>
      <c r="BS533" s="1"/>
      <c r="BT533" s="1"/>
      <c r="BV533" s="1"/>
      <c r="BW533" s="1"/>
      <c r="BX533" s="1"/>
      <c r="BY533" s="1"/>
      <c r="BZ533" s="1"/>
      <c r="CB533" s="1"/>
      <c r="CC533" s="1"/>
      <c r="CD533" s="1"/>
      <c r="CE533" s="1"/>
      <c r="CF533" s="1"/>
      <c r="CH533" s="1"/>
      <c r="CI533" s="1"/>
      <c r="CJ533" s="1"/>
      <c r="CK533" s="1"/>
      <c r="CL533" s="1"/>
      <c r="CN533" s="1"/>
      <c r="CO533" s="1"/>
      <c r="CQ533" s="1"/>
      <c r="CR533" s="1"/>
      <c r="CS533" s="1"/>
      <c r="CT533" s="1"/>
      <c r="CU533" s="1"/>
      <c r="CW533" s="1"/>
      <c r="CX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S533" s="1"/>
      <c r="DT533" s="1"/>
      <c r="DU533" s="1"/>
      <c r="DV533" s="1"/>
      <c r="DW533" s="1"/>
      <c r="DX533" s="1"/>
    </row>
    <row r="534" spans="1:128" ht="15.75" customHeight="1">
      <c r="A534" s="3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W534" s="1"/>
      <c r="X534" s="11"/>
      <c r="Y534" s="1"/>
      <c r="AA534" s="1"/>
      <c r="AB534" s="1"/>
      <c r="AC534" s="1"/>
      <c r="AE534" s="1"/>
      <c r="AF534" s="1"/>
      <c r="AG534" s="1"/>
      <c r="AI534" s="1"/>
      <c r="AJ534" s="1"/>
      <c r="AK534" s="1"/>
      <c r="AM534" s="1"/>
      <c r="AN534" s="1"/>
      <c r="AO534" s="1"/>
      <c r="AP534" s="1"/>
      <c r="AQ534" s="1"/>
      <c r="AR534" s="1"/>
      <c r="AS534" s="1"/>
      <c r="AT534" s="1"/>
      <c r="AU534" s="1"/>
      <c r="AW534" s="1"/>
      <c r="AX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M534" s="1"/>
      <c r="BN534" s="1"/>
      <c r="BO534" s="1"/>
      <c r="BP534" s="1"/>
      <c r="BQ534" s="1"/>
      <c r="BS534" s="1"/>
      <c r="BT534" s="1"/>
      <c r="BV534" s="1"/>
      <c r="BW534" s="1"/>
      <c r="BX534" s="1"/>
      <c r="BY534" s="1"/>
      <c r="BZ534" s="1"/>
      <c r="CB534" s="1"/>
      <c r="CC534" s="1"/>
      <c r="CD534" s="1"/>
      <c r="CE534" s="1"/>
      <c r="CF534" s="1"/>
      <c r="CH534" s="1"/>
      <c r="CI534" s="1"/>
      <c r="CJ534" s="1"/>
      <c r="CK534" s="1"/>
      <c r="CL534" s="1"/>
      <c r="CN534" s="1"/>
      <c r="CO534" s="1"/>
      <c r="CQ534" s="1"/>
      <c r="CR534" s="1"/>
      <c r="CS534" s="1"/>
      <c r="CT534" s="1"/>
      <c r="CU534" s="1"/>
      <c r="CW534" s="1"/>
      <c r="CX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S534" s="1"/>
      <c r="DT534" s="1"/>
      <c r="DU534" s="1"/>
      <c r="DV534" s="1"/>
      <c r="DW534" s="1"/>
      <c r="DX534" s="1"/>
    </row>
    <row r="535" spans="1:128" ht="15.75" customHeight="1">
      <c r="A535" s="3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W535" s="1"/>
      <c r="X535" s="11"/>
      <c r="Y535" s="1"/>
      <c r="AA535" s="1"/>
      <c r="AB535" s="1"/>
      <c r="AC535" s="1"/>
      <c r="AE535" s="1"/>
      <c r="AF535" s="1"/>
      <c r="AG535" s="1"/>
      <c r="AI535" s="1"/>
      <c r="AJ535" s="1"/>
      <c r="AK535" s="1"/>
      <c r="AM535" s="1"/>
      <c r="AN535" s="1"/>
      <c r="AO535" s="1"/>
      <c r="AP535" s="1"/>
      <c r="AQ535" s="1"/>
      <c r="AR535" s="1"/>
      <c r="AS535" s="1"/>
      <c r="AT535" s="1"/>
      <c r="AU535" s="1"/>
      <c r="AW535" s="1"/>
      <c r="AX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M535" s="1"/>
      <c r="BN535" s="1"/>
      <c r="BO535" s="1"/>
      <c r="BP535" s="1"/>
      <c r="BQ535" s="1"/>
      <c r="BS535" s="1"/>
      <c r="BT535" s="1"/>
      <c r="BV535" s="1"/>
      <c r="BW535" s="1"/>
      <c r="BX535" s="1"/>
      <c r="BY535" s="1"/>
      <c r="BZ535" s="1"/>
      <c r="CB535" s="1"/>
      <c r="CC535" s="1"/>
      <c r="CD535" s="1"/>
      <c r="CE535" s="1"/>
      <c r="CF535" s="1"/>
      <c r="CH535" s="1"/>
      <c r="CI535" s="1"/>
      <c r="CJ535" s="1"/>
      <c r="CK535" s="1"/>
      <c r="CL535" s="1"/>
      <c r="CN535" s="1"/>
      <c r="CO535" s="1"/>
      <c r="CQ535" s="1"/>
      <c r="CR535" s="1"/>
      <c r="CS535" s="1"/>
      <c r="CT535" s="1"/>
      <c r="CU535" s="1"/>
      <c r="CW535" s="1"/>
      <c r="CX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S535" s="1"/>
      <c r="DT535" s="1"/>
      <c r="DU535" s="1"/>
      <c r="DV535" s="1"/>
      <c r="DW535" s="1"/>
      <c r="DX535" s="1"/>
    </row>
    <row r="536" spans="1:128" ht="15.75" customHeight="1">
      <c r="A536" s="3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W536" s="1"/>
      <c r="X536" s="11"/>
      <c r="Y536" s="1"/>
      <c r="AA536" s="1"/>
      <c r="AB536" s="1"/>
      <c r="AC536" s="1"/>
      <c r="AE536" s="1"/>
      <c r="AF536" s="1"/>
      <c r="AG536" s="1"/>
      <c r="AI536" s="1"/>
      <c r="AJ536" s="1"/>
      <c r="AK536" s="1"/>
      <c r="AM536" s="1"/>
      <c r="AN536" s="1"/>
      <c r="AO536" s="1"/>
      <c r="AP536" s="1"/>
      <c r="AQ536" s="1"/>
      <c r="AR536" s="1"/>
      <c r="AS536" s="1"/>
      <c r="AT536" s="1"/>
      <c r="AU536" s="1"/>
      <c r="AW536" s="1"/>
      <c r="AX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M536" s="1"/>
      <c r="BN536" s="1"/>
      <c r="BO536" s="1"/>
      <c r="BP536" s="1"/>
      <c r="BQ536" s="1"/>
      <c r="BS536" s="1"/>
      <c r="BT536" s="1"/>
      <c r="BV536" s="1"/>
      <c r="BW536" s="1"/>
      <c r="BX536" s="1"/>
      <c r="BY536" s="1"/>
      <c r="BZ536" s="1"/>
      <c r="CB536" s="1"/>
      <c r="CC536" s="1"/>
      <c r="CD536" s="1"/>
      <c r="CE536" s="1"/>
      <c r="CF536" s="1"/>
      <c r="CH536" s="1"/>
      <c r="CI536" s="1"/>
      <c r="CJ536" s="1"/>
      <c r="CK536" s="1"/>
      <c r="CL536" s="1"/>
      <c r="CN536" s="1"/>
      <c r="CO536" s="1"/>
      <c r="CQ536" s="1"/>
      <c r="CR536" s="1"/>
      <c r="CS536" s="1"/>
      <c r="CT536" s="1"/>
      <c r="CU536" s="1"/>
      <c r="CW536" s="1"/>
      <c r="CX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S536" s="1"/>
      <c r="DT536" s="1"/>
      <c r="DU536" s="1"/>
      <c r="DV536" s="1"/>
      <c r="DW536" s="1"/>
      <c r="DX536" s="1"/>
    </row>
    <row r="537" spans="1:128" ht="15.75" customHeight="1">
      <c r="A537" s="3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W537" s="1"/>
      <c r="X537" s="11"/>
      <c r="Y537" s="1"/>
      <c r="AA537" s="1"/>
      <c r="AB537" s="1"/>
      <c r="AC537" s="1"/>
      <c r="AE537" s="1"/>
      <c r="AF537" s="1"/>
      <c r="AG537" s="1"/>
      <c r="AI537" s="1"/>
      <c r="AJ537" s="1"/>
      <c r="AK537" s="1"/>
      <c r="AM537" s="1"/>
      <c r="AN537" s="1"/>
      <c r="AO537" s="1"/>
      <c r="AP537" s="1"/>
      <c r="AQ537" s="1"/>
      <c r="AR537" s="1"/>
      <c r="AS537" s="1"/>
      <c r="AT537" s="1"/>
      <c r="AU537" s="1"/>
      <c r="AW537" s="1"/>
      <c r="AX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M537" s="1"/>
      <c r="BN537" s="1"/>
      <c r="BO537" s="1"/>
      <c r="BP537" s="1"/>
      <c r="BQ537" s="1"/>
      <c r="BS537" s="1"/>
      <c r="BT537" s="1"/>
      <c r="BV537" s="1"/>
      <c r="BW537" s="1"/>
      <c r="BX537" s="1"/>
      <c r="BY537" s="1"/>
      <c r="BZ537" s="1"/>
      <c r="CB537" s="1"/>
      <c r="CC537" s="1"/>
      <c r="CD537" s="1"/>
      <c r="CE537" s="1"/>
      <c r="CF537" s="1"/>
      <c r="CH537" s="1"/>
      <c r="CI537" s="1"/>
      <c r="CJ537" s="1"/>
      <c r="CK537" s="1"/>
      <c r="CL537" s="1"/>
      <c r="CN537" s="1"/>
      <c r="CO537" s="1"/>
      <c r="CQ537" s="1"/>
      <c r="CR537" s="1"/>
      <c r="CS537" s="1"/>
      <c r="CT537" s="1"/>
      <c r="CU537" s="1"/>
      <c r="CW537" s="1"/>
      <c r="CX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S537" s="1"/>
      <c r="DT537" s="1"/>
      <c r="DU537" s="1"/>
      <c r="DV537" s="1"/>
      <c r="DW537" s="1"/>
      <c r="DX537" s="1"/>
    </row>
    <row r="538" spans="1:128" ht="15.75" customHeight="1">
      <c r="A538" s="3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W538" s="1"/>
      <c r="X538" s="11"/>
      <c r="Y538" s="1"/>
      <c r="AA538" s="1"/>
      <c r="AB538" s="1"/>
      <c r="AC538" s="1"/>
      <c r="AE538" s="1"/>
      <c r="AF538" s="1"/>
      <c r="AG538" s="1"/>
      <c r="AI538" s="1"/>
      <c r="AJ538" s="1"/>
      <c r="AK538" s="1"/>
      <c r="AM538" s="1"/>
      <c r="AN538" s="1"/>
      <c r="AO538" s="1"/>
      <c r="AP538" s="1"/>
      <c r="AQ538" s="1"/>
      <c r="AR538" s="1"/>
      <c r="AS538" s="1"/>
      <c r="AT538" s="1"/>
      <c r="AU538" s="1"/>
      <c r="AW538" s="1"/>
      <c r="AX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M538" s="1"/>
      <c r="BN538" s="1"/>
      <c r="BO538" s="1"/>
      <c r="BP538" s="1"/>
      <c r="BQ538" s="1"/>
      <c r="BS538" s="1"/>
      <c r="BT538" s="1"/>
      <c r="BV538" s="1"/>
      <c r="BW538" s="1"/>
      <c r="BX538" s="1"/>
      <c r="BY538" s="1"/>
      <c r="BZ538" s="1"/>
      <c r="CB538" s="1"/>
      <c r="CC538" s="1"/>
      <c r="CD538" s="1"/>
      <c r="CE538" s="1"/>
      <c r="CF538" s="1"/>
      <c r="CH538" s="1"/>
      <c r="CI538" s="1"/>
      <c r="CJ538" s="1"/>
      <c r="CK538" s="1"/>
      <c r="CL538" s="1"/>
      <c r="CN538" s="1"/>
      <c r="CO538" s="1"/>
      <c r="CQ538" s="1"/>
      <c r="CR538" s="1"/>
      <c r="CS538" s="1"/>
      <c r="CT538" s="1"/>
      <c r="CU538" s="1"/>
      <c r="CW538" s="1"/>
      <c r="CX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S538" s="1"/>
      <c r="DT538" s="1"/>
      <c r="DU538" s="1"/>
      <c r="DV538" s="1"/>
      <c r="DW538" s="1"/>
      <c r="DX538" s="1"/>
    </row>
    <row r="539" spans="1:128" ht="15.75" customHeight="1">
      <c r="A539" s="3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W539" s="1"/>
      <c r="X539" s="11"/>
      <c r="Y539" s="1"/>
      <c r="AA539" s="1"/>
      <c r="AB539" s="1"/>
      <c r="AC539" s="1"/>
      <c r="AE539" s="1"/>
      <c r="AF539" s="1"/>
      <c r="AG539" s="1"/>
      <c r="AI539" s="1"/>
      <c r="AJ539" s="1"/>
      <c r="AK539" s="1"/>
      <c r="AM539" s="1"/>
      <c r="AN539" s="1"/>
      <c r="AO539" s="1"/>
      <c r="AP539" s="1"/>
      <c r="AQ539" s="1"/>
      <c r="AR539" s="1"/>
      <c r="AS539" s="1"/>
      <c r="AT539" s="1"/>
      <c r="AU539" s="1"/>
      <c r="AW539" s="1"/>
      <c r="AX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M539" s="1"/>
      <c r="BN539" s="1"/>
      <c r="BO539" s="1"/>
      <c r="BP539" s="1"/>
      <c r="BQ539" s="1"/>
      <c r="BS539" s="1"/>
      <c r="BT539" s="1"/>
      <c r="BV539" s="1"/>
      <c r="BW539" s="1"/>
      <c r="BX539" s="1"/>
      <c r="BY539" s="1"/>
      <c r="BZ539" s="1"/>
      <c r="CB539" s="1"/>
      <c r="CC539" s="1"/>
      <c r="CD539" s="1"/>
      <c r="CE539" s="1"/>
      <c r="CF539" s="1"/>
      <c r="CH539" s="1"/>
      <c r="CI539" s="1"/>
      <c r="CJ539" s="1"/>
      <c r="CK539" s="1"/>
      <c r="CL539" s="1"/>
      <c r="CN539" s="1"/>
      <c r="CO539" s="1"/>
      <c r="CQ539" s="1"/>
      <c r="CR539" s="1"/>
      <c r="CS539" s="1"/>
      <c r="CT539" s="1"/>
      <c r="CU539" s="1"/>
      <c r="CW539" s="1"/>
      <c r="CX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S539" s="1"/>
      <c r="DT539" s="1"/>
      <c r="DU539" s="1"/>
      <c r="DV539" s="1"/>
      <c r="DW539" s="1"/>
      <c r="DX539" s="1"/>
    </row>
    <row r="540" spans="1:128" ht="15.75" customHeight="1">
      <c r="A540" s="3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W540" s="1"/>
      <c r="X540" s="11"/>
      <c r="Y540" s="1"/>
      <c r="AA540" s="1"/>
      <c r="AB540" s="1"/>
      <c r="AC540" s="1"/>
      <c r="AE540" s="1"/>
      <c r="AF540" s="1"/>
      <c r="AG540" s="1"/>
      <c r="AI540" s="1"/>
      <c r="AJ540" s="1"/>
      <c r="AK540" s="1"/>
      <c r="AM540" s="1"/>
      <c r="AN540" s="1"/>
      <c r="AO540" s="1"/>
      <c r="AP540" s="1"/>
      <c r="AQ540" s="1"/>
      <c r="AR540" s="1"/>
      <c r="AS540" s="1"/>
      <c r="AT540" s="1"/>
      <c r="AU540" s="1"/>
      <c r="AW540" s="1"/>
      <c r="AX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M540" s="1"/>
      <c r="BN540" s="1"/>
      <c r="BO540" s="1"/>
      <c r="BP540" s="1"/>
      <c r="BQ540" s="1"/>
      <c r="BS540" s="1"/>
      <c r="BT540" s="1"/>
      <c r="BV540" s="1"/>
      <c r="BW540" s="1"/>
      <c r="BX540" s="1"/>
      <c r="BY540" s="1"/>
      <c r="BZ540" s="1"/>
      <c r="CB540" s="1"/>
      <c r="CC540" s="1"/>
      <c r="CD540" s="1"/>
      <c r="CE540" s="1"/>
      <c r="CF540" s="1"/>
      <c r="CH540" s="1"/>
      <c r="CI540" s="1"/>
      <c r="CJ540" s="1"/>
      <c r="CK540" s="1"/>
      <c r="CL540" s="1"/>
      <c r="CN540" s="1"/>
      <c r="CO540" s="1"/>
      <c r="CQ540" s="1"/>
      <c r="CR540" s="1"/>
      <c r="CS540" s="1"/>
      <c r="CT540" s="1"/>
      <c r="CU540" s="1"/>
      <c r="CW540" s="1"/>
      <c r="CX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S540" s="1"/>
      <c r="DT540" s="1"/>
      <c r="DU540" s="1"/>
      <c r="DV540" s="1"/>
      <c r="DW540" s="1"/>
      <c r="DX540" s="1"/>
    </row>
    <row r="541" spans="1:128" ht="15.75" customHeight="1">
      <c r="A541" s="3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W541" s="1"/>
      <c r="X541" s="11"/>
      <c r="Y541" s="1"/>
      <c r="AA541" s="1"/>
      <c r="AB541" s="1"/>
      <c r="AC541" s="1"/>
      <c r="AE541" s="1"/>
      <c r="AF541" s="1"/>
      <c r="AG541" s="1"/>
      <c r="AI541" s="1"/>
      <c r="AJ541" s="1"/>
      <c r="AK541" s="1"/>
      <c r="AM541" s="1"/>
      <c r="AN541" s="1"/>
      <c r="AO541" s="1"/>
      <c r="AP541" s="1"/>
      <c r="AQ541" s="1"/>
      <c r="AR541" s="1"/>
      <c r="AS541" s="1"/>
      <c r="AT541" s="1"/>
      <c r="AU541" s="1"/>
      <c r="AW541" s="1"/>
      <c r="AX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M541" s="1"/>
      <c r="BN541" s="1"/>
      <c r="BO541" s="1"/>
      <c r="BP541" s="1"/>
      <c r="BQ541" s="1"/>
      <c r="BS541" s="1"/>
      <c r="BT541" s="1"/>
      <c r="BV541" s="1"/>
      <c r="BW541" s="1"/>
      <c r="BX541" s="1"/>
      <c r="BY541" s="1"/>
      <c r="BZ541" s="1"/>
      <c r="CB541" s="1"/>
      <c r="CC541" s="1"/>
      <c r="CD541" s="1"/>
      <c r="CE541" s="1"/>
      <c r="CF541" s="1"/>
      <c r="CH541" s="1"/>
      <c r="CI541" s="1"/>
      <c r="CJ541" s="1"/>
      <c r="CK541" s="1"/>
      <c r="CL541" s="1"/>
      <c r="CN541" s="1"/>
      <c r="CO541" s="1"/>
      <c r="CQ541" s="1"/>
      <c r="CR541" s="1"/>
      <c r="CS541" s="1"/>
      <c r="CT541" s="1"/>
      <c r="CU541" s="1"/>
      <c r="CW541" s="1"/>
      <c r="CX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S541" s="1"/>
      <c r="DT541" s="1"/>
      <c r="DU541" s="1"/>
      <c r="DV541" s="1"/>
      <c r="DW541" s="1"/>
      <c r="DX541" s="1"/>
    </row>
    <row r="542" spans="1:128" ht="15.75" customHeight="1">
      <c r="A542" s="3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W542" s="1"/>
      <c r="X542" s="11"/>
      <c r="Y542" s="1"/>
      <c r="AA542" s="1"/>
      <c r="AB542" s="1"/>
      <c r="AC542" s="1"/>
      <c r="AE542" s="1"/>
      <c r="AF542" s="1"/>
      <c r="AG542" s="1"/>
      <c r="AI542" s="1"/>
      <c r="AJ542" s="1"/>
      <c r="AK542" s="1"/>
      <c r="AM542" s="1"/>
      <c r="AN542" s="1"/>
      <c r="AO542" s="1"/>
      <c r="AP542" s="1"/>
      <c r="AQ542" s="1"/>
      <c r="AR542" s="1"/>
      <c r="AS542" s="1"/>
      <c r="AT542" s="1"/>
      <c r="AU542" s="1"/>
      <c r="AW542" s="1"/>
      <c r="AX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M542" s="1"/>
      <c r="BN542" s="1"/>
      <c r="BO542" s="1"/>
      <c r="BP542" s="1"/>
      <c r="BQ542" s="1"/>
      <c r="BS542" s="1"/>
      <c r="BT542" s="1"/>
      <c r="BV542" s="1"/>
      <c r="BW542" s="1"/>
      <c r="BX542" s="1"/>
      <c r="BY542" s="1"/>
      <c r="BZ542" s="1"/>
      <c r="CB542" s="1"/>
      <c r="CC542" s="1"/>
      <c r="CD542" s="1"/>
      <c r="CE542" s="1"/>
      <c r="CF542" s="1"/>
      <c r="CH542" s="1"/>
      <c r="CI542" s="1"/>
      <c r="CJ542" s="1"/>
      <c r="CK542" s="1"/>
      <c r="CL542" s="1"/>
      <c r="CN542" s="1"/>
      <c r="CO542" s="1"/>
      <c r="CQ542" s="1"/>
      <c r="CR542" s="1"/>
      <c r="CS542" s="1"/>
      <c r="CT542" s="1"/>
      <c r="CU542" s="1"/>
      <c r="CW542" s="1"/>
      <c r="CX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S542" s="1"/>
      <c r="DT542" s="1"/>
      <c r="DU542" s="1"/>
      <c r="DV542" s="1"/>
      <c r="DW542" s="1"/>
      <c r="DX542" s="1"/>
    </row>
    <row r="543" spans="1:128" ht="15.75" customHeight="1">
      <c r="A543" s="3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W543" s="1"/>
      <c r="X543" s="11"/>
      <c r="Y543" s="1"/>
      <c r="AA543" s="1"/>
      <c r="AB543" s="1"/>
      <c r="AC543" s="1"/>
      <c r="AE543" s="1"/>
      <c r="AF543" s="1"/>
      <c r="AG543" s="1"/>
      <c r="AI543" s="1"/>
      <c r="AJ543" s="1"/>
      <c r="AK543" s="1"/>
      <c r="AM543" s="1"/>
      <c r="AN543" s="1"/>
      <c r="AO543" s="1"/>
      <c r="AP543" s="1"/>
      <c r="AQ543" s="1"/>
      <c r="AR543" s="1"/>
      <c r="AS543" s="1"/>
      <c r="AT543" s="1"/>
      <c r="AU543" s="1"/>
      <c r="AW543" s="1"/>
      <c r="AX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M543" s="1"/>
      <c r="BN543" s="1"/>
      <c r="BO543" s="1"/>
      <c r="BP543" s="1"/>
      <c r="BQ543" s="1"/>
      <c r="BS543" s="1"/>
      <c r="BT543" s="1"/>
      <c r="BV543" s="1"/>
      <c r="BW543" s="1"/>
      <c r="BX543" s="1"/>
      <c r="BY543" s="1"/>
      <c r="BZ543" s="1"/>
      <c r="CB543" s="1"/>
      <c r="CC543" s="1"/>
      <c r="CD543" s="1"/>
      <c r="CE543" s="1"/>
      <c r="CF543" s="1"/>
      <c r="CH543" s="1"/>
      <c r="CI543" s="1"/>
      <c r="CJ543" s="1"/>
      <c r="CK543" s="1"/>
      <c r="CL543" s="1"/>
      <c r="CN543" s="1"/>
      <c r="CO543" s="1"/>
      <c r="CQ543" s="1"/>
      <c r="CR543" s="1"/>
      <c r="CS543" s="1"/>
      <c r="CT543" s="1"/>
      <c r="CU543" s="1"/>
      <c r="CW543" s="1"/>
      <c r="CX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S543" s="1"/>
      <c r="DT543" s="1"/>
      <c r="DU543" s="1"/>
      <c r="DV543" s="1"/>
      <c r="DW543" s="1"/>
      <c r="DX543" s="1"/>
    </row>
    <row r="544" spans="1:128" ht="15.75" customHeight="1">
      <c r="A544" s="3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W544" s="1"/>
      <c r="X544" s="11"/>
      <c r="Y544" s="1"/>
      <c r="AA544" s="1"/>
      <c r="AB544" s="1"/>
      <c r="AC544" s="1"/>
      <c r="AE544" s="1"/>
      <c r="AF544" s="1"/>
      <c r="AG544" s="1"/>
      <c r="AI544" s="1"/>
      <c r="AJ544" s="1"/>
      <c r="AK544" s="1"/>
      <c r="AM544" s="1"/>
      <c r="AN544" s="1"/>
      <c r="AO544" s="1"/>
      <c r="AP544" s="1"/>
      <c r="AQ544" s="1"/>
      <c r="AR544" s="1"/>
      <c r="AS544" s="1"/>
      <c r="AT544" s="1"/>
      <c r="AU544" s="1"/>
      <c r="AW544" s="1"/>
      <c r="AX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M544" s="1"/>
      <c r="BN544" s="1"/>
      <c r="BO544" s="1"/>
      <c r="BP544" s="1"/>
      <c r="BQ544" s="1"/>
      <c r="BS544" s="1"/>
      <c r="BT544" s="1"/>
      <c r="BV544" s="1"/>
      <c r="BW544" s="1"/>
      <c r="BX544" s="1"/>
      <c r="BY544" s="1"/>
      <c r="BZ544" s="1"/>
      <c r="CB544" s="1"/>
      <c r="CC544" s="1"/>
      <c r="CD544" s="1"/>
      <c r="CE544" s="1"/>
      <c r="CF544" s="1"/>
      <c r="CH544" s="1"/>
      <c r="CI544" s="1"/>
      <c r="CJ544" s="1"/>
      <c r="CK544" s="1"/>
      <c r="CL544" s="1"/>
      <c r="CN544" s="1"/>
      <c r="CO544" s="1"/>
      <c r="CQ544" s="1"/>
      <c r="CR544" s="1"/>
      <c r="CS544" s="1"/>
      <c r="CT544" s="1"/>
      <c r="CU544" s="1"/>
      <c r="CW544" s="1"/>
      <c r="CX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S544" s="1"/>
      <c r="DT544" s="1"/>
      <c r="DU544" s="1"/>
      <c r="DV544" s="1"/>
      <c r="DW544" s="1"/>
      <c r="DX544" s="1"/>
    </row>
    <row r="545" spans="1:128" ht="15.75" customHeight="1">
      <c r="A545" s="3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W545" s="1"/>
      <c r="X545" s="11"/>
      <c r="Y545" s="1"/>
      <c r="AA545" s="1"/>
      <c r="AB545" s="1"/>
      <c r="AC545" s="1"/>
      <c r="AE545" s="1"/>
      <c r="AF545" s="1"/>
      <c r="AG545" s="1"/>
      <c r="AI545" s="1"/>
      <c r="AJ545" s="1"/>
      <c r="AK545" s="1"/>
      <c r="AM545" s="1"/>
      <c r="AN545" s="1"/>
      <c r="AO545" s="1"/>
      <c r="AP545" s="1"/>
      <c r="AQ545" s="1"/>
      <c r="AR545" s="1"/>
      <c r="AS545" s="1"/>
      <c r="AT545" s="1"/>
      <c r="AU545" s="1"/>
      <c r="AW545" s="1"/>
      <c r="AX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M545" s="1"/>
      <c r="BN545" s="1"/>
      <c r="BO545" s="1"/>
      <c r="BP545" s="1"/>
      <c r="BQ545" s="1"/>
      <c r="BS545" s="1"/>
      <c r="BT545" s="1"/>
      <c r="BV545" s="1"/>
      <c r="BW545" s="1"/>
      <c r="BX545" s="1"/>
      <c r="BY545" s="1"/>
      <c r="BZ545" s="1"/>
      <c r="CB545" s="1"/>
      <c r="CC545" s="1"/>
      <c r="CD545" s="1"/>
      <c r="CE545" s="1"/>
      <c r="CF545" s="1"/>
      <c r="CH545" s="1"/>
      <c r="CI545" s="1"/>
      <c r="CJ545" s="1"/>
      <c r="CK545" s="1"/>
      <c r="CL545" s="1"/>
      <c r="CN545" s="1"/>
      <c r="CO545" s="1"/>
      <c r="CQ545" s="1"/>
      <c r="CR545" s="1"/>
      <c r="CS545" s="1"/>
      <c r="CT545" s="1"/>
      <c r="CU545" s="1"/>
      <c r="CW545" s="1"/>
      <c r="CX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S545" s="1"/>
      <c r="DT545" s="1"/>
      <c r="DU545" s="1"/>
      <c r="DV545" s="1"/>
      <c r="DW545" s="1"/>
      <c r="DX545" s="1"/>
    </row>
    <row r="546" spans="1:128" ht="15.75" customHeight="1">
      <c r="A546" s="3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W546" s="1"/>
      <c r="X546" s="11"/>
      <c r="Y546" s="1"/>
      <c r="AA546" s="1"/>
      <c r="AB546" s="1"/>
      <c r="AC546" s="1"/>
      <c r="AE546" s="1"/>
      <c r="AF546" s="1"/>
      <c r="AG546" s="1"/>
      <c r="AI546" s="1"/>
      <c r="AJ546" s="1"/>
      <c r="AK546" s="1"/>
      <c r="AM546" s="1"/>
      <c r="AN546" s="1"/>
      <c r="AO546" s="1"/>
      <c r="AP546" s="1"/>
      <c r="AQ546" s="1"/>
      <c r="AR546" s="1"/>
      <c r="AS546" s="1"/>
      <c r="AT546" s="1"/>
      <c r="AU546" s="1"/>
      <c r="AW546" s="1"/>
      <c r="AX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M546" s="1"/>
      <c r="BN546" s="1"/>
      <c r="BO546" s="1"/>
      <c r="BP546" s="1"/>
      <c r="BQ546" s="1"/>
      <c r="BS546" s="1"/>
      <c r="BT546" s="1"/>
      <c r="BV546" s="1"/>
      <c r="BW546" s="1"/>
      <c r="BX546" s="1"/>
      <c r="BY546" s="1"/>
      <c r="BZ546" s="1"/>
      <c r="CB546" s="1"/>
      <c r="CC546" s="1"/>
      <c r="CD546" s="1"/>
      <c r="CE546" s="1"/>
      <c r="CF546" s="1"/>
      <c r="CH546" s="1"/>
      <c r="CI546" s="1"/>
      <c r="CJ546" s="1"/>
      <c r="CK546" s="1"/>
      <c r="CL546" s="1"/>
      <c r="CN546" s="1"/>
      <c r="CO546" s="1"/>
      <c r="CQ546" s="1"/>
      <c r="CR546" s="1"/>
      <c r="CS546" s="1"/>
      <c r="CT546" s="1"/>
      <c r="CU546" s="1"/>
      <c r="CW546" s="1"/>
      <c r="CX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S546" s="1"/>
      <c r="DT546" s="1"/>
      <c r="DU546" s="1"/>
      <c r="DV546" s="1"/>
      <c r="DW546" s="1"/>
      <c r="DX546" s="1"/>
    </row>
    <row r="547" spans="1:128" ht="15.75" customHeight="1">
      <c r="A547" s="3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W547" s="1"/>
      <c r="X547" s="11"/>
      <c r="Y547" s="1"/>
      <c r="AA547" s="1"/>
      <c r="AB547" s="1"/>
      <c r="AC547" s="1"/>
      <c r="AE547" s="1"/>
      <c r="AF547" s="1"/>
      <c r="AG547" s="1"/>
      <c r="AI547" s="1"/>
      <c r="AJ547" s="1"/>
      <c r="AK547" s="1"/>
      <c r="AM547" s="1"/>
      <c r="AN547" s="1"/>
      <c r="AO547" s="1"/>
      <c r="AP547" s="1"/>
      <c r="AQ547" s="1"/>
      <c r="AR547" s="1"/>
      <c r="AS547" s="1"/>
      <c r="AT547" s="1"/>
      <c r="AU547" s="1"/>
      <c r="AW547" s="1"/>
      <c r="AX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M547" s="1"/>
      <c r="BN547" s="1"/>
      <c r="BO547" s="1"/>
      <c r="BP547" s="1"/>
      <c r="BQ547" s="1"/>
      <c r="BS547" s="1"/>
      <c r="BT547" s="1"/>
      <c r="BV547" s="1"/>
      <c r="BW547" s="1"/>
      <c r="BX547" s="1"/>
      <c r="BY547" s="1"/>
      <c r="BZ547" s="1"/>
      <c r="CB547" s="1"/>
      <c r="CC547" s="1"/>
      <c r="CD547" s="1"/>
      <c r="CE547" s="1"/>
      <c r="CF547" s="1"/>
      <c r="CH547" s="1"/>
      <c r="CI547" s="1"/>
      <c r="CJ547" s="1"/>
      <c r="CK547" s="1"/>
      <c r="CL547" s="1"/>
      <c r="CN547" s="1"/>
      <c r="CO547" s="1"/>
      <c r="CQ547" s="1"/>
      <c r="CR547" s="1"/>
      <c r="CS547" s="1"/>
      <c r="CT547" s="1"/>
      <c r="CU547" s="1"/>
      <c r="CW547" s="1"/>
      <c r="CX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S547" s="1"/>
      <c r="DT547" s="1"/>
      <c r="DU547" s="1"/>
      <c r="DV547" s="1"/>
      <c r="DW547" s="1"/>
      <c r="DX547" s="1"/>
    </row>
    <row r="548" spans="1:128" ht="15.75" customHeight="1">
      <c r="A548" s="3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W548" s="1"/>
      <c r="X548" s="11"/>
      <c r="Y548" s="1"/>
      <c r="AA548" s="1"/>
      <c r="AB548" s="1"/>
      <c r="AC548" s="1"/>
      <c r="AE548" s="1"/>
      <c r="AF548" s="1"/>
      <c r="AG548" s="1"/>
      <c r="AI548" s="1"/>
      <c r="AJ548" s="1"/>
      <c r="AK548" s="1"/>
      <c r="AM548" s="1"/>
      <c r="AN548" s="1"/>
      <c r="AO548" s="1"/>
      <c r="AP548" s="1"/>
      <c r="AQ548" s="1"/>
      <c r="AR548" s="1"/>
      <c r="AS548" s="1"/>
      <c r="AT548" s="1"/>
      <c r="AU548" s="1"/>
      <c r="AW548" s="1"/>
      <c r="AX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M548" s="1"/>
      <c r="BN548" s="1"/>
      <c r="BO548" s="1"/>
      <c r="BP548" s="1"/>
      <c r="BQ548" s="1"/>
      <c r="BS548" s="1"/>
      <c r="BT548" s="1"/>
      <c r="BV548" s="1"/>
      <c r="BW548" s="1"/>
      <c r="BX548" s="1"/>
      <c r="BY548" s="1"/>
      <c r="BZ548" s="1"/>
      <c r="CB548" s="1"/>
      <c r="CC548" s="1"/>
      <c r="CD548" s="1"/>
      <c r="CE548" s="1"/>
      <c r="CF548" s="1"/>
      <c r="CH548" s="1"/>
      <c r="CI548" s="1"/>
      <c r="CJ548" s="1"/>
      <c r="CK548" s="1"/>
      <c r="CL548" s="1"/>
      <c r="CN548" s="1"/>
      <c r="CO548" s="1"/>
      <c r="CQ548" s="1"/>
      <c r="CR548" s="1"/>
      <c r="CS548" s="1"/>
      <c r="CT548" s="1"/>
      <c r="CU548" s="1"/>
      <c r="CW548" s="1"/>
      <c r="CX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S548" s="1"/>
      <c r="DT548" s="1"/>
      <c r="DU548" s="1"/>
      <c r="DV548" s="1"/>
      <c r="DW548" s="1"/>
      <c r="DX548" s="1"/>
    </row>
    <row r="549" spans="1:128" ht="15.75" customHeight="1">
      <c r="A549" s="3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W549" s="1"/>
      <c r="X549" s="11"/>
      <c r="Y549" s="1"/>
      <c r="AA549" s="1"/>
      <c r="AB549" s="1"/>
      <c r="AC549" s="1"/>
      <c r="AE549" s="1"/>
      <c r="AF549" s="1"/>
      <c r="AG549" s="1"/>
      <c r="AI549" s="1"/>
      <c r="AJ549" s="1"/>
      <c r="AK549" s="1"/>
      <c r="AM549" s="1"/>
      <c r="AN549" s="1"/>
      <c r="AO549" s="1"/>
      <c r="AP549" s="1"/>
      <c r="AQ549" s="1"/>
      <c r="AR549" s="1"/>
      <c r="AS549" s="1"/>
      <c r="AT549" s="1"/>
      <c r="AU549" s="1"/>
      <c r="AW549" s="1"/>
      <c r="AX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M549" s="1"/>
      <c r="BN549" s="1"/>
      <c r="BO549" s="1"/>
      <c r="BP549" s="1"/>
      <c r="BQ549" s="1"/>
      <c r="BS549" s="1"/>
      <c r="BT549" s="1"/>
      <c r="BV549" s="1"/>
      <c r="BW549" s="1"/>
      <c r="BX549" s="1"/>
      <c r="BY549" s="1"/>
      <c r="BZ549" s="1"/>
      <c r="CB549" s="1"/>
      <c r="CC549" s="1"/>
      <c r="CD549" s="1"/>
      <c r="CE549" s="1"/>
      <c r="CF549" s="1"/>
      <c r="CH549" s="1"/>
      <c r="CI549" s="1"/>
      <c r="CJ549" s="1"/>
      <c r="CK549" s="1"/>
      <c r="CL549" s="1"/>
      <c r="CN549" s="1"/>
      <c r="CO549" s="1"/>
      <c r="CQ549" s="1"/>
      <c r="CR549" s="1"/>
      <c r="CS549" s="1"/>
      <c r="CT549" s="1"/>
      <c r="CU549" s="1"/>
      <c r="CW549" s="1"/>
      <c r="CX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S549" s="1"/>
      <c r="DT549" s="1"/>
      <c r="DU549" s="1"/>
      <c r="DV549" s="1"/>
      <c r="DW549" s="1"/>
      <c r="DX549" s="1"/>
    </row>
    <row r="550" spans="1:128" ht="15.75" customHeight="1">
      <c r="A550" s="3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W550" s="1"/>
      <c r="X550" s="11"/>
      <c r="Y550" s="1"/>
      <c r="AA550" s="1"/>
      <c r="AB550" s="1"/>
      <c r="AC550" s="1"/>
      <c r="AE550" s="1"/>
      <c r="AF550" s="1"/>
      <c r="AG550" s="1"/>
      <c r="AI550" s="1"/>
      <c r="AJ550" s="1"/>
      <c r="AK550" s="1"/>
      <c r="AM550" s="1"/>
      <c r="AN550" s="1"/>
      <c r="AO550" s="1"/>
      <c r="AP550" s="1"/>
      <c r="AQ550" s="1"/>
      <c r="AR550" s="1"/>
      <c r="AS550" s="1"/>
      <c r="AT550" s="1"/>
      <c r="AU550" s="1"/>
      <c r="AW550" s="1"/>
      <c r="AX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M550" s="1"/>
      <c r="BN550" s="1"/>
      <c r="BO550" s="1"/>
      <c r="BP550" s="1"/>
      <c r="BQ550" s="1"/>
      <c r="BS550" s="1"/>
      <c r="BT550" s="1"/>
      <c r="BV550" s="1"/>
      <c r="BW550" s="1"/>
      <c r="BX550" s="1"/>
      <c r="BY550" s="1"/>
      <c r="BZ550" s="1"/>
      <c r="CB550" s="1"/>
      <c r="CC550" s="1"/>
      <c r="CD550" s="1"/>
      <c r="CE550" s="1"/>
      <c r="CF550" s="1"/>
      <c r="CH550" s="1"/>
      <c r="CI550" s="1"/>
      <c r="CJ550" s="1"/>
      <c r="CK550" s="1"/>
      <c r="CL550" s="1"/>
      <c r="CN550" s="1"/>
      <c r="CO550" s="1"/>
      <c r="CQ550" s="1"/>
      <c r="CR550" s="1"/>
      <c r="CS550" s="1"/>
      <c r="CT550" s="1"/>
      <c r="CU550" s="1"/>
      <c r="CW550" s="1"/>
      <c r="CX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S550" s="1"/>
      <c r="DT550" s="1"/>
      <c r="DU550" s="1"/>
      <c r="DV550" s="1"/>
      <c r="DW550" s="1"/>
      <c r="DX550" s="1"/>
    </row>
    <row r="551" spans="1:128" ht="15.75" customHeight="1">
      <c r="A551" s="3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W551" s="1"/>
      <c r="X551" s="11"/>
      <c r="Y551" s="1"/>
      <c r="AA551" s="1"/>
      <c r="AB551" s="1"/>
      <c r="AC551" s="1"/>
      <c r="AE551" s="1"/>
      <c r="AF551" s="1"/>
      <c r="AG551" s="1"/>
      <c r="AI551" s="1"/>
      <c r="AJ551" s="1"/>
      <c r="AK551" s="1"/>
      <c r="AM551" s="1"/>
      <c r="AN551" s="1"/>
      <c r="AO551" s="1"/>
      <c r="AP551" s="1"/>
      <c r="AQ551" s="1"/>
      <c r="AR551" s="1"/>
      <c r="AS551" s="1"/>
      <c r="AT551" s="1"/>
      <c r="AU551" s="1"/>
      <c r="AW551" s="1"/>
      <c r="AX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M551" s="1"/>
      <c r="BN551" s="1"/>
      <c r="BO551" s="1"/>
      <c r="BP551" s="1"/>
      <c r="BQ551" s="1"/>
      <c r="BS551" s="1"/>
      <c r="BT551" s="1"/>
      <c r="BV551" s="1"/>
      <c r="BW551" s="1"/>
      <c r="BX551" s="1"/>
      <c r="BY551" s="1"/>
      <c r="BZ551" s="1"/>
      <c r="CB551" s="1"/>
      <c r="CC551" s="1"/>
      <c r="CD551" s="1"/>
      <c r="CE551" s="1"/>
      <c r="CF551" s="1"/>
      <c r="CH551" s="1"/>
      <c r="CI551" s="1"/>
      <c r="CJ551" s="1"/>
      <c r="CK551" s="1"/>
      <c r="CL551" s="1"/>
      <c r="CN551" s="1"/>
      <c r="CO551" s="1"/>
      <c r="CQ551" s="1"/>
      <c r="CR551" s="1"/>
      <c r="CS551" s="1"/>
      <c r="CT551" s="1"/>
      <c r="CU551" s="1"/>
      <c r="CW551" s="1"/>
      <c r="CX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S551" s="1"/>
      <c r="DT551" s="1"/>
      <c r="DU551" s="1"/>
      <c r="DV551" s="1"/>
      <c r="DW551" s="1"/>
      <c r="DX551" s="1"/>
    </row>
    <row r="552" spans="1:128" ht="15.75" customHeight="1">
      <c r="A552" s="3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W552" s="1"/>
      <c r="X552" s="11"/>
      <c r="Y552" s="1"/>
      <c r="AA552" s="1"/>
      <c r="AB552" s="1"/>
      <c r="AC552" s="1"/>
      <c r="AE552" s="1"/>
      <c r="AF552" s="1"/>
      <c r="AG552" s="1"/>
      <c r="AI552" s="1"/>
      <c r="AJ552" s="1"/>
      <c r="AK552" s="1"/>
      <c r="AM552" s="1"/>
      <c r="AN552" s="1"/>
      <c r="AO552" s="1"/>
      <c r="AP552" s="1"/>
      <c r="AQ552" s="1"/>
      <c r="AR552" s="1"/>
      <c r="AS552" s="1"/>
      <c r="AT552" s="1"/>
      <c r="AU552" s="1"/>
      <c r="AW552" s="1"/>
      <c r="AX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M552" s="1"/>
      <c r="BN552" s="1"/>
      <c r="BO552" s="1"/>
      <c r="BP552" s="1"/>
      <c r="BQ552" s="1"/>
      <c r="BS552" s="1"/>
      <c r="BT552" s="1"/>
      <c r="BV552" s="1"/>
      <c r="BW552" s="1"/>
      <c r="BX552" s="1"/>
      <c r="BY552" s="1"/>
      <c r="BZ552" s="1"/>
      <c r="CB552" s="1"/>
      <c r="CC552" s="1"/>
      <c r="CD552" s="1"/>
      <c r="CE552" s="1"/>
      <c r="CF552" s="1"/>
      <c r="CH552" s="1"/>
      <c r="CI552" s="1"/>
      <c r="CJ552" s="1"/>
      <c r="CK552" s="1"/>
      <c r="CL552" s="1"/>
      <c r="CN552" s="1"/>
      <c r="CO552" s="1"/>
      <c r="CQ552" s="1"/>
      <c r="CR552" s="1"/>
      <c r="CS552" s="1"/>
      <c r="CT552" s="1"/>
      <c r="CU552" s="1"/>
      <c r="CW552" s="1"/>
      <c r="CX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S552" s="1"/>
      <c r="DT552" s="1"/>
      <c r="DU552" s="1"/>
      <c r="DV552" s="1"/>
      <c r="DW552" s="1"/>
      <c r="DX552" s="1"/>
    </row>
    <row r="553" spans="1:128" ht="15.75" customHeight="1">
      <c r="A553" s="3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W553" s="1"/>
      <c r="X553" s="11"/>
      <c r="Y553" s="1"/>
      <c r="AA553" s="1"/>
      <c r="AB553" s="1"/>
      <c r="AC553" s="1"/>
      <c r="AE553" s="1"/>
      <c r="AF553" s="1"/>
      <c r="AG553" s="1"/>
      <c r="AI553" s="1"/>
      <c r="AJ553" s="1"/>
      <c r="AK553" s="1"/>
      <c r="AM553" s="1"/>
      <c r="AN553" s="1"/>
      <c r="AO553" s="1"/>
      <c r="AP553" s="1"/>
      <c r="AQ553" s="1"/>
      <c r="AR553" s="1"/>
      <c r="AS553" s="1"/>
      <c r="AT553" s="1"/>
      <c r="AU553" s="1"/>
      <c r="AW553" s="1"/>
      <c r="AX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M553" s="1"/>
      <c r="BN553" s="1"/>
      <c r="BO553" s="1"/>
      <c r="BP553" s="1"/>
      <c r="BQ553" s="1"/>
      <c r="BS553" s="1"/>
      <c r="BT553" s="1"/>
      <c r="BV553" s="1"/>
      <c r="BW553" s="1"/>
      <c r="BX553" s="1"/>
      <c r="BY553" s="1"/>
      <c r="BZ553" s="1"/>
      <c r="CB553" s="1"/>
      <c r="CC553" s="1"/>
      <c r="CD553" s="1"/>
      <c r="CE553" s="1"/>
      <c r="CF553" s="1"/>
      <c r="CH553" s="1"/>
      <c r="CI553" s="1"/>
      <c r="CJ553" s="1"/>
      <c r="CK553" s="1"/>
      <c r="CL553" s="1"/>
      <c r="CN553" s="1"/>
      <c r="CO553" s="1"/>
      <c r="CQ553" s="1"/>
      <c r="CR553" s="1"/>
      <c r="CS553" s="1"/>
      <c r="CT553" s="1"/>
      <c r="CU553" s="1"/>
      <c r="CW553" s="1"/>
      <c r="CX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S553" s="1"/>
      <c r="DT553" s="1"/>
      <c r="DU553" s="1"/>
      <c r="DV553" s="1"/>
      <c r="DW553" s="1"/>
      <c r="DX553" s="1"/>
    </row>
    <row r="554" spans="1:128" ht="15.75" customHeight="1">
      <c r="A554" s="3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W554" s="1"/>
      <c r="X554" s="11"/>
      <c r="Y554" s="1"/>
      <c r="AA554" s="1"/>
      <c r="AB554" s="1"/>
      <c r="AC554" s="1"/>
      <c r="AE554" s="1"/>
      <c r="AF554" s="1"/>
      <c r="AG554" s="1"/>
      <c r="AI554" s="1"/>
      <c r="AJ554" s="1"/>
      <c r="AK554" s="1"/>
      <c r="AM554" s="1"/>
      <c r="AN554" s="1"/>
      <c r="AO554" s="1"/>
      <c r="AP554" s="1"/>
      <c r="AQ554" s="1"/>
      <c r="AR554" s="1"/>
      <c r="AS554" s="1"/>
      <c r="AT554" s="1"/>
      <c r="AU554" s="1"/>
      <c r="AW554" s="1"/>
      <c r="AX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M554" s="1"/>
      <c r="BN554" s="1"/>
      <c r="BO554" s="1"/>
      <c r="BP554" s="1"/>
      <c r="BQ554" s="1"/>
      <c r="BS554" s="1"/>
      <c r="BT554" s="1"/>
      <c r="BV554" s="1"/>
      <c r="BW554" s="1"/>
      <c r="BX554" s="1"/>
      <c r="BY554" s="1"/>
      <c r="BZ554" s="1"/>
      <c r="CB554" s="1"/>
      <c r="CC554" s="1"/>
      <c r="CD554" s="1"/>
      <c r="CE554" s="1"/>
      <c r="CF554" s="1"/>
      <c r="CH554" s="1"/>
      <c r="CI554" s="1"/>
      <c r="CJ554" s="1"/>
      <c r="CK554" s="1"/>
      <c r="CL554" s="1"/>
      <c r="CN554" s="1"/>
      <c r="CO554" s="1"/>
      <c r="CQ554" s="1"/>
      <c r="CR554" s="1"/>
      <c r="CS554" s="1"/>
      <c r="CT554" s="1"/>
      <c r="CU554" s="1"/>
      <c r="CW554" s="1"/>
      <c r="CX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S554" s="1"/>
      <c r="DT554" s="1"/>
      <c r="DU554" s="1"/>
      <c r="DV554" s="1"/>
      <c r="DW554" s="1"/>
      <c r="DX554" s="1"/>
    </row>
    <row r="555" spans="1:128" ht="15.75" customHeight="1">
      <c r="A555" s="3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W555" s="1"/>
      <c r="X555" s="11"/>
      <c r="Y555" s="1"/>
      <c r="AA555" s="1"/>
      <c r="AB555" s="1"/>
      <c r="AC555" s="1"/>
      <c r="AE555" s="1"/>
      <c r="AF555" s="1"/>
      <c r="AG555" s="1"/>
      <c r="AI555" s="1"/>
      <c r="AJ555" s="1"/>
      <c r="AK555" s="1"/>
      <c r="AM555" s="1"/>
      <c r="AN555" s="1"/>
      <c r="AO555" s="1"/>
      <c r="AP555" s="1"/>
      <c r="AQ555" s="1"/>
      <c r="AR555" s="1"/>
      <c r="AS555" s="1"/>
      <c r="AT555" s="1"/>
      <c r="AU555" s="1"/>
      <c r="AW555" s="1"/>
      <c r="AX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M555" s="1"/>
      <c r="BN555" s="1"/>
      <c r="BO555" s="1"/>
      <c r="BP555" s="1"/>
      <c r="BQ555" s="1"/>
      <c r="BS555" s="1"/>
      <c r="BT555" s="1"/>
      <c r="BV555" s="1"/>
      <c r="BW555" s="1"/>
      <c r="BX555" s="1"/>
      <c r="BY555" s="1"/>
      <c r="BZ555" s="1"/>
      <c r="CB555" s="1"/>
      <c r="CC555" s="1"/>
      <c r="CD555" s="1"/>
      <c r="CE555" s="1"/>
      <c r="CF555" s="1"/>
      <c r="CH555" s="1"/>
      <c r="CI555" s="1"/>
      <c r="CJ555" s="1"/>
      <c r="CK555" s="1"/>
      <c r="CL555" s="1"/>
      <c r="CN555" s="1"/>
      <c r="CO555" s="1"/>
      <c r="CQ555" s="1"/>
      <c r="CR555" s="1"/>
      <c r="CS555" s="1"/>
      <c r="CT555" s="1"/>
      <c r="CU555" s="1"/>
      <c r="CW555" s="1"/>
      <c r="CX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S555" s="1"/>
      <c r="DT555" s="1"/>
      <c r="DU555" s="1"/>
      <c r="DV555" s="1"/>
      <c r="DW555" s="1"/>
      <c r="DX555" s="1"/>
    </row>
    <row r="556" spans="1:128" ht="15.75" customHeight="1">
      <c r="A556" s="3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W556" s="1"/>
      <c r="X556" s="11"/>
      <c r="Y556" s="1"/>
      <c r="AA556" s="1"/>
      <c r="AB556" s="1"/>
      <c r="AC556" s="1"/>
      <c r="AE556" s="1"/>
      <c r="AF556" s="1"/>
      <c r="AG556" s="1"/>
      <c r="AI556" s="1"/>
      <c r="AJ556" s="1"/>
      <c r="AK556" s="1"/>
      <c r="AM556" s="1"/>
      <c r="AN556" s="1"/>
      <c r="AO556" s="1"/>
      <c r="AP556" s="1"/>
      <c r="AQ556" s="1"/>
      <c r="AR556" s="1"/>
      <c r="AS556" s="1"/>
      <c r="AT556" s="1"/>
      <c r="AU556" s="1"/>
      <c r="AW556" s="1"/>
      <c r="AX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M556" s="1"/>
      <c r="BN556" s="1"/>
      <c r="BO556" s="1"/>
      <c r="BP556" s="1"/>
      <c r="BQ556" s="1"/>
      <c r="BS556" s="1"/>
      <c r="BT556" s="1"/>
      <c r="BV556" s="1"/>
      <c r="BW556" s="1"/>
      <c r="BX556" s="1"/>
      <c r="BY556" s="1"/>
      <c r="BZ556" s="1"/>
      <c r="CB556" s="1"/>
      <c r="CC556" s="1"/>
      <c r="CD556" s="1"/>
      <c r="CE556" s="1"/>
      <c r="CF556" s="1"/>
      <c r="CH556" s="1"/>
      <c r="CI556" s="1"/>
      <c r="CJ556" s="1"/>
      <c r="CK556" s="1"/>
      <c r="CL556" s="1"/>
      <c r="CN556" s="1"/>
      <c r="CO556" s="1"/>
      <c r="CQ556" s="1"/>
      <c r="CR556" s="1"/>
      <c r="CS556" s="1"/>
      <c r="CT556" s="1"/>
      <c r="CU556" s="1"/>
      <c r="CW556" s="1"/>
      <c r="CX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S556" s="1"/>
      <c r="DT556" s="1"/>
      <c r="DU556" s="1"/>
      <c r="DV556" s="1"/>
      <c r="DW556" s="1"/>
      <c r="DX556" s="1"/>
    </row>
    <row r="557" spans="1:128" ht="15.75" customHeight="1">
      <c r="A557" s="3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W557" s="1"/>
      <c r="X557" s="11"/>
      <c r="Y557" s="1"/>
      <c r="AA557" s="1"/>
      <c r="AB557" s="1"/>
      <c r="AC557" s="1"/>
      <c r="AE557" s="1"/>
      <c r="AF557" s="1"/>
      <c r="AG557" s="1"/>
      <c r="AI557" s="1"/>
      <c r="AJ557" s="1"/>
      <c r="AK557" s="1"/>
      <c r="AM557" s="1"/>
      <c r="AN557" s="1"/>
      <c r="AO557" s="1"/>
      <c r="AP557" s="1"/>
      <c r="AQ557" s="1"/>
      <c r="AR557" s="1"/>
      <c r="AS557" s="1"/>
      <c r="AT557" s="1"/>
      <c r="AU557" s="1"/>
      <c r="AW557" s="1"/>
      <c r="AX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M557" s="1"/>
      <c r="BN557" s="1"/>
      <c r="BO557" s="1"/>
      <c r="BP557" s="1"/>
      <c r="BQ557" s="1"/>
      <c r="BS557" s="1"/>
      <c r="BT557" s="1"/>
      <c r="BV557" s="1"/>
      <c r="BW557" s="1"/>
      <c r="BX557" s="1"/>
      <c r="BY557" s="1"/>
      <c r="BZ557" s="1"/>
      <c r="CB557" s="1"/>
      <c r="CC557" s="1"/>
      <c r="CD557" s="1"/>
      <c r="CE557" s="1"/>
      <c r="CF557" s="1"/>
      <c r="CH557" s="1"/>
      <c r="CI557" s="1"/>
      <c r="CJ557" s="1"/>
      <c r="CK557" s="1"/>
      <c r="CL557" s="1"/>
      <c r="CN557" s="1"/>
      <c r="CO557" s="1"/>
      <c r="CQ557" s="1"/>
      <c r="CR557" s="1"/>
      <c r="CS557" s="1"/>
      <c r="CT557" s="1"/>
      <c r="CU557" s="1"/>
      <c r="CW557" s="1"/>
      <c r="CX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S557" s="1"/>
      <c r="DT557" s="1"/>
      <c r="DU557" s="1"/>
      <c r="DV557" s="1"/>
      <c r="DW557" s="1"/>
      <c r="DX557" s="1"/>
    </row>
    <row r="558" spans="1:128" ht="15.75" customHeight="1">
      <c r="A558" s="3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W558" s="1"/>
      <c r="X558" s="11"/>
      <c r="Y558" s="1"/>
      <c r="AA558" s="1"/>
      <c r="AB558" s="1"/>
      <c r="AC558" s="1"/>
      <c r="AE558" s="1"/>
      <c r="AF558" s="1"/>
      <c r="AG558" s="1"/>
      <c r="AI558" s="1"/>
      <c r="AJ558" s="1"/>
      <c r="AK558" s="1"/>
      <c r="AM558" s="1"/>
      <c r="AN558" s="1"/>
      <c r="AO558" s="1"/>
      <c r="AP558" s="1"/>
      <c r="AQ558" s="1"/>
      <c r="AR558" s="1"/>
      <c r="AS558" s="1"/>
      <c r="AT558" s="1"/>
      <c r="AU558" s="1"/>
      <c r="AW558" s="1"/>
      <c r="AX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M558" s="1"/>
      <c r="BN558" s="1"/>
      <c r="BO558" s="1"/>
      <c r="BP558" s="1"/>
      <c r="BQ558" s="1"/>
      <c r="BS558" s="1"/>
      <c r="BT558" s="1"/>
      <c r="BV558" s="1"/>
      <c r="BW558" s="1"/>
      <c r="BX558" s="1"/>
      <c r="BY558" s="1"/>
      <c r="BZ558" s="1"/>
      <c r="CB558" s="1"/>
      <c r="CC558" s="1"/>
      <c r="CD558" s="1"/>
      <c r="CE558" s="1"/>
      <c r="CF558" s="1"/>
      <c r="CH558" s="1"/>
      <c r="CI558" s="1"/>
      <c r="CJ558" s="1"/>
      <c r="CK558" s="1"/>
      <c r="CL558" s="1"/>
      <c r="CN558" s="1"/>
      <c r="CO558" s="1"/>
      <c r="CQ558" s="1"/>
      <c r="CR558" s="1"/>
      <c r="CS558" s="1"/>
      <c r="CT558" s="1"/>
      <c r="CU558" s="1"/>
      <c r="CW558" s="1"/>
      <c r="CX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S558" s="1"/>
      <c r="DT558" s="1"/>
      <c r="DU558" s="1"/>
      <c r="DV558" s="1"/>
      <c r="DW558" s="1"/>
      <c r="DX558" s="1"/>
    </row>
    <row r="559" spans="1:128" ht="15.75" customHeight="1">
      <c r="A559" s="3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W559" s="1"/>
      <c r="X559" s="11"/>
      <c r="Y559" s="1"/>
      <c r="AA559" s="1"/>
      <c r="AB559" s="1"/>
      <c r="AC559" s="1"/>
      <c r="AE559" s="1"/>
      <c r="AF559" s="1"/>
      <c r="AG559" s="1"/>
      <c r="AI559" s="1"/>
      <c r="AJ559" s="1"/>
      <c r="AK559" s="1"/>
      <c r="AM559" s="1"/>
      <c r="AN559" s="1"/>
      <c r="AO559" s="1"/>
      <c r="AP559" s="1"/>
      <c r="AQ559" s="1"/>
      <c r="AR559" s="1"/>
      <c r="AS559" s="1"/>
      <c r="AT559" s="1"/>
      <c r="AU559" s="1"/>
      <c r="AW559" s="1"/>
      <c r="AX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M559" s="1"/>
      <c r="BN559" s="1"/>
      <c r="BO559" s="1"/>
      <c r="BP559" s="1"/>
      <c r="BQ559" s="1"/>
      <c r="BS559" s="1"/>
      <c r="BT559" s="1"/>
      <c r="BV559" s="1"/>
      <c r="BW559" s="1"/>
      <c r="BX559" s="1"/>
      <c r="BY559" s="1"/>
      <c r="BZ559" s="1"/>
      <c r="CB559" s="1"/>
      <c r="CC559" s="1"/>
      <c r="CD559" s="1"/>
      <c r="CE559" s="1"/>
      <c r="CF559" s="1"/>
      <c r="CH559" s="1"/>
      <c r="CI559" s="1"/>
      <c r="CJ559" s="1"/>
      <c r="CK559" s="1"/>
      <c r="CL559" s="1"/>
      <c r="CN559" s="1"/>
      <c r="CO559" s="1"/>
      <c r="CQ559" s="1"/>
      <c r="CR559" s="1"/>
      <c r="CS559" s="1"/>
      <c r="CT559" s="1"/>
      <c r="CU559" s="1"/>
      <c r="CW559" s="1"/>
      <c r="CX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S559" s="1"/>
      <c r="DT559" s="1"/>
      <c r="DU559" s="1"/>
      <c r="DV559" s="1"/>
      <c r="DW559" s="1"/>
      <c r="DX559" s="1"/>
    </row>
    <row r="560" spans="1:128" ht="15.75" customHeight="1">
      <c r="A560" s="3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W560" s="1"/>
      <c r="X560" s="11"/>
      <c r="Y560" s="1"/>
      <c r="AA560" s="1"/>
      <c r="AB560" s="1"/>
      <c r="AC560" s="1"/>
      <c r="AE560" s="1"/>
      <c r="AF560" s="1"/>
      <c r="AG560" s="1"/>
      <c r="AI560" s="1"/>
      <c r="AJ560" s="1"/>
      <c r="AK560" s="1"/>
      <c r="AM560" s="1"/>
      <c r="AN560" s="1"/>
      <c r="AO560" s="1"/>
      <c r="AP560" s="1"/>
      <c r="AQ560" s="1"/>
      <c r="AR560" s="1"/>
      <c r="AS560" s="1"/>
      <c r="AT560" s="1"/>
      <c r="AU560" s="1"/>
      <c r="AW560" s="1"/>
      <c r="AX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M560" s="1"/>
      <c r="BN560" s="1"/>
      <c r="BO560" s="1"/>
      <c r="BP560" s="1"/>
      <c r="BQ560" s="1"/>
      <c r="BS560" s="1"/>
      <c r="BT560" s="1"/>
      <c r="BV560" s="1"/>
      <c r="BW560" s="1"/>
      <c r="BX560" s="1"/>
      <c r="BY560" s="1"/>
      <c r="BZ560" s="1"/>
      <c r="CB560" s="1"/>
      <c r="CC560" s="1"/>
      <c r="CD560" s="1"/>
      <c r="CE560" s="1"/>
      <c r="CF560" s="1"/>
      <c r="CH560" s="1"/>
      <c r="CI560" s="1"/>
      <c r="CJ560" s="1"/>
      <c r="CK560" s="1"/>
      <c r="CL560" s="1"/>
      <c r="CN560" s="1"/>
      <c r="CO560" s="1"/>
      <c r="CQ560" s="1"/>
      <c r="CR560" s="1"/>
      <c r="CS560" s="1"/>
      <c r="CT560" s="1"/>
      <c r="CU560" s="1"/>
      <c r="CW560" s="1"/>
      <c r="CX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S560" s="1"/>
      <c r="DT560" s="1"/>
      <c r="DU560" s="1"/>
      <c r="DV560" s="1"/>
      <c r="DW560" s="1"/>
      <c r="DX560" s="1"/>
    </row>
    <row r="561" spans="1:128" ht="15.75" customHeight="1">
      <c r="A561" s="3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W561" s="1"/>
      <c r="X561" s="11"/>
      <c r="Y561" s="1"/>
      <c r="AA561" s="1"/>
      <c r="AB561" s="1"/>
      <c r="AC561" s="1"/>
      <c r="AE561" s="1"/>
      <c r="AF561" s="1"/>
      <c r="AG561" s="1"/>
      <c r="AI561" s="1"/>
      <c r="AJ561" s="1"/>
      <c r="AK561" s="1"/>
      <c r="AM561" s="1"/>
      <c r="AN561" s="1"/>
      <c r="AO561" s="1"/>
      <c r="AP561" s="1"/>
      <c r="AQ561" s="1"/>
      <c r="AR561" s="1"/>
      <c r="AS561" s="1"/>
      <c r="AT561" s="1"/>
      <c r="AU561" s="1"/>
      <c r="AW561" s="1"/>
      <c r="AX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M561" s="1"/>
      <c r="BN561" s="1"/>
      <c r="BO561" s="1"/>
      <c r="BP561" s="1"/>
      <c r="BQ561" s="1"/>
      <c r="BS561" s="1"/>
      <c r="BT561" s="1"/>
      <c r="BV561" s="1"/>
      <c r="BW561" s="1"/>
      <c r="BX561" s="1"/>
      <c r="BY561" s="1"/>
      <c r="BZ561" s="1"/>
      <c r="CB561" s="1"/>
      <c r="CC561" s="1"/>
      <c r="CD561" s="1"/>
      <c r="CE561" s="1"/>
      <c r="CF561" s="1"/>
      <c r="CH561" s="1"/>
      <c r="CI561" s="1"/>
      <c r="CJ561" s="1"/>
      <c r="CK561" s="1"/>
      <c r="CL561" s="1"/>
      <c r="CN561" s="1"/>
      <c r="CO561" s="1"/>
      <c r="CQ561" s="1"/>
      <c r="CR561" s="1"/>
      <c r="CS561" s="1"/>
      <c r="CT561" s="1"/>
      <c r="CU561" s="1"/>
      <c r="CW561" s="1"/>
      <c r="CX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S561" s="1"/>
      <c r="DT561" s="1"/>
      <c r="DU561" s="1"/>
      <c r="DV561" s="1"/>
      <c r="DW561" s="1"/>
      <c r="DX561" s="1"/>
    </row>
    <row r="562" spans="1:128" ht="15.75" customHeight="1">
      <c r="A562" s="3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W562" s="1"/>
      <c r="X562" s="11"/>
      <c r="Y562" s="1"/>
      <c r="AA562" s="1"/>
      <c r="AB562" s="1"/>
      <c r="AC562" s="1"/>
      <c r="AE562" s="1"/>
      <c r="AF562" s="1"/>
      <c r="AG562" s="1"/>
      <c r="AI562" s="1"/>
      <c r="AJ562" s="1"/>
      <c r="AK562" s="1"/>
      <c r="AM562" s="1"/>
      <c r="AN562" s="1"/>
      <c r="AO562" s="1"/>
      <c r="AP562" s="1"/>
      <c r="AQ562" s="1"/>
      <c r="AR562" s="1"/>
      <c r="AS562" s="1"/>
      <c r="AT562" s="1"/>
      <c r="AU562" s="1"/>
      <c r="AW562" s="1"/>
      <c r="AX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M562" s="1"/>
      <c r="BN562" s="1"/>
      <c r="BO562" s="1"/>
      <c r="BP562" s="1"/>
      <c r="BQ562" s="1"/>
      <c r="BS562" s="1"/>
      <c r="BT562" s="1"/>
      <c r="BV562" s="1"/>
      <c r="BW562" s="1"/>
      <c r="BX562" s="1"/>
      <c r="BY562" s="1"/>
      <c r="BZ562" s="1"/>
      <c r="CB562" s="1"/>
      <c r="CC562" s="1"/>
      <c r="CD562" s="1"/>
      <c r="CE562" s="1"/>
      <c r="CF562" s="1"/>
      <c r="CH562" s="1"/>
      <c r="CI562" s="1"/>
      <c r="CJ562" s="1"/>
      <c r="CK562" s="1"/>
      <c r="CL562" s="1"/>
      <c r="CN562" s="1"/>
      <c r="CO562" s="1"/>
      <c r="CQ562" s="1"/>
      <c r="CR562" s="1"/>
      <c r="CS562" s="1"/>
      <c r="CT562" s="1"/>
      <c r="CU562" s="1"/>
      <c r="CW562" s="1"/>
      <c r="CX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S562" s="1"/>
      <c r="DT562" s="1"/>
      <c r="DU562" s="1"/>
      <c r="DV562" s="1"/>
      <c r="DW562" s="1"/>
      <c r="DX562" s="1"/>
    </row>
    <row r="563" spans="1:128" ht="15.75" customHeight="1">
      <c r="A563" s="3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W563" s="1"/>
      <c r="X563" s="11"/>
      <c r="Y563" s="1"/>
      <c r="AA563" s="1"/>
      <c r="AB563" s="1"/>
      <c r="AC563" s="1"/>
      <c r="AE563" s="1"/>
      <c r="AF563" s="1"/>
      <c r="AG563" s="1"/>
      <c r="AI563" s="1"/>
      <c r="AJ563" s="1"/>
      <c r="AK563" s="1"/>
      <c r="AM563" s="1"/>
      <c r="AN563" s="1"/>
      <c r="AO563" s="1"/>
      <c r="AP563" s="1"/>
      <c r="AQ563" s="1"/>
      <c r="AR563" s="1"/>
      <c r="AS563" s="1"/>
      <c r="AT563" s="1"/>
      <c r="AU563" s="1"/>
      <c r="AW563" s="1"/>
      <c r="AX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M563" s="1"/>
      <c r="BN563" s="1"/>
      <c r="BO563" s="1"/>
      <c r="BP563" s="1"/>
      <c r="BQ563" s="1"/>
      <c r="BS563" s="1"/>
      <c r="BT563" s="1"/>
      <c r="BV563" s="1"/>
      <c r="BW563" s="1"/>
      <c r="BX563" s="1"/>
      <c r="BY563" s="1"/>
      <c r="BZ563" s="1"/>
      <c r="CB563" s="1"/>
      <c r="CC563" s="1"/>
      <c r="CD563" s="1"/>
      <c r="CE563" s="1"/>
      <c r="CF563" s="1"/>
      <c r="CH563" s="1"/>
      <c r="CI563" s="1"/>
      <c r="CJ563" s="1"/>
      <c r="CK563" s="1"/>
      <c r="CL563" s="1"/>
      <c r="CN563" s="1"/>
      <c r="CO563" s="1"/>
      <c r="CQ563" s="1"/>
      <c r="CR563" s="1"/>
      <c r="CS563" s="1"/>
      <c r="CT563" s="1"/>
      <c r="CU563" s="1"/>
      <c r="CW563" s="1"/>
      <c r="CX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S563" s="1"/>
      <c r="DT563" s="1"/>
      <c r="DU563" s="1"/>
      <c r="DV563" s="1"/>
      <c r="DW563" s="1"/>
      <c r="DX563" s="1"/>
    </row>
    <row r="564" spans="1:128" ht="15.75" customHeight="1">
      <c r="A564" s="3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W564" s="1"/>
      <c r="X564" s="11"/>
      <c r="Y564" s="1"/>
      <c r="AA564" s="1"/>
      <c r="AB564" s="1"/>
      <c r="AC564" s="1"/>
      <c r="AE564" s="1"/>
      <c r="AF564" s="1"/>
      <c r="AG564" s="1"/>
      <c r="AI564" s="1"/>
      <c r="AJ564" s="1"/>
      <c r="AK564" s="1"/>
      <c r="AM564" s="1"/>
      <c r="AN564" s="1"/>
      <c r="AO564" s="1"/>
      <c r="AP564" s="1"/>
      <c r="AQ564" s="1"/>
      <c r="AR564" s="1"/>
      <c r="AS564" s="1"/>
      <c r="AT564" s="1"/>
      <c r="AU564" s="1"/>
      <c r="AW564" s="1"/>
      <c r="AX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M564" s="1"/>
      <c r="BN564" s="1"/>
      <c r="BO564" s="1"/>
      <c r="BP564" s="1"/>
      <c r="BQ564" s="1"/>
      <c r="BS564" s="1"/>
      <c r="BT564" s="1"/>
      <c r="BV564" s="1"/>
      <c r="BW564" s="1"/>
      <c r="BX564" s="1"/>
      <c r="BY564" s="1"/>
      <c r="BZ564" s="1"/>
      <c r="CB564" s="1"/>
      <c r="CC564" s="1"/>
      <c r="CD564" s="1"/>
      <c r="CE564" s="1"/>
      <c r="CF564" s="1"/>
      <c r="CH564" s="1"/>
      <c r="CI564" s="1"/>
      <c r="CJ564" s="1"/>
      <c r="CK564" s="1"/>
      <c r="CL564" s="1"/>
      <c r="CN564" s="1"/>
      <c r="CO564" s="1"/>
      <c r="CQ564" s="1"/>
      <c r="CR564" s="1"/>
      <c r="CS564" s="1"/>
      <c r="CT564" s="1"/>
      <c r="CU564" s="1"/>
      <c r="CW564" s="1"/>
      <c r="CX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S564" s="1"/>
      <c r="DT564" s="1"/>
      <c r="DU564" s="1"/>
      <c r="DV564" s="1"/>
      <c r="DW564" s="1"/>
      <c r="DX564" s="1"/>
    </row>
    <row r="565" spans="1:128" ht="15.75" customHeight="1">
      <c r="A565" s="3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W565" s="1"/>
      <c r="X565" s="11"/>
      <c r="Y565" s="1"/>
      <c r="AA565" s="1"/>
      <c r="AB565" s="1"/>
      <c r="AC565" s="1"/>
      <c r="AE565" s="1"/>
      <c r="AF565" s="1"/>
      <c r="AG565" s="1"/>
      <c r="AI565" s="1"/>
      <c r="AJ565" s="1"/>
      <c r="AK565" s="1"/>
      <c r="AM565" s="1"/>
      <c r="AN565" s="1"/>
      <c r="AO565" s="1"/>
      <c r="AP565" s="1"/>
      <c r="AQ565" s="1"/>
      <c r="AR565" s="1"/>
      <c r="AS565" s="1"/>
      <c r="AT565" s="1"/>
      <c r="AU565" s="1"/>
      <c r="AW565" s="1"/>
      <c r="AX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M565" s="1"/>
      <c r="BN565" s="1"/>
      <c r="BO565" s="1"/>
      <c r="BP565" s="1"/>
      <c r="BQ565" s="1"/>
      <c r="BS565" s="1"/>
      <c r="BT565" s="1"/>
      <c r="BV565" s="1"/>
      <c r="BW565" s="1"/>
      <c r="BX565" s="1"/>
      <c r="BY565" s="1"/>
      <c r="BZ565" s="1"/>
      <c r="CB565" s="1"/>
      <c r="CC565" s="1"/>
      <c r="CD565" s="1"/>
      <c r="CE565" s="1"/>
      <c r="CF565" s="1"/>
      <c r="CH565" s="1"/>
      <c r="CI565" s="1"/>
      <c r="CJ565" s="1"/>
      <c r="CK565" s="1"/>
      <c r="CL565" s="1"/>
      <c r="CN565" s="1"/>
      <c r="CO565" s="1"/>
      <c r="CQ565" s="1"/>
      <c r="CR565" s="1"/>
      <c r="CS565" s="1"/>
      <c r="CT565" s="1"/>
      <c r="CU565" s="1"/>
      <c r="CW565" s="1"/>
      <c r="CX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S565" s="1"/>
      <c r="DT565" s="1"/>
      <c r="DU565" s="1"/>
      <c r="DV565" s="1"/>
      <c r="DW565" s="1"/>
      <c r="DX565" s="1"/>
    </row>
    <row r="566" spans="1:128" ht="15.75" customHeight="1">
      <c r="A566" s="3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W566" s="1"/>
      <c r="X566" s="11"/>
      <c r="Y566" s="1"/>
      <c r="AA566" s="1"/>
      <c r="AB566" s="1"/>
      <c r="AC566" s="1"/>
      <c r="AE566" s="1"/>
      <c r="AF566" s="1"/>
      <c r="AG566" s="1"/>
      <c r="AI566" s="1"/>
      <c r="AJ566" s="1"/>
      <c r="AK566" s="1"/>
      <c r="AM566" s="1"/>
      <c r="AN566" s="1"/>
      <c r="AO566" s="1"/>
      <c r="AP566" s="1"/>
      <c r="AQ566" s="1"/>
      <c r="AR566" s="1"/>
      <c r="AS566" s="1"/>
      <c r="AT566" s="1"/>
      <c r="AU566" s="1"/>
      <c r="AW566" s="1"/>
      <c r="AX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M566" s="1"/>
      <c r="BN566" s="1"/>
      <c r="BO566" s="1"/>
      <c r="BP566" s="1"/>
      <c r="BQ566" s="1"/>
      <c r="BS566" s="1"/>
      <c r="BT566" s="1"/>
      <c r="BV566" s="1"/>
      <c r="BW566" s="1"/>
      <c r="BX566" s="1"/>
      <c r="BY566" s="1"/>
      <c r="BZ566" s="1"/>
      <c r="CB566" s="1"/>
      <c r="CC566" s="1"/>
      <c r="CD566" s="1"/>
      <c r="CE566" s="1"/>
      <c r="CF566" s="1"/>
      <c r="CH566" s="1"/>
      <c r="CI566" s="1"/>
      <c r="CJ566" s="1"/>
      <c r="CK566" s="1"/>
      <c r="CL566" s="1"/>
      <c r="CN566" s="1"/>
      <c r="CO566" s="1"/>
      <c r="CQ566" s="1"/>
      <c r="CR566" s="1"/>
      <c r="CS566" s="1"/>
      <c r="CT566" s="1"/>
      <c r="CU566" s="1"/>
      <c r="CW566" s="1"/>
      <c r="CX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S566" s="1"/>
      <c r="DT566" s="1"/>
      <c r="DU566" s="1"/>
      <c r="DV566" s="1"/>
      <c r="DW566" s="1"/>
      <c r="DX566" s="1"/>
    </row>
    <row r="567" spans="1:128" ht="15.75" customHeight="1">
      <c r="A567" s="3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W567" s="1"/>
      <c r="X567" s="11"/>
      <c r="Y567" s="1"/>
      <c r="AA567" s="1"/>
      <c r="AB567" s="1"/>
      <c r="AC567" s="1"/>
      <c r="AE567" s="1"/>
      <c r="AF567" s="1"/>
      <c r="AG567" s="1"/>
      <c r="AI567" s="1"/>
      <c r="AJ567" s="1"/>
      <c r="AK567" s="1"/>
      <c r="AM567" s="1"/>
      <c r="AN567" s="1"/>
      <c r="AO567" s="1"/>
      <c r="AP567" s="1"/>
      <c r="AQ567" s="1"/>
      <c r="AR567" s="1"/>
      <c r="AS567" s="1"/>
      <c r="AT567" s="1"/>
      <c r="AU567" s="1"/>
      <c r="AW567" s="1"/>
      <c r="AX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M567" s="1"/>
      <c r="BN567" s="1"/>
      <c r="BO567" s="1"/>
      <c r="BP567" s="1"/>
      <c r="BQ567" s="1"/>
      <c r="BS567" s="1"/>
      <c r="BT567" s="1"/>
      <c r="BV567" s="1"/>
      <c r="BW567" s="1"/>
      <c r="BX567" s="1"/>
      <c r="BY567" s="1"/>
      <c r="BZ567" s="1"/>
      <c r="CB567" s="1"/>
      <c r="CC567" s="1"/>
      <c r="CD567" s="1"/>
      <c r="CE567" s="1"/>
      <c r="CF567" s="1"/>
      <c r="CH567" s="1"/>
      <c r="CI567" s="1"/>
      <c r="CJ567" s="1"/>
      <c r="CK567" s="1"/>
      <c r="CL567" s="1"/>
      <c r="CN567" s="1"/>
      <c r="CO567" s="1"/>
      <c r="CQ567" s="1"/>
      <c r="CR567" s="1"/>
      <c r="CS567" s="1"/>
      <c r="CT567" s="1"/>
      <c r="CU567" s="1"/>
      <c r="CW567" s="1"/>
      <c r="CX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S567" s="1"/>
      <c r="DT567" s="1"/>
      <c r="DU567" s="1"/>
      <c r="DV567" s="1"/>
      <c r="DW567" s="1"/>
      <c r="DX567" s="1"/>
    </row>
    <row r="568" spans="1:128" ht="15.75" customHeight="1">
      <c r="A568" s="3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W568" s="1"/>
      <c r="X568" s="11"/>
      <c r="Y568" s="1"/>
      <c r="AA568" s="1"/>
      <c r="AB568" s="1"/>
      <c r="AC568" s="1"/>
      <c r="AE568" s="1"/>
      <c r="AF568" s="1"/>
      <c r="AG568" s="1"/>
      <c r="AI568" s="1"/>
      <c r="AJ568" s="1"/>
      <c r="AK568" s="1"/>
      <c r="AM568" s="1"/>
      <c r="AN568" s="1"/>
      <c r="AO568" s="1"/>
      <c r="AP568" s="1"/>
      <c r="AQ568" s="1"/>
      <c r="AR568" s="1"/>
      <c r="AS568" s="1"/>
      <c r="AT568" s="1"/>
      <c r="AU568" s="1"/>
      <c r="AW568" s="1"/>
      <c r="AX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M568" s="1"/>
      <c r="BN568" s="1"/>
      <c r="BO568" s="1"/>
      <c r="BP568" s="1"/>
      <c r="BQ568" s="1"/>
      <c r="BS568" s="1"/>
      <c r="BT568" s="1"/>
      <c r="BV568" s="1"/>
      <c r="BW568" s="1"/>
      <c r="BX568" s="1"/>
      <c r="BY568" s="1"/>
      <c r="BZ568" s="1"/>
      <c r="CB568" s="1"/>
      <c r="CC568" s="1"/>
      <c r="CD568" s="1"/>
      <c r="CE568" s="1"/>
      <c r="CF568" s="1"/>
      <c r="CH568" s="1"/>
      <c r="CI568" s="1"/>
      <c r="CJ568" s="1"/>
      <c r="CK568" s="1"/>
      <c r="CL568" s="1"/>
      <c r="CN568" s="1"/>
      <c r="CO568" s="1"/>
      <c r="CQ568" s="1"/>
      <c r="CR568" s="1"/>
      <c r="CS568" s="1"/>
      <c r="CT568" s="1"/>
      <c r="CU568" s="1"/>
      <c r="CW568" s="1"/>
      <c r="CX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S568" s="1"/>
      <c r="DT568" s="1"/>
      <c r="DU568" s="1"/>
      <c r="DV568" s="1"/>
      <c r="DW568" s="1"/>
      <c r="DX568" s="1"/>
    </row>
    <row r="569" spans="1:128" ht="15.75" customHeight="1">
      <c r="A569" s="3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W569" s="1"/>
      <c r="X569" s="11"/>
      <c r="Y569" s="1"/>
      <c r="AA569" s="1"/>
      <c r="AB569" s="1"/>
      <c r="AC569" s="1"/>
      <c r="AE569" s="1"/>
      <c r="AF569" s="1"/>
      <c r="AG569" s="1"/>
      <c r="AI569" s="1"/>
      <c r="AJ569" s="1"/>
      <c r="AK569" s="1"/>
      <c r="AM569" s="1"/>
      <c r="AN569" s="1"/>
      <c r="AO569" s="1"/>
      <c r="AP569" s="1"/>
      <c r="AQ569" s="1"/>
      <c r="AR569" s="1"/>
      <c r="AS569" s="1"/>
      <c r="AT569" s="1"/>
      <c r="AU569" s="1"/>
      <c r="AW569" s="1"/>
      <c r="AX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M569" s="1"/>
      <c r="BN569" s="1"/>
      <c r="BO569" s="1"/>
      <c r="BP569" s="1"/>
      <c r="BQ569" s="1"/>
      <c r="BS569" s="1"/>
      <c r="BT569" s="1"/>
      <c r="BV569" s="1"/>
      <c r="BW569" s="1"/>
      <c r="BX569" s="1"/>
      <c r="BY569" s="1"/>
      <c r="BZ569" s="1"/>
      <c r="CB569" s="1"/>
      <c r="CC569" s="1"/>
      <c r="CD569" s="1"/>
      <c r="CE569" s="1"/>
      <c r="CF569" s="1"/>
      <c r="CH569" s="1"/>
      <c r="CI569" s="1"/>
      <c r="CJ569" s="1"/>
      <c r="CK569" s="1"/>
      <c r="CL569" s="1"/>
      <c r="CN569" s="1"/>
      <c r="CO569" s="1"/>
      <c r="CQ569" s="1"/>
      <c r="CR569" s="1"/>
      <c r="CS569" s="1"/>
      <c r="CT569" s="1"/>
      <c r="CU569" s="1"/>
      <c r="CW569" s="1"/>
      <c r="CX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S569" s="1"/>
      <c r="DT569" s="1"/>
      <c r="DU569" s="1"/>
      <c r="DV569" s="1"/>
      <c r="DW569" s="1"/>
      <c r="DX569" s="1"/>
    </row>
    <row r="570" spans="1:128" ht="15.75" customHeight="1">
      <c r="A570" s="3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W570" s="1"/>
      <c r="X570" s="11"/>
      <c r="Y570" s="1"/>
      <c r="AA570" s="1"/>
      <c r="AB570" s="1"/>
      <c r="AC570" s="1"/>
      <c r="AE570" s="1"/>
      <c r="AF570" s="1"/>
      <c r="AG570" s="1"/>
      <c r="AI570" s="1"/>
      <c r="AJ570" s="1"/>
      <c r="AK570" s="1"/>
      <c r="AM570" s="1"/>
      <c r="AN570" s="1"/>
      <c r="AO570" s="1"/>
      <c r="AP570" s="1"/>
      <c r="AQ570" s="1"/>
      <c r="AR570" s="1"/>
      <c r="AS570" s="1"/>
      <c r="AT570" s="1"/>
      <c r="AU570" s="1"/>
      <c r="AW570" s="1"/>
      <c r="AX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M570" s="1"/>
      <c r="BN570" s="1"/>
      <c r="BO570" s="1"/>
      <c r="BP570" s="1"/>
      <c r="BQ570" s="1"/>
      <c r="BS570" s="1"/>
      <c r="BT570" s="1"/>
      <c r="BV570" s="1"/>
      <c r="BW570" s="1"/>
      <c r="BX570" s="1"/>
      <c r="BY570" s="1"/>
      <c r="BZ570" s="1"/>
      <c r="CB570" s="1"/>
      <c r="CC570" s="1"/>
      <c r="CD570" s="1"/>
      <c r="CE570" s="1"/>
      <c r="CF570" s="1"/>
      <c r="CH570" s="1"/>
      <c r="CI570" s="1"/>
      <c r="CJ570" s="1"/>
      <c r="CK570" s="1"/>
      <c r="CL570" s="1"/>
      <c r="CN570" s="1"/>
      <c r="CO570" s="1"/>
      <c r="CQ570" s="1"/>
      <c r="CR570" s="1"/>
      <c r="CS570" s="1"/>
      <c r="CT570" s="1"/>
      <c r="CU570" s="1"/>
      <c r="CW570" s="1"/>
      <c r="CX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S570" s="1"/>
      <c r="DT570" s="1"/>
      <c r="DU570" s="1"/>
      <c r="DV570" s="1"/>
      <c r="DW570" s="1"/>
      <c r="DX570" s="1"/>
    </row>
    <row r="571" spans="1:128" ht="15.75" customHeight="1">
      <c r="A571" s="3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W571" s="1"/>
      <c r="X571" s="11"/>
      <c r="Y571" s="1"/>
      <c r="AA571" s="1"/>
      <c r="AB571" s="1"/>
      <c r="AC571" s="1"/>
      <c r="AE571" s="1"/>
      <c r="AF571" s="1"/>
      <c r="AG571" s="1"/>
      <c r="AI571" s="1"/>
      <c r="AJ571" s="1"/>
      <c r="AK571" s="1"/>
      <c r="AM571" s="1"/>
      <c r="AN571" s="1"/>
      <c r="AO571" s="1"/>
      <c r="AP571" s="1"/>
      <c r="AQ571" s="1"/>
      <c r="AR571" s="1"/>
      <c r="AS571" s="1"/>
      <c r="AT571" s="1"/>
      <c r="AU571" s="1"/>
      <c r="AW571" s="1"/>
      <c r="AX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M571" s="1"/>
      <c r="BN571" s="1"/>
      <c r="BO571" s="1"/>
      <c r="BP571" s="1"/>
      <c r="BQ571" s="1"/>
      <c r="BS571" s="1"/>
      <c r="BT571" s="1"/>
      <c r="BV571" s="1"/>
      <c r="BW571" s="1"/>
      <c r="BX571" s="1"/>
      <c r="BY571" s="1"/>
      <c r="BZ571" s="1"/>
      <c r="CB571" s="1"/>
      <c r="CC571" s="1"/>
      <c r="CD571" s="1"/>
      <c r="CE571" s="1"/>
      <c r="CF571" s="1"/>
      <c r="CH571" s="1"/>
      <c r="CI571" s="1"/>
      <c r="CJ571" s="1"/>
      <c r="CK571" s="1"/>
      <c r="CL571" s="1"/>
      <c r="CN571" s="1"/>
      <c r="CO571" s="1"/>
      <c r="CQ571" s="1"/>
      <c r="CR571" s="1"/>
      <c r="CS571" s="1"/>
      <c r="CT571" s="1"/>
      <c r="CU571" s="1"/>
      <c r="CW571" s="1"/>
      <c r="CX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S571" s="1"/>
      <c r="DT571" s="1"/>
      <c r="DU571" s="1"/>
      <c r="DV571" s="1"/>
      <c r="DW571" s="1"/>
      <c r="DX571" s="1"/>
    </row>
    <row r="572" spans="1:128" ht="15.75" customHeight="1">
      <c r="A572" s="3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W572" s="1"/>
      <c r="X572" s="11"/>
      <c r="Y572" s="1"/>
      <c r="AA572" s="1"/>
      <c r="AB572" s="1"/>
      <c r="AC572" s="1"/>
      <c r="AE572" s="1"/>
      <c r="AF572" s="1"/>
      <c r="AG572" s="1"/>
      <c r="AI572" s="1"/>
      <c r="AJ572" s="1"/>
      <c r="AK572" s="1"/>
      <c r="AM572" s="1"/>
      <c r="AN572" s="1"/>
      <c r="AO572" s="1"/>
      <c r="AP572" s="1"/>
      <c r="AQ572" s="1"/>
      <c r="AR572" s="1"/>
      <c r="AS572" s="1"/>
      <c r="AT572" s="1"/>
      <c r="AU572" s="1"/>
      <c r="AW572" s="1"/>
      <c r="AX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M572" s="1"/>
      <c r="BN572" s="1"/>
      <c r="BO572" s="1"/>
      <c r="BP572" s="1"/>
      <c r="BQ572" s="1"/>
      <c r="BS572" s="1"/>
      <c r="BT572" s="1"/>
      <c r="BV572" s="1"/>
      <c r="BW572" s="1"/>
      <c r="BX572" s="1"/>
      <c r="BY572" s="1"/>
      <c r="BZ572" s="1"/>
      <c r="CB572" s="1"/>
      <c r="CC572" s="1"/>
      <c r="CD572" s="1"/>
      <c r="CE572" s="1"/>
      <c r="CF572" s="1"/>
      <c r="CH572" s="1"/>
      <c r="CI572" s="1"/>
      <c r="CJ572" s="1"/>
      <c r="CK572" s="1"/>
      <c r="CL572" s="1"/>
      <c r="CN572" s="1"/>
      <c r="CO572" s="1"/>
      <c r="CQ572" s="1"/>
      <c r="CR572" s="1"/>
      <c r="CS572" s="1"/>
      <c r="CT572" s="1"/>
      <c r="CU572" s="1"/>
      <c r="CW572" s="1"/>
      <c r="CX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S572" s="1"/>
      <c r="DT572" s="1"/>
      <c r="DU572" s="1"/>
      <c r="DV572" s="1"/>
      <c r="DW572" s="1"/>
      <c r="DX572" s="1"/>
    </row>
    <row r="573" spans="1:128" ht="15.75" customHeight="1">
      <c r="A573" s="3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W573" s="1"/>
      <c r="X573" s="11"/>
      <c r="Y573" s="1"/>
      <c r="AA573" s="1"/>
      <c r="AB573" s="1"/>
      <c r="AC573" s="1"/>
      <c r="AE573" s="1"/>
      <c r="AF573" s="1"/>
      <c r="AG573" s="1"/>
      <c r="AI573" s="1"/>
      <c r="AJ573" s="1"/>
      <c r="AK573" s="1"/>
      <c r="AM573" s="1"/>
      <c r="AN573" s="1"/>
      <c r="AO573" s="1"/>
      <c r="AP573" s="1"/>
      <c r="AQ573" s="1"/>
      <c r="AR573" s="1"/>
      <c r="AS573" s="1"/>
      <c r="AT573" s="1"/>
      <c r="AU573" s="1"/>
      <c r="AW573" s="1"/>
      <c r="AX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M573" s="1"/>
      <c r="BN573" s="1"/>
      <c r="BO573" s="1"/>
      <c r="BP573" s="1"/>
      <c r="BQ573" s="1"/>
      <c r="BS573" s="1"/>
      <c r="BT573" s="1"/>
      <c r="BV573" s="1"/>
      <c r="BW573" s="1"/>
      <c r="BX573" s="1"/>
      <c r="BY573" s="1"/>
      <c r="BZ573" s="1"/>
      <c r="CB573" s="1"/>
      <c r="CC573" s="1"/>
      <c r="CD573" s="1"/>
      <c r="CE573" s="1"/>
      <c r="CF573" s="1"/>
      <c r="CH573" s="1"/>
      <c r="CI573" s="1"/>
      <c r="CJ573" s="1"/>
      <c r="CK573" s="1"/>
      <c r="CL573" s="1"/>
      <c r="CN573" s="1"/>
      <c r="CO573" s="1"/>
      <c r="CQ573" s="1"/>
      <c r="CR573" s="1"/>
      <c r="CS573" s="1"/>
      <c r="CT573" s="1"/>
      <c r="CU573" s="1"/>
      <c r="CW573" s="1"/>
      <c r="CX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S573" s="1"/>
      <c r="DT573" s="1"/>
      <c r="DU573" s="1"/>
      <c r="DV573" s="1"/>
      <c r="DW573" s="1"/>
      <c r="DX573" s="1"/>
    </row>
    <row r="574" spans="1:128" ht="15.75" customHeight="1">
      <c r="A574" s="3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W574" s="1"/>
      <c r="X574" s="11"/>
      <c r="Y574" s="1"/>
      <c r="AA574" s="1"/>
      <c r="AB574" s="1"/>
      <c r="AC574" s="1"/>
      <c r="AE574" s="1"/>
      <c r="AF574" s="1"/>
      <c r="AG574" s="1"/>
      <c r="AI574" s="1"/>
      <c r="AJ574" s="1"/>
      <c r="AK574" s="1"/>
      <c r="AM574" s="1"/>
      <c r="AN574" s="1"/>
      <c r="AO574" s="1"/>
      <c r="AP574" s="1"/>
      <c r="AQ574" s="1"/>
      <c r="AR574" s="1"/>
      <c r="AS574" s="1"/>
      <c r="AT574" s="1"/>
      <c r="AU574" s="1"/>
      <c r="AW574" s="1"/>
      <c r="AX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M574" s="1"/>
      <c r="BN574" s="1"/>
      <c r="BO574" s="1"/>
      <c r="BP574" s="1"/>
      <c r="BQ574" s="1"/>
      <c r="BS574" s="1"/>
      <c r="BT574" s="1"/>
      <c r="BV574" s="1"/>
      <c r="BW574" s="1"/>
      <c r="BX574" s="1"/>
      <c r="BY574" s="1"/>
      <c r="BZ574" s="1"/>
      <c r="CB574" s="1"/>
      <c r="CC574" s="1"/>
      <c r="CD574" s="1"/>
      <c r="CE574" s="1"/>
      <c r="CF574" s="1"/>
      <c r="CH574" s="1"/>
      <c r="CI574" s="1"/>
      <c r="CJ574" s="1"/>
      <c r="CK574" s="1"/>
      <c r="CL574" s="1"/>
      <c r="CN574" s="1"/>
      <c r="CO574" s="1"/>
      <c r="CQ574" s="1"/>
      <c r="CR574" s="1"/>
      <c r="CS574" s="1"/>
      <c r="CT574" s="1"/>
      <c r="CU574" s="1"/>
      <c r="CW574" s="1"/>
      <c r="CX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S574" s="1"/>
      <c r="DT574" s="1"/>
      <c r="DU574" s="1"/>
      <c r="DV574" s="1"/>
      <c r="DW574" s="1"/>
      <c r="DX574" s="1"/>
    </row>
    <row r="575" spans="1:128" ht="15.75" customHeight="1">
      <c r="A575" s="3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W575" s="1"/>
      <c r="X575" s="11"/>
      <c r="Y575" s="1"/>
      <c r="AA575" s="1"/>
      <c r="AB575" s="1"/>
      <c r="AC575" s="1"/>
      <c r="AE575" s="1"/>
      <c r="AF575" s="1"/>
      <c r="AG575" s="1"/>
      <c r="AI575" s="1"/>
      <c r="AJ575" s="1"/>
      <c r="AK575" s="1"/>
      <c r="AM575" s="1"/>
      <c r="AN575" s="1"/>
      <c r="AO575" s="1"/>
      <c r="AP575" s="1"/>
      <c r="AQ575" s="1"/>
      <c r="AR575" s="1"/>
      <c r="AS575" s="1"/>
      <c r="AT575" s="1"/>
      <c r="AU575" s="1"/>
      <c r="AW575" s="1"/>
      <c r="AX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M575" s="1"/>
      <c r="BN575" s="1"/>
      <c r="BO575" s="1"/>
      <c r="BP575" s="1"/>
      <c r="BQ575" s="1"/>
      <c r="BS575" s="1"/>
      <c r="BT575" s="1"/>
      <c r="BV575" s="1"/>
      <c r="BW575" s="1"/>
      <c r="BX575" s="1"/>
      <c r="BY575" s="1"/>
      <c r="BZ575" s="1"/>
      <c r="CB575" s="1"/>
      <c r="CC575" s="1"/>
      <c r="CD575" s="1"/>
      <c r="CE575" s="1"/>
      <c r="CF575" s="1"/>
      <c r="CH575" s="1"/>
      <c r="CI575" s="1"/>
      <c r="CJ575" s="1"/>
      <c r="CK575" s="1"/>
      <c r="CL575" s="1"/>
      <c r="CN575" s="1"/>
      <c r="CO575" s="1"/>
      <c r="CQ575" s="1"/>
      <c r="CR575" s="1"/>
      <c r="CS575" s="1"/>
      <c r="CT575" s="1"/>
      <c r="CU575" s="1"/>
      <c r="CW575" s="1"/>
      <c r="CX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S575" s="1"/>
      <c r="DT575" s="1"/>
      <c r="DU575" s="1"/>
      <c r="DV575" s="1"/>
      <c r="DW575" s="1"/>
      <c r="DX575" s="1"/>
    </row>
    <row r="576" spans="1:128" ht="15.75" customHeight="1">
      <c r="A576" s="3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W576" s="1"/>
      <c r="X576" s="11"/>
      <c r="Y576" s="1"/>
      <c r="AA576" s="1"/>
      <c r="AB576" s="1"/>
      <c r="AC576" s="1"/>
      <c r="AE576" s="1"/>
      <c r="AF576" s="1"/>
      <c r="AG576" s="1"/>
      <c r="AI576" s="1"/>
      <c r="AJ576" s="1"/>
      <c r="AK576" s="1"/>
      <c r="AM576" s="1"/>
      <c r="AN576" s="1"/>
      <c r="AO576" s="1"/>
      <c r="AP576" s="1"/>
      <c r="AQ576" s="1"/>
      <c r="AR576" s="1"/>
      <c r="AS576" s="1"/>
      <c r="AT576" s="1"/>
      <c r="AU576" s="1"/>
      <c r="AW576" s="1"/>
      <c r="AX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M576" s="1"/>
      <c r="BN576" s="1"/>
      <c r="BO576" s="1"/>
      <c r="BP576" s="1"/>
      <c r="BQ576" s="1"/>
      <c r="BS576" s="1"/>
      <c r="BT576" s="1"/>
      <c r="BV576" s="1"/>
      <c r="BW576" s="1"/>
      <c r="BX576" s="1"/>
      <c r="BY576" s="1"/>
      <c r="BZ576" s="1"/>
      <c r="CB576" s="1"/>
      <c r="CC576" s="1"/>
      <c r="CD576" s="1"/>
      <c r="CE576" s="1"/>
      <c r="CF576" s="1"/>
      <c r="CH576" s="1"/>
      <c r="CI576" s="1"/>
      <c r="CJ576" s="1"/>
      <c r="CK576" s="1"/>
      <c r="CL576" s="1"/>
      <c r="CN576" s="1"/>
      <c r="CO576" s="1"/>
      <c r="CQ576" s="1"/>
      <c r="CR576" s="1"/>
      <c r="CS576" s="1"/>
      <c r="CT576" s="1"/>
      <c r="CU576" s="1"/>
      <c r="CW576" s="1"/>
      <c r="CX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S576" s="1"/>
      <c r="DT576" s="1"/>
      <c r="DU576" s="1"/>
      <c r="DV576" s="1"/>
      <c r="DW576" s="1"/>
      <c r="DX576" s="1"/>
    </row>
    <row r="577" spans="1:128" ht="15.75" customHeight="1">
      <c r="A577" s="3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W577" s="1"/>
      <c r="X577" s="11"/>
      <c r="Y577" s="1"/>
      <c r="AA577" s="1"/>
      <c r="AB577" s="1"/>
      <c r="AC577" s="1"/>
      <c r="AE577" s="1"/>
      <c r="AF577" s="1"/>
      <c r="AG577" s="1"/>
      <c r="AI577" s="1"/>
      <c r="AJ577" s="1"/>
      <c r="AK577" s="1"/>
      <c r="AM577" s="1"/>
      <c r="AN577" s="1"/>
      <c r="AO577" s="1"/>
      <c r="AP577" s="1"/>
      <c r="AQ577" s="1"/>
      <c r="AR577" s="1"/>
      <c r="AS577" s="1"/>
      <c r="AT577" s="1"/>
      <c r="AU577" s="1"/>
      <c r="AW577" s="1"/>
      <c r="AX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M577" s="1"/>
      <c r="BN577" s="1"/>
      <c r="BO577" s="1"/>
      <c r="BP577" s="1"/>
      <c r="BQ577" s="1"/>
      <c r="BS577" s="1"/>
      <c r="BT577" s="1"/>
      <c r="BV577" s="1"/>
      <c r="BW577" s="1"/>
      <c r="BX577" s="1"/>
      <c r="BY577" s="1"/>
      <c r="BZ577" s="1"/>
      <c r="CB577" s="1"/>
      <c r="CC577" s="1"/>
      <c r="CD577" s="1"/>
      <c r="CE577" s="1"/>
      <c r="CF577" s="1"/>
      <c r="CH577" s="1"/>
      <c r="CI577" s="1"/>
      <c r="CJ577" s="1"/>
      <c r="CK577" s="1"/>
      <c r="CL577" s="1"/>
      <c r="CN577" s="1"/>
      <c r="CO577" s="1"/>
      <c r="CQ577" s="1"/>
      <c r="CR577" s="1"/>
      <c r="CS577" s="1"/>
      <c r="CT577" s="1"/>
      <c r="CU577" s="1"/>
      <c r="CW577" s="1"/>
      <c r="CX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S577" s="1"/>
      <c r="DT577" s="1"/>
      <c r="DU577" s="1"/>
      <c r="DV577" s="1"/>
      <c r="DW577" s="1"/>
      <c r="DX577" s="1"/>
    </row>
    <row r="578" spans="1:128" ht="15.75" customHeight="1">
      <c r="A578" s="3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W578" s="1"/>
      <c r="X578" s="11"/>
      <c r="Y578" s="1"/>
      <c r="AA578" s="1"/>
      <c r="AB578" s="1"/>
      <c r="AC578" s="1"/>
      <c r="AE578" s="1"/>
      <c r="AF578" s="1"/>
      <c r="AG578" s="1"/>
      <c r="AI578" s="1"/>
      <c r="AJ578" s="1"/>
      <c r="AK578" s="1"/>
      <c r="AM578" s="1"/>
      <c r="AN578" s="1"/>
      <c r="AO578" s="1"/>
      <c r="AP578" s="1"/>
      <c r="AQ578" s="1"/>
      <c r="AR578" s="1"/>
      <c r="AS578" s="1"/>
      <c r="AT578" s="1"/>
      <c r="AU578" s="1"/>
      <c r="AW578" s="1"/>
      <c r="AX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M578" s="1"/>
      <c r="BN578" s="1"/>
      <c r="BO578" s="1"/>
      <c r="BP578" s="1"/>
      <c r="BQ578" s="1"/>
      <c r="BS578" s="1"/>
      <c r="BT578" s="1"/>
      <c r="BV578" s="1"/>
      <c r="BW578" s="1"/>
      <c r="BX578" s="1"/>
      <c r="BY578" s="1"/>
      <c r="BZ578" s="1"/>
      <c r="CB578" s="1"/>
      <c r="CC578" s="1"/>
      <c r="CD578" s="1"/>
      <c r="CE578" s="1"/>
      <c r="CF578" s="1"/>
      <c r="CH578" s="1"/>
      <c r="CI578" s="1"/>
      <c r="CJ578" s="1"/>
      <c r="CK578" s="1"/>
      <c r="CL578" s="1"/>
      <c r="CN578" s="1"/>
      <c r="CO578" s="1"/>
      <c r="CQ578" s="1"/>
      <c r="CR578" s="1"/>
      <c r="CS578" s="1"/>
      <c r="CT578" s="1"/>
      <c r="CU578" s="1"/>
      <c r="CW578" s="1"/>
      <c r="CX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S578" s="1"/>
      <c r="DT578" s="1"/>
      <c r="DU578" s="1"/>
      <c r="DV578" s="1"/>
      <c r="DW578" s="1"/>
      <c r="DX578" s="1"/>
    </row>
    <row r="579" spans="1:128" ht="15.75" customHeight="1">
      <c r="A579" s="3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W579" s="1"/>
      <c r="X579" s="11"/>
      <c r="Y579" s="1"/>
      <c r="AA579" s="1"/>
      <c r="AB579" s="1"/>
      <c r="AC579" s="1"/>
      <c r="AE579" s="1"/>
      <c r="AF579" s="1"/>
      <c r="AG579" s="1"/>
      <c r="AI579" s="1"/>
      <c r="AJ579" s="1"/>
      <c r="AK579" s="1"/>
      <c r="AM579" s="1"/>
      <c r="AN579" s="1"/>
      <c r="AO579" s="1"/>
      <c r="AP579" s="1"/>
      <c r="AQ579" s="1"/>
      <c r="AR579" s="1"/>
      <c r="AS579" s="1"/>
      <c r="AT579" s="1"/>
      <c r="AU579" s="1"/>
      <c r="AW579" s="1"/>
      <c r="AX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M579" s="1"/>
      <c r="BN579" s="1"/>
      <c r="BO579" s="1"/>
      <c r="BP579" s="1"/>
      <c r="BQ579" s="1"/>
      <c r="BS579" s="1"/>
      <c r="BT579" s="1"/>
      <c r="BV579" s="1"/>
      <c r="BW579" s="1"/>
      <c r="BX579" s="1"/>
      <c r="BY579" s="1"/>
      <c r="BZ579" s="1"/>
      <c r="CB579" s="1"/>
      <c r="CC579" s="1"/>
      <c r="CD579" s="1"/>
      <c r="CE579" s="1"/>
      <c r="CF579" s="1"/>
      <c r="CH579" s="1"/>
      <c r="CI579" s="1"/>
      <c r="CJ579" s="1"/>
      <c r="CK579" s="1"/>
      <c r="CL579" s="1"/>
      <c r="CN579" s="1"/>
      <c r="CO579" s="1"/>
      <c r="CQ579" s="1"/>
      <c r="CR579" s="1"/>
      <c r="CS579" s="1"/>
      <c r="CT579" s="1"/>
      <c r="CU579" s="1"/>
      <c r="CW579" s="1"/>
      <c r="CX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S579" s="1"/>
      <c r="DT579" s="1"/>
      <c r="DU579" s="1"/>
      <c r="DV579" s="1"/>
      <c r="DW579" s="1"/>
      <c r="DX579" s="1"/>
    </row>
    <row r="580" spans="1:128" ht="15.75" customHeight="1">
      <c r="A580" s="3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W580" s="1"/>
      <c r="X580" s="11"/>
      <c r="Y580" s="1"/>
      <c r="AA580" s="1"/>
      <c r="AB580" s="1"/>
      <c r="AC580" s="1"/>
      <c r="AE580" s="1"/>
      <c r="AF580" s="1"/>
      <c r="AG580" s="1"/>
      <c r="AI580" s="1"/>
      <c r="AJ580" s="1"/>
      <c r="AK580" s="1"/>
      <c r="AM580" s="1"/>
      <c r="AN580" s="1"/>
      <c r="AO580" s="1"/>
      <c r="AP580" s="1"/>
      <c r="AQ580" s="1"/>
      <c r="AR580" s="1"/>
      <c r="AS580" s="1"/>
      <c r="AT580" s="1"/>
      <c r="AU580" s="1"/>
      <c r="AW580" s="1"/>
      <c r="AX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M580" s="1"/>
      <c r="BN580" s="1"/>
      <c r="BO580" s="1"/>
      <c r="BP580" s="1"/>
      <c r="BQ580" s="1"/>
      <c r="BS580" s="1"/>
      <c r="BT580" s="1"/>
      <c r="BV580" s="1"/>
      <c r="BW580" s="1"/>
      <c r="BX580" s="1"/>
      <c r="BY580" s="1"/>
      <c r="BZ580" s="1"/>
      <c r="CB580" s="1"/>
      <c r="CC580" s="1"/>
      <c r="CD580" s="1"/>
      <c r="CE580" s="1"/>
      <c r="CF580" s="1"/>
      <c r="CH580" s="1"/>
      <c r="CI580" s="1"/>
      <c r="CJ580" s="1"/>
      <c r="CK580" s="1"/>
      <c r="CL580" s="1"/>
      <c r="CN580" s="1"/>
      <c r="CO580" s="1"/>
      <c r="CQ580" s="1"/>
      <c r="CR580" s="1"/>
      <c r="CS580" s="1"/>
      <c r="CT580" s="1"/>
      <c r="CU580" s="1"/>
      <c r="CW580" s="1"/>
      <c r="CX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S580" s="1"/>
      <c r="DT580" s="1"/>
      <c r="DU580" s="1"/>
      <c r="DV580" s="1"/>
      <c r="DW580" s="1"/>
      <c r="DX580" s="1"/>
    </row>
    <row r="581" spans="1:128" ht="15.75" customHeight="1">
      <c r="A581" s="3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W581" s="1"/>
      <c r="X581" s="11"/>
      <c r="Y581" s="1"/>
      <c r="AA581" s="1"/>
      <c r="AB581" s="1"/>
      <c r="AC581" s="1"/>
      <c r="AE581" s="1"/>
      <c r="AF581" s="1"/>
      <c r="AG581" s="1"/>
      <c r="AI581" s="1"/>
      <c r="AJ581" s="1"/>
      <c r="AK581" s="1"/>
      <c r="AM581" s="1"/>
      <c r="AN581" s="1"/>
      <c r="AO581" s="1"/>
      <c r="AP581" s="1"/>
      <c r="AQ581" s="1"/>
      <c r="AR581" s="1"/>
      <c r="AS581" s="1"/>
      <c r="AT581" s="1"/>
      <c r="AU581" s="1"/>
      <c r="AW581" s="1"/>
      <c r="AX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M581" s="1"/>
      <c r="BN581" s="1"/>
      <c r="BO581" s="1"/>
      <c r="BP581" s="1"/>
      <c r="BQ581" s="1"/>
      <c r="BS581" s="1"/>
      <c r="BT581" s="1"/>
      <c r="BV581" s="1"/>
      <c r="BW581" s="1"/>
      <c r="BX581" s="1"/>
      <c r="BY581" s="1"/>
      <c r="BZ581" s="1"/>
      <c r="CB581" s="1"/>
      <c r="CC581" s="1"/>
      <c r="CD581" s="1"/>
      <c r="CE581" s="1"/>
      <c r="CF581" s="1"/>
      <c r="CH581" s="1"/>
      <c r="CI581" s="1"/>
      <c r="CJ581" s="1"/>
      <c r="CK581" s="1"/>
      <c r="CL581" s="1"/>
      <c r="CN581" s="1"/>
      <c r="CO581" s="1"/>
      <c r="CQ581" s="1"/>
      <c r="CR581" s="1"/>
      <c r="CS581" s="1"/>
      <c r="CT581" s="1"/>
      <c r="CU581" s="1"/>
      <c r="CW581" s="1"/>
      <c r="CX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S581" s="1"/>
      <c r="DT581" s="1"/>
      <c r="DU581" s="1"/>
      <c r="DV581" s="1"/>
      <c r="DW581" s="1"/>
      <c r="DX581" s="1"/>
    </row>
    <row r="582" spans="1:128" ht="15.75" customHeight="1">
      <c r="A582" s="3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W582" s="1"/>
      <c r="X582" s="11"/>
      <c r="Y582" s="1"/>
      <c r="AA582" s="1"/>
      <c r="AB582" s="1"/>
      <c r="AC582" s="1"/>
      <c r="AE582" s="1"/>
      <c r="AF582" s="1"/>
      <c r="AG582" s="1"/>
      <c r="AI582" s="1"/>
      <c r="AJ582" s="1"/>
      <c r="AK582" s="1"/>
      <c r="AM582" s="1"/>
      <c r="AN582" s="1"/>
      <c r="AO582" s="1"/>
      <c r="AP582" s="1"/>
      <c r="AQ582" s="1"/>
      <c r="AR582" s="1"/>
      <c r="AS582" s="1"/>
      <c r="AT582" s="1"/>
      <c r="AU582" s="1"/>
      <c r="AW582" s="1"/>
      <c r="AX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M582" s="1"/>
      <c r="BN582" s="1"/>
      <c r="BO582" s="1"/>
      <c r="BP582" s="1"/>
      <c r="BQ582" s="1"/>
      <c r="BS582" s="1"/>
      <c r="BT582" s="1"/>
      <c r="BV582" s="1"/>
      <c r="BW582" s="1"/>
      <c r="BX582" s="1"/>
      <c r="BY582" s="1"/>
      <c r="BZ582" s="1"/>
      <c r="CB582" s="1"/>
      <c r="CC582" s="1"/>
      <c r="CD582" s="1"/>
      <c r="CE582" s="1"/>
      <c r="CF582" s="1"/>
      <c r="CH582" s="1"/>
      <c r="CI582" s="1"/>
      <c r="CJ582" s="1"/>
      <c r="CK582" s="1"/>
      <c r="CL582" s="1"/>
      <c r="CN582" s="1"/>
      <c r="CO582" s="1"/>
      <c r="CQ582" s="1"/>
      <c r="CR582" s="1"/>
      <c r="CS582" s="1"/>
      <c r="CT582" s="1"/>
      <c r="CU582" s="1"/>
      <c r="CW582" s="1"/>
      <c r="CX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S582" s="1"/>
      <c r="DT582" s="1"/>
      <c r="DU582" s="1"/>
      <c r="DV582" s="1"/>
      <c r="DW582" s="1"/>
      <c r="DX582" s="1"/>
    </row>
    <row r="583" spans="1:128" ht="15.75" customHeight="1">
      <c r="A583" s="3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W583" s="1"/>
      <c r="X583" s="11"/>
      <c r="Y583" s="1"/>
      <c r="AA583" s="1"/>
      <c r="AB583" s="1"/>
      <c r="AC583" s="1"/>
      <c r="AE583" s="1"/>
      <c r="AF583" s="1"/>
      <c r="AG583" s="1"/>
      <c r="AI583" s="1"/>
      <c r="AJ583" s="1"/>
      <c r="AK583" s="1"/>
      <c r="AM583" s="1"/>
      <c r="AN583" s="1"/>
      <c r="AO583" s="1"/>
      <c r="AP583" s="1"/>
      <c r="AQ583" s="1"/>
      <c r="AR583" s="1"/>
      <c r="AS583" s="1"/>
      <c r="AT583" s="1"/>
      <c r="AU583" s="1"/>
      <c r="AW583" s="1"/>
      <c r="AX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M583" s="1"/>
      <c r="BN583" s="1"/>
      <c r="BO583" s="1"/>
      <c r="BP583" s="1"/>
      <c r="BQ583" s="1"/>
      <c r="BS583" s="1"/>
      <c r="BT583" s="1"/>
      <c r="BV583" s="1"/>
      <c r="BW583" s="1"/>
      <c r="BX583" s="1"/>
      <c r="BY583" s="1"/>
      <c r="BZ583" s="1"/>
      <c r="CB583" s="1"/>
      <c r="CC583" s="1"/>
      <c r="CD583" s="1"/>
      <c r="CE583" s="1"/>
      <c r="CF583" s="1"/>
      <c r="CH583" s="1"/>
      <c r="CI583" s="1"/>
      <c r="CJ583" s="1"/>
      <c r="CK583" s="1"/>
      <c r="CL583" s="1"/>
      <c r="CN583" s="1"/>
      <c r="CO583" s="1"/>
      <c r="CQ583" s="1"/>
      <c r="CR583" s="1"/>
      <c r="CS583" s="1"/>
      <c r="CT583" s="1"/>
      <c r="CU583" s="1"/>
      <c r="CW583" s="1"/>
      <c r="CX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S583" s="1"/>
      <c r="DT583" s="1"/>
      <c r="DU583" s="1"/>
      <c r="DV583" s="1"/>
      <c r="DW583" s="1"/>
      <c r="DX583" s="1"/>
    </row>
    <row r="584" spans="1:128" ht="15.75" customHeight="1">
      <c r="A584" s="3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W584" s="1"/>
      <c r="X584" s="11"/>
      <c r="Y584" s="1"/>
      <c r="AA584" s="1"/>
      <c r="AB584" s="1"/>
      <c r="AC584" s="1"/>
      <c r="AE584" s="1"/>
      <c r="AF584" s="1"/>
      <c r="AG584" s="1"/>
      <c r="AI584" s="1"/>
      <c r="AJ584" s="1"/>
      <c r="AK584" s="1"/>
      <c r="AM584" s="1"/>
      <c r="AN584" s="1"/>
      <c r="AO584" s="1"/>
      <c r="AP584" s="1"/>
      <c r="AQ584" s="1"/>
      <c r="AR584" s="1"/>
      <c r="AS584" s="1"/>
      <c r="AT584" s="1"/>
      <c r="AU584" s="1"/>
      <c r="AW584" s="1"/>
      <c r="AX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M584" s="1"/>
      <c r="BN584" s="1"/>
      <c r="BO584" s="1"/>
      <c r="BP584" s="1"/>
      <c r="BQ584" s="1"/>
      <c r="BS584" s="1"/>
      <c r="BT584" s="1"/>
      <c r="BV584" s="1"/>
      <c r="BW584" s="1"/>
      <c r="BX584" s="1"/>
      <c r="BY584" s="1"/>
      <c r="BZ584" s="1"/>
      <c r="CB584" s="1"/>
      <c r="CC584" s="1"/>
      <c r="CD584" s="1"/>
      <c r="CE584" s="1"/>
      <c r="CF584" s="1"/>
      <c r="CH584" s="1"/>
      <c r="CI584" s="1"/>
      <c r="CJ584" s="1"/>
      <c r="CK584" s="1"/>
      <c r="CL584" s="1"/>
      <c r="CN584" s="1"/>
      <c r="CO584" s="1"/>
      <c r="CQ584" s="1"/>
      <c r="CR584" s="1"/>
      <c r="CS584" s="1"/>
      <c r="CT584" s="1"/>
      <c r="CU584" s="1"/>
      <c r="CW584" s="1"/>
      <c r="CX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S584" s="1"/>
      <c r="DT584" s="1"/>
      <c r="DU584" s="1"/>
      <c r="DV584" s="1"/>
      <c r="DW584" s="1"/>
      <c r="DX584" s="1"/>
    </row>
    <row r="585" spans="1:128" ht="15.75" customHeight="1">
      <c r="A585" s="3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W585" s="1"/>
      <c r="X585" s="11"/>
      <c r="Y585" s="1"/>
      <c r="AA585" s="1"/>
      <c r="AB585" s="1"/>
      <c r="AC585" s="1"/>
      <c r="AE585" s="1"/>
      <c r="AF585" s="1"/>
      <c r="AG585" s="1"/>
      <c r="AI585" s="1"/>
      <c r="AJ585" s="1"/>
      <c r="AK585" s="1"/>
      <c r="AM585" s="1"/>
      <c r="AN585" s="1"/>
      <c r="AO585" s="1"/>
      <c r="AP585" s="1"/>
      <c r="AQ585" s="1"/>
      <c r="AR585" s="1"/>
      <c r="AS585" s="1"/>
      <c r="AT585" s="1"/>
      <c r="AU585" s="1"/>
      <c r="AW585" s="1"/>
      <c r="AX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M585" s="1"/>
      <c r="BN585" s="1"/>
      <c r="BO585" s="1"/>
      <c r="BP585" s="1"/>
      <c r="BQ585" s="1"/>
      <c r="BS585" s="1"/>
      <c r="BT585" s="1"/>
      <c r="BV585" s="1"/>
      <c r="BW585" s="1"/>
      <c r="BX585" s="1"/>
      <c r="BY585" s="1"/>
      <c r="BZ585" s="1"/>
      <c r="CB585" s="1"/>
      <c r="CC585" s="1"/>
      <c r="CD585" s="1"/>
      <c r="CE585" s="1"/>
      <c r="CF585" s="1"/>
      <c r="CH585" s="1"/>
      <c r="CI585" s="1"/>
      <c r="CJ585" s="1"/>
      <c r="CK585" s="1"/>
      <c r="CL585" s="1"/>
      <c r="CN585" s="1"/>
      <c r="CO585" s="1"/>
      <c r="CQ585" s="1"/>
      <c r="CR585" s="1"/>
      <c r="CS585" s="1"/>
      <c r="CT585" s="1"/>
      <c r="CU585" s="1"/>
      <c r="CW585" s="1"/>
      <c r="CX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S585" s="1"/>
      <c r="DT585" s="1"/>
      <c r="DU585" s="1"/>
      <c r="DV585" s="1"/>
      <c r="DW585" s="1"/>
      <c r="DX585" s="1"/>
    </row>
    <row r="586" spans="1:128" ht="15.75" customHeight="1">
      <c r="A586" s="3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W586" s="1"/>
      <c r="X586" s="11"/>
      <c r="Y586" s="1"/>
      <c r="AA586" s="1"/>
      <c r="AB586" s="1"/>
      <c r="AC586" s="1"/>
      <c r="AE586" s="1"/>
      <c r="AF586" s="1"/>
      <c r="AG586" s="1"/>
      <c r="AI586" s="1"/>
      <c r="AJ586" s="1"/>
      <c r="AK586" s="1"/>
      <c r="AM586" s="1"/>
      <c r="AN586" s="1"/>
      <c r="AO586" s="1"/>
      <c r="AP586" s="1"/>
      <c r="AQ586" s="1"/>
      <c r="AR586" s="1"/>
      <c r="AS586" s="1"/>
      <c r="AT586" s="1"/>
      <c r="AU586" s="1"/>
      <c r="AW586" s="1"/>
      <c r="AX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M586" s="1"/>
      <c r="BN586" s="1"/>
      <c r="BO586" s="1"/>
      <c r="BP586" s="1"/>
      <c r="BQ586" s="1"/>
      <c r="BS586" s="1"/>
      <c r="BT586" s="1"/>
      <c r="BV586" s="1"/>
      <c r="BW586" s="1"/>
      <c r="BX586" s="1"/>
      <c r="BY586" s="1"/>
      <c r="BZ586" s="1"/>
      <c r="CB586" s="1"/>
      <c r="CC586" s="1"/>
      <c r="CD586" s="1"/>
      <c r="CE586" s="1"/>
      <c r="CF586" s="1"/>
      <c r="CH586" s="1"/>
      <c r="CI586" s="1"/>
      <c r="CJ586" s="1"/>
      <c r="CK586" s="1"/>
      <c r="CL586" s="1"/>
      <c r="CN586" s="1"/>
      <c r="CO586" s="1"/>
      <c r="CQ586" s="1"/>
      <c r="CR586" s="1"/>
      <c r="CS586" s="1"/>
      <c r="CT586" s="1"/>
      <c r="CU586" s="1"/>
      <c r="CW586" s="1"/>
      <c r="CX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S586" s="1"/>
      <c r="DT586" s="1"/>
      <c r="DU586" s="1"/>
      <c r="DV586" s="1"/>
      <c r="DW586" s="1"/>
      <c r="DX586" s="1"/>
    </row>
    <row r="587" spans="1:128" ht="15.75" customHeight="1">
      <c r="A587" s="3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W587" s="1"/>
      <c r="X587" s="11"/>
      <c r="Y587" s="1"/>
      <c r="AA587" s="1"/>
      <c r="AB587" s="1"/>
      <c r="AC587" s="1"/>
      <c r="AE587" s="1"/>
      <c r="AF587" s="1"/>
      <c r="AG587" s="1"/>
      <c r="AI587" s="1"/>
      <c r="AJ587" s="1"/>
      <c r="AK587" s="1"/>
      <c r="AM587" s="1"/>
      <c r="AN587" s="1"/>
      <c r="AO587" s="1"/>
      <c r="AP587" s="1"/>
      <c r="AQ587" s="1"/>
      <c r="AR587" s="1"/>
      <c r="AS587" s="1"/>
      <c r="AT587" s="1"/>
      <c r="AU587" s="1"/>
      <c r="AW587" s="1"/>
      <c r="AX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M587" s="1"/>
      <c r="BN587" s="1"/>
      <c r="BO587" s="1"/>
      <c r="BP587" s="1"/>
      <c r="BQ587" s="1"/>
      <c r="BS587" s="1"/>
      <c r="BT587" s="1"/>
      <c r="BV587" s="1"/>
      <c r="BW587" s="1"/>
      <c r="BX587" s="1"/>
      <c r="BY587" s="1"/>
      <c r="BZ587" s="1"/>
      <c r="CB587" s="1"/>
      <c r="CC587" s="1"/>
      <c r="CD587" s="1"/>
      <c r="CE587" s="1"/>
      <c r="CF587" s="1"/>
      <c r="CH587" s="1"/>
      <c r="CI587" s="1"/>
      <c r="CJ587" s="1"/>
      <c r="CK587" s="1"/>
      <c r="CL587" s="1"/>
      <c r="CN587" s="1"/>
      <c r="CO587" s="1"/>
      <c r="CQ587" s="1"/>
      <c r="CR587" s="1"/>
      <c r="CS587" s="1"/>
      <c r="CT587" s="1"/>
      <c r="CU587" s="1"/>
      <c r="CW587" s="1"/>
      <c r="CX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S587" s="1"/>
      <c r="DT587" s="1"/>
      <c r="DU587" s="1"/>
      <c r="DV587" s="1"/>
      <c r="DW587" s="1"/>
      <c r="DX587" s="1"/>
    </row>
    <row r="588" spans="1:128" ht="15.75" customHeight="1">
      <c r="A588" s="3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W588" s="1"/>
      <c r="X588" s="11"/>
      <c r="Y588" s="1"/>
      <c r="AA588" s="1"/>
      <c r="AB588" s="1"/>
      <c r="AC588" s="1"/>
      <c r="AE588" s="1"/>
      <c r="AF588" s="1"/>
      <c r="AG588" s="1"/>
      <c r="AI588" s="1"/>
      <c r="AJ588" s="1"/>
      <c r="AK588" s="1"/>
      <c r="AM588" s="1"/>
      <c r="AN588" s="1"/>
      <c r="AO588" s="1"/>
      <c r="AP588" s="1"/>
      <c r="AQ588" s="1"/>
      <c r="AR588" s="1"/>
      <c r="AS588" s="1"/>
      <c r="AT588" s="1"/>
      <c r="AU588" s="1"/>
      <c r="AW588" s="1"/>
      <c r="AX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M588" s="1"/>
      <c r="BN588" s="1"/>
      <c r="BO588" s="1"/>
      <c r="BP588" s="1"/>
      <c r="BQ588" s="1"/>
      <c r="BS588" s="1"/>
      <c r="BT588" s="1"/>
      <c r="BV588" s="1"/>
      <c r="BW588" s="1"/>
      <c r="BX588" s="1"/>
      <c r="BY588" s="1"/>
      <c r="BZ588" s="1"/>
      <c r="CB588" s="1"/>
      <c r="CC588" s="1"/>
      <c r="CD588" s="1"/>
      <c r="CE588" s="1"/>
      <c r="CF588" s="1"/>
      <c r="CH588" s="1"/>
      <c r="CI588" s="1"/>
      <c r="CJ588" s="1"/>
      <c r="CK588" s="1"/>
      <c r="CL588" s="1"/>
      <c r="CN588" s="1"/>
      <c r="CO588" s="1"/>
      <c r="CQ588" s="1"/>
      <c r="CR588" s="1"/>
      <c r="CS588" s="1"/>
      <c r="CT588" s="1"/>
      <c r="CU588" s="1"/>
      <c r="CW588" s="1"/>
      <c r="CX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S588" s="1"/>
      <c r="DT588" s="1"/>
      <c r="DU588" s="1"/>
      <c r="DV588" s="1"/>
      <c r="DW588" s="1"/>
      <c r="DX588" s="1"/>
    </row>
    <row r="589" spans="1:128" ht="15.75" customHeight="1">
      <c r="A589" s="3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W589" s="1"/>
      <c r="X589" s="11"/>
      <c r="Y589" s="1"/>
      <c r="AA589" s="1"/>
      <c r="AB589" s="1"/>
      <c r="AC589" s="1"/>
      <c r="AE589" s="1"/>
      <c r="AF589" s="1"/>
      <c r="AG589" s="1"/>
      <c r="AI589" s="1"/>
      <c r="AJ589" s="1"/>
      <c r="AK589" s="1"/>
      <c r="AM589" s="1"/>
      <c r="AN589" s="1"/>
      <c r="AO589" s="1"/>
      <c r="AP589" s="1"/>
      <c r="AQ589" s="1"/>
      <c r="AR589" s="1"/>
      <c r="AS589" s="1"/>
      <c r="AT589" s="1"/>
      <c r="AU589" s="1"/>
      <c r="AW589" s="1"/>
      <c r="AX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M589" s="1"/>
      <c r="BN589" s="1"/>
      <c r="BO589" s="1"/>
      <c r="BP589" s="1"/>
      <c r="BQ589" s="1"/>
      <c r="BS589" s="1"/>
      <c r="BT589" s="1"/>
      <c r="BV589" s="1"/>
      <c r="BW589" s="1"/>
      <c r="BX589" s="1"/>
      <c r="BY589" s="1"/>
      <c r="BZ589" s="1"/>
      <c r="CB589" s="1"/>
      <c r="CC589" s="1"/>
      <c r="CD589" s="1"/>
      <c r="CE589" s="1"/>
      <c r="CF589" s="1"/>
      <c r="CH589" s="1"/>
      <c r="CI589" s="1"/>
      <c r="CJ589" s="1"/>
      <c r="CK589" s="1"/>
      <c r="CL589" s="1"/>
      <c r="CN589" s="1"/>
      <c r="CO589" s="1"/>
      <c r="CQ589" s="1"/>
      <c r="CR589" s="1"/>
      <c r="CS589" s="1"/>
      <c r="CT589" s="1"/>
      <c r="CU589" s="1"/>
      <c r="CW589" s="1"/>
      <c r="CX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S589" s="1"/>
      <c r="DT589" s="1"/>
      <c r="DU589" s="1"/>
      <c r="DV589" s="1"/>
      <c r="DW589" s="1"/>
      <c r="DX589" s="1"/>
    </row>
    <row r="590" spans="1:128" ht="15.75" customHeight="1">
      <c r="A590" s="3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W590" s="1"/>
      <c r="X590" s="11"/>
      <c r="Y590" s="1"/>
      <c r="AA590" s="1"/>
      <c r="AB590" s="1"/>
      <c r="AC590" s="1"/>
      <c r="AE590" s="1"/>
      <c r="AF590" s="1"/>
      <c r="AG590" s="1"/>
      <c r="AI590" s="1"/>
      <c r="AJ590" s="1"/>
      <c r="AK590" s="1"/>
      <c r="AM590" s="1"/>
      <c r="AN590" s="1"/>
      <c r="AO590" s="1"/>
      <c r="AP590" s="1"/>
      <c r="AQ590" s="1"/>
      <c r="AR590" s="1"/>
      <c r="AS590" s="1"/>
      <c r="AT590" s="1"/>
      <c r="AU590" s="1"/>
      <c r="AW590" s="1"/>
      <c r="AX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M590" s="1"/>
      <c r="BN590" s="1"/>
      <c r="BO590" s="1"/>
      <c r="BP590" s="1"/>
      <c r="BQ590" s="1"/>
      <c r="BS590" s="1"/>
      <c r="BT590" s="1"/>
      <c r="BV590" s="1"/>
      <c r="BW590" s="1"/>
      <c r="BX590" s="1"/>
      <c r="BY590" s="1"/>
      <c r="BZ590" s="1"/>
      <c r="CB590" s="1"/>
      <c r="CC590" s="1"/>
      <c r="CD590" s="1"/>
      <c r="CE590" s="1"/>
      <c r="CF590" s="1"/>
      <c r="CH590" s="1"/>
      <c r="CI590" s="1"/>
      <c r="CJ590" s="1"/>
      <c r="CK590" s="1"/>
      <c r="CL590" s="1"/>
      <c r="CN590" s="1"/>
      <c r="CO590" s="1"/>
      <c r="CQ590" s="1"/>
      <c r="CR590" s="1"/>
      <c r="CS590" s="1"/>
      <c r="CT590" s="1"/>
      <c r="CU590" s="1"/>
      <c r="CW590" s="1"/>
      <c r="CX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S590" s="1"/>
      <c r="DT590" s="1"/>
      <c r="DU590" s="1"/>
      <c r="DV590" s="1"/>
      <c r="DW590" s="1"/>
      <c r="DX590" s="1"/>
    </row>
    <row r="591" spans="1:128" ht="15.75" customHeight="1">
      <c r="BB591" s="1"/>
      <c r="BC591" s="1"/>
    </row>
    <row r="592" spans="1:128" ht="15.75" customHeight="1">
      <c r="BB592" s="1"/>
      <c r="BC592" s="1"/>
    </row>
    <row r="593" spans="54:55" ht="15.75" customHeight="1">
      <c r="BB593" s="1"/>
      <c r="BC593" s="1"/>
    </row>
    <row r="594" spans="54:55" ht="15.75" customHeight="1">
      <c r="BB594" s="1"/>
      <c r="BC594" s="1"/>
    </row>
    <row r="595" spans="54:55" ht="15.75" customHeight="1">
      <c r="BB595" s="1"/>
      <c r="BC595" s="1"/>
    </row>
  </sheetData>
  <mergeCells count="136">
    <mergeCell ref="D2:W2"/>
    <mergeCell ref="D3:W3"/>
    <mergeCell ref="D4:W4"/>
    <mergeCell ref="W5:Y5"/>
    <mergeCell ref="A6:A10"/>
    <mergeCell ref="B6:B10"/>
    <mergeCell ref="C6:C10"/>
    <mergeCell ref="D6:D10"/>
    <mergeCell ref="E6:E10"/>
    <mergeCell ref="F6:I8"/>
    <mergeCell ref="J6:K8"/>
    <mergeCell ref="L6:M8"/>
    <mergeCell ref="N6:Q8"/>
    <mergeCell ref="R6:CX6"/>
    <mergeCell ref="F9:F10"/>
    <mergeCell ref="G9:I9"/>
    <mergeCell ref="J9:J10"/>
    <mergeCell ref="L9:L10"/>
    <mergeCell ref="M9:M10"/>
    <mergeCell ref="N9:N10"/>
    <mergeCell ref="O9:Q9"/>
    <mergeCell ref="BO8:BQ8"/>
    <mergeCell ref="BR8:BT8"/>
    <mergeCell ref="BU8:BW8"/>
    <mergeCell ref="CY6:CY10"/>
    <mergeCell ref="CZ6:DB8"/>
    <mergeCell ref="CG7:CO7"/>
    <mergeCell ref="CP7:CR8"/>
    <mergeCell ref="CS7:CU8"/>
    <mergeCell ref="CV7:CX8"/>
    <mergeCell ref="DC6:DT6"/>
    <mergeCell ref="DU6:DU10"/>
    <mergeCell ref="DV6:DX8"/>
    <mergeCell ref="CG8:CI8"/>
    <mergeCell ref="CJ8:CL8"/>
    <mergeCell ref="CM8:CO8"/>
    <mergeCell ref="DC8:DE8"/>
    <mergeCell ref="DF8:DH8"/>
    <mergeCell ref="DL8:DN8"/>
    <mergeCell ref="DW9:DX9"/>
    <mergeCell ref="DS9:DT9"/>
    <mergeCell ref="DV9:DV10"/>
    <mergeCell ref="CM9:CM10"/>
    <mergeCell ref="CN9:CO9"/>
    <mergeCell ref="CP9:CP10"/>
    <mergeCell ref="CQ9:CR9"/>
    <mergeCell ref="CS9:CS10"/>
    <mergeCell ref="CG9:CG10"/>
    <mergeCell ref="EA6:EC10"/>
    <mergeCell ref="ED6:EF10"/>
    <mergeCell ref="R7:AR7"/>
    <mergeCell ref="AS7:BD7"/>
    <mergeCell ref="BE7:BG8"/>
    <mergeCell ref="BH7:BW7"/>
    <mergeCell ref="BX7:CF7"/>
    <mergeCell ref="AY8:BA8"/>
    <mergeCell ref="BB8:BD8"/>
    <mergeCell ref="BH8:BK8"/>
    <mergeCell ref="BL8:BN8"/>
    <mergeCell ref="DC7:DH7"/>
    <mergeCell ref="DI7:DK8"/>
    <mergeCell ref="DL7:DT7"/>
    <mergeCell ref="R8:U8"/>
    <mergeCell ref="V8:Y8"/>
    <mergeCell ref="Z8:AC8"/>
    <mergeCell ref="AD8:AG8"/>
    <mergeCell ref="AH8:AK8"/>
    <mergeCell ref="AL8:AO8"/>
    <mergeCell ref="AP8:AR8"/>
    <mergeCell ref="DO8:DQ8"/>
    <mergeCell ref="DR8:DT8"/>
    <mergeCell ref="R9:R10"/>
    <mergeCell ref="BX8:BZ8"/>
    <mergeCell ref="CA8:CC8"/>
    <mergeCell ref="CD8:CF8"/>
    <mergeCell ref="AS8:AU8"/>
    <mergeCell ref="AV8:AX8"/>
    <mergeCell ref="AE9:AG9"/>
    <mergeCell ref="AH9:AH10"/>
    <mergeCell ref="AI9:AK9"/>
    <mergeCell ref="AL9:AL10"/>
    <mergeCell ref="AM9:AO9"/>
    <mergeCell ref="AP9:AP10"/>
    <mergeCell ref="BE9:BE10"/>
    <mergeCell ref="BF9:BG9"/>
    <mergeCell ref="BH9:BH10"/>
    <mergeCell ref="BS9:BT9"/>
    <mergeCell ref="BU9:BU10"/>
    <mergeCell ref="BV9:BW9"/>
    <mergeCell ref="BX9:BX10"/>
    <mergeCell ref="BY9:BZ9"/>
    <mergeCell ref="CA9:CA10"/>
    <mergeCell ref="BI9:BK9"/>
    <mergeCell ref="BL9:BL10"/>
    <mergeCell ref="BM9:BN9"/>
    <mergeCell ref="BO9:BO10"/>
    <mergeCell ref="CH9:CI9"/>
    <mergeCell ref="CJ9:CJ10"/>
    <mergeCell ref="S9:U9"/>
    <mergeCell ref="V9:V10"/>
    <mergeCell ref="W9:Y9"/>
    <mergeCell ref="Z9:Z10"/>
    <mergeCell ref="AA9:AC9"/>
    <mergeCell ref="AD9:AD10"/>
    <mergeCell ref="AZ9:BA9"/>
    <mergeCell ref="BB9:BB10"/>
    <mergeCell ref="BC9:BD9"/>
    <mergeCell ref="AQ9:AR9"/>
    <mergeCell ref="AS9:AS10"/>
    <mergeCell ref="AT9:AU9"/>
    <mergeCell ref="AV9:AV10"/>
    <mergeCell ref="AW9:AX9"/>
    <mergeCell ref="AY9:AY10"/>
    <mergeCell ref="A68:C68"/>
    <mergeCell ref="DM9:DN9"/>
    <mergeCell ref="DO9:DO10"/>
    <mergeCell ref="DP9:DQ9"/>
    <mergeCell ref="DR9:DR10"/>
    <mergeCell ref="DD9:DE9"/>
    <mergeCell ref="DF9:DF10"/>
    <mergeCell ref="DG9:DH9"/>
    <mergeCell ref="DI9:DI10"/>
    <mergeCell ref="DJ9:DK9"/>
    <mergeCell ref="DL9:DL10"/>
    <mergeCell ref="CT9:CU9"/>
    <mergeCell ref="CV9:CV10"/>
    <mergeCell ref="CW9:CX9"/>
    <mergeCell ref="CZ9:CZ10"/>
    <mergeCell ref="DA9:DB9"/>
    <mergeCell ref="DC9:DC10"/>
    <mergeCell ref="BP9:BQ9"/>
    <mergeCell ref="BR9:BR10"/>
    <mergeCell ref="CK9:CL9"/>
    <mergeCell ref="CB9:CC9"/>
    <mergeCell ref="CD9:CD10"/>
    <mergeCell ref="CE9:CF9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topLeftCell="A4" workbookViewId="0">
      <pane xSplit="2" ySplit="4" topLeftCell="C59" activePane="bottomRight" state="frozen"/>
      <selection activeCell="A4" sqref="A4"/>
      <selection pane="topRight" activeCell="C4" sqref="C4"/>
      <selection pane="bottomLeft" activeCell="A8" sqref="A8"/>
      <selection pane="bottomRight" activeCell="S55" sqref="S55"/>
    </sheetView>
  </sheetViews>
  <sheetFormatPr defaultRowHeight="13.5"/>
  <cols>
    <col min="1" max="1" width="3.375" style="16" customWidth="1"/>
    <col min="2" max="2" width="11.5" style="16" customWidth="1"/>
    <col min="3" max="3" width="7.875" style="16" customWidth="1"/>
    <col min="4" max="4" width="8.25" style="16" customWidth="1"/>
    <col min="5" max="5" width="7.5" style="16" customWidth="1"/>
    <col min="6" max="6" width="5.5" style="16" customWidth="1"/>
    <col min="7" max="7" width="7.75" style="16" customWidth="1"/>
    <col min="8" max="9" width="7.625" style="16" customWidth="1"/>
    <col min="10" max="10" width="7.25" style="17" customWidth="1"/>
    <col min="11" max="11" width="8.125" style="16" customWidth="1"/>
    <col min="12" max="13" width="7.625" style="16" customWidth="1"/>
    <col min="14" max="14" width="5.75" style="16" customWidth="1"/>
    <col min="15" max="15" width="8.125" style="17" customWidth="1"/>
    <col min="16" max="16" width="7.875" style="17" customWidth="1"/>
    <col min="17" max="17" width="7.5" style="17" customWidth="1"/>
    <col min="18" max="18" width="6.125" style="17" customWidth="1"/>
    <col min="19" max="16384" width="9" style="16"/>
  </cols>
  <sheetData>
    <row r="1" spans="1:18" ht="16.5">
      <c r="C1" s="134" t="s">
        <v>112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25"/>
      <c r="R1" s="25"/>
    </row>
    <row r="2" spans="1:18" ht="16.5">
      <c r="C2" s="134" t="s">
        <v>140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25"/>
      <c r="R2" s="25"/>
    </row>
    <row r="3" spans="1:18">
      <c r="Q3" s="17" t="s">
        <v>91</v>
      </c>
    </row>
    <row r="4" spans="1:18" ht="56.25" customHeight="1">
      <c r="A4" s="135" t="s">
        <v>93</v>
      </c>
      <c r="B4" s="135" t="s">
        <v>18</v>
      </c>
      <c r="C4" s="138" t="s">
        <v>113</v>
      </c>
      <c r="D4" s="139"/>
      <c r="E4" s="139"/>
      <c r="F4" s="140"/>
      <c r="G4" s="141" t="s">
        <v>122</v>
      </c>
      <c r="H4" s="144" t="s">
        <v>114</v>
      </c>
      <c r="I4" s="141" t="s">
        <v>123</v>
      </c>
      <c r="J4" s="144" t="s">
        <v>115</v>
      </c>
      <c r="K4" s="138" t="s">
        <v>3</v>
      </c>
      <c r="L4" s="139"/>
      <c r="M4" s="139"/>
      <c r="N4" s="140"/>
      <c r="O4" s="144" t="s">
        <v>124</v>
      </c>
      <c r="P4" s="144" t="s">
        <v>114</v>
      </c>
      <c r="Q4" s="147" t="s">
        <v>125</v>
      </c>
      <c r="R4" s="144" t="s">
        <v>116</v>
      </c>
    </row>
    <row r="5" spans="1:18" ht="28.5" customHeight="1">
      <c r="A5" s="136"/>
      <c r="B5" s="136"/>
      <c r="C5" s="152" t="s">
        <v>121</v>
      </c>
      <c r="D5" s="153" t="s">
        <v>32</v>
      </c>
      <c r="E5" s="154"/>
      <c r="F5" s="155"/>
      <c r="G5" s="142"/>
      <c r="H5" s="144"/>
      <c r="I5" s="142"/>
      <c r="J5" s="144"/>
      <c r="K5" s="152" t="s">
        <v>120</v>
      </c>
      <c r="L5" s="153" t="s">
        <v>32</v>
      </c>
      <c r="M5" s="154"/>
      <c r="N5" s="155"/>
      <c r="O5" s="144"/>
      <c r="P5" s="144"/>
      <c r="Q5" s="148"/>
      <c r="R5" s="144"/>
    </row>
    <row r="6" spans="1:18" ht="31.5" customHeight="1">
      <c r="A6" s="136"/>
      <c r="B6" s="136"/>
      <c r="C6" s="156"/>
      <c r="D6" s="157" t="s">
        <v>141</v>
      </c>
      <c r="E6" s="158" t="s">
        <v>87</v>
      </c>
      <c r="F6" s="158" t="s">
        <v>33</v>
      </c>
      <c r="G6" s="143"/>
      <c r="H6" s="144"/>
      <c r="I6" s="143"/>
      <c r="J6" s="144"/>
      <c r="K6" s="156"/>
      <c r="L6" s="157" t="s">
        <v>141</v>
      </c>
      <c r="M6" s="158" t="s">
        <v>87</v>
      </c>
      <c r="N6" s="158" t="s">
        <v>33</v>
      </c>
      <c r="O6" s="144"/>
      <c r="P6" s="144"/>
      <c r="Q6" s="149"/>
      <c r="R6" s="144"/>
    </row>
    <row r="7" spans="1:18">
      <c r="A7" s="137"/>
      <c r="B7" s="137"/>
      <c r="C7" s="38">
        <v>1</v>
      </c>
      <c r="D7" s="38">
        <v>2</v>
      </c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  <c r="K7" s="38">
        <v>9</v>
      </c>
      <c r="L7" s="38">
        <v>10</v>
      </c>
      <c r="M7" s="38">
        <v>11</v>
      </c>
      <c r="N7" s="38">
        <v>12</v>
      </c>
      <c r="O7" s="38">
        <v>13</v>
      </c>
      <c r="P7" s="38">
        <v>14</v>
      </c>
      <c r="Q7" s="38">
        <v>15</v>
      </c>
      <c r="R7" s="38">
        <v>16</v>
      </c>
    </row>
    <row r="8" spans="1:18">
      <c r="A8" s="28">
        <v>1</v>
      </c>
      <c r="B8" s="12" t="s">
        <v>94</v>
      </c>
      <c r="C8" s="26">
        <f>'2016-05'!R12</f>
        <v>55000</v>
      </c>
      <c r="D8" s="26">
        <f>'2016-05'!S12</f>
        <v>22066.800000000003</v>
      </c>
      <c r="E8" s="26">
        <f>'2016-05'!T12</f>
        <v>18817.011000000002</v>
      </c>
      <c r="F8" s="26">
        <f>E8*100/D8</f>
        <v>85.272948501821745</v>
      </c>
      <c r="G8" s="15">
        <v>49447</v>
      </c>
      <c r="H8" s="14">
        <v>21162</v>
      </c>
      <c r="I8" s="14">
        <v>0</v>
      </c>
      <c r="J8" s="14">
        <v>0</v>
      </c>
      <c r="K8" s="26">
        <f>'2016-05'!Z12</f>
        <v>2800</v>
      </c>
      <c r="L8" s="26">
        <f>'2016-05'!AA12</f>
        <v>1300</v>
      </c>
      <c r="M8" s="26">
        <f>'2016-05'!AB12</f>
        <v>1003.6407</v>
      </c>
      <c r="N8" s="26">
        <f t="shared" ref="N8:N63" si="0">M8*100/L8</f>
        <v>77.203130769230768</v>
      </c>
      <c r="O8" s="15">
        <v>9288</v>
      </c>
      <c r="P8" s="14">
        <v>4197</v>
      </c>
      <c r="Q8" s="14">
        <v>0</v>
      </c>
      <c r="R8" s="15">
        <v>0</v>
      </c>
    </row>
    <row r="9" spans="1:18">
      <c r="A9" s="28">
        <v>2</v>
      </c>
      <c r="B9" s="12" t="s">
        <v>35</v>
      </c>
      <c r="C9" s="26">
        <f>'2016-05'!R13</f>
        <v>4195</v>
      </c>
      <c r="D9" s="26">
        <f>'2016-05'!S13</f>
        <v>1743</v>
      </c>
      <c r="E9" s="26">
        <f>'2016-05'!T13</f>
        <v>1303.607</v>
      </c>
      <c r="F9" s="26">
        <f t="shared" ref="F9:F63" si="1">E9*100/D9</f>
        <v>74.790992541594946</v>
      </c>
      <c r="G9" s="15">
        <v>2505</v>
      </c>
      <c r="H9" s="14">
        <v>300.39999999999998</v>
      </c>
      <c r="I9" s="14">
        <v>0</v>
      </c>
      <c r="J9" s="14">
        <v>0</v>
      </c>
      <c r="K9" s="26">
        <f>'2016-05'!Z13</f>
        <v>0</v>
      </c>
      <c r="L9" s="26">
        <f>'2016-05'!AA13</f>
        <v>0</v>
      </c>
      <c r="M9" s="26">
        <f>'2016-05'!AB13</f>
        <v>10.577999999999999</v>
      </c>
      <c r="N9" s="26">
        <v>0</v>
      </c>
      <c r="O9" s="15">
        <v>0</v>
      </c>
      <c r="P9" s="14">
        <v>0</v>
      </c>
      <c r="Q9" s="14">
        <v>0</v>
      </c>
      <c r="R9" s="15">
        <v>0</v>
      </c>
    </row>
    <row r="10" spans="1:18">
      <c r="A10" s="28">
        <v>3</v>
      </c>
      <c r="B10" s="12" t="s">
        <v>36</v>
      </c>
      <c r="C10" s="26">
        <f>'2016-05'!R14</f>
        <v>731.09999999999991</v>
      </c>
      <c r="D10" s="26">
        <f>'2016-05'!S14</f>
        <v>130.30000000000001</v>
      </c>
      <c r="E10" s="26">
        <f>'2016-05'!T14</f>
        <v>167.59200000000001</v>
      </c>
      <c r="F10" s="26">
        <f t="shared" si="1"/>
        <v>128.62010744435918</v>
      </c>
      <c r="G10" s="15">
        <v>21.3</v>
      </c>
      <c r="H10" s="14">
        <v>0</v>
      </c>
      <c r="I10" s="14">
        <v>0</v>
      </c>
      <c r="J10" s="14">
        <v>0</v>
      </c>
      <c r="K10" s="26">
        <f>'2016-05'!Z14</f>
        <v>2003.3</v>
      </c>
      <c r="L10" s="26">
        <f>'2016-05'!AA14</f>
        <v>866.7</v>
      </c>
      <c r="M10" s="26">
        <f>'2016-05'!AB14</f>
        <v>1191.828</v>
      </c>
      <c r="N10" s="26">
        <f t="shared" si="0"/>
        <v>137.51332641052267</v>
      </c>
      <c r="O10" s="15">
        <v>219.3</v>
      </c>
      <c r="P10" s="14">
        <v>0</v>
      </c>
      <c r="Q10" s="14">
        <v>219.3</v>
      </c>
      <c r="R10" s="15">
        <v>31.5</v>
      </c>
    </row>
    <row r="11" spans="1:18">
      <c r="A11" s="28">
        <v>4</v>
      </c>
      <c r="B11" s="12" t="s">
        <v>37</v>
      </c>
      <c r="C11" s="26">
        <f>'2016-05'!R15</f>
        <v>591.6</v>
      </c>
      <c r="D11" s="26">
        <f>'2016-05'!S15</f>
        <v>246.5</v>
      </c>
      <c r="E11" s="26">
        <f>'2016-05'!T15</f>
        <v>176.738</v>
      </c>
      <c r="F11" s="26">
        <f t="shared" si="1"/>
        <v>71.698985801217034</v>
      </c>
      <c r="G11" s="15">
        <v>118.7</v>
      </c>
      <c r="H11" s="14">
        <v>38.4</v>
      </c>
      <c r="I11" s="14">
        <v>0</v>
      </c>
      <c r="J11" s="14">
        <v>0</v>
      </c>
      <c r="K11" s="26">
        <f>'2016-05'!Z15</f>
        <v>100</v>
      </c>
      <c r="L11" s="26">
        <f>'2016-05'!AA15</f>
        <v>41.6</v>
      </c>
      <c r="M11" s="26">
        <f>'2016-05'!AB15</f>
        <v>26</v>
      </c>
      <c r="N11" s="26">
        <v>0</v>
      </c>
      <c r="O11" s="15">
        <v>0</v>
      </c>
      <c r="P11" s="14">
        <v>0</v>
      </c>
      <c r="Q11" s="15">
        <v>0</v>
      </c>
      <c r="R11" s="15">
        <v>0</v>
      </c>
    </row>
    <row r="12" spans="1:18">
      <c r="A12" s="28">
        <v>5</v>
      </c>
      <c r="B12" s="12" t="s">
        <v>38</v>
      </c>
      <c r="C12" s="26">
        <f>'2016-05'!R16</f>
        <v>3492.6</v>
      </c>
      <c r="D12" s="26">
        <f>'2016-05'!S16</f>
        <v>1455.2</v>
      </c>
      <c r="E12" s="26">
        <f>'2016-05'!T16</f>
        <v>708.53599999999994</v>
      </c>
      <c r="F12" s="26">
        <f t="shared" si="1"/>
        <v>48.689939527212744</v>
      </c>
      <c r="G12" s="15">
        <v>2793</v>
      </c>
      <c r="H12" s="14">
        <v>766.7</v>
      </c>
      <c r="I12" s="14">
        <v>0</v>
      </c>
      <c r="J12" s="14">
        <v>0</v>
      </c>
      <c r="K12" s="26">
        <f>'2016-05'!Z16</f>
        <v>4311.8</v>
      </c>
      <c r="L12" s="26">
        <f>'2016-05'!AA16</f>
        <v>1795.7</v>
      </c>
      <c r="M12" s="26">
        <f>'2016-05'!AB16</f>
        <v>2170.3980000000001</v>
      </c>
      <c r="N12" s="26">
        <f t="shared" si="0"/>
        <v>120.86640307401014</v>
      </c>
      <c r="O12" s="15">
        <v>12311.7</v>
      </c>
      <c r="P12" s="14">
        <v>7873.6</v>
      </c>
      <c r="Q12" s="15">
        <v>0</v>
      </c>
      <c r="R12" s="15">
        <v>0</v>
      </c>
    </row>
    <row r="13" spans="1:18">
      <c r="A13" s="28">
        <v>6</v>
      </c>
      <c r="B13" s="12" t="s">
        <v>39</v>
      </c>
      <c r="C13" s="26">
        <f>'2016-05'!R17</f>
        <v>9000</v>
      </c>
      <c r="D13" s="26">
        <f>'2016-05'!S17</f>
        <v>4013.4</v>
      </c>
      <c r="E13" s="26">
        <f>'2016-05'!T17</f>
        <v>4185.3469999999998</v>
      </c>
      <c r="F13" s="26">
        <f t="shared" si="1"/>
        <v>104.28432251955947</v>
      </c>
      <c r="G13" s="39" t="s">
        <v>131</v>
      </c>
      <c r="H13" s="39" t="s">
        <v>132</v>
      </c>
      <c r="I13" s="39" t="s">
        <v>127</v>
      </c>
      <c r="J13" s="39" t="s">
        <v>134</v>
      </c>
      <c r="K13" s="26">
        <f>'2016-05'!Z17</f>
        <v>10000</v>
      </c>
      <c r="L13" s="26">
        <f>'2016-05'!AA17</f>
        <v>4433.3</v>
      </c>
      <c r="M13" s="26">
        <f>'2016-05'!AB17</f>
        <v>2530.0390000000002</v>
      </c>
      <c r="N13" s="26">
        <f t="shared" si="0"/>
        <v>57.068977962240318</v>
      </c>
      <c r="O13" s="40" t="s">
        <v>129</v>
      </c>
      <c r="P13" s="40" t="s">
        <v>130</v>
      </c>
      <c r="Q13" s="40" t="s">
        <v>128</v>
      </c>
      <c r="R13" s="40" t="s">
        <v>135</v>
      </c>
    </row>
    <row r="14" spans="1:18">
      <c r="A14" s="28">
        <v>7</v>
      </c>
      <c r="B14" s="12" t="s">
        <v>40</v>
      </c>
      <c r="C14" s="26">
        <f>'2016-05'!R18</f>
        <v>1974.7</v>
      </c>
      <c r="D14" s="26">
        <f>'2016-05'!S18</f>
        <v>1223.3999999999999</v>
      </c>
      <c r="E14" s="26">
        <f>'2016-05'!T18</f>
        <v>472.87900000000002</v>
      </c>
      <c r="F14" s="26">
        <f t="shared" si="1"/>
        <v>38.652852705574631</v>
      </c>
      <c r="G14" s="26">
        <v>650.9</v>
      </c>
      <c r="H14" s="26">
        <v>109.4</v>
      </c>
      <c r="I14" s="26">
        <v>594.9</v>
      </c>
      <c r="J14" s="34">
        <v>63.5</v>
      </c>
      <c r="K14" s="26">
        <f>'2016-05'!Z18</f>
        <v>900</v>
      </c>
      <c r="L14" s="26">
        <f>'2016-05'!AA18</f>
        <v>250</v>
      </c>
      <c r="M14" s="26">
        <f>'2016-05'!AB18</f>
        <v>240.054</v>
      </c>
      <c r="N14" s="26">
        <f t="shared" si="0"/>
        <v>96.021600000000007</v>
      </c>
      <c r="O14" s="29">
        <v>999.3</v>
      </c>
      <c r="P14" s="29">
        <v>584.9</v>
      </c>
      <c r="Q14" s="29">
        <v>419.9</v>
      </c>
      <c r="R14" s="29">
        <v>0</v>
      </c>
    </row>
    <row r="15" spans="1:18">
      <c r="A15" s="28">
        <v>8</v>
      </c>
      <c r="B15" s="12" t="s">
        <v>41</v>
      </c>
      <c r="C15" s="26">
        <f>'2016-05'!R19</f>
        <v>4158.3</v>
      </c>
      <c r="D15" s="26">
        <f>'2016-05'!S19</f>
        <v>1290</v>
      </c>
      <c r="E15" s="26">
        <f>'2016-05'!T19</f>
        <v>1915.8100000000002</v>
      </c>
      <c r="F15" s="26">
        <f t="shared" si="1"/>
        <v>148.5124031007752</v>
      </c>
      <c r="G15" s="15">
        <v>7126</v>
      </c>
      <c r="H15" s="14">
        <v>3084.9</v>
      </c>
      <c r="I15" s="14">
        <v>0</v>
      </c>
      <c r="J15" s="26">
        <v>0</v>
      </c>
      <c r="K15" s="26">
        <f>'2016-05'!Z19</f>
        <v>5484.5</v>
      </c>
      <c r="L15" s="26">
        <f>'2016-05'!AA19</f>
        <v>1883.3</v>
      </c>
      <c r="M15" s="26">
        <f>'2016-05'!AB19</f>
        <v>497.75099999999998</v>
      </c>
      <c r="N15" s="26">
        <f t="shared" si="0"/>
        <v>26.429724419901238</v>
      </c>
      <c r="O15" s="15">
        <v>20242.5</v>
      </c>
      <c r="P15" s="14">
        <v>11069.8</v>
      </c>
      <c r="Q15" s="14">
        <v>0</v>
      </c>
      <c r="R15" s="15">
        <v>0</v>
      </c>
    </row>
    <row r="16" spans="1:18">
      <c r="A16" s="28">
        <v>9</v>
      </c>
      <c r="B16" s="12" t="s">
        <v>42</v>
      </c>
      <c r="C16" s="26">
        <f>'2016-05'!R20</f>
        <v>2259</v>
      </c>
      <c r="D16" s="26">
        <f>'2016-05'!S20</f>
        <v>1103.4000000000001</v>
      </c>
      <c r="E16" s="26">
        <f>'2016-05'!T20</f>
        <v>1010.539</v>
      </c>
      <c r="F16" s="26">
        <f t="shared" si="1"/>
        <v>91.584103679535971</v>
      </c>
      <c r="G16" s="15">
        <v>3399.6</v>
      </c>
      <c r="H16" s="14">
        <v>1548.7</v>
      </c>
      <c r="I16" s="14">
        <v>0</v>
      </c>
      <c r="J16" s="26">
        <v>0</v>
      </c>
      <c r="K16" s="26">
        <f>'2016-05'!Z20</f>
        <v>2212.9</v>
      </c>
      <c r="L16" s="26">
        <f>'2016-05'!AA20</f>
        <v>755.1</v>
      </c>
      <c r="M16" s="26">
        <f>'2016-05'!AB20</f>
        <v>142.28200000000001</v>
      </c>
      <c r="N16" s="26">
        <f t="shared" si="0"/>
        <v>18.842802277843994</v>
      </c>
      <c r="O16" s="15">
        <v>10391.6</v>
      </c>
      <c r="P16" s="14">
        <v>6429.3</v>
      </c>
      <c r="Q16" s="14">
        <v>400</v>
      </c>
      <c r="R16" s="15">
        <v>0</v>
      </c>
    </row>
    <row r="17" spans="1:18">
      <c r="A17" s="28">
        <v>10</v>
      </c>
      <c r="B17" s="12" t="s">
        <v>43</v>
      </c>
      <c r="C17" s="26">
        <f>'2016-05'!R21</f>
        <v>1754.6</v>
      </c>
      <c r="D17" s="26">
        <f>'2016-05'!S21</f>
        <v>834</v>
      </c>
      <c r="E17" s="26">
        <f>'2016-05'!T21</f>
        <v>512.54899999999998</v>
      </c>
      <c r="F17" s="26">
        <f t="shared" si="1"/>
        <v>61.456714628297355</v>
      </c>
      <c r="G17" s="15">
        <v>802.4</v>
      </c>
      <c r="H17" s="14">
        <v>352.7</v>
      </c>
      <c r="I17" s="14">
        <v>0</v>
      </c>
      <c r="J17" s="26">
        <v>0</v>
      </c>
      <c r="K17" s="26">
        <f>'2016-05'!Z21</f>
        <v>1335</v>
      </c>
      <c r="L17" s="26">
        <f>'2016-05'!AA21</f>
        <v>590</v>
      </c>
      <c r="M17" s="26">
        <f>'2016-05'!AB21</f>
        <v>92.673000000000002</v>
      </c>
      <c r="N17" s="26">
        <f t="shared" si="0"/>
        <v>15.707288135593219</v>
      </c>
      <c r="O17" s="15">
        <v>2314.6</v>
      </c>
      <c r="P17" s="14">
        <v>2361.3000000000002</v>
      </c>
      <c r="Q17" s="14">
        <v>0</v>
      </c>
      <c r="R17" s="15">
        <v>0</v>
      </c>
    </row>
    <row r="18" spans="1:18">
      <c r="A18" s="28">
        <v>11</v>
      </c>
      <c r="B18" s="12" t="s">
        <v>44</v>
      </c>
      <c r="C18" s="26">
        <f>'2016-05'!R22</f>
        <v>500</v>
      </c>
      <c r="D18" s="26">
        <f>'2016-05'!S22</f>
        <v>183.4</v>
      </c>
      <c r="E18" s="26">
        <f>'2016-05'!T22</f>
        <v>187.86799999999999</v>
      </c>
      <c r="F18" s="26">
        <f t="shared" si="1"/>
        <v>102.43620501635768</v>
      </c>
      <c r="G18" s="15">
        <v>47.2</v>
      </c>
      <c r="H18" s="14">
        <v>2.9</v>
      </c>
      <c r="I18" s="14">
        <v>47.2</v>
      </c>
      <c r="J18" s="26">
        <v>7.3</v>
      </c>
      <c r="K18" s="26">
        <f>'2016-05'!Z22</f>
        <v>3300</v>
      </c>
      <c r="L18" s="26">
        <f>'2016-05'!AA22</f>
        <v>1375</v>
      </c>
      <c r="M18" s="26">
        <f>'2016-05'!AB22</f>
        <v>825.61300000000006</v>
      </c>
      <c r="N18" s="26">
        <f t="shared" si="0"/>
        <v>60.044581818181818</v>
      </c>
      <c r="O18" s="15">
        <v>5807.9</v>
      </c>
      <c r="P18" s="14">
        <v>4476.5</v>
      </c>
      <c r="Q18" s="14">
        <v>510.4</v>
      </c>
      <c r="R18" s="15">
        <v>85</v>
      </c>
    </row>
    <row r="19" spans="1:18">
      <c r="A19" s="28">
        <v>12</v>
      </c>
      <c r="B19" s="12" t="s">
        <v>45</v>
      </c>
      <c r="C19" s="26">
        <f>'2016-05'!R23</f>
        <v>380</v>
      </c>
      <c r="D19" s="26">
        <f>'2016-05'!S23</f>
        <v>83.4</v>
      </c>
      <c r="E19" s="26">
        <f>'2016-05'!T23</f>
        <v>138.30000000000001</v>
      </c>
      <c r="F19" s="26">
        <f t="shared" si="1"/>
        <v>165.82733812949641</v>
      </c>
      <c r="G19" s="15">
        <v>62.6</v>
      </c>
      <c r="H19" s="15">
        <v>14.9</v>
      </c>
      <c r="I19" s="15">
        <v>0</v>
      </c>
      <c r="J19" s="26">
        <v>0</v>
      </c>
      <c r="K19" s="26">
        <f>'2016-05'!Z23</f>
        <v>596.4</v>
      </c>
      <c r="L19" s="26">
        <f>'2016-05'!AA23</f>
        <v>200</v>
      </c>
      <c r="M19" s="26">
        <f>'2016-05'!AB23</f>
        <v>114.015</v>
      </c>
      <c r="N19" s="26">
        <f t="shared" si="0"/>
        <v>57.0075</v>
      </c>
      <c r="O19" s="15">
        <v>1312</v>
      </c>
      <c r="P19" s="14">
        <v>845</v>
      </c>
      <c r="Q19" s="14">
        <v>0</v>
      </c>
      <c r="R19" s="15">
        <v>0</v>
      </c>
    </row>
    <row r="20" spans="1:18">
      <c r="A20" s="28">
        <v>13</v>
      </c>
      <c r="B20" s="12" t="s">
        <v>46</v>
      </c>
      <c r="C20" s="26">
        <f>'2016-05'!R24</f>
        <v>686.19999999999993</v>
      </c>
      <c r="D20" s="26">
        <f>'2016-05'!S24</f>
        <v>285.89999999999998</v>
      </c>
      <c r="E20" s="26">
        <f>'2016-05'!T24</f>
        <v>132.13299999999998</v>
      </c>
      <c r="F20" s="26">
        <f t="shared" si="1"/>
        <v>46.216509268975159</v>
      </c>
      <c r="G20" s="15">
        <v>661.1</v>
      </c>
      <c r="H20" s="15">
        <v>246.7</v>
      </c>
      <c r="I20" s="15">
        <v>0</v>
      </c>
      <c r="J20" s="26">
        <v>0</v>
      </c>
      <c r="K20" s="26">
        <f>'2016-05'!Z24</f>
        <v>1397.8</v>
      </c>
      <c r="L20" s="26">
        <f>'2016-05'!AA24</f>
        <v>548.6</v>
      </c>
      <c r="M20" s="26">
        <f>'2016-05'!AB24</f>
        <v>309.63</v>
      </c>
      <c r="N20" s="26">
        <f t="shared" si="0"/>
        <v>56.440029165147649</v>
      </c>
      <c r="O20" s="15">
        <v>2285.6999999999998</v>
      </c>
      <c r="P20" s="14">
        <v>1908.7</v>
      </c>
      <c r="Q20" s="14">
        <v>0</v>
      </c>
      <c r="R20" s="15">
        <v>0</v>
      </c>
    </row>
    <row r="21" spans="1:18">
      <c r="A21" s="28">
        <v>14</v>
      </c>
      <c r="B21" s="12" t="s">
        <v>47</v>
      </c>
      <c r="C21" s="26">
        <f>'2016-05'!R25</f>
        <v>3096.8</v>
      </c>
      <c r="D21" s="26">
        <f>'2016-05'!S25</f>
        <v>1501.6</v>
      </c>
      <c r="E21" s="26">
        <f>'2016-05'!T25</f>
        <v>1030.2749999999999</v>
      </c>
      <c r="F21" s="26">
        <f t="shared" si="1"/>
        <v>68.611814064997333</v>
      </c>
      <c r="G21" s="15">
        <v>3622.2</v>
      </c>
      <c r="H21" s="15">
        <v>1714.5</v>
      </c>
      <c r="I21" s="15">
        <v>0</v>
      </c>
      <c r="J21" s="26">
        <v>0</v>
      </c>
      <c r="K21" s="26">
        <f>'2016-05'!Z25</f>
        <v>2995.3</v>
      </c>
      <c r="L21" s="26">
        <f>'2016-05'!AA25</f>
        <v>1287</v>
      </c>
      <c r="M21" s="26">
        <f>'2016-05'!AB25</f>
        <v>1270.431</v>
      </c>
      <c r="N21" s="26">
        <f t="shared" si="0"/>
        <v>98.712587412587411</v>
      </c>
      <c r="O21" s="15">
        <v>13207.8</v>
      </c>
      <c r="P21" s="14">
        <v>7053.9</v>
      </c>
      <c r="Q21" s="14">
        <v>0</v>
      </c>
      <c r="R21" s="15">
        <v>0</v>
      </c>
    </row>
    <row r="22" spans="1:18" ht="13.5" customHeight="1">
      <c r="A22" s="28">
        <v>15</v>
      </c>
      <c r="B22" s="20" t="s">
        <v>95</v>
      </c>
      <c r="C22" s="26">
        <f>'2016-05'!R26</f>
        <v>511.6</v>
      </c>
      <c r="D22" s="26">
        <f>'2016-05'!S26</f>
        <v>183.5</v>
      </c>
      <c r="E22" s="26">
        <f>'2016-05'!T26</f>
        <v>155.82899999999998</v>
      </c>
      <c r="F22" s="26">
        <f t="shared" si="1"/>
        <v>84.920435967302438</v>
      </c>
      <c r="G22" s="15">
        <v>383.6</v>
      </c>
      <c r="H22" s="15">
        <v>238</v>
      </c>
      <c r="I22" s="15">
        <v>0</v>
      </c>
      <c r="J22" s="26">
        <v>0</v>
      </c>
      <c r="K22" s="26">
        <f>'2016-05'!Z26</f>
        <v>1569.6</v>
      </c>
      <c r="L22" s="26">
        <f>'2016-05'!AA26</f>
        <v>523.20000000000005</v>
      </c>
      <c r="M22" s="26">
        <f>'2016-05'!AB26</f>
        <v>784.87199999999996</v>
      </c>
      <c r="N22" s="26">
        <f t="shared" si="0"/>
        <v>150.01376146788988</v>
      </c>
      <c r="O22" s="15">
        <v>1429.9</v>
      </c>
      <c r="P22" s="14">
        <v>1044.8</v>
      </c>
      <c r="Q22" s="14">
        <v>0</v>
      </c>
      <c r="R22" s="15">
        <v>0</v>
      </c>
    </row>
    <row r="23" spans="1:18">
      <c r="A23" s="28">
        <v>16</v>
      </c>
      <c r="B23" s="12" t="s">
        <v>48</v>
      </c>
      <c r="C23" s="26">
        <f>'2016-05'!R27</f>
        <v>471.9</v>
      </c>
      <c r="D23" s="26">
        <f>'2016-05'!S27</f>
        <v>266.60000000000002</v>
      </c>
      <c r="E23" s="26">
        <f>'2016-05'!T27</f>
        <v>163.19999999999999</v>
      </c>
      <c r="F23" s="26">
        <f t="shared" si="1"/>
        <v>61.215303825956475</v>
      </c>
      <c r="G23" s="15">
        <v>319.89999999999998</v>
      </c>
      <c r="H23" s="15">
        <v>146.9</v>
      </c>
      <c r="I23" s="15">
        <v>0</v>
      </c>
      <c r="J23" s="26">
        <v>0</v>
      </c>
      <c r="K23" s="26">
        <f>'2016-05'!Z27</f>
        <v>316.60000000000002</v>
      </c>
      <c r="L23" s="26">
        <f>'2016-05'!AA27</f>
        <v>136.6</v>
      </c>
      <c r="M23" s="26">
        <f>'2016-05'!AB27</f>
        <v>658.31500000000005</v>
      </c>
      <c r="N23" s="26">
        <f t="shared" si="0"/>
        <v>481.92898975109813</v>
      </c>
      <c r="O23" s="15">
        <v>2036</v>
      </c>
      <c r="P23" s="14">
        <v>406.3</v>
      </c>
      <c r="Q23" s="14">
        <v>0</v>
      </c>
      <c r="R23" s="15">
        <v>0</v>
      </c>
    </row>
    <row r="24" spans="1:18">
      <c r="A24" s="28">
        <v>17</v>
      </c>
      <c r="B24" s="12" t="s">
        <v>49</v>
      </c>
      <c r="C24" s="26">
        <f>'2016-05'!R28</f>
        <v>1360</v>
      </c>
      <c r="D24" s="26">
        <f>'2016-05'!S28</f>
        <v>551.6</v>
      </c>
      <c r="E24" s="26">
        <f>'2016-05'!T28</f>
        <v>770.52500000000009</v>
      </c>
      <c r="F24" s="26">
        <f t="shared" si="1"/>
        <v>139.68908629441626</v>
      </c>
      <c r="G24" s="26">
        <v>489.1</v>
      </c>
      <c r="H24" s="26">
        <v>290.3</v>
      </c>
      <c r="I24" s="26">
        <v>0</v>
      </c>
      <c r="J24" s="26">
        <v>0</v>
      </c>
      <c r="K24" s="26">
        <f>'2016-05'!Z28</f>
        <v>2700</v>
      </c>
      <c r="L24" s="26">
        <f>'2016-05'!AA28</f>
        <v>1125</v>
      </c>
      <c r="M24" s="26">
        <f>'2016-05'!AB28</f>
        <v>1187.518</v>
      </c>
      <c r="N24" s="26">
        <f t="shared" si="0"/>
        <v>105.55715555555555</v>
      </c>
      <c r="O24" s="29">
        <v>1244.3</v>
      </c>
      <c r="P24" s="29">
        <v>1120.9000000000001</v>
      </c>
      <c r="Q24" s="159">
        <v>476</v>
      </c>
      <c r="R24" s="159">
        <v>60</v>
      </c>
    </row>
    <row r="25" spans="1:18">
      <c r="A25" s="28">
        <v>18</v>
      </c>
      <c r="B25" s="12" t="s">
        <v>50</v>
      </c>
      <c r="C25" s="26">
        <f>'2016-05'!R29</f>
        <v>4130</v>
      </c>
      <c r="D25" s="26">
        <f>'2016-05'!S29</f>
        <v>1844.4</v>
      </c>
      <c r="E25" s="26">
        <f>'2016-05'!T29</f>
        <v>1287.1970000000001</v>
      </c>
      <c r="F25" s="26">
        <f t="shared" si="1"/>
        <v>69.789470830622435</v>
      </c>
      <c r="G25" s="15">
        <v>1681</v>
      </c>
      <c r="H25" s="15">
        <v>919.2</v>
      </c>
      <c r="I25" s="15">
        <v>0</v>
      </c>
      <c r="J25" s="26">
        <v>438.9</v>
      </c>
      <c r="K25" s="26">
        <f>'2016-05'!Z29</f>
        <v>5007.8</v>
      </c>
      <c r="L25" s="26">
        <f>'2016-05'!AA29</f>
        <v>2833.3</v>
      </c>
      <c r="M25" s="26">
        <f>'2016-05'!AB29</f>
        <v>2518.3609999999999</v>
      </c>
      <c r="N25" s="26">
        <f t="shared" si="0"/>
        <v>88.884375110295395</v>
      </c>
      <c r="O25" s="15">
        <v>6213.2</v>
      </c>
      <c r="P25" s="14">
        <v>3035.3</v>
      </c>
      <c r="Q25" s="14">
        <v>0</v>
      </c>
      <c r="R25" s="15">
        <v>99.4</v>
      </c>
    </row>
    <row r="26" spans="1:18">
      <c r="A26" s="28">
        <v>19</v>
      </c>
      <c r="B26" s="12" t="s">
        <v>51</v>
      </c>
      <c r="C26" s="26">
        <f>'2016-05'!R30</f>
        <v>550.70000000000005</v>
      </c>
      <c r="D26" s="26">
        <f>'2016-05'!S30</f>
        <v>283.60000000000002</v>
      </c>
      <c r="E26" s="26">
        <f>'2016-05'!T30</f>
        <v>302.46299999999997</v>
      </c>
      <c r="F26" s="26">
        <f t="shared" si="1"/>
        <v>106.65126939351197</v>
      </c>
      <c r="G26" s="15">
        <v>728.2</v>
      </c>
      <c r="H26" s="15">
        <v>341.1</v>
      </c>
      <c r="I26" s="15">
        <v>0</v>
      </c>
      <c r="J26" s="15">
        <v>0</v>
      </c>
      <c r="K26" s="26">
        <f>'2016-05'!Z30</f>
        <v>1474.6</v>
      </c>
      <c r="L26" s="26">
        <f>'2016-05'!AA30</f>
        <v>569.29999999999995</v>
      </c>
      <c r="M26" s="26">
        <f>'2016-05'!AB30</f>
        <v>737.37</v>
      </c>
      <c r="N26" s="26">
        <f t="shared" si="0"/>
        <v>129.52222027050766</v>
      </c>
      <c r="O26" s="15">
        <v>3872.4</v>
      </c>
      <c r="P26" s="14">
        <v>2211.6</v>
      </c>
      <c r="Q26" s="14">
        <v>0</v>
      </c>
      <c r="R26" s="14">
        <v>0</v>
      </c>
    </row>
    <row r="27" spans="1:18">
      <c r="A27" s="28">
        <v>20</v>
      </c>
      <c r="B27" s="13" t="s">
        <v>96</v>
      </c>
      <c r="C27" s="26">
        <f>'2016-05'!R31</f>
        <v>78968.600000000006</v>
      </c>
      <c r="D27" s="26">
        <f>'2016-05'!S31</f>
        <v>25636.400000000001</v>
      </c>
      <c r="E27" s="26">
        <f>'2016-05'!T31</f>
        <v>23843.510999999999</v>
      </c>
      <c r="F27" s="26">
        <f t="shared" si="1"/>
        <v>93.006471267416629</v>
      </c>
      <c r="G27" s="19">
        <v>28503.5</v>
      </c>
      <c r="H27" s="19">
        <v>10942.4</v>
      </c>
      <c r="I27" s="19">
        <v>8280.7000000000007</v>
      </c>
      <c r="J27" s="19">
        <v>7654.4</v>
      </c>
      <c r="K27" s="26">
        <f>'2016-05'!Z31</f>
        <v>36136.699999999997</v>
      </c>
      <c r="L27" s="26">
        <f>'2016-05'!AA31</f>
        <v>10927.9</v>
      </c>
      <c r="M27" s="26">
        <f>'2016-05'!AB31</f>
        <v>8131.6729999999998</v>
      </c>
      <c r="N27" s="26">
        <f t="shared" si="0"/>
        <v>74.412037079402253</v>
      </c>
      <c r="O27" s="15">
        <v>45653</v>
      </c>
      <c r="P27" s="14">
        <v>23653.5</v>
      </c>
      <c r="Q27" s="14">
        <v>6000</v>
      </c>
      <c r="R27" s="15">
        <v>3410.6</v>
      </c>
    </row>
    <row r="28" spans="1:18">
      <c r="A28" s="28">
        <v>21</v>
      </c>
      <c r="B28" s="13" t="s">
        <v>97</v>
      </c>
      <c r="C28" s="26">
        <f>'2016-05'!R32</f>
        <v>18000</v>
      </c>
      <c r="D28" s="26">
        <f>'2016-05'!S32</f>
        <v>6466.7999999999993</v>
      </c>
      <c r="E28" s="26">
        <f>'2016-05'!T32</f>
        <v>6745.8009999999995</v>
      </c>
      <c r="F28" s="26">
        <f t="shared" si="1"/>
        <v>104.31435949774232</v>
      </c>
      <c r="G28" s="26">
        <v>8003.6</v>
      </c>
      <c r="H28" s="26">
        <v>3734.6</v>
      </c>
      <c r="I28" s="26">
        <v>0</v>
      </c>
      <c r="J28" s="26">
        <v>260</v>
      </c>
      <c r="K28" s="26">
        <f>'2016-05'!Z32</f>
        <v>5000</v>
      </c>
      <c r="L28" s="26">
        <f>'2016-05'!AA32</f>
        <v>2000</v>
      </c>
      <c r="M28" s="26">
        <f>'2016-05'!AB32</f>
        <v>1836.5540000000001</v>
      </c>
      <c r="N28" s="26">
        <f t="shared" si="0"/>
        <v>91.827700000000007</v>
      </c>
      <c r="O28" s="26">
        <v>2921.1</v>
      </c>
      <c r="P28" s="26">
        <v>1181.3</v>
      </c>
      <c r="Q28" s="26">
        <v>0</v>
      </c>
      <c r="R28" s="26">
        <v>200</v>
      </c>
    </row>
    <row r="29" spans="1:18">
      <c r="A29" s="28">
        <v>22</v>
      </c>
      <c r="B29" s="12" t="s">
        <v>52</v>
      </c>
      <c r="C29" s="26">
        <f>'2016-05'!R33</f>
        <v>3723.5</v>
      </c>
      <c r="D29" s="26">
        <f>'2016-05'!S33</f>
        <v>1108.1999999999998</v>
      </c>
      <c r="E29" s="26">
        <f>'2016-05'!T33</f>
        <v>1619.886</v>
      </c>
      <c r="F29" s="26">
        <f t="shared" si="1"/>
        <v>146.17271250676777</v>
      </c>
      <c r="G29" s="26">
        <v>1585.4</v>
      </c>
      <c r="H29" s="26">
        <v>521.20000000000005</v>
      </c>
      <c r="I29" s="26">
        <v>0</v>
      </c>
      <c r="J29" s="26">
        <v>236.4</v>
      </c>
      <c r="K29" s="26">
        <f>'2016-05'!Z33</f>
        <v>3896.6</v>
      </c>
      <c r="L29" s="26">
        <f>'2016-05'!AA33</f>
        <v>1623.6</v>
      </c>
      <c r="M29" s="26">
        <f>'2016-05'!AB33</f>
        <v>2321.9870000000001</v>
      </c>
      <c r="N29" s="26">
        <f t="shared" si="0"/>
        <v>143.0147203744765</v>
      </c>
      <c r="O29" s="29">
        <v>1030.8</v>
      </c>
      <c r="P29" s="29">
        <v>516.4</v>
      </c>
      <c r="Q29" s="29">
        <v>0</v>
      </c>
      <c r="R29" s="29">
        <v>0</v>
      </c>
    </row>
    <row r="30" spans="1:18">
      <c r="A30" s="28">
        <v>23</v>
      </c>
      <c r="B30" s="12" t="s">
        <v>53</v>
      </c>
      <c r="C30" s="26">
        <f>'2016-05'!R34</f>
        <v>921</v>
      </c>
      <c r="D30" s="26">
        <f>'2016-05'!S34</f>
        <v>412.2</v>
      </c>
      <c r="E30" s="26">
        <f>'2016-05'!T34</f>
        <v>421.68700000000001</v>
      </c>
      <c r="F30" s="26">
        <f t="shared" si="1"/>
        <v>102.30155264434742</v>
      </c>
      <c r="G30" s="33">
        <v>426.2</v>
      </c>
      <c r="H30" s="33">
        <v>154.19999999999999</v>
      </c>
      <c r="I30" s="33">
        <v>31.7</v>
      </c>
      <c r="J30" s="26">
        <v>0</v>
      </c>
      <c r="K30" s="26">
        <f>'2016-05'!Z34</f>
        <v>47.7</v>
      </c>
      <c r="L30" s="26">
        <f>'2016-05'!AA34</f>
        <v>29.2</v>
      </c>
      <c r="M30" s="26">
        <f>'2016-05'!AB34</f>
        <v>21.024000000000001</v>
      </c>
      <c r="N30" s="26">
        <f t="shared" si="0"/>
        <v>72</v>
      </c>
      <c r="O30" s="33">
        <v>0</v>
      </c>
      <c r="P30" s="150">
        <v>0</v>
      </c>
      <c r="Q30" s="150">
        <v>0</v>
      </c>
      <c r="R30" s="15">
        <v>0</v>
      </c>
    </row>
    <row r="31" spans="1:18">
      <c r="A31" s="28">
        <v>24</v>
      </c>
      <c r="B31" s="12" t="s">
        <v>54</v>
      </c>
      <c r="C31" s="26">
        <f>'2016-05'!R35</f>
        <v>3616</v>
      </c>
      <c r="D31" s="26">
        <f>'2016-05'!S35</f>
        <v>1506.3000000000002</v>
      </c>
      <c r="E31" s="26">
        <f>'2016-05'!T35</f>
        <v>1458.491</v>
      </c>
      <c r="F31" s="26">
        <f t="shared" si="1"/>
        <v>96.826063865099911</v>
      </c>
      <c r="G31" s="26">
        <v>710</v>
      </c>
      <c r="H31" s="26">
        <v>417</v>
      </c>
      <c r="I31" s="26">
        <v>0</v>
      </c>
      <c r="J31" s="26">
        <v>68.8</v>
      </c>
      <c r="K31" s="26">
        <f>'2016-05'!Z35</f>
        <v>5893.2</v>
      </c>
      <c r="L31" s="26">
        <f>'2016-05'!AA35</f>
        <v>2455</v>
      </c>
      <c r="M31" s="26">
        <f>'2016-05'!AB35</f>
        <v>2947.9780000000001</v>
      </c>
      <c r="N31" s="26">
        <f t="shared" si="0"/>
        <v>120.08057026476578</v>
      </c>
      <c r="O31" s="33">
        <v>7936</v>
      </c>
      <c r="P31" s="33">
        <v>1121</v>
      </c>
      <c r="Q31" s="33">
        <v>0</v>
      </c>
      <c r="R31" s="15">
        <v>0</v>
      </c>
    </row>
    <row r="32" spans="1:18">
      <c r="A32" s="28">
        <v>25</v>
      </c>
      <c r="B32" s="12" t="s">
        <v>55</v>
      </c>
      <c r="C32" s="26">
        <f>'2016-05'!R36</f>
        <v>2629.1</v>
      </c>
      <c r="D32" s="26">
        <f>'2016-05'!S36</f>
        <v>941.8</v>
      </c>
      <c r="E32" s="26">
        <f>'2016-05'!T36</f>
        <v>598.61800000000005</v>
      </c>
      <c r="F32" s="26">
        <f t="shared" si="1"/>
        <v>63.561053302187304</v>
      </c>
      <c r="G32" s="15">
        <v>438.7</v>
      </c>
      <c r="H32" s="15">
        <v>136.1</v>
      </c>
      <c r="I32" s="15">
        <v>0</v>
      </c>
      <c r="J32" s="15">
        <v>0</v>
      </c>
      <c r="K32" s="26">
        <f>'2016-05'!Z36</f>
        <v>3324.1</v>
      </c>
      <c r="L32" s="26">
        <f>'2016-05'!AA36</f>
        <v>1167.7</v>
      </c>
      <c r="M32" s="26">
        <f>'2016-05'!AB36</f>
        <v>234.33799999999999</v>
      </c>
      <c r="N32" s="26">
        <f t="shared" si="0"/>
        <v>20.068339470754474</v>
      </c>
      <c r="O32" s="15">
        <v>6981.2</v>
      </c>
      <c r="P32" s="14">
        <v>4818.3999999999996</v>
      </c>
      <c r="Q32" s="14">
        <v>0</v>
      </c>
      <c r="R32" s="15">
        <v>0</v>
      </c>
    </row>
    <row r="33" spans="1:18">
      <c r="A33" s="28">
        <v>26</v>
      </c>
      <c r="B33" s="12" t="s">
        <v>56</v>
      </c>
      <c r="C33" s="26">
        <f>'2016-05'!R37</f>
        <v>236.5</v>
      </c>
      <c r="D33" s="26">
        <f>'2016-05'!S37</f>
        <v>158.39999999999998</v>
      </c>
      <c r="E33" s="26">
        <f>'2016-05'!T37</f>
        <v>129.86199999999999</v>
      </c>
      <c r="F33" s="26">
        <f t="shared" si="1"/>
        <v>81.983585858585869</v>
      </c>
      <c r="G33" s="15">
        <v>218.4</v>
      </c>
      <c r="H33" s="15">
        <v>105.6</v>
      </c>
      <c r="I33" s="15">
        <v>0</v>
      </c>
      <c r="J33" s="15">
        <v>0</v>
      </c>
      <c r="K33" s="26">
        <f>'2016-05'!Z37</f>
        <v>560</v>
      </c>
      <c r="L33" s="26">
        <f>'2016-05'!AA37</f>
        <v>193.4</v>
      </c>
      <c r="M33" s="26">
        <f>'2016-05'!AB37</f>
        <v>54.55</v>
      </c>
      <c r="N33" s="26">
        <f t="shared" si="0"/>
        <v>28.205791106514994</v>
      </c>
      <c r="O33" s="15">
        <v>3086.1</v>
      </c>
      <c r="P33" s="14">
        <v>1569.9</v>
      </c>
      <c r="Q33" s="14">
        <v>0</v>
      </c>
      <c r="R33" s="15">
        <v>0</v>
      </c>
    </row>
    <row r="34" spans="1:18">
      <c r="A34" s="28">
        <v>27</v>
      </c>
      <c r="B34" s="12" t="s">
        <v>57</v>
      </c>
      <c r="C34" s="26">
        <f>'2016-05'!R38</f>
        <v>2600</v>
      </c>
      <c r="D34" s="26">
        <f>'2016-05'!S38</f>
        <v>1083.4000000000001</v>
      </c>
      <c r="E34" s="26">
        <f>'2016-05'!T38</f>
        <v>988.45100000000002</v>
      </c>
      <c r="F34" s="26">
        <f t="shared" si="1"/>
        <v>91.236016245154147</v>
      </c>
      <c r="G34" s="15">
        <v>2280.5</v>
      </c>
      <c r="H34" s="14">
        <v>1137.5</v>
      </c>
      <c r="I34" s="14">
        <v>0</v>
      </c>
      <c r="J34" s="14">
        <v>0</v>
      </c>
      <c r="K34" s="26">
        <f>'2016-05'!Z38</f>
        <v>3027</v>
      </c>
      <c r="L34" s="26">
        <f>'2016-05'!AA38</f>
        <v>757</v>
      </c>
      <c r="M34" s="26">
        <f>'2016-05'!AB38</f>
        <v>1513.5</v>
      </c>
      <c r="N34" s="26">
        <f t="shared" si="0"/>
        <v>199.93394980184939</v>
      </c>
      <c r="O34" s="15">
        <v>4555</v>
      </c>
      <c r="P34" s="15">
        <v>1166</v>
      </c>
      <c r="Q34" s="15">
        <v>0</v>
      </c>
      <c r="R34" s="15">
        <v>0</v>
      </c>
    </row>
    <row r="35" spans="1:18">
      <c r="A35" s="28">
        <v>28</v>
      </c>
      <c r="B35" s="12" t="s">
        <v>58</v>
      </c>
      <c r="C35" s="26">
        <f>'2016-05'!R39</f>
        <v>1008</v>
      </c>
      <c r="D35" s="26">
        <f>'2016-05'!S39</f>
        <v>384</v>
      </c>
      <c r="E35" s="26">
        <f>'2016-05'!T39</f>
        <v>478.50699999999995</v>
      </c>
      <c r="F35" s="26">
        <f t="shared" si="1"/>
        <v>124.61119791666665</v>
      </c>
      <c r="G35" s="15">
        <v>403.5</v>
      </c>
      <c r="H35" s="15">
        <v>217.2</v>
      </c>
      <c r="I35" s="15">
        <v>50</v>
      </c>
      <c r="J35" s="26">
        <v>0</v>
      </c>
      <c r="K35" s="26">
        <f>'2016-05'!Z39</f>
        <v>1850</v>
      </c>
      <c r="L35" s="26">
        <f>'2016-05'!AA39</f>
        <v>687.3</v>
      </c>
      <c r="M35" s="26">
        <f>'2016-05'!AB39</f>
        <v>688.24400000000003</v>
      </c>
      <c r="N35" s="26">
        <f t="shared" si="0"/>
        <v>100.13734904699551</v>
      </c>
      <c r="O35" s="15">
        <v>2176.6999999999998</v>
      </c>
      <c r="P35" s="14">
        <v>801.4</v>
      </c>
      <c r="Q35" s="14">
        <v>125.1</v>
      </c>
      <c r="R35" s="15">
        <v>0</v>
      </c>
    </row>
    <row r="36" spans="1:18">
      <c r="A36" s="28">
        <v>29</v>
      </c>
      <c r="B36" s="12" t="s">
        <v>59</v>
      </c>
      <c r="C36" s="26">
        <f>'2016-05'!R40</f>
        <v>1800</v>
      </c>
      <c r="D36" s="26">
        <f>'2016-05'!S40</f>
        <v>980.9</v>
      </c>
      <c r="E36" s="26">
        <f>'2016-05'!T40</f>
        <v>898.96900000000005</v>
      </c>
      <c r="F36" s="26">
        <f t="shared" si="1"/>
        <v>91.647364665103481</v>
      </c>
      <c r="G36" s="15">
        <v>1661.8</v>
      </c>
      <c r="H36" s="15">
        <v>703.5</v>
      </c>
      <c r="I36" s="15">
        <v>275</v>
      </c>
      <c r="J36" s="26">
        <v>92.4</v>
      </c>
      <c r="K36" s="26">
        <f>'2016-05'!Z40</f>
        <v>3500</v>
      </c>
      <c r="L36" s="26">
        <f>'2016-05'!AA40</f>
        <v>883.3</v>
      </c>
      <c r="M36" s="26">
        <f>'2016-05'!AB40</f>
        <v>158.477</v>
      </c>
      <c r="N36" s="26">
        <f t="shared" si="0"/>
        <v>17.941469489414697</v>
      </c>
      <c r="O36" s="15">
        <v>12540.5</v>
      </c>
      <c r="P36" s="15">
        <v>9266.7000000000007</v>
      </c>
      <c r="Q36" s="15">
        <v>500</v>
      </c>
      <c r="R36" s="15">
        <v>9.1999999999999993</v>
      </c>
    </row>
    <row r="37" spans="1:18">
      <c r="A37" s="28">
        <v>30</v>
      </c>
      <c r="B37" s="12" t="s">
        <v>60</v>
      </c>
      <c r="C37" s="26">
        <f>'2016-05'!R41</f>
        <v>1692.7</v>
      </c>
      <c r="D37" s="26">
        <f>'2016-05'!S41</f>
        <v>700</v>
      </c>
      <c r="E37" s="26">
        <f>'2016-05'!T41</f>
        <v>525.39100000000008</v>
      </c>
      <c r="F37" s="26">
        <f t="shared" si="1"/>
        <v>75.05585714285715</v>
      </c>
      <c r="G37" s="26">
        <v>771</v>
      </c>
      <c r="H37" s="26">
        <v>456.6</v>
      </c>
      <c r="I37" s="26" t="s">
        <v>126</v>
      </c>
      <c r="J37" s="26" t="s">
        <v>126</v>
      </c>
      <c r="K37" s="26">
        <f>'2016-05'!Z41</f>
        <v>1272</v>
      </c>
      <c r="L37" s="26">
        <f>'2016-05'!AA41</f>
        <v>510.1</v>
      </c>
      <c r="M37" s="26">
        <f>'2016-05'!AB41</f>
        <v>636</v>
      </c>
      <c r="N37" s="26">
        <f t="shared" si="0"/>
        <v>124.6814350127426</v>
      </c>
      <c r="O37" s="15">
        <v>5720</v>
      </c>
      <c r="P37" s="14">
        <v>3088.8</v>
      </c>
      <c r="Q37" s="35">
        <v>0</v>
      </c>
      <c r="R37" s="35">
        <v>0</v>
      </c>
    </row>
    <row r="38" spans="1:18">
      <c r="A38" s="28">
        <v>31</v>
      </c>
      <c r="B38" s="12" t="s">
        <v>61</v>
      </c>
      <c r="C38" s="26">
        <f>'2016-05'!R42</f>
        <v>1389.2</v>
      </c>
      <c r="D38" s="26">
        <f>'2016-05'!S42</f>
        <v>578.4</v>
      </c>
      <c r="E38" s="26">
        <f>'2016-05'!T42</f>
        <v>414.75799999999998</v>
      </c>
      <c r="F38" s="26">
        <f t="shared" si="1"/>
        <v>71.707814661134165</v>
      </c>
      <c r="G38" s="15">
        <v>576.29999999999995</v>
      </c>
      <c r="H38" s="15">
        <v>360.4</v>
      </c>
      <c r="I38" s="15">
        <v>150.30000000000001</v>
      </c>
      <c r="J38" s="26">
        <v>0</v>
      </c>
      <c r="K38" s="26">
        <f>'2016-05'!Z42</f>
        <v>1844.8</v>
      </c>
      <c r="L38" s="26">
        <f>'2016-05'!AA42</f>
        <v>437.5</v>
      </c>
      <c r="M38" s="26">
        <f>'2016-05'!AB42</f>
        <v>922.4</v>
      </c>
      <c r="N38" s="26">
        <f t="shared" si="0"/>
        <v>210.83428571428573</v>
      </c>
      <c r="O38" s="14">
        <v>11435.8</v>
      </c>
      <c r="P38" s="14">
        <v>6261.1</v>
      </c>
      <c r="Q38" s="14">
        <v>0</v>
      </c>
      <c r="R38" s="15">
        <v>0</v>
      </c>
    </row>
    <row r="39" spans="1:18">
      <c r="A39" s="28">
        <v>32</v>
      </c>
      <c r="B39" s="12" t="s">
        <v>62</v>
      </c>
      <c r="C39" s="26">
        <f>'2016-05'!R43</f>
        <v>944.5</v>
      </c>
      <c r="D39" s="26">
        <f>'2016-05'!S43</f>
        <v>333.20000000000005</v>
      </c>
      <c r="E39" s="26">
        <f>'2016-05'!T43</f>
        <v>238.72200000000001</v>
      </c>
      <c r="F39" s="26">
        <f t="shared" si="1"/>
        <v>71.645258103241289</v>
      </c>
      <c r="G39" s="26">
        <v>356.4</v>
      </c>
      <c r="H39" s="26">
        <v>148.19999999999999</v>
      </c>
      <c r="I39" s="26">
        <v>154.9</v>
      </c>
      <c r="J39" s="26">
        <v>38.1</v>
      </c>
      <c r="K39" s="26">
        <f>'2016-05'!Z43</f>
        <v>2406.9</v>
      </c>
      <c r="L39" s="26">
        <f>'2016-05'!AA43</f>
        <v>406.7</v>
      </c>
      <c r="M39" s="26">
        <f>'2016-05'!AB43</f>
        <v>743.88199999999995</v>
      </c>
      <c r="N39" s="26">
        <f>M39*100/L39</f>
        <v>182.90681091713793</v>
      </c>
      <c r="O39" s="159">
        <v>4002</v>
      </c>
      <c r="P39" s="159">
        <v>2159.1999999999998</v>
      </c>
      <c r="Q39" s="159">
        <v>200</v>
      </c>
      <c r="R39" s="159">
        <v>189.2</v>
      </c>
    </row>
    <row r="40" spans="1:18">
      <c r="A40" s="28">
        <v>33</v>
      </c>
      <c r="B40" s="12" t="s">
        <v>63</v>
      </c>
      <c r="C40" s="26">
        <f>'2016-05'!R44</f>
        <v>1115.5</v>
      </c>
      <c r="D40" s="26">
        <f>'2016-05'!S44</f>
        <v>476.6</v>
      </c>
      <c r="E40" s="26">
        <f>'2016-05'!T44</f>
        <v>415.58600000000001</v>
      </c>
      <c r="F40" s="26">
        <f t="shared" si="1"/>
        <v>87.198069660092315</v>
      </c>
      <c r="G40" s="15">
        <v>777.3</v>
      </c>
      <c r="H40" s="15">
        <v>451.1</v>
      </c>
      <c r="I40" s="15">
        <v>0</v>
      </c>
      <c r="J40" s="26">
        <v>0</v>
      </c>
      <c r="K40" s="26">
        <f>'2016-05'!Z44</f>
        <v>1948.6</v>
      </c>
      <c r="L40" s="26">
        <f>'2016-05'!AA44</f>
        <v>563.29999999999995</v>
      </c>
      <c r="M40" s="26">
        <f>'2016-05'!AB44</f>
        <v>974.3</v>
      </c>
      <c r="N40" s="26">
        <f t="shared" si="0"/>
        <v>172.96289721285285</v>
      </c>
      <c r="O40" s="15">
        <v>2527.4</v>
      </c>
      <c r="P40" s="14">
        <v>1350</v>
      </c>
      <c r="Q40" s="14">
        <v>0</v>
      </c>
      <c r="R40" s="15">
        <v>0</v>
      </c>
    </row>
    <row r="41" spans="1:18">
      <c r="A41" s="28">
        <v>34</v>
      </c>
      <c r="B41" s="12" t="s">
        <v>64</v>
      </c>
      <c r="C41" s="26">
        <f>'2016-05'!R45</f>
        <v>2895.5</v>
      </c>
      <c r="D41" s="26">
        <f>'2016-05'!S45</f>
        <v>1194.8999999999999</v>
      </c>
      <c r="E41" s="26">
        <f>'2016-05'!T45</f>
        <v>944.51499999999999</v>
      </c>
      <c r="F41" s="26">
        <f t="shared" si="1"/>
        <v>79.045526822328242</v>
      </c>
      <c r="G41" s="15">
        <v>2260</v>
      </c>
      <c r="H41" s="15">
        <v>1002</v>
      </c>
      <c r="I41" s="15">
        <v>0</v>
      </c>
      <c r="J41" s="26">
        <v>0</v>
      </c>
      <c r="K41" s="26">
        <f>'2016-05'!Z45</f>
        <v>4500</v>
      </c>
      <c r="L41" s="26">
        <f>'2016-05'!AA45</f>
        <v>1875</v>
      </c>
      <c r="M41" s="26">
        <f>'2016-05'!AB45</f>
        <v>2058.9189999999999</v>
      </c>
      <c r="N41" s="26">
        <f t="shared" si="0"/>
        <v>109.80901333333333</v>
      </c>
      <c r="O41" s="15">
        <v>13606.4</v>
      </c>
      <c r="P41" s="14">
        <v>7449.5</v>
      </c>
      <c r="Q41" s="14">
        <v>400</v>
      </c>
      <c r="R41" s="15">
        <v>0</v>
      </c>
    </row>
    <row r="42" spans="1:18">
      <c r="A42" s="28">
        <v>35</v>
      </c>
      <c r="B42" s="12" t="s">
        <v>65</v>
      </c>
      <c r="C42" s="26">
        <f>'2016-05'!R46</f>
        <v>1506.6000000000001</v>
      </c>
      <c r="D42" s="26">
        <f>'2016-05'!S46</f>
        <v>627.70000000000005</v>
      </c>
      <c r="E42" s="26">
        <f>'2016-05'!T46</f>
        <v>396.39800000000002</v>
      </c>
      <c r="F42" s="26">
        <f t="shared" si="1"/>
        <v>63.150868249163615</v>
      </c>
      <c r="G42" s="15">
        <v>486.2</v>
      </c>
      <c r="H42" s="15">
        <v>211.3</v>
      </c>
      <c r="I42" s="15">
        <v>107</v>
      </c>
      <c r="J42" s="26">
        <v>0</v>
      </c>
      <c r="K42" s="26">
        <f>'2016-05'!Z46</f>
        <v>3264.5</v>
      </c>
      <c r="L42" s="26">
        <f>'2016-05'!AA46</f>
        <v>1360.2</v>
      </c>
      <c r="M42" s="26">
        <f>'2016-05'!AB46</f>
        <v>858.13099999999997</v>
      </c>
      <c r="N42" s="26">
        <f t="shared" si="0"/>
        <v>63.088589913248043</v>
      </c>
      <c r="O42" s="15">
        <v>7297</v>
      </c>
      <c r="P42" s="14">
        <v>1835</v>
      </c>
      <c r="Q42" s="14">
        <v>238.8</v>
      </c>
      <c r="R42" s="15"/>
    </row>
    <row r="43" spans="1:18" ht="27">
      <c r="A43" s="28">
        <v>36</v>
      </c>
      <c r="B43" s="20" t="s">
        <v>98</v>
      </c>
      <c r="C43" s="26">
        <f>'2016-05'!R47</f>
        <v>1038</v>
      </c>
      <c r="D43" s="26">
        <f>'2016-05'!S47</f>
        <v>513.4</v>
      </c>
      <c r="E43" s="26">
        <f>'2016-05'!T47</f>
        <v>656.303</v>
      </c>
      <c r="F43" s="26">
        <f t="shared" si="1"/>
        <v>127.83463186599144</v>
      </c>
      <c r="G43" s="15">
        <v>1156.5999999999999</v>
      </c>
      <c r="H43" s="15">
        <v>551.4</v>
      </c>
      <c r="I43" s="15">
        <v>0</v>
      </c>
      <c r="J43" s="26">
        <v>0</v>
      </c>
      <c r="K43" s="26">
        <f>'2016-05'!Z47</f>
        <v>2221</v>
      </c>
      <c r="L43" s="26">
        <f>'2016-05'!AA47</f>
        <v>900</v>
      </c>
      <c r="M43" s="26">
        <f>'2016-05'!AB47</f>
        <v>588.952</v>
      </c>
      <c r="N43" s="26">
        <f t="shared" si="0"/>
        <v>65.439111111111103</v>
      </c>
      <c r="O43" s="15">
        <v>6706.8</v>
      </c>
      <c r="P43" s="14">
        <v>3612.4</v>
      </c>
      <c r="Q43" s="14">
        <v>304.60000000000002</v>
      </c>
      <c r="R43" s="15">
        <v>0</v>
      </c>
    </row>
    <row r="44" spans="1:18">
      <c r="A44" s="28">
        <v>37</v>
      </c>
      <c r="B44" s="12" t="s">
        <v>66</v>
      </c>
      <c r="C44" s="26">
        <f>'2016-05'!R48</f>
        <v>2018.3</v>
      </c>
      <c r="D44" s="26">
        <f>'2016-05'!S48</f>
        <v>841</v>
      </c>
      <c r="E44" s="26">
        <f>'2016-05'!T48</f>
        <v>930.74</v>
      </c>
      <c r="F44" s="26">
        <f t="shared" si="1"/>
        <v>110.67063020214032</v>
      </c>
      <c r="G44" s="26">
        <v>1143.0999999999999</v>
      </c>
      <c r="H44" s="26">
        <v>444.6</v>
      </c>
      <c r="I44" s="26">
        <v>0</v>
      </c>
      <c r="J44" s="26">
        <v>0</v>
      </c>
      <c r="K44" s="26">
        <f>'2016-05'!Z48</f>
        <v>3660</v>
      </c>
      <c r="L44" s="26">
        <f>'2016-05'!AA48</f>
        <v>1525</v>
      </c>
      <c r="M44" s="26">
        <f>'2016-05'!AB48</f>
        <v>2367.634</v>
      </c>
      <c r="N44" s="26">
        <f t="shared" si="0"/>
        <v>155.25468852459016</v>
      </c>
      <c r="O44" s="35">
        <v>12221.5</v>
      </c>
      <c r="P44" s="35">
        <v>1734.7</v>
      </c>
      <c r="Q44" s="26">
        <v>0</v>
      </c>
      <c r="R44" s="15">
        <v>0</v>
      </c>
    </row>
    <row r="45" spans="1:18">
      <c r="A45" s="28">
        <v>38</v>
      </c>
      <c r="B45" s="12" t="s">
        <v>99</v>
      </c>
      <c r="C45" s="26">
        <f>'2016-05'!R49</f>
        <v>16500</v>
      </c>
      <c r="D45" s="26">
        <f>'2016-05'!S49</f>
        <v>6175</v>
      </c>
      <c r="E45" s="26">
        <f>'2016-05'!T49</f>
        <v>5905.7760000000007</v>
      </c>
      <c r="F45" s="26">
        <f t="shared" si="1"/>
        <v>95.640097165991918</v>
      </c>
      <c r="G45" s="26">
        <v>9484</v>
      </c>
      <c r="H45" s="26">
        <v>2350</v>
      </c>
      <c r="I45" s="26">
        <v>1350</v>
      </c>
      <c r="J45" s="26">
        <v>1565</v>
      </c>
      <c r="K45" s="26">
        <f>'2016-05'!Z49</f>
        <v>3700</v>
      </c>
      <c r="L45" s="26">
        <f>'2016-05'!AA49</f>
        <v>1541.6</v>
      </c>
      <c r="M45" s="26">
        <f>'2016-05'!AB49</f>
        <v>803.74400000000003</v>
      </c>
      <c r="N45" s="26">
        <f t="shared" si="0"/>
        <v>52.13700051894137</v>
      </c>
      <c r="O45" s="26">
        <v>7200</v>
      </c>
      <c r="P45" s="26">
        <v>2070</v>
      </c>
      <c r="Q45" s="26">
        <v>500</v>
      </c>
      <c r="R45" s="26">
        <v>824.8</v>
      </c>
    </row>
    <row r="46" spans="1:18">
      <c r="A46" s="28">
        <v>39</v>
      </c>
      <c r="B46" s="12" t="s">
        <v>100</v>
      </c>
      <c r="C46" s="26">
        <f>'2016-05'!R50</f>
        <v>5147.6010000000006</v>
      </c>
      <c r="D46" s="26">
        <f>'2016-05'!S50</f>
        <v>2054.5</v>
      </c>
      <c r="E46" s="26">
        <f>'2016-05'!T50</f>
        <v>1881.395</v>
      </c>
      <c r="F46" s="26">
        <f t="shared" si="1"/>
        <v>91.574348990021903</v>
      </c>
      <c r="G46" s="26">
        <v>2160.4</v>
      </c>
      <c r="H46" s="26">
        <v>625.36300000000006</v>
      </c>
      <c r="I46" s="26">
        <v>0</v>
      </c>
      <c r="J46" s="26">
        <v>292.39999999999998</v>
      </c>
      <c r="K46" s="26">
        <f>'2016-05'!Z50</f>
        <v>797.08399999999995</v>
      </c>
      <c r="L46" s="26">
        <f>'2016-05'!AA50</f>
        <v>332.1</v>
      </c>
      <c r="M46" s="26">
        <f>'2016-05'!AB50</f>
        <v>278.6035</v>
      </c>
      <c r="N46" s="26">
        <f t="shared" si="0"/>
        <v>83.891448358928017</v>
      </c>
      <c r="O46" s="15">
        <v>126.7</v>
      </c>
      <c r="P46" s="15">
        <v>48.578000000000003</v>
      </c>
      <c r="Q46" s="15">
        <v>0</v>
      </c>
      <c r="R46" s="15">
        <v>35.5</v>
      </c>
    </row>
    <row r="47" spans="1:18">
      <c r="A47" s="28">
        <v>40</v>
      </c>
      <c r="B47" s="12" t="s">
        <v>67</v>
      </c>
      <c r="C47" s="26">
        <f>'2016-05'!R51</f>
        <v>3200</v>
      </c>
      <c r="D47" s="26">
        <f>'2016-05'!S51</f>
        <v>1286.8</v>
      </c>
      <c r="E47" s="26">
        <f>'2016-05'!T51</f>
        <v>1153.3420000000001</v>
      </c>
      <c r="F47" s="26">
        <f t="shared" si="1"/>
        <v>89.628691327323608</v>
      </c>
      <c r="G47" s="15">
        <v>1185.9000000000001</v>
      </c>
      <c r="H47" s="15">
        <v>0</v>
      </c>
      <c r="I47" s="15">
        <v>0</v>
      </c>
      <c r="J47" s="15">
        <v>0</v>
      </c>
      <c r="K47" s="26">
        <f>'2016-05'!Z51</f>
        <v>6773.7</v>
      </c>
      <c r="L47" s="26">
        <f>'2016-05'!AA51</f>
        <v>2798.6</v>
      </c>
      <c r="M47" s="26">
        <f>'2016-05'!AB51</f>
        <v>838.06899999999996</v>
      </c>
      <c r="N47" s="26">
        <f t="shared" si="0"/>
        <v>29.946008718645036</v>
      </c>
      <c r="O47" s="15">
        <v>17452.8</v>
      </c>
      <c r="P47" s="14">
        <v>9296.9</v>
      </c>
      <c r="Q47" s="14">
        <v>0</v>
      </c>
      <c r="R47" s="15">
        <v>0</v>
      </c>
    </row>
    <row r="48" spans="1:18">
      <c r="A48" s="28">
        <v>41</v>
      </c>
      <c r="B48" s="12" t="s">
        <v>68</v>
      </c>
      <c r="C48" s="26">
        <f>'2016-05'!R52</f>
        <v>7616.8</v>
      </c>
      <c r="D48" s="26">
        <f>'2016-05'!S52</f>
        <v>3483.4</v>
      </c>
      <c r="E48" s="26">
        <f>'2016-05'!T52</f>
        <v>5708.7849999999999</v>
      </c>
      <c r="F48" s="26">
        <f t="shared" si="1"/>
        <v>163.88542803008554</v>
      </c>
      <c r="G48" s="26">
        <v>12291.5</v>
      </c>
      <c r="H48" s="26">
        <v>5889</v>
      </c>
      <c r="I48" s="26">
        <v>50</v>
      </c>
      <c r="J48" s="26">
        <v>1133.2</v>
      </c>
      <c r="K48" s="26">
        <f>'2016-05'!Z52</f>
        <v>6752.7</v>
      </c>
      <c r="L48" s="26">
        <f>'2016-05'!AA52</f>
        <v>2000</v>
      </c>
      <c r="M48" s="26">
        <f>'2016-05'!AB52</f>
        <v>667.23050000000001</v>
      </c>
      <c r="N48" s="26">
        <f t="shared" si="0"/>
        <v>33.361525</v>
      </c>
      <c r="O48" s="159">
        <v>68893.2</v>
      </c>
      <c r="P48" s="159">
        <v>40350</v>
      </c>
      <c r="Q48" s="159">
        <v>200</v>
      </c>
      <c r="R48" s="159">
        <v>0</v>
      </c>
    </row>
    <row r="49" spans="1:18">
      <c r="A49" s="28">
        <v>42</v>
      </c>
      <c r="B49" s="12" t="s">
        <v>69</v>
      </c>
      <c r="C49" s="26">
        <f>'2016-05'!R53</f>
        <v>1404.3</v>
      </c>
      <c r="D49" s="26">
        <f>'2016-05'!S53</f>
        <v>729.4</v>
      </c>
      <c r="E49" s="26">
        <f>'2016-05'!T53</f>
        <v>657.48400000000004</v>
      </c>
      <c r="F49" s="26">
        <f t="shared" si="1"/>
        <v>90.140389361118736</v>
      </c>
      <c r="G49" s="15">
        <v>70</v>
      </c>
      <c r="H49" s="15">
        <v>37.799999999999997</v>
      </c>
      <c r="I49" s="15">
        <v>70</v>
      </c>
      <c r="J49" s="26">
        <v>0</v>
      </c>
      <c r="K49" s="26">
        <f>'2016-05'!Z53</f>
        <v>793.6</v>
      </c>
      <c r="L49" s="26">
        <f>'2016-05'!AA53</f>
        <v>333.4</v>
      </c>
      <c r="M49" s="26">
        <f>'2016-05'!AB53</f>
        <v>418.63499999999999</v>
      </c>
      <c r="N49" s="26">
        <f t="shared" si="0"/>
        <v>125.56538692261549</v>
      </c>
      <c r="O49" s="15">
        <v>1105</v>
      </c>
      <c r="P49" s="14">
        <v>596.70000000000005</v>
      </c>
      <c r="Q49" s="14">
        <v>50</v>
      </c>
      <c r="R49" s="15">
        <v>0</v>
      </c>
    </row>
    <row r="50" spans="1:18">
      <c r="A50" s="28">
        <v>43</v>
      </c>
      <c r="B50" s="12" t="s">
        <v>70</v>
      </c>
      <c r="C50" s="26">
        <f>'2016-05'!R54</f>
        <v>650</v>
      </c>
      <c r="D50" s="26">
        <f>'2016-05'!S54</f>
        <v>270.89999999999998</v>
      </c>
      <c r="E50" s="26">
        <f>'2016-05'!T54</f>
        <v>195.28099999999998</v>
      </c>
      <c r="F50" s="26">
        <f t="shared" si="1"/>
        <v>72.086009597637499</v>
      </c>
      <c r="G50" s="15">
        <v>92.3</v>
      </c>
      <c r="H50" s="15">
        <v>0</v>
      </c>
      <c r="I50" s="15">
        <v>0</v>
      </c>
      <c r="J50" s="15">
        <v>0</v>
      </c>
      <c r="K50" s="26">
        <f>'2016-05'!Z54</f>
        <v>297.39999999999998</v>
      </c>
      <c r="L50" s="26">
        <f>'2016-05'!AA54</f>
        <v>124</v>
      </c>
      <c r="M50" s="26">
        <f>'2016-05'!AB54</f>
        <v>148.77500000000001</v>
      </c>
      <c r="N50" s="26">
        <f t="shared" si="0"/>
        <v>119.97983870967742</v>
      </c>
      <c r="O50" s="15">
        <v>955.6</v>
      </c>
      <c r="P50" s="14">
        <v>522.70000000000005</v>
      </c>
      <c r="Q50" s="14">
        <v>0</v>
      </c>
      <c r="R50" s="15">
        <v>0</v>
      </c>
    </row>
    <row r="51" spans="1:18">
      <c r="A51" s="28">
        <v>44</v>
      </c>
      <c r="B51" s="12" t="s">
        <v>71</v>
      </c>
      <c r="C51" s="26">
        <f>'2016-05'!R55</f>
        <v>6995</v>
      </c>
      <c r="D51" s="26">
        <f>'2016-05'!S55</f>
        <v>3020</v>
      </c>
      <c r="E51" s="26">
        <f>'2016-05'!T55</f>
        <v>2631.01</v>
      </c>
      <c r="F51" s="26">
        <f t="shared" si="1"/>
        <v>87.119536423841055</v>
      </c>
      <c r="G51" s="26">
        <v>2253.1</v>
      </c>
      <c r="H51" s="26">
        <v>1035</v>
      </c>
      <c r="I51" s="26">
        <v>0</v>
      </c>
      <c r="J51" s="26">
        <v>0</v>
      </c>
      <c r="K51" s="26">
        <f>'2016-05'!Z55</f>
        <v>5506</v>
      </c>
      <c r="L51" s="26">
        <f>'2016-05'!AA55</f>
        <v>933.3</v>
      </c>
      <c r="M51" s="26">
        <f>'2016-05'!AB55</f>
        <v>2753.12</v>
      </c>
      <c r="N51" s="26">
        <f t="shared" si="0"/>
        <v>294.98767813136186</v>
      </c>
      <c r="O51" s="15">
        <v>19515</v>
      </c>
      <c r="P51" s="15">
        <v>10586</v>
      </c>
      <c r="Q51" s="15">
        <v>0</v>
      </c>
      <c r="R51" s="15">
        <v>0</v>
      </c>
    </row>
    <row r="52" spans="1:18">
      <c r="A52" s="28">
        <v>45</v>
      </c>
      <c r="B52" s="12" t="s">
        <v>72</v>
      </c>
      <c r="C52" s="26">
        <f>'2016-05'!R56</f>
        <v>598</v>
      </c>
      <c r="D52" s="26">
        <f>'2016-05'!S56</f>
        <v>253.9</v>
      </c>
      <c r="E52" s="26">
        <f>'2016-05'!T56</f>
        <v>599.14200000000005</v>
      </c>
      <c r="F52" s="26">
        <f t="shared" si="1"/>
        <v>235.97558093737692</v>
      </c>
      <c r="G52" s="26">
        <v>217.5</v>
      </c>
      <c r="H52" s="26">
        <v>127</v>
      </c>
      <c r="I52" s="26">
        <v>100</v>
      </c>
      <c r="J52" s="26">
        <v>0</v>
      </c>
      <c r="K52" s="26">
        <f>'2016-05'!Z56</f>
        <v>2708.9</v>
      </c>
      <c r="L52" s="26">
        <f>'2016-05'!AA56</f>
        <v>1168.3</v>
      </c>
      <c r="M52" s="26">
        <f>'2016-05'!AB56</f>
        <v>1156.421</v>
      </c>
      <c r="N52" s="26">
        <f t="shared" si="0"/>
        <v>98.983223487118039</v>
      </c>
      <c r="O52" s="29">
        <v>11831.2</v>
      </c>
      <c r="P52" s="29">
        <v>6249.2</v>
      </c>
      <c r="Q52" s="159">
        <v>0</v>
      </c>
      <c r="R52" s="159">
        <v>0</v>
      </c>
    </row>
    <row r="53" spans="1:18">
      <c r="A53" s="28">
        <v>46</v>
      </c>
      <c r="B53" s="12" t="s">
        <v>73</v>
      </c>
      <c r="C53" s="26">
        <f>'2016-05'!R57</f>
        <v>680</v>
      </c>
      <c r="D53" s="26">
        <f>'2016-05'!S57</f>
        <v>270.60000000000002</v>
      </c>
      <c r="E53" s="26">
        <f>'2016-05'!T57</f>
        <v>142.19999999999999</v>
      </c>
      <c r="F53" s="26">
        <f t="shared" si="1"/>
        <v>52.549889135254979</v>
      </c>
      <c r="G53" s="26">
        <v>1522.4</v>
      </c>
      <c r="H53" s="26">
        <v>869.8</v>
      </c>
      <c r="I53" s="26">
        <v>0</v>
      </c>
      <c r="J53" s="26">
        <v>0</v>
      </c>
      <c r="K53" s="26">
        <f>'2016-05'!Z57</f>
        <v>1000</v>
      </c>
      <c r="L53" s="26">
        <f>'2016-05'!AA57</f>
        <v>371</v>
      </c>
      <c r="M53" s="26">
        <f>'2016-05'!AB57</f>
        <v>434.5</v>
      </c>
      <c r="N53" s="26">
        <f t="shared" si="0"/>
        <v>117.11590296495957</v>
      </c>
      <c r="O53" s="15">
        <v>2902.7</v>
      </c>
      <c r="P53" s="15">
        <v>1858.8</v>
      </c>
      <c r="Q53" s="15">
        <v>0</v>
      </c>
      <c r="R53" s="15">
        <v>0</v>
      </c>
    </row>
    <row r="54" spans="1:18">
      <c r="A54" s="28">
        <v>47</v>
      </c>
      <c r="B54" s="12" t="s">
        <v>74</v>
      </c>
      <c r="C54" s="26">
        <f>'2016-05'!R58</f>
        <v>900</v>
      </c>
      <c r="D54" s="26">
        <f>'2016-05'!S58</f>
        <v>363.4</v>
      </c>
      <c r="E54" s="26">
        <f>'2016-05'!T58</f>
        <v>329.61799999999999</v>
      </c>
      <c r="F54" s="26">
        <f t="shared" si="1"/>
        <v>90.703907539900953</v>
      </c>
      <c r="G54" s="15">
        <v>629.9</v>
      </c>
      <c r="H54" s="15">
        <v>0</v>
      </c>
      <c r="I54" s="15">
        <v>17.600000000000001</v>
      </c>
      <c r="J54" s="26">
        <v>0</v>
      </c>
      <c r="K54" s="26">
        <f>'2016-05'!Z58</f>
        <v>1081</v>
      </c>
      <c r="L54" s="26">
        <f>'2016-05'!AA58</f>
        <v>378.5</v>
      </c>
      <c r="M54" s="26">
        <f>'2016-05'!AB58</f>
        <v>540.5</v>
      </c>
      <c r="N54" s="26">
        <f t="shared" si="0"/>
        <v>142.80052840158521</v>
      </c>
      <c r="O54" s="15">
        <v>2668.5</v>
      </c>
      <c r="P54" s="14">
        <v>1465.3</v>
      </c>
      <c r="Q54" s="14">
        <v>0</v>
      </c>
      <c r="R54" s="15">
        <v>0</v>
      </c>
    </row>
    <row r="55" spans="1:18">
      <c r="A55" s="28">
        <v>48</v>
      </c>
      <c r="B55" s="12" t="s">
        <v>75</v>
      </c>
      <c r="C55" s="26">
        <f>'2016-05'!R59</f>
        <v>1125.0999999999999</v>
      </c>
      <c r="D55" s="26">
        <f>'2016-05'!S59</f>
        <v>340</v>
      </c>
      <c r="E55" s="26">
        <f>'2016-05'!T59</f>
        <v>3.6999999999999998E-2</v>
      </c>
      <c r="F55" s="26">
        <f t="shared" si="1"/>
        <v>1.088235294117647E-2</v>
      </c>
      <c r="G55" s="15">
        <v>247.8</v>
      </c>
      <c r="H55" s="15">
        <v>135.1</v>
      </c>
      <c r="I55" s="15">
        <v>0</v>
      </c>
      <c r="J55" s="15">
        <v>0</v>
      </c>
      <c r="K55" s="26">
        <f>'2016-05'!Z59</f>
        <v>1600</v>
      </c>
      <c r="L55" s="26">
        <f>'2016-05'!AA59</f>
        <v>333.4</v>
      </c>
      <c r="M55" s="26">
        <f>'2016-05'!AB59</f>
        <v>0</v>
      </c>
      <c r="N55" s="26">
        <f t="shared" si="0"/>
        <v>0</v>
      </c>
      <c r="O55" s="15">
        <v>13541</v>
      </c>
      <c r="P55" s="14">
        <v>7379.8</v>
      </c>
      <c r="Q55" s="14">
        <v>0</v>
      </c>
      <c r="R55" s="15">
        <v>0</v>
      </c>
    </row>
    <row r="56" spans="1:18">
      <c r="A56" s="28">
        <v>49</v>
      </c>
      <c r="B56" s="12" t="s">
        <v>76</v>
      </c>
      <c r="C56" s="26">
        <f>'2016-05'!R60</f>
        <v>610</v>
      </c>
      <c r="D56" s="26">
        <f>'2016-05'!S60</f>
        <v>133.4</v>
      </c>
      <c r="E56" s="26">
        <f>'2016-05'!T60</f>
        <v>117.676</v>
      </c>
      <c r="F56" s="26">
        <f t="shared" si="1"/>
        <v>88.212893553223381</v>
      </c>
      <c r="G56" s="15">
        <v>532</v>
      </c>
      <c r="H56" s="15">
        <v>200.3</v>
      </c>
      <c r="I56" s="15">
        <v>0</v>
      </c>
      <c r="J56" s="15">
        <v>0</v>
      </c>
      <c r="K56" s="26">
        <f>'2016-05'!Z60</f>
        <v>4500</v>
      </c>
      <c r="L56" s="26">
        <f>'2016-05'!AA60</f>
        <v>1178</v>
      </c>
      <c r="M56" s="26">
        <f>'2016-05'!AB60</f>
        <v>226.745</v>
      </c>
      <c r="N56" s="26">
        <f t="shared" si="0"/>
        <v>19.248302207130731</v>
      </c>
      <c r="O56" s="15">
        <v>976.2</v>
      </c>
      <c r="P56" s="14">
        <v>0</v>
      </c>
      <c r="Q56" s="14">
        <v>976.2</v>
      </c>
      <c r="R56" s="15">
        <v>0</v>
      </c>
    </row>
    <row r="57" spans="1:18">
      <c r="A57" s="28">
        <v>50</v>
      </c>
      <c r="B57" s="12" t="s">
        <v>77</v>
      </c>
      <c r="C57" s="26">
        <f>'2016-05'!R61</f>
        <v>2171.5</v>
      </c>
      <c r="D57" s="26">
        <f>'2016-05'!S61</f>
        <v>635.29999999999995</v>
      </c>
      <c r="E57" s="26">
        <f>'2016-05'!T61</f>
        <v>318.58499999999998</v>
      </c>
      <c r="F57" s="26">
        <f t="shared" si="1"/>
        <v>50.14717456319849</v>
      </c>
      <c r="G57" s="15">
        <v>2665.4</v>
      </c>
      <c r="H57" s="15">
        <v>1122.0999999999999</v>
      </c>
      <c r="I57" s="15">
        <v>0</v>
      </c>
      <c r="J57" s="15">
        <v>0</v>
      </c>
      <c r="K57" s="26">
        <f>'2016-05'!Z61</f>
        <v>3079.6</v>
      </c>
      <c r="L57" s="26">
        <f>'2016-05'!AA61</f>
        <v>1292</v>
      </c>
      <c r="M57" s="26">
        <f>'2016-05'!AB61</f>
        <v>1539.5260000000001</v>
      </c>
      <c r="N57" s="26">
        <f t="shared" si="0"/>
        <v>119.15835913312694</v>
      </c>
      <c r="O57" s="15">
        <v>9165.1</v>
      </c>
      <c r="P57" s="14">
        <v>5225.6000000000004</v>
      </c>
      <c r="Q57" s="14">
        <v>0</v>
      </c>
      <c r="R57" s="15">
        <v>0</v>
      </c>
    </row>
    <row r="58" spans="1:18">
      <c r="A58" s="28">
        <v>51</v>
      </c>
      <c r="B58" s="12" t="s">
        <v>78</v>
      </c>
      <c r="C58" s="26">
        <f>'2016-05'!R62</f>
        <v>13600</v>
      </c>
      <c r="D58" s="26">
        <f>'2016-05'!S62</f>
        <v>5162.5</v>
      </c>
      <c r="E58" s="26">
        <f>'2016-05'!T62</f>
        <v>4367.5569999999998</v>
      </c>
      <c r="F58" s="26">
        <f t="shared" si="1"/>
        <v>84.601588377723957</v>
      </c>
      <c r="G58" s="15">
        <v>11490.9</v>
      </c>
      <c r="H58" s="15">
        <v>4849.7</v>
      </c>
      <c r="I58" s="15">
        <v>1000</v>
      </c>
      <c r="J58" s="26">
        <v>926.5</v>
      </c>
      <c r="K58" s="26">
        <f>'2016-05'!Z62</f>
        <v>4270</v>
      </c>
      <c r="L58" s="26">
        <f>'2016-05'!AA62</f>
        <v>1778.7</v>
      </c>
      <c r="M58" s="26">
        <f>'2016-05'!AB62</f>
        <v>2089.5390000000002</v>
      </c>
      <c r="N58" s="26">
        <f t="shared" si="0"/>
        <v>117.47562826783607</v>
      </c>
      <c r="O58" s="26">
        <v>8337.1</v>
      </c>
      <c r="P58" s="26">
        <v>6673.4</v>
      </c>
      <c r="Q58" s="26">
        <v>148</v>
      </c>
      <c r="R58" s="26">
        <v>25.9</v>
      </c>
    </row>
    <row r="59" spans="1:18">
      <c r="A59" s="28">
        <v>52</v>
      </c>
      <c r="B59" s="12" t="s">
        <v>79</v>
      </c>
      <c r="C59" s="26">
        <f>'2016-05'!R63</f>
        <v>1577.2</v>
      </c>
      <c r="D59" s="26">
        <f>'2016-05'!S63</f>
        <v>681.5</v>
      </c>
      <c r="E59" s="26">
        <f>'2016-05'!T63</f>
        <v>1090.98</v>
      </c>
      <c r="F59" s="26">
        <f t="shared" si="1"/>
        <v>160.08510638297872</v>
      </c>
      <c r="G59" s="15">
        <v>550</v>
      </c>
      <c r="H59" s="15">
        <v>301</v>
      </c>
      <c r="I59" s="15">
        <v>183</v>
      </c>
      <c r="J59" s="26">
        <v>0</v>
      </c>
      <c r="K59" s="26">
        <f>'2016-05'!Z63</f>
        <v>5507.5</v>
      </c>
      <c r="L59" s="26">
        <f>'2016-05'!AA63</f>
        <v>1780.7</v>
      </c>
      <c r="M59" s="26">
        <f>'2016-05'!AB63</f>
        <v>445.04399999999998</v>
      </c>
      <c r="N59" s="26">
        <f t="shared" si="0"/>
        <v>24.992643342505755</v>
      </c>
      <c r="O59" s="15">
        <v>14600</v>
      </c>
      <c r="P59" s="14">
        <v>8000</v>
      </c>
      <c r="Q59" s="14">
        <v>0</v>
      </c>
      <c r="R59" s="15">
        <v>0</v>
      </c>
    </row>
    <row r="60" spans="1:18">
      <c r="A60" s="28">
        <v>53</v>
      </c>
      <c r="B60" s="12" t="s">
        <v>80</v>
      </c>
      <c r="C60" s="26">
        <f>'2016-05'!R64</f>
        <v>1800</v>
      </c>
      <c r="D60" s="26">
        <f>'2016-05'!S64</f>
        <v>800</v>
      </c>
      <c r="E60" s="26">
        <f>'2016-05'!T64</f>
        <v>581.17899999999997</v>
      </c>
      <c r="F60" s="26">
        <f t="shared" si="1"/>
        <v>72.647374999999997</v>
      </c>
      <c r="G60" s="26">
        <v>847.1</v>
      </c>
      <c r="H60" s="26">
        <v>562.6</v>
      </c>
      <c r="I60" s="26">
        <v>0</v>
      </c>
      <c r="J60" s="26">
        <v>0</v>
      </c>
      <c r="K60" s="26">
        <f>'2016-05'!Z64</f>
        <v>0</v>
      </c>
      <c r="L60" s="26">
        <f>'2016-05'!AA64</f>
        <v>0</v>
      </c>
      <c r="M60" s="26">
        <f>'2016-05'!AB64</f>
        <v>0</v>
      </c>
      <c r="N60" s="26">
        <v>0</v>
      </c>
      <c r="O60" s="15">
        <v>0</v>
      </c>
      <c r="P60" s="14">
        <v>0</v>
      </c>
      <c r="Q60" s="14">
        <v>0</v>
      </c>
      <c r="R60" s="15">
        <v>0</v>
      </c>
    </row>
    <row r="61" spans="1:18">
      <c r="A61" s="28">
        <v>54</v>
      </c>
      <c r="B61" s="12" t="s">
        <v>81</v>
      </c>
      <c r="C61" s="26">
        <f>'2016-05'!R65</f>
        <v>2643</v>
      </c>
      <c r="D61" s="26">
        <f>'2016-05'!S65</f>
        <v>975.2</v>
      </c>
      <c r="E61" s="26">
        <f>'2016-05'!T65</f>
        <v>1045.7429999999999</v>
      </c>
      <c r="F61" s="26">
        <f t="shared" si="1"/>
        <v>107.23369565217389</v>
      </c>
      <c r="G61" s="15">
        <v>300</v>
      </c>
      <c r="H61" s="15">
        <v>40</v>
      </c>
      <c r="I61" s="15">
        <v>300</v>
      </c>
      <c r="J61" s="26">
        <v>300</v>
      </c>
      <c r="K61" s="26">
        <f>'2016-05'!Z65</f>
        <v>1587</v>
      </c>
      <c r="L61" s="26">
        <f>'2016-05'!AA65</f>
        <v>720.4</v>
      </c>
      <c r="M61" s="26">
        <f>'2016-05'!AB65</f>
        <v>771.21</v>
      </c>
      <c r="N61" s="26">
        <f t="shared" si="0"/>
        <v>107.053026096613</v>
      </c>
      <c r="O61" s="15">
        <v>200.3</v>
      </c>
      <c r="P61" s="14">
        <v>6.2</v>
      </c>
      <c r="Q61" s="14">
        <v>200.3</v>
      </c>
      <c r="R61" s="15">
        <v>74.7</v>
      </c>
    </row>
    <row r="62" spans="1:18">
      <c r="A62" s="28">
        <v>55</v>
      </c>
      <c r="B62" s="12" t="s">
        <v>82</v>
      </c>
      <c r="C62" s="26">
        <f>'2016-05'!R66</f>
        <v>867.1</v>
      </c>
      <c r="D62" s="26">
        <f>'2016-05'!S66</f>
        <v>355.40000000000003</v>
      </c>
      <c r="E62" s="26">
        <f>'2016-05'!T66</f>
        <v>271.983</v>
      </c>
      <c r="F62" s="26">
        <f t="shared" si="1"/>
        <v>76.528700056274616</v>
      </c>
      <c r="G62" s="15">
        <v>678</v>
      </c>
      <c r="H62" s="15">
        <v>0</v>
      </c>
      <c r="I62" s="15">
        <v>0</v>
      </c>
      <c r="J62" s="26">
        <v>0</v>
      </c>
      <c r="K62" s="26">
        <f>'2016-05'!Z66</f>
        <v>3200</v>
      </c>
      <c r="L62" s="26">
        <f>'2016-05'!AA66</f>
        <v>433.3</v>
      </c>
      <c r="M62" s="26">
        <f>'2016-05'!AB66</f>
        <v>90.03</v>
      </c>
      <c r="N62" s="26">
        <f t="shared" si="0"/>
        <v>20.777752134779597</v>
      </c>
      <c r="O62" s="15">
        <v>1650</v>
      </c>
      <c r="P62" s="14">
        <v>0</v>
      </c>
      <c r="Q62" s="14">
        <v>200</v>
      </c>
      <c r="R62" s="15">
        <v>0</v>
      </c>
    </row>
    <row r="63" spans="1:18">
      <c r="A63" s="28">
        <v>56</v>
      </c>
      <c r="B63" s="12" t="s">
        <v>83</v>
      </c>
      <c r="C63" s="26">
        <f>'2016-05'!R67</f>
        <v>946</v>
      </c>
      <c r="D63" s="26">
        <f>'2016-05'!S67</f>
        <v>475.20000000000005</v>
      </c>
      <c r="E63" s="26">
        <f>'2016-05'!T67</f>
        <v>579.44399999999996</v>
      </c>
      <c r="F63" s="26">
        <f t="shared" si="1"/>
        <v>121.93686868686866</v>
      </c>
      <c r="G63" s="26">
        <v>126</v>
      </c>
      <c r="H63" s="26">
        <v>40</v>
      </c>
      <c r="I63" s="26">
        <v>126</v>
      </c>
      <c r="J63" s="26">
        <v>0</v>
      </c>
      <c r="K63" s="26">
        <f>'2016-05'!Z67</f>
        <v>427</v>
      </c>
      <c r="L63" s="26">
        <f>'2016-05'!AA67</f>
        <v>266.7</v>
      </c>
      <c r="M63" s="26">
        <f>'2016-05'!AB67</f>
        <v>454.04</v>
      </c>
      <c r="N63" s="26">
        <f t="shared" si="0"/>
        <v>170.24371953505812</v>
      </c>
      <c r="O63" s="151">
        <v>60</v>
      </c>
      <c r="P63" s="151">
        <v>9.1</v>
      </c>
      <c r="Q63" s="151">
        <v>60</v>
      </c>
      <c r="R63" s="151">
        <v>0</v>
      </c>
    </row>
    <row r="64" spans="1:18">
      <c r="A64" s="145" t="s">
        <v>109</v>
      </c>
      <c r="B64" s="146"/>
      <c r="C64" s="160">
        <f>SUM(C8:C63)</f>
        <v>289978.70099999994</v>
      </c>
      <c r="D64" s="160">
        <f t="shared" ref="D64:E64" si="2">SUM(D8:D63)</f>
        <v>110699.99999999994</v>
      </c>
      <c r="E64" s="160">
        <f t="shared" si="2"/>
        <v>102721.81100000003</v>
      </c>
      <c r="F64" s="26">
        <f>E64*100/D64</f>
        <v>92.792963866305413</v>
      </c>
      <c r="G64" s="160">
        <f t="shared" ref="G64:J64" si="3">SUM(G8:G63)</f>
        <v>173961.49999999994</v>
      </c>
      <c r="H64" s="160">
        <f t="shared" si="3"/>
        <v>71157.363000000012</v>
      </c>
      <c r="I64" s="160">
        <f t="shared" si="3"/>
        <v>12888.300000000001</v>
      </c>
      <c r="J64" s="160">
        <f t="shared" si="3"/>
        <v>13076.899999999998</v>
      </c>
      <c r="K64" s="160">
        <f>SUM(K8:K63)</f>
        <v>186440.18400000004</v>
      </c>
      <c r="L64" s="160">
        <f t="shared" ref="L64" si="4">SUM(L8:L63)</f>
        <v>66579.899999999994</v>
      </c>
      <c r="M64" s="160">
        <f t="shared" ref="M64" si="5">SUM(M8:M63)</f>
        <v>57025.643700000001</v>
      </c>
      <c r="N64" s="26">
        <f>M64*100/L64</f>
        <v>85.649938945537627</v>
      </c>
      <c r="O64" s="160">
        <f>SUM(O8:O63)</f>
        <v>424753.89999999997</v>
      </c>
      <c r="P64" s="160">
        <f t="shared" ref="P64" si="6">SUM(P8:P63)</f>
        <v>226542.47799999997</v>
      </c>
      <c r="Q64" s="160">
        <f t="shared" ref="Q64:R64" si="7">SUM(Q8:Q63)</f>
        <v>12128.6</v>
      </c>
      <c r="R64" s="160">
        <f t="shared" si="7"/>
        <v>5045.7999999999993</v>
      </c>
    </row>
  </sheetData>
  <mergeCells count="19">
    <mergeCell ref="A64:B64"/>
    <mergeCell ref="C5:C6"/>
    <mergeCell ref="D5:F5"/>
    <mergeCell ref="K5:K6"/>
    <mergeCell ref="L5:N5"/>
    <mergeCell ref="O4:O6"/>
    <mergeCell ref="P4:P6"/>
    <mergeCell ref="Q4:Q6"/>
    <mergeCell ref="R4:R6"/>
    <mergeCell ref="C1:P1"/>
    <mergeCell ref="C2:P2"/>
    <mergeCell ref="A4:A7"/>
    <mergeCell ref="B4:B7"/>
    <mergeCell ref="C4:F4"/>
    <mergeCell ref="G4:G6"/>
    <mergeCell ref="H4:H6"/>
    <mergeCell ref="I4:I6"/>
    <mergeCell ref="J4:J6"/>
    <mergeCell ref="K4:N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2016-05</vt:lpstr>
      <vt:lpstr>05-ապ</vt:lpstr>
      <vt:lpstr>'2016-05'!Print_Titles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í</cp:lastModifiedBy>
  <cp:lastPrinted>2016-06-01T11:57:16Z</cp:lastPrinted>
  <dcterms:created xsi:type="dcterms:W3CDTF">2002-03-15T09:46:46Z</dcterms:created>
  <dcterms:modified xsi:type="dcterms:W3CDTF">2016-06-06T13:42:00Z</dcterms:modified>
</cp:coreProperties>
</file>