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 s="1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/>
  <c r="F746"/>
  <c r="H745"/>
  <c r="G745"/>
  <c r="F745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 s="1"/>
  <c r="F700"/>
  <c r="F699"/>
  <c r="F698"/>
  <c r="F697"/>
  <c r="H695"/>
  <c r="G695"/>
  <c r="F695" s="1"/>
  <c r="H693"/>
  <c r="G693"/>
  <c r="F693" s="1"/>
  <c r="F692"/>
  <c r="F691"/>
  <c r="F690"/>
  <c r="F689"/>
  <c r="H687"/>
  <c r="G687"/>
  <c r="F687" s="1"/>
  <c r="F686"/>
  <c r="F685"/>
  <c r="F684"/>
  <c r="F683"/>
  <c r="H681"/>
  <c r="G681"/>
  <c r="F68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/>
  <c r="G521"/>
  <c r="F521" s="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/>
  <c r="H447"/>
  <c r="G447"/>
  <c r="F447" s="1"/>
  <c r="F444"/>
  <c r="F443"/>
  <c r="F442"/>
  <c r="F441"/>
  <c r="H439"/>
  <c r="G439"/>
  <c r="F439" s="1"/>
  <c r="H437"/>
  <c r="G437"/>
  <c r="F437" s="1"/>
  <c r="F436"/>
  <c r="F435"/>
  <c r="F434"/>
  <c r="F433"/>
  <c r="H431"/>
  <c r="G431"/>
  <c r="F431"/>
  <c r="F430"/>
  <c r="F429"/>
  <c r="F428"/>
  <c r="F427"/>
  <c r="H425"/>
  <c r="G425"/>
  <c r="F425" s="1"/>
  <c r="F424"/>
  <c r="F423"/>
  <c r="F422"/>
  <c r="F421"/>
  <c r="H419"/>
  <c r="G419"/>
  <c r="F419" s="1"/>
  <c r="F418"/>
  <c r="F417"/>
  <c r="F416"/>
  <c r="F415"/>
  <c r="H413"/>
  <c r="G413"/>
  <c r="F413" s="1"/>
  <c r="H411"/>
  <c r="G411"/>
  <c r="F411" s="1"/>
  <c r="F410"/>
  <c r="F409"/>
  <c r="F408"/>
  <c r="F407"/>
  <c r="H405"/>
  <c r="G405"/>
  <c r="F405"/>
  <c r="F404"/>
  <c r="F403"/>
  <c r="F402"/>
  <c r="F401"/>
  <c r="H399"/>
  <c r="G399"/>
  <c r="F399" s="1"/>
  <c r="F398"/>
  <c r="F397"/>
  <c r="F396"/>
  <c r="F395"/>
  <c r="H393"/>
  <c r="G393"/>
  <c r="F393" s="1"/>
  <c r="F392"/>
  <c r="F391"/>
  <c r="F390"/>
  <c r="F389"/>
  <c r="H387"/>
  <c r="G387"/>
  <c r="F387" s="1"/>
  <c r="H385"/>
  <c r="G385"/>
  <c r="F385" s="1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 s="1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/>
  <c r="F338"/>
  <c r="F337"/>
  <c r="F336"/>
  <c r="F335"/>
  <c r="H333"/>
  <c r="G333"/>
  <c r="F333" s="1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 s="1"/>
  <c r="F292"/>
  <c r="F291"/>
  <c r="F290"/>
  <c r="F289"/>
  <c r="H287"/>
  <c r="G287"/>
  <c r="F287" s="1"/>
  <c r="F286"/>
  <c r="F285"/>
  <c r="F284"/>
  <c r="F283"/>
  <c r="H281"/>
  <c r="G281"/>
  <c r="F28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/>
  <c r="H191"/>
  <c r="G191"/>
  <c r="F191" s="1"/>
  <c r="F190"/>
  <c r="F189"/>
  <c r="F188"/>
  <c r="F187"/>
  <c r="H185"/>
  <c r="G185"/>
  <c r="F185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/>
  <c r="F158"/>
  <c r="H157"/>
  <c r="G157"/>
  <c r="F157"/>
  <c r="F156"/>
  <c r="F153"/>
  <c r="F152"/>
  <c r="H151"/>
  <c r="G151"/>
  <c r="F151"/>
  <c r="F150"/>
  <c r="H149"/>
  <c r="G149"/>
  <c r="F149"/>
  <c r="F148"/>
  <c r="F145"/>
  <c r="F144"/>
  <c r="H143"/>
  <c r="G143"/>
  <c r="F143" s="1"/>
  <c r="F142"/>
  <c r="H141"/>
  <c r="G141"/>
  <c r="F141"/>
  <c r="F140"/>
  <c r="F137"/>
  <c r="F136"/>
  <c r="H135"/>
  <c r="G135"/>
  <c r="F135"/>
  <c r="F134"/>
  <c r="H133"/>
  <c r="G133"/>
  <c r="F133"/>
  <c r="F132"/>
  <c r="F131"/>
  <c r="F130"/>
  <c r="F129"/>
  <c r="F128"/>
  <c r="H127"/>
  <c r="H125" s="1"/>
  <c r="G127"/>
  <c r="F127"/>
  <c r="G125"/>
  <c r="F125" s="1"/>
  <c r="F124"/>
  <c r="F123"/>
  <c r="F122"/>
  <c r="F121"/>
  <c r="H119"/>
  <c r="G119"/>
  <c r="F119"/>
  <c r="F118"/>
  <c r="F117"/>
  <c r="F116"/>
  <c r="F115"/>
  <c r="F114"/>
  <c r="H113"/>
  <c r="G113"/>
  <c r="F113"/>
  <c r="F112"/>
  <c r="F111"/>
  <c r="H109"/>
  <c r="G109"/>
  <c r="F109"/>
  <c r="F108"/>
  <c r="H107"/>
  <c r="G107"/>
  <c r="F107"/>
  <c r="F106"/>
  <c r="F105"/>
  <c r="F104"/>
  <c r="F103"/>
  <c r="H101"/>
  <c r="G101"/>
  <c r="F101" s="1"/>
  <c r="F100"/>
  <c r="F99"/>
  <c r="F98"/>
  <c r="F97"/>
  <c r="H95"/>
  <c r="G95"/>
  <c r="F95" s="1"/>
  <c r="H93"/>
  <c r="G93"/>
  <c r="F93" s="1"/>
  <c r="F92"/>
  <c r="F91"/>
  <c r="F90"/>
  <c r="F89"/>
  <c r="H87"/>
  <c r="G87"/>
  <c r="F87"/>
  <c r="F86"/>
  <c r="F83"/>
  <c r="H81"/>
  <c r="G81"/>
  <c r="F81" s="1"/>
  <c r="F80"/>
  <c r="F79"/>
  <c r="F78"/>
  <c r="F15"/>
  <c r="H13"/>
  <c r="H11" s="1"/>
  <c r="H9" s="1"/>
  <c r="G13"/>
  <c r="G445" l="1"/>
  <c r="G721"/>
  <c r="F721" s="1"/>
  <c r="H445"/>
  <c r="F445" s="1"/>
  <c r="F819"/>
  <c r="G913"/>
  <c r="F13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8" l="1"/>
  <c r="F913"/>
  <c r="G911"/>
  <c r="F911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2" i="2" l="1"/>
  <c r="F18"/>
  <c r="F1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<sst xmlns="http://schemas.openxmlformats.org/spreadsheetml/2006/main" count="2876" uniqueCount="866">
  <si>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</si>
  <si>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</si>
  <si>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</si>
  <si>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</si>
  <si>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</si>
  <si>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</si>
  <si>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</si>
  <si>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</si>
  <si>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</si>
  <si>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</si>
  <si>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</si>
  <si>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</si>
  <si>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</si>
  <si>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</si>
  <si>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</si>
  <si>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</si>
  <si>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</si>
  <si>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</si>
  <si>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</si>
  <si>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</si>
  <si>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</si>
  <si>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</si>
  <si>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</si>
  <si>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</si>
  <si>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</si>
  <si>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</si>
  <si>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</si>
  <si>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</si>
  <si>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</si>
  <si>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</si>
  <si>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</si>
  <si>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</si>
  <si>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</si>
  <si>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</si>
  <si>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</si>
  <si>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</si>
  <si>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</si>
  <si>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</si>
  <si>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</si>
  <si>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</si>
  <si>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</si>
  <si>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</si>
  <si>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</si>
  <si>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</si>
  <si>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</si>
  <si>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</si>
  <si>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</si>
  <si>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</si>
  <si>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</si>
  <si>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</si>
  <si>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</si>
  <si>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</si>
  <si>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</si>
  <si>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</si>
  <si>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</si>
  <si>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</si>
  <si>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</si>
  <si>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</si>
  <si>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</si>
  <si>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</si>
  <si>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</si>
  <si>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</si>
  <si>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</si>
  <si>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</si>
  <si>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</si>
  <si>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</si>
  <si>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</si>
  <si>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</si>
  <si>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</si>
  <si>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</si>
  <si>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</si>
  <si>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</si>
  <si>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</si>
  <si>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</si>
  <si>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</si>
  <si>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</si>
  <si>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</si>
  <si>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</si>
  <si>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</si>
  <si>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</si>
  <si>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</si>
  <si>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</si>
  <si>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</si>
  <si>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</si>
  <si>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</si>
  <si>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</si>
  <si>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</si>
  <si>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</si>
  <si>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</si>
  <si>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</si>
  <si>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</si>
  <si>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</si>
  <si>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</si>
  <si>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</si>
  <si>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</si>
  <si>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</si>
  <si>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</si>
  <si>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</si>
  <si>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</si>
  <si>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</si>
  <si>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</si>
  <si>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</si>
  <si>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</si>
  <si>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</si>
  <si>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</si>
  <si>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</si>
  <si>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</si>
  <si>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</si>
  <si>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</si>
  <si>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</si>
  <si>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</si>
  <si>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</si>
  <si>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</si>
  <si>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</si>
  <si>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</si>
  <si>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</si>
  <si>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</si>
  <si>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</si>
  <si>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</si>
  <si>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</si>
  <si>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</si>
  <si>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</si>
  <si>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</si>
  <si>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</si>
  <si>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</si>
  <si>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</si>
  <si>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</si>
  <si>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</si>
  <si>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</si>
  <si>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</si>
  <si>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</si>
  <si>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</si>
  <si>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</si>
  <si>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</si>
  <si>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</si>
  <si>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</si>
  <si>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</si>
  <si>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</si>
  <si>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</si>
  <si>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</si>
  <si>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</si>
  <si>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</si>
  <si>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</si>
  <si>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</si>
  <si>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</si>
  <si>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</si>
  <si>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</si>
  <si>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</si>
  <si>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</si>
  <si>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</si>
  <si>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</si>
  <si>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</si>
  <si>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</si>
  <si>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</si>
  <si>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</si>
  <si>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</si>
  <si>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</si>
  <si>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</si>
  <si>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</si>
  <si>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</si>
  <si>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</si>
  <si>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</si>
  <si>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</si>
  <si>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</si>
  <si>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</si>
  <si>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</si>
  <si>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</si>
  <si>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</si>
  <si>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</si>
  <si>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</si>
  <si>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</si>
  <si>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</si>
  <si>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</si>
  <si>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</si>
  <si>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</si>
  <si>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</si>
  <si>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</si>
  <si>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</si>
  <si>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</si>
  <si>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</si>
  <si>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</si>
  <si>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</si>
  <si>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</si>
  <si>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</si>
  <si>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</si>
  <si>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</si>
  <si>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</si>
  <si>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</si>
  <si>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</si>
  <si>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</si>
  <si>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</si>
  <si>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</si>
  <si>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</si>
  <si>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</si>
  <si>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</si>
  <si>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</si>
  <si>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</si>
  <si>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</si>
  <si>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</si>
  <si>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</si>
  <si>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</si>
  <si>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</si>
  <si>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</si>
  <si>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</si>
  <si>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</si>
  <si>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</si>
  <si>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</si>
  <si>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</si>
  <si>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</si>
  <si>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</si>
  <si>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</si>
  <si>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</si>
  <si>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</si>
  <si>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</si>
  <si>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</si>
  <si>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</si>
  <si>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</si>
  <si>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</si>
  <si>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</si>
  <si>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</si>
  <si>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</si>
  <si>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</si>
  <si>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</si>
  <si>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</si>
  <si>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</si>
  <si>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</si>
  <si>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</si>
  <si>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</si>
  <si>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</si>
  <si>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</si>
  <si>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</si>
  <si>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</si>
  <si>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</si>
  <si>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</si>
  <si>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</si>
  <si>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</si>
  <si>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</si>
  <si>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</si>
  <si>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</si>
  <si>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</si>
  <si>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</si>
  <si>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</si>
  <si>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</si>
  <si>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</si>
  <si>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</si>
  <si>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</si>
  <si>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</si>
  <si>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</si>
  <si>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</si>
  <si>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</si>
  <si>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</si>
  <si>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</si>
  <si>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</si>
  <si>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</si>
  <si>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</si>
  <si>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</si>
  <si>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</si>
  <si>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</si>
  <si>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</si>
  <si>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</si>
  <si>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</si>
  <si>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</si>
  <si>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</si>
  <si>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</si>
  <si>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</si>
  <si>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</si>
  <si>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</si>
  <si>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</si>
  <si>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</si>
  <si>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</si>
  <si>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</si>
  <si>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</si>
  <si>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</si>
  <si>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</si>
  <si>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</si>
  <si>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</si>
  <si>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</si>
  <si>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</si>
  <si>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</si>
  <si>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</si>
  <si>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</si>
  <si>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</si>
  <si>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</si>
  <si>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</si>
  <si>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</si>
  <si>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</si>
  <si>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</si>
  <si>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</si>
  <si>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</si>
  <si>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</si>
  <si>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</si>
  <si>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</si>
  <si>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</si>
  <si>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</si>
  <si>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</si>
  <si>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</si>
  <si>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</si>
  <si>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</si>
  <si>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</si>
  <si>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</si>
  <si>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</si>
  <si>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</si>
  <si>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</si>
  <si>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</si>
  <si>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</si>
  <si>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</si>
  <si>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</si>
  <si>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</si>
  <si>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</si>
  <si>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</si>
  <si>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</si>
  <si>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</si>
  <si>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</si>
  <si>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</si>
  <si>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</si>
  <si>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</si>
  <si>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</si>
  <si>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</si>
  <si>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</si>
  <si>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</si>
  <si>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</si>
  <si>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</si>
  <si>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</si>
  <si>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</si>
  <si>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</si>
  <si>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</si>
  <si>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</si>
  <si>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</si>
  <si>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</si>
  <si>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</si>
  <si>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</si>
  <si>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</si>
  <si>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</si>
  <si>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</si>
  <si>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</si>
  <si>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</si>
  <si>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</si>
  <si>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</si>
  <si>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</si>
  <si>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</si>
  <si>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</si>
  <si>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</si>
  <si>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</si>
  <si>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</si>
  <si>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</si>
  <si>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</si>
  <si>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</si>
  <si>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</si>
  <si>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</si>
  <si>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</si>
  <si>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</si>
  <si>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</si>
  <si>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</si>
  <si>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</si>
  <si>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</si>
  <si>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</si>
  <si>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</si>
  <si>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</si>
  <si>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</si>
  <si>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</si>
  <si>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</si>
  <si>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</si>
  <si>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</si>
  <si>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</si>
  <si>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</si>
  <si>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</si>
  <si>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</si>
  <si>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</si>
  <si>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</si>
  <si>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</si>
  <si>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</si>
  <si>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</si>
  <si>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</si>
  <si>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</si>
  <si>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</si>
  <si>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</si>
  <si>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</si>
  <si>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</si>
  <si>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</si>
  <si>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</si>
  <si>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</si>
  <si>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</si>
  <si>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</si>
  <si>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</si>
  <si>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</si>
  <si>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</si>
  <si>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</si>
  <si>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</si>
  <si>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</si>
  <si>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</si>
  <si>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</si>
  <si>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</si>
  <si>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</si>
  <si>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</si>
  <si>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</si>
  <si>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</si>
  <si>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</si>
  <si>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</si>
  <si>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</si>
  <si>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</si>
  <si>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</si>
  <si>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</si>
  <si>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</si>
  <si>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</si>
  <si>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</si>
  <si>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</si>
  <si>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</si>
  <si>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</si>
  <si>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</si>
  <si>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</si>
  <si>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</si>
  <si>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</si>
  <si>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</si>
  <si>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</si>
  <si>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</si>
  <si>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</si>
  <si>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</si>
  <si>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</si>
  <si>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</si>
  <si>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</si>
  <si>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</si>
  <si>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</si>
  <si>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</si>
  <si>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</si>
  <si>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</si>
  <si>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</si>
  <si>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</si>
  <si>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</si>
  <si>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</si>
  <si>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</si>
  <si>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</si>
  <si>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</si>
  <si>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</si>
  <si>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</si>
  <si>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</si>
  <si>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</si>
  <si>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</si>
  <si>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</si>
  <si>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</si>
  <si>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</si>
  <si>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</si>
  <si>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</si>
  <si>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</si>
  <si>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</si>
  <si>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</si>
  <si>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</si>
  <si>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</si>
  <si>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</si>
  <si>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</si>
  <si>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</si>
  <si>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</si>
  <si>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</si>
  <si>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</si>
  <si>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</si>
  <si>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</si>
  <si>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</si>
  <si>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</si>
  <si>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</si>
  <si>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</si>
  <si>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</si>
  <si>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</si>
  <si>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</si>
  <si>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</si>
  <si>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</si>
  <si>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</si>
  <si>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</si>
  <si>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</si>
  <si>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</si>
  <si>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</si>
  <si>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</si>
  <si>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</si>
  <si>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</si>
  <si>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</si>
  <si>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</si>
  <si>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</si>
  <si>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</si>
  <si>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</si>
  <si>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</si>
  <si>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</si>
  <si>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</si>
  <si>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</si>
  <si>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</si>
  <si>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</si>
  <si>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</si>
  <si>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</si>
  <si>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</si>
  <si>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</si>
  <si>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</si>
  <si>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</si>
  <si>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</si>
  <si>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</si>
  <si>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</si>
  <si>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</si>
  <si>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</si>
  <si>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</si>
  <si>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</si>
  <si>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</si>
  <si>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</si>
  <si>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</si>
  <si>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</si>
  <si>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</si>
  <si>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</si>
  <si>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</si>
  <si>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</si>
  <si>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</si>
  <si>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</si>
  <si>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</si>
  <si>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</si>
  <si>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</si>
  <si>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</si>
  <si>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</si>
  <si>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</si>
  <si>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</si>
  <si>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</si>
  <si>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</si>
  <si>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</si>
  <si>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</si>
  <si>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</si>
  <si>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</si>
  <si>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</si>
  <si>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</si>
  <si>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</si>
  <si>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</si>
  <si>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</si>
  <si>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</si>
  <si>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</si>
  <si>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</si>
  <si>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</si>
  <si>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</si>
  <si>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</si>
  <si>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</si>
  <si>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</si>
  <si>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</si>
  <si>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</si>
  <si>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</si>
  <si>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</si>
  <si>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</si>
  <si>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</si>
  <si>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</si>
  <si>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</si>
  <si>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</si>
  <si>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</si>
  <si>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</si>
  <si>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</si>
  <si>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</si>
  <si>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</si>
  <si>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</si>
  <si>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</si>
  <si>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</si>
  <si>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</si>
  <si>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</si>
  <si>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</si>
  <si>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</si>
  <si>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</si>
  <si>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</si>
  <si>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</si>
  <si>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</si>
  <si>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</si>
  <si>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</si>
  <si>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</si>
  <si>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</si>
  <si>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</si>
  <si>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</si>
  <si>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</si>
  <si>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</si>
  <si>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</si>
  <si>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</si>
  <si>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</si>
  <si>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</si>
  <si>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</si>
  <si>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</si>
  <si>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</si>
  <si>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</si>
  <si>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</si>
  <si>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</si>
  <si>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</si>
  <si>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</si>
  <si>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</si>
  <si>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</si>
  <si>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</si>
  <si>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</si>
  <si>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</si>
  <si>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</si>
  <si>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</si>
  <si>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</si>
  <si>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</si>
  <si>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</si>
  <si>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</si>
  <si>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</si>
  <si>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</si>
  <si>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</si>
  <si>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</si>
  <si>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</si>
  <si>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</si>
  <si>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</si>
  <si>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</si>
  <si>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</si>
  <si>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</si>
  <si>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</si>
  <si>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</si>
  <si>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</si>
  <si>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</si>
  <si>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</si>
  <si>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</si>
  <si>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</si>
  <si>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</si>
  <si>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</si>
  <si>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</si>
  <si>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</si>
  <si>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</si>
  <si>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</si>
  <si>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</si>
  <si>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</si>
  <si>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</si>
  <si>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</si>
  <si>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</si>
  <si>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</si>
  <si>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</si>
  <si>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</si>
  <si>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</si>
  <si>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</si>
  <si>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</si>
  <si>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</si>
  <si>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</si>
  <si>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</si>
  <si>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</si>
  <si>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</si>
  <si>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</si>
  <si>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</si>
  <si>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</si>
  <si>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</si>
  <si>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</si>
  <si>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</si>
  <si>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</si>
  <si>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</si>
  <si>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</si>
  <si>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</si>
  <si>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</si>
  <si>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</si>
  <si>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</si>
  <si>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</si>
  <si>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</si>
  <si>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</si>
  <si>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</si>
  <si>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</si>
  <si>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</si>
  <si>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</si>
  <si>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</si>
  <si>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</si>
  <si>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</si>
  <si>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</si>
  <si>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</si>
  <si>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</si>
  <si>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</si>
  <si>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</si>
  <si>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</si>
  <si>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</si>
  <si>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</si>
  <si>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</si>
  <si>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</si>
  <si>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</si>
  <si>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</si>
  <si>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</si>
  <si>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</si>
  <si>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</si>
  <si>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</si>
  <si>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</si>
  <si>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</si>
  <si>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</si>
  <si>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</si>
  <si>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</si>
  <si>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</si>
  <si>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</si>
  <si>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</si>
  <si>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</si>
  <si>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</si>
  <si>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</si>
  <si>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</si>
  <si>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</si>
  <si>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</si>
  <si>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</si>
  <si>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</si>
  <si>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</si>
  <si>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</si>
  <si>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</si>
  <si>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</si>
  <si>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</si>
  <si>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</si>
  <si>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</si>
  <si>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</si>
  <si>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</si>
  <si>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</si>
  <si>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</si>
  <si>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</si>
  <si>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</si>
  <si>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</si>
  <si>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</si>
  <si>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</si>
  <si>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</si>
  <si>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</si>
  <si>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</si>
  <si>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</si>
  <si>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</si>
  <si>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</si>
  <si>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</si>
  <si>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</si>
  <si>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</si>
  <si>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</si>
  <si>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</si>
  <si>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</si>
  <si>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</si>
  <si>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</si>
  <si>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</si>
  <si>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</si>
  <si>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</si>
  <si>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</si>
  <si>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</si>
  <si>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</si>
  <si>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</si>
  <si>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</si>
  <si>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</si>
  <si>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</si>
  <si>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</si>
  <si>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</si>
  <si>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</si>
  <si>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</si>
  <si>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</si>
  <si>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</si>
  <si>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</si>
  <si>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</si>
  <si>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</si>
  <si>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</si>
  <si>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</si>
  <si>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</si>
  <si>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</si>
  <si>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</si>
  <si>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</si>
  <si>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</si>
  <si>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</si>
  <si>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</si>
  <si>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</si>
  <si>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</si>
  <si>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</si>
  <si>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</si>
  <si>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</si>
  <si>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</si>
  <si>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</si>
  <si>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</si>
  <si>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</si>
  <si>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</si>
  <si>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</si>
  <si>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</si>
  <si>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</si>
  <si>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</si>
  <si>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</si>
  <si>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</si>
  <si>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</si>
  <si>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</si>
  <si>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</si>
  <si>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</si>
  <si>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</si>
  <si>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</si>
  <si>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</si>
  <si>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</si>
  <si>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</si>
  <si>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</si>
  <si>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</si>
  <si>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</si>
  <si>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</si>
  <si>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</si>
  <si>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</si>
  <si>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</si>
  <si>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</si>
  <si>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</si>
  <si>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</si>
  <si>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</si>
  <si>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</si>
  <si>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</si>
  <si>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</si>
  <si>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</si>
  <si>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</si>
  <si>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</si>
  <si>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</si>
  <si>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</si>
  <si>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</si>
  <si>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</si>
  <si>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</si>
  <si>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</si>
  <si>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</si>
  <si>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</si>
  <si>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</si>
  <si>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</si>
  <si>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</si>
  <si>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</si>
  <si>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</si>
  <si>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</si>
  <si>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</si>
  <si>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</si>
  <si>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</si>
  <si>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</si>
  <si>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</si>
  <si>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</si>
  <si>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</si>
  <si>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</si>
  <si>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</si>
  <si>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</si>
  <si>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</si>
  <si>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</si>
  <si>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</si>
  <si>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</si>
  <si>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</si>
  <si>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</si>
  <si>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</si>
  <si>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</si>
  <si>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</si>
  <si>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</si>
  <si>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</si>
  <si>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</si>
  <si>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</si>
  <si>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</si>
  <si>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</si>
  <si>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</si>
  <si>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</si>
  <si>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</si>
  <si>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</si>
  <si>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</si>
  <si>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</si>
  <si>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</si>
  <si>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</si>
  <si>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</si>
  <si>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</si>
  <si>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</si>
  <si>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</si>
  <si>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</si>
  <si>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</si>
  <si>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</si>
  <si>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</si>
  <si>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</si>
  <si>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</si>
  <si>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</si>
  <si>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</si>
  <si>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</si>
  <si>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</si>
  <si>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</si>
  <si>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</si>
  <si>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</si>
  <si>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</si>
  <si>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</si>
  <si>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</si>
  <si>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</si>
  <si>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</si>
  <si>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</si>
  <si>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Վ. ԾԱՂԿԱՎԱՆ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</si>
  <si>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 xml:space="preserve">Վ. ԾԱՂԿԱՎԱՆ </t>
    </r>
    <r>
      <rPr>
        <b/>
        <sz val="14"/>
        <color theme="1"/>
        <rFont val="GHEA Grapalat"/>
        <family val="3"/>
      </rPr>
      <t xml:space="preserve"> համայնքի ավագանու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</si>
  <si>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ԱՐԹՈՒՐ  ՂԱԶԱՐՅԱՆ</t>
    </r>
  </si>
  <si>
    <t>Վ. ԾԱՂԿԱՎԱՆ - 2015 Թ.</t>
  </si>
  <si>
    <t xml:space="preserve">2 0 1 5 թվականի  դեկտեմբերի 15-ի թիվ 39 նիստի թիվ 17-Ն որոշմամբ </t>
  </si>
  <si>
    <t>Վ. ԾԱՂԿԱՎԱՆ Ð²Ø²ÚÜøÆ ´ÚàôæºÆ ºÎ²ØàôîÜºðÀ</t>
  </si>
  <si>
    <r>
      <rPr>
        <b/>
        <i/>
        <sz val="12"/>
        <rFont val="Arial LatArm"/>
        <family val="2"/>
      </rPr>
      <t xml:space="preserve">Վ. ԾԱՂԿԱՎԱՆ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</si>
  <si>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Վ. ԾԱՂԿԱՎԱՆ  Ð²Ø²ÚÜøÆ  ´ÚàôæºÆ  Ì²ÊêºðÀ`  Àêî  ´Úàôæºî²ÚÆÜ Ì²ÊêºðÆ îÜîºê²¶Æî²Î²Ü ¸²ê²Î²ð¶Ø²Ü</t>
  </si>
  <si>
    <t>Վ. ԾԱՂԿԱՎԱՆ  Ð²Ø²ÚÜøÆ  ´ÚàôæºÆ  ØÆæàòÜºðÆ  î²ðºìºðæÆ Ð²ìºÈàôð¸À  Î²Ø  ¸ºüÆòÆîÀ  (ä²Î²êàôð¸À)</t>
  </si>
  <si>
    <t>Վ. ԾԱՂԿԱՎԱՆ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</si>
  <si>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Վ. ԾԱՂԿԱՎԱՆ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</si>
  <si>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Սուբսիդիա</t>
  </si>
  <si>
    <t>Այլ նպաստներ բյուջեից</t>
  </si>
  <si>
    <t>Պահուստային միջոցներ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</si>
</sst>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/>
    <xf numFmtId="164" fontId="47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N10" sqref="N10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1" t="s">
        <v>788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4"/>
      <c r="B4" s="254"/>
      <c r="C4" s="254"/>
      <c r="D4" s="254"/>
      <c r="E4" s="254"/>
      <c r="F4" s="254"/>
      <c r="G4" s="254"/>
      <c r="H4" s="254"/>
      <c r="I4" s="254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1" t="s">
        <v>852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5"/>
      <c r="B7" s="255"/>
      <c r="C7" s="255"/>
      <c r="D7" s="255"/>
      <c r="E7" s="255"/>
      <c r="F7" s="255"/>
      <c r="G7" s="255"/>
    </row>
    <row r="8" spans="1:11" ht="20.25">
      <c r="A8" s="215"/>
    </row>
    <row r="9" spans="1:11" ht="20.25">
      <c r="A9" s="215"/>
    </row>
    <row r="12" spans="1:11" ht="26.25">
      <c r="A12" s="252" t="s">
        <v>789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3" t="s">
        <v>853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19"/>
    </row>
    <row r="19" spans="1:11" ht="20.25">
      <c r="A19" s="220"/>
    </row>
    <row r="20" spans="1:11" ht="17.25">
      <c r="A20" s="256" t="s">
        <v>856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1" t="s">
        <v>854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1:11">
      <c r="A33" s="217"/>
    </row>
    <row r="39" spans="1:11" ht="17.25">
      <c r="A39" s="250" t="s">
        <v>855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J148" sqref="J148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2" t="s">
        <v>0</v>
      </c>
      <c r="B1" s="262"/>
      <c r="C1" s="262"/>
      <c r="D1" s="262"/>
      <c r="E1" s="262"/>
      <c r="F1" s="262"/>
    </row>
    <row r="2" spans="1:9" s="20" customFormat="1" ht="27.75" customHeight="1">
      <c r="A2" s="263" t="s">
        <v>857</v>
      </c>
      <c r="B2" s="263"/>
      <c r="C2" s="263"/>
      <c r="D2" s="263"/>
      <c r="E2" s="263"/>
      <c r="F2" s="263"/>
    </row>
    <row r="3" spans="1:9" s="19" customFormat="1" ht="36.75" customHeight="1">
      <c r="A3" s="264" t="s">
        <v>343</v>
      </c>
      <c r="B3" s="264" t="s">
        <v>69</v>
      </c>
      <c r="C3" s="264" t="s">
        <v>344</v>
      </c>
      <c r="D3" s="261" t="s">
        <v>1</v>
      </c>
      <c r="E3" s="259" t="s">
        <v>2</v>
      </c>
      <c r="F3" s="260"/>
    </row>
    <row r="4" spans="1:9" s="19" customFormat="1" ht="36.75" customHeight="1">
      <c r="A4" s="264"/>
      <c r="B4" s="264"/>
      <c r="C4" s="264"/>
      <c r="D4" s="261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19592.3</v>
      </c>
      <c r="E6" s="23">
        <f>E8+E59+E89</f>
        <v>19592.3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3359</v>
      </c>
      <c r="E8" s="23">
        <f>E11+E15+E18+E43+E50</f>
        <v>3359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2259</v>
      </c>
      <c r="E11" s="23">
        <f>E13+E14</f>
        <v>2259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38</v>
      </c>
      <c r="E13" s="1">
        <v>38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2221</v>
      </c>
      <c r="E14" s="1">
        <v>2221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1000</v>
      </c>
      <c r="E15" s="23">
        <f>E17</f>
        <v>1000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1000</v>
      </c>
      <c r="E17" s="22">
        <v>1000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100</v>
      </c>
      <c r="E18" s="23">
        <f>E20</f>
        <v>100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100</v>
      </c>
      <c r="E20" s="17">
        <f>E23+E27+E28+E29+E30+E31+E32+E33+E34+E35+E36+E37</f>
        <v>100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100</v>
      </c>
      <c r="E29" s="1">
        <v>100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15883.3</v>
      </c>
      <c r="E59" s="23">
        <f>E62+E68+E74</f>
        <v>15883.3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15883.3</v>
      </c>
      <c r="E74" s="23">
        <f>E77+E78+E82+E83</f>
        <v>15883.3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15883.3</v>
      </c>
      <c r="E77" s="1">
        <v>15883.3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350</v>
      </c>
      <c r="E89" s="23">
        <f>E95+E98+E105+E111+E116+E121+E131</f>
        <v>350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350</v>
      </c>
      <c r="E98" s="23">
        <f>E101+E102+E103+E104</f>
        <v>350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150</v>
      </c>
      <c r="E101" s="1">
        <v>150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200</v>
      </c>
      <c r="E104" s="1">
        <v>200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8" t="s">
        <v>67</v>
      </c>
      <c r="C140" s="258"/>
      <c r="D140" s="258"/>
      <c r="E140" s="258"/>
      <c r="F140" s="258"/>
    </row>
    <row r="141" spans="1:6" ht="36.75" customHeight="1">
      <c r="A141" s="29"/>
      <c r="B141" s="258" t="s">
        <v>68</v>
      </c>
      <c r="C141" s="258"/>
      <c r="D141" s="258"/>
      <c r="E141" s="258"/>
      <c r="F141" s="258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5" t="s">
        <v>69</v>
      </c>
      <c r="C143" s="26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7"/>
      <c r="C144" s="268"/>
      <c r="D144" s="113"/>
      <c r="E144" s="113"/>
      <c r="F144" s="113"/>
    </row>
    <row r="145" spans="1:6" s="16" customFormat="1" ht="26.25" customHeight="1">
      <c r="A145" s="112">
        <v>1</v>
      </c>
      <c r="B145" s="265" t="s">
        <v>251</v>
      </c>
      <c r="C145" s="266"/>
      <c r="D145" s="22">
        <v>0</v>
      </c>
      <c r="E145" s="22">
        <v>0</v>
      </c>
      <c r="F145" s="22">
        <v>38</v>
      </c>
    </row>
    <row r="146" spans="1:6" s="16" customFormat="1" ht="26.25" customHeight="1">
      <c r="A146" s="112">
        <v>2</v>
      </c>
      <c r="B146" s="265" t="s">
        <v>73</v>
      </c>
      <c r="C146" s="266"/>
      <c r="D146" s="22">
        <v>25734</v>
      </c>
      <c r="E146" s="22">
        <v>25734</v>
      </c>
      <c r="F146" s="22">
        <v>2610.5</v>
      </c>
    </row>
    <row r="147" spans="1:6" s="16" customFormat="1" ht="26.25" customHeight="1">
      <c r="A147" s="112">
        <v>3</v>
      </c>
      <c r="B147" s="265" t="s">
        <v>74</v>
      </c>
      <c r="C147" s="266"/>
      <c r="D147" s="22">
        <v>1925</v>
      </c>
      <c r="E147" s="22">
        <v>1925</v>
      </c>
      <c r="F147" s="22">
        <v>1195.5</v>
      </c>
    </row>
    <row r="148" spans="1:6" s="16" customFormat="1" ht="26.25" customHeight="1">
      <c r="A148" s="112">
        <v>4</v>
      </c>
      <c r="B148" s="265" t="s">
        <v>75</v>
      </c>
      <c r="C148" s="266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65" t="s">
        <v>77</v>
      </c>
      <c r="C149" s="266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K164" sqref="K164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9" t="s">
        <v>238</v>
      </c>
      <c r="B1" s="269"/>
      <c r="C1" s="269"/>
      <c r="D1" s="269"/>
      <c r="E1" s="269"/>
      <c r="F1" s="269"/>
      <c r="G1" s="269"/>
      <c r="H1" s="269"/>
    </row>
    <row r="2" spans="1:8" s="2" customFormat="1" ht="41.25" customHeight="1">
      <c r="A2" s="263" t="s">
        <v>858</v>
      </c>
      <c r="B2" s="263"/>
      <c r="C2" s="263"/>
      <c r="D2" s="263"/>
      <c r="E2" s="263"/>
      <c r="F2" s="263"/>
      <c r="G2" s="263"/>
      <c r="H2" s="263"/>
    </row>
    <row r="3" spans="1:8" s="10" customFormat="1" ht="41.25" customHeight="1">
      <c r="A3" s="264" t="s">
        <v>347</v>
      </c>
      <c r="B3" s="272" t="s">
        <v>348</v>
      </c>
      <c r="C3" s="273" t="s">
        <v>349</v>
      </c>
      <c r="D3" s="273" t="s">
        <v>350</v>
      </c>
      <c r="E3" s="274" t="s">
        <v>351</v>
      </c>
      <c r="F3" s="270" t="s">
        <v>78</v>
      </c>
      <c r="G3" s="271" t="s">
        <v>79</v>
      </c>
      <c r="H3" s="271"/>
    </row>
    <row r="4" spans="1:8" s="11" customFormat="1" ht="41.25" customHeight="1">
      <c r="A4" s="264"/>
      <c r="B4" s="272"/>
      <c r="C4" s="273"/>
      <c r="D4" s="273"/>
      <c r="E4" s="274"/>
      <c r="F4" s="271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20145.5</v>
      </c>
      <c r="G6" s="23">
        <f>G7+G42+G60+G86+G139+G159+G179+G208+G238+G269+G301</f>
        <v>19592.3</v>
      </c>
      <c r="H6" s="23">
        <f>H7+H42+H60+H86+H139+H159+H179+H208+H238+H269+H301</f>
        <v>553.20000000000005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12412.3</v>
      </c>
      <c r="G7" s="17">
        <f>G9+G14+G18+G23+G26+G29+G32+G35</f>
        <v>12412.3</v>
      </c>
      <c r="H7" s="17">
        <f>H9+H14+H18+H23+H26+H29+H32+H35</f>
        <v>0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12212.3</v>
      </c>
      <c r="G9" s="1">
        <f>G11+G12+G13</f>
        <v>12212.3</v>
      </c>
      <c r="H9" s="1">
        <f>H11+H12+H13</f>
        <v>0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12212.3</v>
      </c>
      <c r="G11" s="1">
        <v>12212.3</v>
      </c>
      <c r="H11" s="1"/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200</v>
      </c>
      <c r="G29" s="1">
        <f>G31</f>
        <v>200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200</v>
      </c>
      <c r="G31" s="1">
        <v>200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-260</v>
      </c>
      <c r="G86" s="17">
        <f>G88+G92+G98+G106+G111+G118+G121+G127+G136</f>
        <v>40</v>
      </c>
      <c r="H86" s="17">
        <f>H88+H92+H98+H106+H111+H118+H121+H127+H136</f>
        <v>-300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25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29.2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29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40</v>
      </c>
      <c r="G92" s="1">
        <f>G94+G95+G96+G97</f>
        <v>40</v>
      </c>
      <c r="H92" s="1">
        <f>H94+H95+H96+H97</f>
        <v>0</v>
      </c>
    </row>
    <row r="93" spans="1:8" s="14" customFormat="1" ht="13.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40</v>
      </c>
      <c r="G94" s="1">
        <v>40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-300</v>
      </c>
      <c r="G136" s="1">
        <f>G138</f>
        <v>0</v>
      </c>
      <c r="H136" s="1">
        <f>H138</f>
        <v>-300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-300</v>
      </c>
      <c r="G138" s="1"/>
      <c r="H138" s="1">
        <v>-300</v>
      </c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2743.2</v>
      </c>
      <c r="G159" s="17">
        <f>G161+G164+G167+G170+G173+G176</f>
        <v>1890</v>
      </c>
      <c r="H159" s="17">
        <f>H161+H164+H167+H170+H173+H176</f>
        <v>853.2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1843.2</v>
      </c>
      <c r="G167" s="1">
        <f>G169</f>
        <v>990</v>
      </c>
      <c r="H167" s="1">
        <f>H169</f>
        <v>853.2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1843.2</v>
      </c>
      <c r="G169" s="1">
        <v>990</v>
      </c>
      <c r="H169" s="1">
        <v>853.2</v>
      </c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900</v>
      </c>
      <c r="G170" s="1">
        <f>G172</f>
        <v>900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900</v>
      </c>
      <c r="G172" s="1">
        <v>900</v>
      </c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400</v>
      </c>
      <c r="G208" s="17">
        <f>G210+G213+G222+G227+G232+G235</f>
        <v>400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400</v>
      </c>
      <c r="G210" s="1">
        <f>G212</f>
        <v>400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400</v>
      </c>
      <c r="G212" s="1">
        <v>400</v>
      </c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4150</v>
      </c>
      <c r="G238" s="17">
        <f>G240+G244+G248+G252+G256+G260+G263+G266</f>
        <v>4150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4150</v>
      </c>
      <c r="G240" s="1">
        <f>G242+G243</f>
        <v>4150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4150</v>
      </c>
      <c r="G242" s="1">
        <v>4150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300</v>
      </c>
      <c r="G269" s="17">
        <f>G271+G275+G278+G281+G284+G287+G290+G293+G297</f>
        <v>300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300</v>
      </c>
      <c r="G290" s="1">
        <f>G292</f>
        <v>300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300</v>
      </c>
      <c r="G292" s="1">
        <v>300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400</v>
      </c>
      <c r="G301" s="17">
        <f t="shared" ref="G301:H301" si="4">G303</f>
        <v>400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400</v>
      </c>
      <c r="G303" s="1">
        <f>G305</f>
        <v>400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400</v>
      </c>
      <c r="G305" s="1">
        <v>400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F176" sqref="F17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5" t="s">
        <v>98</v>
      </c>
      <c r="B1" s="275"/>
      <c r="C1" s="275"/>
      <c r="D1" s="275"/>
      <c r="E1" s="275"/>
      <c r="F1" s="275"/>
    </row>
    <row r="2" spans="1:6" s="19" customFormat="1" ht="49.5" customHeight="1">
      <c r="A2" s="276" t="s">
        <v>859</v>
      </c>
      <c r="B2" s="276"/>
      <c r="C2" s="276"/>
      <c r="D2" s="276"/>
      <c r="E2" s="276"/>
      <c r="F2" s="276"/>
    </row>
    <row r="3" spans="1:6" ht="28.5" customHeight="1">
      <c r="A3" s="264" t="s">
        <v>347</v>
      </c>
      <c r="B3" s="122" t="s">
        <v>541</v>
      </c>
      <c r="C3" s="122"/>
      <c r="D3" s="261" t="s">
        <v>1</v>
      </c>
      <c r="E3" s="271" t="s">
        <v>2</v>
      </c>
      <c r="F3" s="271"/>
    </row>
    <row r="4" spans="1:6" ht="28.5" customHeight="1">
      <c r="A4" s="264"/>
      <c r="B4" s="122" t="s">
        <v>542</v>
      </c>
      <c r="C4" s="76" t="s">
        <v>99</v>
      </c>
      <c r="D4" s="27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20145.5</v>
      </c>
      <c r="E6" s="17">
        <f>E8</f>
        <v>19592.3</v>
      </c>
      <c r="F6" s="17">
        <f>F8+F169+F204</f>
        <v>553.20000000000005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19592.3</v>
      </c>
      <c r="E8" s="1">
        <f>E10+E23+E66+E81+E91+E125+E140</f>
        <v>19592.3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9872.2999999999993</v>
      </c>
      <c r="E10" s="1">
        <f>E12+E17+E20</f>
        <v>9872.2999999999993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9872.2999999999993</v>
      </c>
      <c r="E12" s="1">
        <f>E14+E15+E16</f>
        <v>9872.2999999999993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0</v>
      </c>
      <c r="E14" s="1"/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9872.2999999999993</v>
      </c>
      <c r="E15" s="1">
        <v>9872.2999999999993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4670</v>
      </c>
      <c r="E23" s="17">
        <f>E25+E34+E39+E49+E52+E56</f>
        <v>4670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800</v>
      </c>
      <c r="E25" s="1">
        <f>E27+E28+E29+E30+E31+E32+E33</f>
        <v>800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800</v>
      </c>
      <c r="E28" s="1">
        <v>800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0</v>
      </c>
      <c r="E30" s="1"/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200</v>
      </c>
      <c r="E34" s="1">
        <f>E36+E37+E38</f>
        <v>200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200</v>
      </c>
      <c r="E36" s="1">
        <v>200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400</v>
      </c>
      <c r="E39" s="1">
        <f>E41+E42+E43+E44+E45+E46+E47+E48</f>
        <v>400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400</v>
      </c>
      <c r="E48" s="1">
        <v>400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40</v>
      </c>
      <c r="E49" s="1">
        <f>E51</f>
        <v>40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40</v>
      </c>
      <c r="E51" s="1">
        <v>40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900</v>
      </c>
      <c r="E52" s="1">
        <f>E54+E55</f>
        <v>900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900</v>
      </c>
      <c r="E54" s="1">
        <v>900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2330</v>
      </c>
      <c r="E56" s="1">
        <f>E58+E59+E60+E61+E62+E63+E64+E65</f>
        <v>2330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350</v>
      </c>
      <c r="E58" s="1">
        <v>350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990</v>
      </c>
      <c r="E61" s="1">
        <v>990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990</v>
      </c>
      <c r="E65" s="1">
        <v>990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4150</v>
      </c>
      <c r="E81" s="17">
        <f>E83+E87</f>
        <v>4150</v>
      </c>
      <c r="F81" s="1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 t="e">
        <f>E87+F87</f>
        <v>#VALUE!</v>
      </c>
      <c r="E87" s="1">
        <f>E89+E90</f>
        <v>4150</v>
      </c>
      <c r="F87" s="1" t="s">
        <v>82</v>
      </c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4150</v>
      </c>
      <c r="E89" s="1">
        <v>4150</v>
      </c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27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300</v>
      </c>
      <c r="E125" s="17">
        <f>E127+E131+E137</f>
        <v>300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300</v>
      </c>
      <c r="E131" s="1">
        <f>E133+E134+E135+E136</f>
        <v>300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300</v>
      </c>
      <c r="E136" s="1">
        <v>300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600</v>
      </c>
      <c r="E140" s="17">
        <f>E142+E146+E152+E155+E159+E162+E165</f>
        <v>600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200</v>
      </c>
      <c r="E142" s="1">
        <f>E144+E145</f>
        <v>200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200</v>
      </c>
      <c r="E145" s="1">
        <v>200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0</v>
      </c>
      <c r="E146" s="1">
        <f>E148+E149+E150+E151</f>
        <v>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0</v>
      </c>
      <c r="E150" s="1"/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400</v>
      </c>
      <c r="E165" s="1">
        <f>E167</f>
        <v>400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400</v>
      </c>
      <c r="E167" s="1">
        <v>400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853.2</v>
      </c>
      <c r="E169" s="17" t="s">
        <v>82</v>
      </c>
      <c r="F169" s="17">
        <f>F171+F189+F195+F198</f>
        <v>853.2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853.2</v>
      </c>
      <c r="E171" s="1" t="s">
        <v>82</v>
      </c>
      <c r="F171" s="1">
        <f>F173+F178+F183</f>
        <v>853.2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853.2</v>
      </c>
      <c r="E173" s="1"/>
      <c r="F173" s="1">
        <f>F175+F176+F177</f>
        <v>853.2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853.2</v>
      </c>
      <c r="E177" s="1" t="s">
        <v>82</v>
      </c>
      <c r="F177" s="1">
        <v>853.2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-300</v>
      </c>
      <c r="E204" s="17" t="s">
        <v>190</v>
      </c>
      <c r="F204" s="17">
        <f>F206+F211+F219+F222</f>
        <v>-300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-300</v>
      </c>
      <c r="E206" s="1" t="s">
        <v>190</v>
      </c>
      <c r="F206" s="1">
        <f>F208+F209+F210</f>
        <v>-300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-300</v>
      </c>
      <c r="E208" s="1"/>
      <c r="F208" s="1">
        <v>-300</v>
      </c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G69" sqref="G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7" t="s">
        <v>220</v>
      </c>
      <c r="B2" s="277"/>
      <c r="C2" s="277"/>
      <c r="D2" s="277"/>
      <c r="E2" s="277"/>
      <c r="F2" s="277"/>
    </row>
    <row r="3" spans="1:6" s="19" customFormat="1"/>
    <row r="4" spans="1:6" s="19" customFormat="1" ht="33.75" customHeight="1">
      <c r="A4" s="278" t="s">
        <v>860</v>
      </c>
      <c r="B4" s="278"/>
      <c r="C4" s="278"/>
      <c r="D4" s="278"/>
      <c r="E4" s="278"/>
      <c r="F4" s="278"/>
    </row>
    <row r="5" spans="1:6" ht="12.75" customHeight="1">
      <c r="A5" s="279" t="s">
        <v>221</v>
      </c>
      <c r="B5" s="160"/>
      <c r="C5" s="161"/>
      <c r="D5" s="285" t="s">
        <v>222</v>
      </c>
      <c r="E5" s="283" t="s">
        <v>2</v>
      </c>
      <c r="F5" s="284"/>
    </row>
    <row r="6" spans="1:6" s="5" customFormat="1" ht="32.25" customHeight="1">
      <c r="A6" s="280"/>
      <c r="B6" s="163"/>
      <c r="C6" s="162"/>
      <c r="D6" s="286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-553.20000000000005</v>
      </c>
      <c r="E8" s="4">
        <f>'hat1'!E6-'hat2'!G6</f>
        <v>0</v>
      </c>
      <c r="F8" s="4">
        <f>'hat1'!F6-'hat2'!H6</f>
        <v>-553.20000000000005</v>
      </c>
    </row>
    <row r="9" spans="1:6" ht="9.75" customHeight="1"/>
    <row r="10" spans="1:6" s="19" customFormat="1" ht="21" customHeight="1">
      <c r="A10" s="277" t="s">
        <v>226</v>
      </c>
      <c r="B10" s="277"/>
      <c r="C10" s="277"/>
      <c r="D10" s="277"/>
      <c r="E10" s="277"/>
      <c r="F10" s="277"/>
    </row>
    <row r="11" spans="1:6" ht="6.75" customHeight="1">
      <c r="A11" s="109"/>
      <c r="B11" s="109"/>
      <c r="C11" s="109"/>
    </row>
    <row r="12" spans="1:6" ht="61.5" customHeight="1">
      <c r="A12" s="282" t="s">
        <v>861</v>
      </c>
      <c r="B12" s="282"/>
      <c r="C12" s="282"/>
      <c r="D12" s="282"/>
      <c r="E12" s="282"/>
      <c r="F12" s="282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1" t="s">
        <v>703</v>
      </c>
      <c r="B14" s="281" t="s">
        <v>541</v>
      </c>
      <c r="C14" s="281"/>
      <c r="D14" s="261" t="s">
        <v>1</v>
      </c>
      <c r="E14" s="121" t="s">
        <v>227</v>
      </c>
      <c r="F14" s="121"/>
    </row>
    <row r="15" spans="1:6" ht="25.5">
      <c r="A15" s="281"/>
      <c r="B15" s="135" t="s">
        <v>542</v>
      </c>
      <c r="C15" s="136" t="s">
        <v>99</v>
      </c>
      <c r="D15" s="271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553.20000000000005</v>
      </c>
      <c r="E17" s="4">
        <f>E19+E74</f>
        <v>0</v>
      </c>
      <c r="F17" s="4">
        <f>F19+F74</f>
        <v>553.20000000000005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553.20000000000005</v>
      </c>
      <c r="E19" s="4">
        <f>E21+E49</f>
        <v>0</v>
      </c>
      <c r="F19" s="4">
        <f>F21+F49</f>
        <v>553.20000000000005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553.20000000000005</v>
      </c>
      <c r="E49" s="43">
        <f>E56+E60+E71+E72</f>
        <v>0</v>
      </c>
      <c r="F49" s="4">
        <f>F51+F56+F60+F71+F72</f>
        <v>553.20000000000005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553.20000000000005</v>
      </c>
      <c r="E60" s="4">
        <f>E62+E65</f>
        <v>0</v>
      </c>
      <c r="F60" s="4">
        <f>F66</f>
        <v>553.20000000000005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553.20000000000005</v>
      </c>
      <c r="E66" s="22" t="s">
        <v>228</v>
      </c>
      <c r="F66" s="4">
        <f>F68+F69</f>
        <v>553.20000000000005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553.20000000000005</v>
      </c>
      <c r="E68" s="22" t="s">
        <v>228</v>
      </c>
      <c r="F68" s="4">
        <v>553.20000000000005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4"/>
  <sheetViews>
    <sheetView workbookViewId="0">
      <selection activeCell="M11" sqref="M11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4.57031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10" width="9.140625" style="164"/>
    <col min="11" max="11" width="10.28515625" style="164" bestFit="1" customWidth="1"/>
    <col min="12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7" t="s">
        <v>760</v>
      </c>
      <c r="B1" s="287"/>
      <c r="C1" s="287"/>
      <c r="D1" s="287"/>
      <c r="E1" s="287"/>
      <c r="F1" s="287"/>
      <c r="G1" s="287"/>
      <c r="H1" s="287"/>
    </row>
    <row r="2" spans="1:11" ht="17.25">
      <c r="A2" s="288" t="s">
        <v>862</v>
      </c>
      <c r="B2" s="288"/>
      <c r="C2" s="288"/>
      <c r="D2" s="288"/>
      <c r="E2" s="288"/>
      <c r="F2" s="288"/>
      <c r="G2" s="288"/>
      <c r="H2" s="288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4" t="s">
        <v>347</v>
      </c>
      <c r="B5" s="289" t="s">
        <v>763</v>
      </c>
      <c r="C5" s="290" t="s">
        <v>349</v>
      </c>
      <c r="D5" s="290" t="s">
        <v>350</v>
      </c>
      <c r="E5" s="274" t="s">
        <v>764</v>
      </c>
      <c r="F5" s="264" t="s">
        <v>765</v>
      </c>
      <c r="G5" s="291" t="s">
        <v>766</v>
      </c>
      <c r="H5" s="291"/>
    </row>
    <row r="6" spans="1:11" s="174" customFormat="1" ht="28.5">
      <c r="A6" s="264"/>
      <c r="B6" s="289"/>
      <c r="C6" s="290"/>
      <c r="D6" s="290"/>
      <c r="E6" s="274"/>
      <c r="F6" s="264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20145.5</v>
      </c>
      <c r="G8" s="226">
        <f>G9+G165+G207+G263+G445+G495+G545+G619+G729+G825+G911</f>
        <v>19592.3</v>
      </c>
      <c r="H8" s="226">
        <f>H9+H165+H207+H263+H445+H495+H545+H619+H729+H825+H911</f>
        <v>553.20000000000005</v>
      </c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15595.5</v>
      </c>
      <c r="G9" s="228">
        <f>G11+G93+G107+G125+G133+G141+G149+G157</f>
        <v>14742.3</v>
      </c>
      <c r="H9" s="228">
        <f>H11+H93+H107+H125+H133+H141+H149+H157</f>
        <v>853.2</v>
      </c>
      <c r="K9" s="247"/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  <c r="K10" s="249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15595.5</v>
      </c>
      <c r="G11" s="231">
        <f>G13+G81+G87</f>
        <v>14742.3</v>
      </c>
      <c r="H11" s="231">
        <f>H13+H81+H87</f>
        <v>853.2</v>
      </c>
      <c r="K11" s="248"/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15595.5</v>
      </c>
      <c r="G13" s="233">
        <f>SUM(G15:G80)</f>
        <v>14742.3</v>
      </c>
      <c r="H13" s="233">
        <f>SUM(H15:H80)</f>
        <v>853.2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7" t="s">
        <v>792</v>
      </c>
      <c r="F16" s="229">
        <f t="shared" si="0"/>
        <v>9872.2999999999993</v>
      </c>
      <c r="G16" s="245">
        <v>9872.2999999999993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0</v>
      </c>
      <c r="G17" s="245"/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800</v>
      </c>
      <c r="G20" s="245">
        <v>800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0</v>
      </c>
      <c r="G22" s="245"/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0</v>
      </c>
      <c r="G23" s="245"/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200</v>
      </c>
      <c r="G26" s="245">
        <v>200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0</v>
      </c>
      <c r="G28" s="245"/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0</v>
      </c>
      <c r="G30" s="245"/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400</v>
      </c>
      <c r="G34" s="245">
        <v>400</v>
      </c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40</v>
      </c>
      <c r="G35" s="245">
        <v>40</v>
      </c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900</v>
      </c>
      <c r="G36" s="245">
        <v>900</v>
      </c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350</v>
      </c>
      <c r="G38" s="245">
        <v>350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990</v>
      </c>
      <c r="G41" s="245">
        <v>990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990</v>
      </c>
      <c r="G44" s="245">
        <v>990</v>
      </c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200</v>
      </c>
      <c r="G49" s="245">
        <v>200</v>
      </c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0</v>
      </c>
      <c r="G51" s="245"/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0</v>
      </c>
      <c r="G53" s="245"/>
      <c r="H53" s="245"/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853.2</v>
      </c>
      <c r="G54" s="245"/>
      <c r="H54" s="245">
        <v>853.2</v>
      </c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0</v>
      </c>
      <c r="G56" s="245"/>
      <c r="H56" s="245"/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45"/>
      <c r="H121" s="245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45"/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/>
      <c r="F138" s="229"/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0</v>
      </c>
      <c r="G141" s="233">
        <f>G143</f>
        <v>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0</v>
      </c>
      <c r="G143" s="233">
        <f>SUM(G145:G148)</f>
        <v>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15.75">
      <c r="A145" s="187"/>
      <c r="B145" s="68"/>
      <c r="C145" s="191"/>
      <c r="D145" s="191"/>
      <c r="E145" s="188" t="s">
        <v>771</v>
      </c>
      <c r="F145" s="229">
        <f t="shared" si="0"/>
        <v>0</v>
      </c>
      <c r="G145" s="245"/>
      <c r="H145" s="245"/>
    </row>
    <row r="146" spans="1:8" ht="15.75">
      <c r="A146" s="187"/>
      <c r="B146" s="68"/>
      <c r="C146" s="191"/>
      <c r="D146" s="191"/>
      <c r="E146" s="188"/>
      <c r="F146" s="229"/>
      <c r="G146" s="245"/>
      <c r="H146" s="245"/>
    </row>
    <row r="147" spans="1:8" ht="15.75">
      <c r="A147" s="187"/>
      <c r="B147" s="68"/>
      <c r="C147" s="191"/>
      <c r="D147" s="191"/>
      <c r="E147" s="188"/>
      <c r="F147" s="229"/>
      <c r="G147" s="245"/>
      <c r="H147" s="245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/>
      <c r="F154" s="229"/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15.75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-300</v>
      </c>
      <c r="G263" s="228">
        <f>G265+G279+G305+G325+G345+G377+G385+G411+G437</f>
        <v>0</v>
      </c>
      <c r="H263" s="228">
        <f>H265+H279+H305+H325+H345+H377+H385+H411+H437</f>
        <v>-300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45"/>
      <c r="H283" s="245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0</v>
      </c>
      <c r="G345" s="233">
        <f>G347+G353+G359+G365+G371</f>
        <v>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0</v>
      </c>
      <c r="G347" s="233">
        <f>SUM(G349:G352)</f>
        <v>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>
      <c r="A349" s="187"/>
      <c r="B349" s="68"/>
      <c r="C349" s="191"/>
      <c r="D349" s="191"/>
      <c r="E349" s="188" t="s">
        <v>771</v>
      </c>
      <c r="F349" s="229">
        <f t="shared" ref="F349:F353" si="19">G349+H349</f>
        <v>0</v>
      </c>
      <c r="G349" s="245"/>
      <c r="H349" s="245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-300</v>
      </c>
      <c r="G437" s="233">
        <f>G439</f>
        <v>0</v>
      </c>
      <c r="H437" s="233">
        <f>H439</f>
        <v>-300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-300</v>
      </c>
      <c r="G439" s="233">
        <f>SUM(G441:G444)</f>
        <v>0</v>
      </c>
      <c r="H439" s="233">
        <f>SUM(H441:H444)</f>
        <v>-300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7.25" customHeight="1">
      <c r="A441" s="187"/>
      <c r="B441" s="68"/>
      <c r="C441" s="191"/>
      <c r="D441" s="191"/>
      <c r="E441" s="188" t="s">
        <v>449</v>
      </c>
      <c r="F441" s="229">
        <f t="shared" ref="F441:F444" si="33">G441+H441</f>
        <v>-300</v>
      </c>
      <c r="G441" s="245"/>
      <c r="H441" s="245">
        <v>-300</v>
      </c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45"/>
      <c r="H451" s="245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45"/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46.5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0</v>
      </c>
      <c r="G495" s="228">
        <f>G497+G505+G513+G521+G529+G537</f>
        <v>0</v>
      </c>
      <c r="H495" s="228">
        <f>H497+H505+H513+H521+H529+H537</f>
        <v>0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5.75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45"/>
      <c r="H517" s="245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45"/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45"/>
      <c r="H525" s="245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45"/>
      <c r="H533" s="245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45"/>
      <c r="H645" s="245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45"/>
      <c r="H651" s="245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45"/>
      <c r="H652" s="245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4150</v>
      </c>
      <c r="G729" s="228">
        <f>G731+G745+G759+G773+G787+G801+G809+G817</f>
        <v>4150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4150</v>
      </c>
      <c r="G731" s="233">
        <f>G733+G739</f>
        <v>4150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4150</v>
      </c>
      <c r="G733" s="233">
        <f>SUM(G735:G738)</f>
        <v>4150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863</v>
      </c>
      <c r="F735" s="229">
        <f t="shared" ref="F735:F739" si="74">G735+H735</f>
        <v>4150</v>
      </c>
      <c r="G735" s="245">
        <v>4150</v>
      </c>
      <c r="H735" s="245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300</v>
      </c>
      <c r="G825" s="228">
        <f>G827+G841+G849+G857+G865+G873+G881+G889+G897</f>
        <v>300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>
        <f>SUM(G861:G864)</f>
        <v>0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>
      <c r="A861" s="187"/>
      <c r="B861" s="68"/>
      <c r="C861" s="191"/>
      <c r="D861" s="191"/>
      <c r="E861" s="188" t="s">
        <v>771</v>
      </c>
      <c r="F861" s="229">
        <f t="shared" ref="F861:F867" si="92">G861+H861</f>
        <v>0</v>
      </c>
      <c r="G861" s="245"/>
      <c r="H861" s="245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300</v>
      </c>
      <c r="G881" s="233">
        <f>G883</f>
        <v>300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300</v>
      </c>
      <c r="G883" s="233">
        <f>SUM(G885:G888)</f>
        <v>300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>
      <c r="A885" s="187"/>
      <c r="B885" s="68"/>
      <c r="C885" s="191"/>
      <c r="D885" s="191"/>
      <c r="E885" s="188" t="s">
        <v>864</v>
      </c>
      <c r="F885" s="229">
        <f t="shared" ref="F885:F889" si="95">G885+H885</f>
        <v>300</v>
      </c>
      <c r="G885" s="245">
        <v>300</v>
      </c>
      <c r="H885" s="245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400</v>
      </c>
      <c r="G911" s="228">
        <f>G913</f>
        <v>400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400</v>
      </c>
      <c r="G913" s="233">
        <f>G915</f>
        <v>400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400</v>
      </c>
      <c r="G915" s="233">
        <f>SUM(G917:G920)</f>
        <v>400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.75">
      <c r="A917" s="187"/>
      <c r="B917" s="68"/>
      <c r="C917" s="191"/>
      <c r="D917" s="191"/>
      <c r="E917" s="188" t="s">
        <v>865</v>
      </c>
      <c r="F917" s="229">
        <f t="shared" si="99"/>
        <v>400</v>
      </c>
      <c r="G917" s="245">
        <v>400</v>
      </c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2016-02-24T06:41:38Z</dcterms:modified>
</cp:coreProperties>
</file>