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3" i="8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H911"/>
  <c r="F910"/>
  <c r="F909"/>
  <c r="F908"/>
  <c r="F907"/>
  <c r="H905"/>
  <c r="G905"/>
  <c r="F905" s="1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F808"/>
  <c r="F807"/>
  <c r="F806"/>
  <c r="F805"/>
  <c r="H803"/>
  <c r="G803"/>
  <c r="F803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/>
  <c r="F746"/>
  <c r="H745"/>
  <c r="G745"/>
  <c r="F745"/>
  <c r="F744"/>
  <c r="F743"/>
  <c r="F742"/>
  <c r="F741"/>
  <c r="H739"/>
  <c r="G739"/>
  <c r="F739" s="1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G723"/>
  <c r="F723" s="1"/>
  <c r="F722"/>
  <c r="H721"/>
  <c r="G721"/>
  <c r="F720"/>
  <c r="F719"/>
  <c r="F718"/>
  <c r="F717"/>
  <c r="H715"/>
  <c r="G715"/>
  <c r="F715" s="1"/>
  <c r="F714"/>
  <c r="H713"/>
  <c r="G713"/>
  <c r="F713" s="1"/>
  <c r="F712"/>
  <c r="F711"/>
  <c r="F710"/>
  <c r="F709"/>
  <c r="H707"/>
  <c r="G707"/>
  <c r="F707" s="1"/>
  <c r="F706"/>
  <c r="F705"/>
  <c r="F704"/>
  <c r="F703"/>
  <c r="H701"/>
  <c r="G701"/>
  <c r="F701"/>
  <c r="F700"/>
  <c r="F699"/>
  <c r="F698"/>
  <c r="F697"/>
  <c r="H695"/>
  <c r="G695"/>
  <c r="F695" s="1"/>
  <c r="H693"/>
  <c r="G693"/>
  <c r="F693"/>
  <c r="F692"/>
  <c r="F691"/>
  <c r="F690"/>
  <c r="F689"/>
  <c r="H687"/>
  <c r="G687"/>
  <c r="F687" s="1"/>
  <c r="F686"/>
  <c r="F685"/>
  <c r="F684"/>
  <c r="F683"/>
  <c r="H681"/>
  <c r="G681"/>
  <c r="F681" s="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3" s="1"/>
  <c r="F642"/>
  <c r="F641"/>
  <c r="F640"/>
  <c r="F639"/>
  <c r="H637"/>
  <c r="G637"/>
  <c r="F637" s="1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 s="1"/>
  <c r="G529"/>
  <c r="F529" s="1"/>
  <c r="F528"/>
  <c r="F527"/>
  <c r="F526"/>
  <c r="F525"/>
  <c r="H523"/>
  <c r="H521" s="1"/>
  <c r="G523"/>
  <c r="F523"/>
  <c r="G521"/>
  <c r="F521" s="1"/>
  <c r="F520"/>
  <c r="F519"/>
  <c r="F518"/>
  <c r="F517"/>
  <c r="H515"/>
  <c r="H513" s="1"/>
  <c r="G515"/>
  <c r="F515"/>
  <c r="G513"/>
  <c r="F513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/>
  <c r="H447"/>
  <c r="G447"/>
  <c r="F447" s="1"/>
  <c r="F444"/>
  <c r="F443"/>
  <c r="F442"/>
  <c r="F441"/>
  <c r="H439"/>
  <c r="G439"/>
  <c r="F439"/>
  <c r="H437"/>
  <c r="G437"/>
  <c r="F437" s="1"/>
  <c r="F436"/>
  <c r="F435"/>
  <c r="F434"/>
  <c r="F433"/>
  <c r="H431"/>
  <c r="G431"/>
  <c r="F431"/>
  <c r="F430"/>
  <c r="F429"/>
  <c r="F428"/>
  <c r="F427"/>
  <c r="H425"/>
  <c r="G425"/>
  <c r="F425" s="1"/>
  <c r="F424"/>
  <c r="F423"/>
  <c r="F422"/>
  <c r="F421"/>
  <c r="H419"/>
  <c r="G419"/>
  <c r="F419" s="1"/>
  <c r="F418"/>
  <c r="F417"/>
  <c r="F416"/>
  <c r="F415"/>
  <c r="H413"/>
  <c r="G413"/>
  <c r="F413" s="1"/>
  <c r="H411"/>
  <c r="G411"/>
  <c r="F411"/>
  <c r="F410"/>
  <c r="F409"/>
  <c r="F408"/>
  <c r="F407"/>
  <c r="H405"/>
  <c r="G405"/>
  <c r="F405"/>
  <c r="F404"/>
  <c r="F403"/>
  <c r="F402"/>
  <c r="F401"/>
  <c r="H399"/>
  <c r="G399"/>
  <c r="F399" s="1"/>
  <c r="F398"/>
  <c r="F397"/>
  <c r="F396"/>
  <c r="F395"/>
  <c r="H393"/>
  <c r="G393"/>
  <c r="F393" s="1"/>
  <c r="F392"/>
  <c r="F391"/>
  <c r="F390"/>
  <c r="F389"/>
  <c r="H387"/>
  <c r="G387"/>
  <c r="F387" s="1"/>
  <c r="H385"/>
  <c r="G385"/>
  <c r="F385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 s="1"/>
  <c r="F338"/>
  <c r="F337"/>
  <c r="F336"/>
  <c r="F335"/>
  <c r="H333"/>
  <c r="G333"/>
  <c r="F333"/>
  <c r="F332"/>
  <c r="F331"/>
  <c r="F330"/>
  <c r="F329"/>
  <c r="H327"/>
  <c r="G327"/>
  <c r="F327" s="1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/>
  <c r="F292"/>
  <c r="F291"/>
  <c r="F290"/>
  <c r="F289"/>
  <c r="H287"/>
  <c r="G287"/>
  <c r="F287" s="1"/>
  <c r="F286"/>
  <c r="F285"/>
  <c r="F284"/>
  <c r="F283"/>
  <c r="H281"/>
  <c r="G281"/>
  <c r="F281" s="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 s="1"/>
  <c r="H191"/>
  <c r="G191"/>
  <c r="F191" s="1"/>
  <c r="F190"/>
  <c r="F189"/>
  <c r="F188"/>
  <c r="F187"/>
  <c r="H185"/>
  <c r="G185"/>
  <c r="F185"/>
  <c r="H183"/>
  <c r="G183"/>
  <c r="F183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 s="1"/>
  <c r="F158"/>
  <c r="H157"/>
  <c r="G157"/>
  <c r="F157" s="1"/>
  <c r="F156"/>
  <c r="F153"/>
  <c r="F152"/>
  <c r="H151"/>
  <c r="G151"/>
  <c r="F151" s="1"/>
  <c r="F150"/>
  <c r="H149"/>
  <c r="G149"/>
  <c r="F149" s="1"/>
  <c r="F148"/>
  <c r="F145"/>
  <c r="F144"/>
  <c r="H143"/>
  <c r="G143"/>
  <c r="F143" s="1"/>
  <c r="F142"/>
  <c r="H141"/>
  <c r="G141"/>
  <c r="F141" s="1"/>
  <c r="F140"/>
  <c r="F137"/>
  <c r="F136"/>
  <c r="H135"/>
  <c r="G135"/>
  <c r="F135" s="1"/>
  <c r="F134"/>
  <c r="H133"/>
  <c r="G133"/>
  <c r="F133" s="1"/>
  <c r="F132"/>
  <c r="F131"/>
  <c r="F130"/>
  <c r="F129"/>
  <c r="F128"/>
  <c r="H127"/>
  <c r="H125" s="1"/>
  <c r="G127"/>
  <c r="F127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 s="1"/>
  <c r="F108"/>
  <c r="H107"/>
  <c r="G107"/>
  <c r="F107" s="1"/>
  <c r="F106"/>
  <c r="F105"/>
  <c r="F104"/>
  <c r="F103"/>
  <c r="H101"/>
  <c r="G101"/>
  <c r="F101" s="1"/>
  <c r="F100"/>
  <c r="F99"/>
  <c r="F98"/>
  <c r="F97"/>
  <c r="H95"/>
  <c r="G95"/>
  <c r="F95" s="1"/>
  <c r="H93"/>
  <c r="G93"/>
  <c r="F93" s="1"/>
  <c r="F92"/>
  <c r="F91"/>
  <c r="F90"/>
  <c r="F89"/>
  <c r="H87"/>
  <c r="G87"/>
  <c r="F87" s="1"/>
  <c r="F86"/>
  <c r="F83"/>
  <c r="H81"/>
  <c r="G81"/>
  <c r="F80"/>
  <c r="F79"/>
  <c r="F78"/>
  <c r="F15"/>
  <c r="H13"/>
  <c r="H11" s="1"/>
  <c r="H9" s="1"/>
  <c r="G13"/>
  <c r="G445" l="1"/>
  <c r="F721"/>
  <c r="F81"/>
  <c r="H445"/>
  <c r="F445" s="1"/>
  <c r="G809"/>
  <c r="F809" s="1"/>
  <c r="F819"/>
  <c r="G913"/>
  <c r="F13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H8" l="1"/>
  <c r="F913"/>
  <c r="G911"/>
  <c r="F911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l="1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<sst xmlns="http://schemas.openxmlformats.org/spreadsheetml/2006/main" count="2877" uniqueCount="872">
  <si>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</si>
  <si>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</si>
  <si>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</si>
  <si>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</si>
  <si>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</si>
  <si>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</si>
  <si>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</si>
  <si>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</si>
  <si>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</si>
  <si>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</si>
  <si>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</si>
  <si>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</si>
  <si>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</si>
  <si>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</si>
  <si>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</si>
  <si>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</si>
  <si>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</si>
  <si>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</si>
  <si>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</si>
  <si>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</si>
  <si>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</si>
  <si>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</si>
  <si>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</si>
  <si>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</si>
  <si>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</si>
  <si>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</si>
  <si>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</si>
  <si>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</si>
  <si>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</si>
  <si>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</si>
  <si>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</si>
  <si>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</si>
  <si>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</si>
  <si>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</si>
  <si>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</si>
  <si>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</si>
  <si>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</si>
  <si>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</si>
  <si>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</si>
  <si>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</si>
  <si>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</si>
  <si>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</si>
  <si>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</si>
  <si>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</si>
  <si>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</si>
  <si>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</si>
  <si>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</si>
  <si>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</si>
  <si>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</si>
  <si>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</si>
  <si>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</si>
  <si>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</si>
  <si>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</si>
  <si>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</si>
  <si>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</si>
  <si>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</si>
  <si>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</si>
  <si>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</si>
  <si>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</si>
  <si>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</si>
  <si>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</si>
  <si>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</si>
  <si>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</si>
  <si>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</si>
  <si>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</si>
  <si>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</si>
  <si>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</si>
  <si>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</si>
  <si>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</si>
  <si>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</si>
  <si>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</si>
  <si>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</si>
  <si>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</si>
  <si>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</si>
  <si>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</si>
  <si>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</si>
  <si>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</si>
  <si>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</si>
  <si>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</si>
  <si>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</si>
  <si>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</si>
  <si>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</si>
  <si>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</si>
  <si>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</si>
  <si>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</si>
  <si>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</si>
  <si>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</si>
  <si>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</si>
  <si>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</si>
  <si>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</si>
  <si>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</si>
  <si>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</si>
  <si>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</si>
  <si>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</si>
  <si>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</si>
  <si>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</si>
  <si>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</si>
  <si>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</si>
  <si>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</si>
  <si>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</si>
  <si>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</si>
  <si>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</si>
  <si>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</si>
  <si>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</si>
  <si>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</si>
  <si>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</si>
  <si>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</si>
  <si>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</si>
  <si>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</si>
  <si>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</si>
  <si>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</si>
  <si>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</si>
  <si>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</si>
  <si>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</si>
  <si>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</si>
  <si>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</si>
  <si>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</si>
  <si>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</si>
  <si>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</si>
  <si>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</si>
  <si>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</si>
  <si>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</si>
  <si>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</si>
  <si>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</si>
  <si>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</si>
  <si>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</si>
  <si>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</si>
  <si>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</si>
  <si>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</si>
  <si>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</si>
  <si>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</si>
  <si>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</si>
  <si>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</si>
  <si>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</si>
  <si>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</si>
  <si>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</si>
  <si>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</si>
  <si>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</si>
  <si>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</si>
  <si>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</si>
  <si>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</si>
  <si>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</si>
  <si>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</si>
  <si>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</si>
  <si>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</si>
  <si>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</si>
  <si>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</si>
  <si>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</si>
  <si>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</si>
  <si>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</si>
  <si>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</si>
  <si>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</si>
  <si>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</si>
  <si>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</si>
  <si>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</si>
  <si>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</si>
  <si>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</si>
  <si>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</si>
  <si>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</si>
  <si>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</si>
  <si>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</si>
  <si>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</si>
  <si>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</si>
  <si>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</si>
  <si>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</si>
  <si>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</si>
  <si>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</si>
  <si>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</si>
  <si>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</si>
  <si>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</si>
  <si>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</si>
  <si>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</si>
  <si>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</si>
  <si>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</si>
  <si>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</si>
  <si>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</si>
  <si>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</si>
  <si>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</si>
  <si>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</si>
  <si>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</si>
  <si>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</si>
  <si>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</si>
  <si>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</si>
  <si>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</si>
  <si>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</si>
  <si>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</si>
  <si>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</si>
  <si>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</si>
  <si>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</si>
  <si>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</si>
  <si>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</si>
  <si>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</si>
  <si>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</si>
  <si>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</si>
  <si>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</si>
  <si>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</si>
  <si>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</si>
  <si>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</si>
  <si>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</si>
  <si>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</si>
  <si>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</si>
  <si>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</si>
  <si>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</si>
  <si>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</si>
  <si>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</si>
  <si>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</si>
  <si>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</si>
  <si>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</si>
  <si>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</si>
  <si>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</si>
  <si>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</si>
  <si>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</si>
  <si>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</si>
  <si>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</si>
  <si>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</si>
  <si>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</si>
  <si>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</si>
  <si>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</si>
  <si>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</si>
  <si>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</si>
  <si>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</si>
  <si>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</si>
  <si>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</si>
  <si>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</si>
  <si>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</si>
  <si>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</si>
  <si>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</si>
  <si>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</si>
  <si>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</si>
  <si>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</si>
  <si>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</si>
  <si>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</si>
  <si>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</si>
  <si>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</si>
  <si>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</si>
  <si>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</si>
  <si>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</si>
  <si>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</si>
  <si>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</si>
  <si>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</si>
  <si>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</si>
  <si>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</si>
  <si>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</si>
  <si>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</si>
  <si>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</si>
  <si>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</si>
  <si>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</si>
  <si>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</si>
  <si>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</si>
  <si>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</si>
  <si>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</si>
  <si>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</si>
  <si>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</si>
  <si>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</si>
  <si>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</si>
  <si>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</si>
  <si>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</si>
  <si>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</si>
  <si>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</si>
  <si>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</si>
  <si>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</si>
  <si>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</si>
  <si>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</si>
  <si>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</si>
  <si>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</si>
  <si>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</si>
  <si>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</si>
  <si>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</si>
  <si>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</si>
  <si>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</si>
  <si>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</si>
  <si>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</si>
  <si>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</si>
  <si>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</si>
  <si>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</si>
  <si>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</si>
  <si>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</si>
  <si>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</si>
  <si>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</si>
  <si>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</si>
  <si>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</si>
  <si>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</si>
  <si>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</si>
  <si>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</si>
  <si>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</si>
  <si>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</si>
  <si>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</si>
  <si>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</si>
  <si>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</si>
  <si>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</si>
  <si>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</si>
  <si>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</si>
  <si>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</si>
  <si>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</si>
  <si>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</si>
  <si>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</si>
  <si>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</si>
  <si>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</si>
  <si>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</si>
  <si>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</si>
  <si>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</si>
  <si>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</si>
  <si>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</si>
  <si>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</si>
  <si>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</si>
  <si>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</si>
  <si>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</si>
  <si>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</si>
  <si>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</si>
  <si>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</si>
  <si>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</si>
  <si>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</si>
  <si>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</si>
  <si>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</si>
  <si>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</si>
  <si>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</si>
  <si>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</si>
  <si>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</si>
  <si>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</si>
  <si>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</si>
  <si>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</si>
  <si>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</si>
  <si>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</si>
  <si>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</si>
  <si>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</si>
  <si>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</si>
  <si>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</si>
  <si>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</si>
  <si>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</si>
  <si>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</si>
  <si>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</si>
  <si>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</si>
  <si>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</si>
  <si>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</si>
  <si>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</si>
  <si>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</si>
  <si>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</si>
  <si>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</si>
  <si>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</si>
  <si>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</si>
  <si>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</si>
  <si>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</si>
  <si>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</si>
  <si>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</si>
  <si>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</si>
  <si>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</si>
  <si>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</si>
  <si>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</si>
  <si>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</si>
  <si>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</si>
  <si>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</si>
  <si>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</si>
  <si>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</si>
  <si>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</si>
  <si>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</si>
  <si>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</si>
  <si>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</si>
  <si>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</si>
  <si>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</si>
  <si>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</si>
  <si>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</si>
  <si>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</si>
  <si>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</si>
  <si>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</si>
  <si>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</si>
  <si>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</si>
  <si>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</si>
  <si>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</si>
  <si>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</si>
  <si>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</si>
  <si>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</si>
  <si>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</si>
  <si>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</si>
  <si>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</si>
  <si>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</si>
  <si>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</si>
  <si>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</si>
  <si>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</si>
  <si>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</si>
  <si>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</si>
  <si>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</si>
  <si>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</si>
  <si>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</si>
  <si>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</si>
  <si>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</si>
  <si>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</si>
  <si>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</si>
  <si>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</si>
  <si>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</si>
  <si>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</si>
  <si>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</si>
  <si>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</si>
  <si>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</si>
  <si>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</si>
  <si>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</si>
  <si>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</si>
  <si>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</si>
  <si>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</si>
  <si>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</si>
  <si>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</si>
  <si>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</si>
  <si>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</si>
  <si>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</si>
  <si>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</si>
  <si>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</si>
  <si>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</si>
  <si>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</si>
  <si>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</si>
  <si>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</si>
  <si>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</si>
  <si>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</si>
  <si>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</si>
  <si>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</si>
  <si>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</si>
  <si>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</si>
  <si>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</si>
  <si>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</si>
  <si>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</si>
  <si>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</si>
  <si>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</si>
  <si>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</si>
  <si>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</si>
  <si>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</si>
  <si>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</si>
  <si>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</si>
  <si>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</si>
  <si>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</si>
  <si>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</si>
  <si>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</si>
  <si>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</si>
  <si>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</si>
  <si>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</si>
  <si>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</si>
  <si>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</si>
  <si>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</si>
  <si>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</si>
  <si>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</si>
  <si>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</si>
  <si>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</si>
  <si>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</si>
  <si>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</si>
  <si>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</si>
  <si>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</si>
  <si>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</si>
  <si>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</si>
  <si>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</si>
  <si>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</si>
  <si>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</si>
  <si>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</si>
  <si>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</si>
  <si>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</si>
  <si>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</si>
  <si>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</si>
  <si>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</si>
  <si>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</si>
  <si>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</si>
  <si>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</si>
  <si>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</si>
  <si>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</si>
  <si>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</si>
  <si>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</si>
  <si>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</si>
  <si>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</si>
  <si>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</si>
  <si>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</si>
  <si>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</si>
  <si>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</si>
  <si>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</si>
  <si>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</si>
  <si>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</si>
  <si>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</si>
  <si>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</si>
  <si>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</si>
  <si>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</si>
  <si>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</si>
  <si>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</si>
  <si>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</si>
  <si>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</si>
  <si>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</si>
  <si>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</si>
  <si>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</si>
  <si>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</si>
  <si>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</si>
  <si>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</si>
  <si>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</si>
  <si>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</si>
  <si>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</si>
  <si>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</si>
  <si>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</si>
  <si>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</si>
  <si>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</si>
  <si>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</si>
  <si>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</si>
  <si>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</si>
  <si>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</si>
  <si>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</si>
  <si>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</si>
  <si>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</si>
  <si>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</si>
  <si>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</si>
  <si>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</si>
  <si>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</si>
  <si>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</si>
  <si>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</si>
  <si>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</si>
  <si>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</si>
  <si>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</si>
  <si>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</si>
  <si>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</si>
  <si>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</si>
  <si>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</si>
  <si>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</si>
  <si>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</si>
  <si>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</si>
  <si>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</si>
  <si>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</si>
  <si>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</si>
  <si>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</si>
  <si>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</si>
  <si>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</si>
  <si>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</si>
  <si>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</si>
  <si>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</si>
  <si>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</si>
  <si>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</si>
  <si>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</si>
  <si>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</si>
  <si>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</si>
  <si>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</si>
  <si>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</si>
  <si>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</si>
  <si>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</si>
  <si>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</si>
  <si>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</si>
  <si>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</si>
  <si>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</si>
  <si>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</si>
  <si>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</si>
  <si>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</si>
  <si>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</si>
  <si>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</si>
  <si>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</si>
  <si>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</si>
  <si>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</si>
  <si>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</si>
  <si>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</si>
  <si>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</si>
  <si>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</si>
  <si>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</si>
  <si>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</si>
  <si>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</si>
  <si>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</si>
  <si>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</si>
  <si>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</si>
  <si>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</si>
  <si>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</si>
  <si>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</si>
  <si>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</si>
  <si>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</si>
  <si>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</si>
  <si>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</si>
  <si>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</si>
  <si>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</si>
  <si>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</si>
  <si>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</si>
  <si>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</si>
  <si>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</si>
  <si>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</si>
  <si>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</si>
  <si>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</si>
  <si>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</si>
  <si>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</si>
  <si>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</si>
  <si>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</si>
  <si>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</si>
  <si>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</si>
  <si>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</si>
  <si>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</si>
  <si>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</si>
  <si>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</si>
  <si>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</si>
  <si>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</si>
  <si>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</si>
  <si>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</si>
  <si>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</si>
  <si>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</si>
  <si>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</si>
  <si>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</si>
  <si>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</si>
  <si>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</si>
  <si>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</si>
  <si>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</si>
  <si>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</si>
  <si>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</si>
  <si>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</si>
  <si>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</si>
  <si>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</si>
  <si>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</si>
  <si>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</si>
  <si>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</si>
  <si>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</si>
  <si>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</si>
  <si>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</si>
  <si>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</si>
  <si>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</si>
  <si>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</si>
  <si>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</si>
  <si>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</si>
  <si>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</si>
  <si>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</si>
  <si>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</si>
  <si>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</si>
  <si>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</si>
  <si>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</si>
  <si>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</si>
  <si>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</si>
  <si>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</si>
  <si>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</si>
  <si>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</si>
  <si>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</si>
  <si>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</si>
  <si>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</si>
  <si>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</si>
  <si>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</si>
  <si>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</si>
  <si>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</si>
  <si>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</si>
  <si>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</si>
  <si>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</si>
  <si>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</si>
  <si>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</si>
  <si>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</si>
  <si>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</si>
  <si>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</si>
  <si>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</si>
  <si>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</si>
  <si>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</si>
  <si>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</si>
  <si>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</si>
  <si>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</si>
  <si>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</si>
  <si>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</si>
  <si>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</si>
  <si>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</si>
  <si>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</si>
  <si>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</si>
  <si>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</si>
  <si>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</si>
  <si>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</si>
  <si>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</si>
  <si>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</si>
  <si>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</si>
  <si>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</si>
  <si>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</si>
  <si>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</si>
  <si>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</si>
  <si>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</si>
  <si>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</si>
  <si>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</si>
  <si>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</si>
  <si>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</si>
  <si>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</si>
  <si>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</si>
  <si>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</si>
  <si>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</si>
  <si>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</si>
  <si>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</si>
  <si>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</si>
  <si>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</si>
  <si>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</si>
  <si>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</si>
  <si>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</si>
  <si>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</si>
  <si>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</si>
  <si>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</si>
  <si>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</si>
  <si>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</si>
  <si>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</si>
  <si>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</si>
  <si>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</si>
  <si>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</si>
  <si>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</si>
  <si>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</si>
  <si>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</si>
  <si>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</si>
  <si>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</si>
  <si>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</si>
  <si>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</si>
  <si>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</si>
  <si>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</si>
  <si>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</si>
  <si>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</si>
  <si>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</si>
  <si>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</si>
  <si>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</si>
  <si>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</si>
  <si>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</si>
  <si>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</si>
  <si>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</si>
  <si>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</si>
  <si>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</si>
  <si>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</si>
  <si>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</si>
  <si>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</si>
  <si>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</si>
  <si>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</si>
  <si>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</si>
  <si>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</si>
  <si>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</si>
  <si>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</si>
  <si>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</si>
  <si>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</si>
  <si>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</si>
  <si>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</si>
  <si>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</si>
  <si>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</si>
  <si>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</si>
  <si>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</si>
  <si>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</si>
  <si>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</si>
  <si>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</si>
  <si>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</si>
  <si>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</si>
  <si>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</si>
  <si>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</si>
  <si>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</si>
  <si>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</si>
  <si>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</si>
  <si>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</si>
  <si>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</si>
  <si>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</si>
  <si>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</si>
  <si>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</si>
  <si>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</si>
  <si>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</si>
  <si>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</si>
  <si>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</si>
  <si>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</si>
  <si>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</si>
  <si>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</si>
  <si>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</si>
  <si>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</si>
  <si>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</si>
  <si>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</si>
  <si>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</si>
  <si>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</si>
  <si>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</si>
  <si>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</si>
  <si>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</si>
  <si>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</si>
  <si>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</si>
  <si>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</si>
  <si>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</si>
  <si>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</si>
  <si>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</si>
  <si>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</si>
  <si>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</si>
  <si>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</si>
  <si>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</si>
  <si>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</si>
  <si>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</si>
  <si>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</si>
  <si>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</si>
  <si>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</si>
  <si>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</si>
  <si>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</si>
  <si>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</si>
  <si>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</si>
  <si>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</si>
  <si>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</si>
  <si>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</si>
  <si>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</si>
  <si>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</si>
  <si>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</si>
  <si>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</si>
  <si>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</si>
  <si>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</si>
  <si>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</si>
  <si>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</si>
  <si>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</si>
  <si>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</si>
  <si>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</si>
  <si>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</si>
  <si>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</si>
  <si>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</si>
  <si>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</si>
  <si>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</si>
  <si>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</si>
  <si>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</si>
  <si>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</si>
  <si>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</si>
  <si>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</si>
  <si>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</si>
  <si>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</si>
  <si>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</si>
  <si>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</si>
  <si>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</si>
  <si>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</si>
  <si>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</si>
  <si>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</si>
  <si>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</si>
  <si>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</si>
  <si>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</si>
  <si>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</si>
  <si>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</si>
  <si>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</si>
  <si>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</si>
  <si>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</si>
  <si>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</si>
  <si>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</si>
  <si>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</si>
  <si>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</si>
  <si>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</si>
  <si>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</si>
  <si>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</si>
  <si>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</si>
  <si>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</si>
  <si>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</si>
  <si>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</si>
  <si>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</si>
  <si>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</si>
  <si>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</si>
  <si>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</si>
  <si>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</si>
  <si>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</si>
  <si>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</si>
  <si>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</si>
  <si>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</si>
  <si>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</si>
  <si>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</si>
  <si>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</si>
  <si>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</si>
  <si>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</si>
  <si>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</si>
  <si>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</si>
  <si>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</si>
  <si>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</si>
  <si>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</si>
  <si>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</si>
  <si>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</si>
  <si>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</si>
  <si>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</si>
  <si>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</si>
  <si>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</si>
  <si>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</si>
  <si>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</si>
  <si>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</si>
  <si>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</si>
  <si>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</si>
  <si>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</si>
  <si>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</si>
  <si>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</si>
  <si>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ՉՈՐԱԹԱՆ 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</si>
  <si>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ՉՈՐԱԹԱՆ</t>
    </r>
    <r>
      <rPr>
        <b/>
        <sz val="14"/>
        <color theme="1"/>
        <rFont val="GHEA Grapalat"/>
        <family val="3"/>
      </rPr>
      <t xml:space="preserve"> համայնքի ավագանու</t>
    </r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</si>
  <si>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ՎԱՐՈՒԺԱՆ ԲԱՂՄԱՆՅԱՆ</t>
    </r>
  </si>
  <si>
    <t>ՉՈՐԱԹԱՆ - 2015 Թ.</t>
  </si>
  <si>
    <t xml:space="preserve">2 0 1 5 թվականի  դեկտեմբերի 13-ի թիվ 11 նիստի թիվ 21-Ն որոշմամբ </t>
  </si>
  <si>
    <t>ՉՈՐԱԹԱՆ Ð²Ø²ÚÜøÆ ´ÚàôæºÆ ºÎ²ØàôîÜºðÀ</t>
  </si>
  <si>
    <r>
      <rPr>
        <b/>
        <i/>
        <sz val="12"/>
        <rFont val="Arial LatArm"/>
        <family val="2"/>
      </rPr>
      <t xml:space="preserve">ՉՈՐԱԹԱՆ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</si>
  <si>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ՉՈՐԱԹԱՆ Ð²Ø²ÚÜøÆ  ´ÚàôæºÆ  Ì²ÊêºðÀ`  Àêî  ´Úàôæºî²ÚÆÜ Ì²ÊêºðÆ îÜîºê²¶Æî²Î²Ü ¸²ê²Î²ð¶Ø²Ü</t>
  </si>
  <si>
    <t>ՉՈՐԱԹԱՆ  Ð²Ø²ÚÜøÆ  ´ÚàôæºÆ  ØÆæàòÜºðÆ  î²ðºìºðæÆ Ð²ìºÈàôð¸À  Î²Ø  ¸ºüÆòÆîÀ  (ä²Î²êàôð¸À)</t>
  </si>
  <si>
    <t>ՉՈՐԱԹԱՆ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</si>
  <si>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ՉՈՐԱԹԱՆ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</si>
  <si>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 -Հատուկ նպատակային այլ նյութեր (անդամավճար)</t>
  </si>
  <si>
    <t>ԳԱՄԿ</t>
  </si>
  <si>
    <t>Ճանապարհների կողային առուների մաքրում</t>
  </si>
  <si>
    <t>Ամանորի նվերներ</t>
  </si>
  <si>
    <t>Մարտի 8-ի միջոցառում</t>
  </si>
  <si>
    <t>Այլ միջոցառում</t>
  </si>
  <si>
    <t>Սուբսիդիա</t>
  </si>
  <si>
    <t>Այլ նպաստներ բյուջեից</t>
  </si>
  <si>
    <t>Պահուստային միջոցներ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</si>
</sst>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164" fontId="4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E25" sqref="E25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0" t="s">
        <v>788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ht="22.5">
      <c r="A4" s="253"/>
      <c r="B4" s="253"/>
      <c r="C4" s="253"/>
      <c r="D4" s="253"/>
      <c r="E4" s="253"/>
      <c r="F4" s="253"/>
      <c r="G4" s="253"/>
      <c r="H4" s="253"/>
      <c r="I4" s="253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0" t="s">
        <v>852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</row>
    <row r="7" spans="1:11">
      <c r="A7" s="254"/>
      <c r="B7" s="254"/>
      <c r="C7" s="254"/>
      <c r="D7" s="254"/>
      <c r="E7" s="254"/>
      <c r="F7" s="254"/>
      <c r="G7" s="254"/>
    </row>
    <row r="8" spans="1:11" ht="20.25">
      <c r="A8" s="215"/>
    </row>
    <row r="9" spans="1:11" ht="20.25">
      <c r="A9" s="215"/>
    </row>
    <row r="12" spans="1:11" ht="26.25">
      <c r="A12" s="251" t="s">
        <v>789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2" t="s">
        <v>853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</row>
    <row r="18" spans="1:11">
      <c r="A18" s="219"/>
    </row>
    <row r="19" spans="1:11" ht="20.25">
      <c r="A19" s="220"/>
    </row>
    <row r="20" spans="1:11" ht="17.25">
      <c r="A20" s="255" t="s">
        <v>856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50" t="s">
        <v>854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</row>
    <row r="33" spans="1:11">
      <c r="A33" s="217"/>
    </row>
    <row r="39" spans="1:11" ht="17.25">
      <c r="A39" s="249" t="s">
        <v>855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I142" sqref="I142"/>
    </sheetView>
  </sheetViews>
  <sheetFormatPr defaultRowHeight="36.75" customHeight="1"/>
  <cols>
    <col min="1" max="1" width="10.28515625" style="31" customWidth="1"/>
    <col min="2" max="2" width="74.7109375" style="32" customWidth="1"/>
    <col min="3" max="3" width="10.5703125" style="25" customWidth="1"/>
    <col min="4" max="6" width="14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5" t="s">
        <v>0</v>
      </c>
      <c r="B1" s="265"/>
      <c r="C1" s="265"/>
      <c r="D1" s="265"/>
      <c r="E1" s="265"/>
      <c r="F1" s="265"/>
    </row>
    <row r="2" spans="1:9" s="20" customFormat="1" ht="27.75" customHeight="1">
      <c r="A2" s="266" t="s">
        <v>857</v>
      </c>
      <c r="B2" s="266"/>
      <c r="C2" s="266"/>
      <c r="D2" s="266"/>
      <c r="E2" s="266"/>
      <c r="F2" s="266"/>
    </row>
    <row r="3" spans="1:9" s="19" customFormat="1" ht="36.75" customHeight="1">
      <c r="A3" s="267" t="s">
        <v>343</v>
      </c>
      <c r="B3" s="267" t="s">
        <v>69</v>
      </c>
      <c r="C3" s="267" t="s">
        <v>344</v>
      </c>
      <c r="D3" s="264" t="s">
        <v>1</v>
      </c>
      <c r="E3" s="262" t="s">
        <v>2</v>
      </c>
      <c r="F3" s="263"/>
    </row>
    <row r="4" spans="1:9" s="19" customFormat="1" ht="36.75" customHeight="1">
      <c r="A4" s="267"/>
      <c r="B4" s="267"/>
      <c r="C4" s="267"/>
      <c r="D4" s="264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24385.5</v>
      </c>
      <c r="E6" s="23">
        <f>E8+E59+E89</f>
        <v>24385.5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3094.1</v>
      </c>
      <c r="E8" s="23">
        <f>E11+E15+E18+E43+E50</f>
        <v>3094.1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1990.8999999999999</v>
      </c>
      <c r="E11" s="23">
        <f>E13+E14</f>
        <v>1990.8999999999999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42.3</v>
      </c>
      <c r="E13" s="1">
        <v>42.3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1948.6</v>
      </c>
      <c r="E14" s="1">
        <v>1948.6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1073.2</v>
      </c>
      <c r="E15" s="23">
        <f>E17</f>
        <v>1073.2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1073.2</v>
      </c>
      <c r="E17" s="1">
        <v>1073.2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30</v>
      </c>
      <c r="E18" s="23">
        <f>E20</f>
        <v>30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30</v>
      </c>
      <c r="E20" s="17">
        <f>E23+E27+E28+E29+E30+E31+E32+E33+E34+E35+E36+E37</f>
        <v>30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30</v>
      </c>
      <c r="E29" s="1">
        <v>30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20121.400000000001</v>
      </c>
      <c r="E59" s="23">
        <f>E62+E68+E74</f>
        <v>20121.400000000001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20121.400000000001</v>
      </c>
      <c r="E74" s="23">
        <f>E77+E78+E82+E83</f>
        <v>20121.400000000001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15541.4</v>
      </c>
      <c r="E77" s="1">
        <v>15541.4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4580</v>
      </c>
      <c r="E78" s="1">
        <f>E80+E81</f>
        <v>4580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2580</v>
      </c>
      <c r="E80" s="1">
        <v>2580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2000</v>
      </c>
      <c r="E81" s="1">
        <v>2000</v>
      </c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1170</v>
      </c>
      <c r="E89" s="23">
        <f>E95+E98+E105+E111+E116+E121+E131</f>
        <v>1170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1170</v>
      </c>
      <c r="E98" s="23">
        <f>E101+E102+E103+E104</f>
        <v>1170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1070</v>
      </c>
      <c r="E101" s="1">
        <v>1070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100</v>
      </c>
      <c r="E104" s="1">
        <v>100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1" t="s">
        <v>67</v>
      </c>
      <c r="C140" s="261"/>
      <c r="D140" s="261"/>
      <c r="E140" s="261"/>
      <c r="F140" s="261"/>
    </row>
    <row r="141" spans="1:6" ht="36.75" customHeight="1">
      <c r="A141" s="29"/>
      <c r="B141" s="261" t="s">
        <v>68</v>
      </c>
      <c r="C141" s="261"/>
      <c r="D141" s="261"/>
      <c r="E141" s="261"/>
      <c r="F141" s="261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57" t="s">
        <v>69</v>
      </c>
      <c r="C143" s="258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59"/>
      <c r="C144" s="260"/>
      <c r="D144" s="113"/>
      <c r="E144" s="113"/>
      <c r="F144" s="113"/>
    </row>
    <row r="145" spans="1:6" s="16" customFormat="1" ht="26.25" customHeight="1">
      <c r="A145" s="112">
        <v>1</v>
      </c>
      <c r="B145" s="257" t="s">
        <v>251</v>
      </c>
      <c r="C145" s="258"/>
      <c r="D145" s="22">
        <v>44.6</v>
      </c>
      <c r="E145" s="22">
        <v>44.6</v>
      </c>
      <c r="F145" s="22">
        <v>42.3</v>
      </c>
    </row>
    <row r="146" spans="1:6" s="16" customFormat="1" ht="26.25" customHeight="1">
      <c r="A146" s="112">
        <v>2</v>
      </c>
      <c r="B146" s="257" t="s">
        <v>73</v>
      </c>
      <c r="C146" s="258"/>
      <c r="D146" s="22">
        <v>2526</v>
      </c>
      <c r="E146" s="22">
        <v>2526</v>
      </c>
      <c r="F146" s="22">
        <v>1948.6</v>
      </c>
    </row>
    <row r="147" spans="1:6" s="16" customFormat="1" ht="26.25" customHeight="1">
      <c r="A147" s="112">
        <v>3</v>
      </c>
      <c r="B147" s="257" t="s">
        <v>74</v>
      </c>
      <c r="C147" s="258"/>
      <c r="D147" s="22">
        <v>673</v>
      </c>
      <c r="E147" s="22">
        <v>673</v>
      </c>
      <c r="F147" s="22">
        <v>1070</v>
      </c>
    </row>
    <row r="148" spans="1:6" s="16" customFormat="1" ht="26.25" customHeight="1">
      <c r="A148" s="112">
        <v>4</v>
      </c>
      <c r="B148" s="257" t="s">
        <v>75</v>
      </c>
      <c r="C148" s="258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57" t="s">
        <v>77</v>
      </c>
      <c r="C149" s="258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307" sqref="G307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8" t="s">
        <v>238</v>
      </c>
      <c r="B1" s="268"/>
      <c r="C1" s="268"/>
      <c r="D1" s="268"/>
      <c r="E1" s="268"/>
      <c r="F1" s="268"/>
      <c r="G1" s="268"/>
      <c r="H1" s="268"/>
    </row>
    <row r="2" spans="1:8" s="2" customFormat="1" ht="41.25" customHeight="1">
      <c r="A2" s="266" t="s">
        <v>858</v>
      </c>
      <c r="B2" s="266"/>
      <c r="C2" s="266"/>
      <c r="D2" s="266"/>
      <c r="E2" s="266"/>
      <c r="F2" s="266"/>
      <c r="G2" s="266"/>
      <c r="H2" s="266"/>
    </row>
    <row r="3" spans="1:8" s="10" customFormat="1" ht="41.25" customHeight="1">
      <c r="A3" s="267" t="s">
        <v>347</v>
      </c>
      <c r="B3" s="271" t="s">
        <v>348</v>
      </c>
      <c r="C3" s="272" t="s">
        <v>349</v>
      </c>
      <c r="D3" s="272" t="s">
        <v>350</v>
      </c>
      <c r="E3" s="273" t="s">
        <v>351</v>
      </c>
      <c r="F3" s="269" t="s">
        <v>78</v>
      </c>
      <c r="G3" s="270" t="s">
        <v>79</v>
      </c>
      <c r="H3" s="270"/>
    </row>
    <row r="4" spans="1:8" s="11" customFormat="1" ht="41.25" customHeight="1">
      <c r="A4" s="267"/>
      <c r="B4" s="271"/>
      <c r="C4" s="272"/>
      <c r="D4" s="272"/>
      <c r="E4" s="273"/>
      <c r="F4" s="270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24713.4</v>
      </c>
      <c r="G6" s="23">
        <f>G7+G42+G60+G86+G139+G159+G179+G208+G238+G269+G301</f>
        <v>24385.5</v>
      </c>
      <c r="H6" s="23">
        <f>H7+H42+H60+H86+H139+H159+H179+H208+H238+H269+H301</f>
        <v>327.9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16822.400000000001</v>
      </c>
      <c r="G7" s="17">
        <f>G9+G14+G18+G23+G26+G29+G32+G35</f>
        <v>16494.5</v>
      </c>
      <c r="H7" s="17">
        <f>H9+H14+H18+H23+H26+H29+H32+H35</f>
        <v>327.9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16642.400000000001</v>
      </c>
      <c r="G9" s="1">
        <f>G11+G12+G13</f>
        <v>16314.5</v>
      </c>
      <c r="H9" s="1">
        <f>H11+H12+H13</f>
        <v>327.9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16642.400000000001</v>
      </c>
      <c r="G11" s="1">
        <v>16314.5</v>
      </c>
      <c r="H11" s="1">
        <v>327.9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180</v>
      </c>
      <c r="G29" s="1">
        <f>G31</f>
        <v>180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180</v>
      </c>
      <c r="G31" s="1">
        <v>180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441</v>
      </c>
      <c r="G86" s="17">
        <f>G88+G92+G98+G106+G111+G118+G121+G127+G136</f>
        <v>441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41</v>
      </c>
      <c r="G92" s="1">
        <f>G94+G95+G96+G97</f>
        <v>41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41</v>
      </c>
      <c r="G94" s="1">
        <v>41</v>
      </c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400</v>
      </c>
      <c r="G111" s="1">
        <f>G113+G114+G115+G116+G117</f>
        <v>400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400</v>
      </c>
      <c r="G113" s="1">
        <v>400</v>
      </c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400</v>
      </c>
      <c r="G159" s="17">
        <f>G161+G164+G167+G170+G173+G176</f>
        <v>400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400</v>
      </c>
      <c r="G167" s="1">
        <f>G169</f>
        <v>400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400</v>
      </c>
      <c r="G169" s="1">
        <v>400</v>
      </c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440</v>
      </c>
      <c r="G208" s="17">
        <f>G210+G213+G222+G227+G232+G235</f>
        <v>440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440</v>
      </c>
      <c r="G213" s="1">
        <f>G215+G216+G217+G218+G219+G220+G221</f>
        <v>440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440</v>
      </c>
      <c r="G218" s="1">
        <v>440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5560</v>
      </c>
      <c r="G238" s="17">
        <f>G240+G244+G248+G252+G256+G260+G263+G266</f>
        <v>5560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5560</v>
      </c>
      <c r="G240" s="1">
        <f>G242+G243</f>
        <v>5560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5560</v>
      </c>
      <c r="G242" s="1">
        <v>5560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200</v>
      </c>
      <c r="G269" s="17">
        <f>G271+G275+G278+G281+G284+G287+G290+G293+G297</f>
        <v>200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200</v>
      </c>
      <c r="G290" s="1">
        <f>G292</f>
        <v>200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200</v>
      </c>
      <c r="G292" s="1">
        <v>200</v>
      </c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850</v>
      </c>
      <c r="G301" s="17">
        <f t="shared" ref="G301:H301" si="4">G303</f>
        <v>850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850</v>
      </c>
      <c r="G303" s="1">
        <f>G305</f>
        <v>850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850</v>
      </c>
      <c r="G305" s="1">
        <v>850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B65" sqref="B65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4" t="s">
        <v>98</v>
      </c>
      <c r="B1" s="274"/>
      <c r="C1" s="274"/>
      <c r="D1" s="274"/>
      <c r="E1" s="274"/>
      <c r="F1" s="274"/>
    </row>
    <row r="2" spans="1:6" s="19" customFormat="1" ht="49.5" customHeight="1">
      <c r="A2" s="275" t="s">
        <v>859</v>
      </c>
      <c r="B2" s="275"/>
      <c r="C2" s="275"/>
      <c r="D2" s="275"/>
      <c r="E2" s="275"/>
      <c r="F2" s="275"/>
    </row>
    <row r="3" spans="1:6" ht="28.5" customHeight="1">
      <c r="A3" s="267" t="s">
        <v>347</v>
      </c>
      <c r="B3" s="122" t="s">
        <v>541</v>
      </c>
      <c r="C3" s="122"/>
      <c r="D3" s="264" t="s">
        <v>1</v>
      </c>
      <c r="E3" s="270" t="s">
        <v>2</v>
      </c>
      <c r="F3" s="270"/>
    </row>
    <row r="4" spans="1:6" ht="28.5" customHeight="1">
      <c r="A4" s="267"/>
      <c r="B4" s="122" t="s">
        <v>542</v>
      </c>
      <c r="C4" s="76" t="s">
        <v>99</v>
      </c>
      <c r="D4" s="270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24713.4</v>
      </c>
      <c r="E6" s="17">
        <f>E8</f>
        <v>24385.5</v>
      </c>
      <c r="F6" s="17">
        <f>F8+F169+F204</f>
        <v>327.9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24385.5</v>
      </c>
      <c r="E8" s="1">
        <f>E10+E23+E66+E81+E91+E125+E140</f>
        <v>24385.5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13574.8</v>
      </c>
      <c r="E10" s="1">
        <f>E12+E17+E20</f>
        <v>13574.8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13574.8</v>
      </c>
      <c r="E12" s="1">
        <f>E14+E15+E16</f>
        <v>13574.8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13574.8</v>
      </c>
      <c r="E14" s="1">
        <v>13574.8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3960.7</v>
      </c>
      <c r="E23" s="17">
        <f>E25+E34+E39+E49+E52+E56</f>
        <v>3960.7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965</v>
      </c>
      <c r="E25" s="1">
        <f>E27+E28+E29+E30+E31+E32+E33</f>
        <v>965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700</v>
      </c>
      <c r="E28" s="1">
        <v>700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265</v>
      </c>
      <c r="E30" s="1">
        <v>265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300</v>
      </c>
      <c r="E34" s="1">
        <f>E36+E37+E38</f>
        <v>300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300</v>
      </c>
      <c r="E36" s="1">
        <v>300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200</v>
      </c>
      <c r="E39" s="1">
        <f>E41+E42+E43+E44+E45+E46+E47+E48</f>
        <v>200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75</v>
      </c>
      <c r="E42" s="1">
        <v>75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125</v>
      </c>
      <c r="E44" s="1">
        <v>125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61</v>
      </c>
      <c r="E49" s="1">
        <f>E51</f>
        <v>61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61</v>
      </c>
      <c r="E51" s="1">
        <v>61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440</v>
      </c>
      <c r="E52" s="1">
        <f>E54+E55</f>
        <v>440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400</v>
      </c>
      <c r="E54" s="1">
        <v>400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40</v>
      </c>
      <c r="E55" s="1">
        <v>40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1994.7</v>
      </c>
      <c r="E56" s="1">
        <f>E58+E59+E60+E61+E62+E63+E64+E65</f>
        <v>1994.7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354.7</v>
      </c>
      <c r="E58" s="1">
        <v>354.7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800</v>
      </c>
      <c r="E61" s="1">
        <v>800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840</v>
      </c>
      <c r="E65" s="1">
        <v>840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5560</v>
      </c>
      <c r="E81" s="17">
        <f>E83+E87</f>
        <v>5560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5560</v>
      </c>
      <c r="E83" s="1">
        <f>E85+E86</f>
        <v>5560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5560</v>
      </c>
      <c r="E85" s="1">
        <v>5560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18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200</v>
      </c>
      <c r="E125" s="17">
        <f>E127+E131+E137</f>
        <v>200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200</v>
      </c>
      <c r="E131" s="1">
        <f>E133+E134+E135+E136</f>
        <v>200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200</v>
      </c>
      <c r="E136" s="1">
        <v>200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1090</v>
      </c>
      <c r="E140" s="17">
        <f>E142+E146+E152+E155+E159+E162+E165</f>
        <v>1090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180</v>
      </c>
      <c r="E142" s="1">
        <f>E144+E145</f>
        <v>180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180</v>
      </c>
      <c r="E145" s="1">
        <v>180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60</v>
      </c>
      <c r="E146" s="1">
        <f>E148+E149+E150+E151</f>
        <v>60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30</v>
      </c>
      <c r="E150" s="1">
        <v>30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30</v>
      </c>
      <c r="E151" s="1">
        <v>30</v>
      </c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850</v>
      </c>
      <c r="E165" s="1">
        <f>E167</f>
        <v>850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850</v>
      </c>
      <c r="E167" s="1">
        <v>850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327.9</v>
      </c>
      <c r="E169" s="17" t="s">
        <v>82</v>
      </c>
      <c r="F169" s="17">
        <f>F171+F189+F195+F198</f>
        <v>327.9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327.9</v>
      </c>
      <c r="E171" s="1" t="s">
        <v>82</v>
      </c>
      <c r="F171" s="1">
        <f>F173+F178+F183</f>
        <v>327.9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0</v>
      </c>
      <c r="E173" s="1"/>
      <c r="F173" s="1">
        <f>F175+F176+F177</f>
        <v>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327.9</v>
      </c>
      <c r="E178" s="1"/>
      <c r="F178" s="1">
        <f>F180+F181+F182</f>
        <v>327.9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327.9</v>
      </c>
      <c r="E181" s="1" t="s">
        <v>82</v>
      </c>
      <c r="F181" s="1">
        <v>327.9</v>
      </c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I69" sqref="I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6" t="s">
        <v>220</v>
      </c>
      <c r="B2" s="276"/>
      <c r="C2" s="276"/>
      <c r="D2" s="276"/>
      <c r="E2" s="276"/>
      <c r="F2" s="276"/>
    </row>
    <row r="3" spans="1:6" s="19" customFormat="1"/>
    <row r="4" spans="1:6" s="19" customFormat="1" ht="33.75" customHeight="1">
      <c r="A4" s="277" t="s">
        <v>860</v>
      </c>
      <c r="B4" s="277"/>
      <c r="C4" s="277"/>
      <c r="D4" s="277"/>
      <c r="E4" s="277"/>
      <c r="F4" s="277"/>
    </row>
    <row r="5" spans="1:6" ht="12.75" customHeight="1">
      <c r="A5" s="278" t="s">
        <v>221</v>
      </c>
      <c r="B5" s="160"/>
      <c r="C5" s="161"/>
      <c r="D5" s="284" t="s">
        <v>222</v>
      </c>
      <c r="E5" s="282" t="s">
        <v>2</v>
      </c>
      <c r="F5" s="283"/>
    </row>
    <row r="6" spans="1:6" s="5" customFormat="1" ht="32.25" customHeight="1">
      <c r="A6" s="279"/>
      <c r="B6" s="163"/>
      <c r="C6" s="162"/>
      <c r="D6" s="285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-327.9</v>
      </c>
      <c r="E8" s="4">
        <f>'hat1'!E6-'hat2'!G6</f>
        <v>0</v>
      </c>
      <c r="F8" s="4">
        <f>'hat1'!F6-'hat2'!H6</f>
        <v>-327.9</v>
      </c>
    </row>
    <row r="9" spans="1:6" ht="9.75" customHeight="1"/>
    <row r="10" spans="1:6" s="19" customFormat="1" ht="21" customHeight="1">
      <c r="A10" s="276" t="s">
        <v>226</v>
      </c>
      <c r="B10" s="276"/>
      <c r="C10" s="276"/>
      <c r="D10" s="276"/>
      <c r="E10" s="276"/>
      <c r="F10" s="276"/>
    </row>
    <row r="11" spans="1:6" ht="6.75" customHeight="1">
      <c r="A11" s="109"/>
      <c r="B11" s="109"/>
      <c r="C11" s="109"/>
    </row>
    <row r="12" spans="1:6" ht="61.5" customHeight="1">
      <c r="A12" s="281" t="s">
        <v>861</v>
      </c>
      <c r="B12" s="281"/>
      <c r="C12" s="281"/>
      <c r="D12" s="281"/>
      <c r="E12" s="281"/>
      <c r="F12" s="281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0" t="s">
        <v>703</v>
      </c>
      <c r="B14" s="280" t="s">
        <v>541</v>
      </c>
      <c r="C14" s="280"/>
      <c r="D14" s="264" t="s">
        <v>1</v>
      </c>
      <c r="E14" s="121" t="s">
        <v>227</v>
      </c>
      <c r="F14" s="121"/>
    </row>
    <row r="15" spans="1:6" ht="25.5">
      <c r="A15" s="280"/>
      <c r="B15" s="135" t="s">
        <v>542</v>
      </c>
      <c r="C15" s="136" t="s">
        <v>99</v>
      </c>
      <c r="D15" s="270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327.9</v>
      </c>
      <c r="E17" s="4">
        <f>E19+E74</f>
        <v>0</v>
      </c>
      <c r="F17" s="4">
        <f>F19+F74</f>
        <v>327.9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327.9</v>
      </c>
      <c r="E19" s="4">
        <f>E21+E49</f>
        <v>0</v>
      </c>
      <c r="F19" s="4">
        <f>F21+F49</f>
        <v>327.9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327.9</v>
      </c>
      <c r="E49" s="43">
        <f>E56+E60+E71+E72</f>
        <v>0</v>
      </c>
      <c r="F49" s="4">
        <f>F51+F56+F60+F71+F72</f>
        <v>327.9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327.9</v>
      </c>
      <c r="E60" s="4">
        <f>E62+E65</f>
        <v>0</v>
      </c>
      <c r="F60" s="4">
        <f>F66</f>
        <v>327.9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327.9</v>
      </c>
      <c r="E66" s="22" t="s">
        <v>228</v>
      </c>
      <c r="F66" s="4">
        <f>F68+F69</f>
        <v>327.9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327.9</v>
      </c>
      <c r="E68" s="22" t="s">
        <v>228</v>
      </c>
      <c r="F68" s="4">
        <v>327.9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4"/>
  <sheetViews>
    <sheetView workbookViewId="0">
      <selection activeCell="K10" sqref="K10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86" t="s">
        <v>760</v>
      </c>
      <c r="B1" s="286"/>
      <c r="C1" s="286"/>
      <c r="D1" s="286"/>
      <c r="E1" s="286"/>
      <c r="F1" s="286"/>
      <c r="G1" s="286"/>
      <c r="H1" s="286"/>
    </row>
    <row r="2" spans="1:11" ht="17.25">
      <c r="A2" s="287" t="s">
        <v>862</v>
      </c>
      <c r="B2" s="287"/>
      <c r="C2" s="287"/>
      <c r="D2" s="287"/>
      <c r="E2" s="287"/>
      <c r="F2" s="287"/>
      <c r="G2" s="287"/>
      <c r="H2" s="287"/>
    </row>
    <row r="3" spans="1:11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11" s="173" customFormat="1">
      <c r="A5" s="267" t="s">
        <v>347</v>
      </c>
      <c r="B5" s="288" t="s">
        <v>763</v>
      </c>
      <c r="C5" s="289" t="s">
        <v>349</v>
      </c>
      <c r="D5" s="289" t="s">
        <v>350</v>
      </c>
      <c r="E5" s="273" t="s">
        <v>764</v>
      </c>
      <c r="F5" s="267" t="s">
        <v>765</v>
      </c>
      <c r="G5" s="290" t="s">
        <v>766</v>
      </c>
      <c r="H5" s="290"/>
    </row>
    <row r="6" spans="1:11" s="174" customFormat="1" ht="28.5">
      <c r="A6" s="267"/>
      <c r="B6" s="288"/>
      <c r="C6" s="289"/>
      <c r="D6" s="289"/>
      <c r="E6" s="273"/>
      <c r="F6" s="267"/>
      <c r="G6" s="235" t="s">
        <v>767</v>
      </c>
      <c r="H6" s="235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24713.4</v>
      </c>
      <c r="G8" s="226">
        <f>G9+G165+G207+G263+G445+G495+G545+G619+G729+G825+G911</f>
        <v>24385.5</v>
      </c>
      <c r="H8" s="226">
        <f>H9+H165+H207+H263+H445+H495+H545+H619+H729+H825+H911</f>
        <v>327.9</v>
      </c>
      <c r="K8" s="248"/>
    </row>
    <row r="9" spans="1:11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16822.400000000001</v>
      </c>
      <c r="G9" s="228">
        <f>G11+G93+G107+G125+G133+G141+G149+G157</f>
        <v>16494.5</v>
      </c>
      <c r="H9" s="228">
        <f>H11+H93+H107+H125+H133+H141+H149+H157</f>
        <v>327.9</v>
      </c>
    </row>
    <row r="10" spans="1:11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11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16642.400000000001</v>
      </c>
      <c r="G11" s="231">
        <f>G13+G81+G87</f>
        <v>16314.5</v>
      </c>
      <c r="H11" s="231">
        <f>H13+H81+H87</f>
        <v>327.9</v>
      </c>
    </row>
    <row r="12" spans="1:11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1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16642.400000000001</v>
      </c>
      <c r="G13" s="233">
        <f>SUM(G15:G80)</f>
        <v>16314.5</v>
      </c>
      <c r="H13" s="233">
        <f>SUM(H15:H80)</f>
        <v>327.9</v>
      </c>
    </row>
    <row r="14" spans="1:11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11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11" ht="15.75">
      <c r="A16" s="187"/>
      <c r="B16" s="68"/>
      <c r="C16" s="191"/>
      <c r="D16" s="191"/>
      <c r="E16" s="237" t="s">
        <v>792</v>
      </c>
      <c r="F16" s="229">
        <f t="shared" si="0"/>
        <v>13574.8</v>
      </c>
      <c r="G16" s="245">
        <v>13574.8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0</v>
      </c>
      <c r="G17" s="245"/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700</v>
      </c>
      <c r="G20" s="245">
        <v>700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265</v>
      </c>
      <c r="G22" s="245">
        <v>265</v>
      </c>
      <c r="H22" s="245"/>
    </row>
    <row r="23" spans="1:8" ht="15.75">
      <c r="A23" s="187"/>
      <c r="B23" s="68"/>
      <c r="C23" s="191"/>
      <c r="D23" s="191"/>
      <c r="E23" s="237" t="s">
        <v>851</v>
      </c>
      <c r="F23" s="229">
        <f t="shared" si="0"/>
        <v>0</v>
      </c>
      <c r="G23" s="245"/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300</v>
      </c>
      <c r="G26" s="245">
        <v>300</v>
      </c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75</v>
      </c>
      <c r="G28" s="245">
        <v>75</v>
      </c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125</v>
      </c>
      <c r="G30" s="245">
        <v>125</v>
      </c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0</v>
      </c>
      <c r="G34" s="245"/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20</v>
      </c>
      <c r="G35" s="245">
        <v>20</v>
      </c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0</v>
      </c>
      <c r="G36" s="245"/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40</v>
      </c>
      <c r="G37" s="245">
        <v>40</v>
      </c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354.7</v>
      </c>
      <c r="G38" s="245">
        <v>354.7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800</v>
      </c>
      <c r="G41" s="245">
        <v>800</v>
      </c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0</v>
      </c>
      <c r="G43" s="245"/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0</v>
      </c>
      <c r="G44" s="245"/>
      <c r="H44" s="245"/>
    </row>
    <row r="45" spans="1:8" ht="15.75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822</v>
      </c>
      <c r="F47" s="229">
        <f t="shared" si="0"/>
        <v>0</v>
      </c>
      <c r="G47" s="245"/>
      <c r="H47" s="245"/>
    </row>
    <row r="48" spans="1:8" ht="36">
      <c r="A48" s="187"/>
      <c r="B48" s="68"/>
      <c r="C48" s="191"/>
      <c r="D48" s="191"/>
      <c r="E48" s="237" t="s">
        <v>823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824</v>
      </c>
      <c r="F49" s="229">
        <f t="shared" si="0"/>
        <v>0</v>
      </c>
      <c r="G49" s="245"/>
      <c r="H49" s="245"/>
    </row>
    <row r="50" spans="1:8" ht="15.75">
      <c r="A50" s="187"/>
      <c r="B50" s="68"/>
      <c r="C50" s="191"/>
      <c r="D50" s="191"/>
      <c r="E50" s="240" t="s">
        <v>825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826</v>
      </c>
      <c r="F51" s="229">
        <f t="shared" si="0"/>
        <v>60</v>
      </c>
      <c r="G51" s="245">
        <v>60</v>
      </c>
      <c r="H51" s="245"/>
    </row>
    <row r="52" spans="1:8" ht="15.75">
      <c r="A52" s="187"/>
      <c r="B52" s="68"/>
      <c r="C52" s="191"/>
      <c r="D52" s="191"/>
      <c r="E52" s="240" t="s">
        <v>827</v>
      </c>
      <c r="F52" s="229">
        <f t="shared" si="0"/>
        <v>0</v>
      </c>
      <c r="G52" s="245"/>
      <c r="H52" s="245"/>
    </row>
    <row r="53" spans="1:8" ht="15.75">
      <c r="A53" s="187"/>
      <c r="B53" s="68"/>
      <c r="C53" s="191"/>
      <c r="D53" s="191"/>
      <c r="E53" s="240" t="s">
        <v>828</v>
      </c>
      <c r="F53" s="229">
        <f t="shared" si="0"/>
        <v>0</v>
      </c>
      <c r="G53" s="245"/>
      <c r="H53" s="245"/>
    </row>
    <row r="54" spans="1:8" ht="24">
      <c r="A54" s="187"/>
      <c r="B54" s="68"/>
      <c r="C54" s="191"/>
      <c r="D54" s="191"/>
      <c r="E54" s="240" t="s">
        <v>829</v>
      </c>
      <c r="F54" s="229">
        <f t="shared" si="0"/>
        <v>0</v>
      </c>
      <c r="G54" s="245"/>
      <c r="H54" s="245"/>
    </row>
    <row r="55" spans="1:8" ht="15.75">
      <c r="A55" s="187"/>
      <c r="B55" s="68"/>
      <c r="C55" s="191"/>
      <c r="D55" s="191"/>
      <c r="E55" s="240" t="s">
        <v>830</v>
      </c>
      <c r="F55" s="229">
        <f t="shared" si="0"/>
        <v>0</v>
      </c>
      <c r="G55" s="245"/>
      <c r="H55" s="245"/>
    </row>
    <row r="56" spans="1:8" ht="15.75">
      <c r="A56" s="187"/>
      <c r="B56" s="68"/>
      <c r="C56" s="191"/>
      <c r="D56" s="191"/>
      <c r="E56" s="240" t="s">
        <v>831</v>
      </c>
      <c r="F56" s="229">
        <f t="shared" si="0"/>
        <v>327.9</v>
      </c>
      <c r="G56" s="245"/>
      <c r="H56" s="245">
        <v>327.9</v>
      </c>
    </row>
    <row r="57" spans="1:8" ht="15.75">
      <c r="A57" s="187"/>
      <c r="B57" s="68"/>
      <c r="C57" s="191"/>
      <c r="D57" s="191"/>
      <c r="E57" s="240" t="s">
        <v>832</v>
      </c>
      <c r="F57" s="229">
        <f t="shared" si="0"/>
        <v>0</v>
      </c>
      <c r="G57" s="245"/>
      <c r="H57" s="245"/>
    </row>
    <row r="58" spans="1:8" ht="15.75">
      <c r="A58" s="187"/>
      <c r="B58" s="68"/>
      <c r="C58" s="191"/>
      <c r="D58" s="191"/>
      <c r="E58" s="240" t="s">
        <v>833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834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835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836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837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838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2" t="s">
        <v>839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840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841</v>
      </c>
      <c r="F66" s="229">
        <f t="shared" si="0"/>
        <v>0</v>
      </c>
      <c r="G66" s="245"/>
      <c r="H66" s="245"/>
    </row>
    <row r="67" spans="1:8" ht="26.25">
      <c r="A67" s="187"/>
      <c r="B67" s="68"/>
      <c r="C67" s="191"/>
      <c r="D67" s="191"/>
      <c r="E67" s="242" t="s">
        <v>842</v>
      </c>
      <c r="F67" s="229">
        <f t="shared" si="0"/>
        <v>0</v>
      </c>
      <c r="G67" s="245"/>
      <c r="H67" s="245"/>
    </row>
    <row r="68" spans="1:8" ht="15.75">
      <c r="A68" s="187"/>
      <c r="B68" s="68"/>
      <c r="C68" s="191"/>
      <c r="D68" s="191"/>
      <c r="E68" s="243" t="s">
        <v>843</v>
      </c>
      <c r="F68" s="229">
        <f t="shared" si="0"/>
        <v>0</v>
      </c>
      <c r="G68" s="245"/>
      <c r="H68" s="245"/>
    </row>
    <row r="69" spans="1:8" ht="26.25">
      <c r="A69" s="187"/>
      <c r="B69" s="68"/>
      <c r="C69" s="191"/>
      <c r="D69" s="191"/>
      <c r="E69" s="243" t="s">
        <v>844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4" t="s">
        <v>845</v>
      </c>
      <c r="F70" s="229">
        <f t="shared" si="0"/>
        <v>0</v>
      </c>
      <c r="G70" s="245"/>
      <c r="H70" s="245"/>
    </row>
    <row r="71" spans="1:8" ht="15.75">
      <c r="A71" s="187"/>
      <c r="B71" s="68"/>
      <c r="C71" s="191"/>
      <c r="D71" s="191"/>
      <c r="E71" s="242" t="s">
        <v>846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847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848</v>
      </c>
      <c r="F73" s="229">
        <f t="shared" si="0"/>
        <v>0</v>
      </c>
      <c r="G73" s="245"/>
      <c r="H73" s="245"/>
    </row>
    <row r="74" spans="1:8" ht="26.25">
      <c r="A74" s="187"/>
      <c r="B74" s="68"/>
      <c r="C74" s="191"/>
      <c r="D74" s="191"/>
      <c r="E74" s="242" t="s">
        <v>849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850</v>
      </c>
      <c r="F75" s="229">
        <f t="shared" si="0"/>
        <v>0</v>
      </c>
      <c r="G75" s="245"/>
      <c r="H75" s="245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>
      <c r="A84" s="187"/>
      <c r="B84" s="68"/>
      <c r="C84" s="191"/>
      <c r="D84" s="191"/>
      <c r="E84" s="188"/>
      <c r="F84" s="229"/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45"/>
      <c r="H121" s="245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45"/>
      <c r="H122" s="245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>
      <c r="A138" s="187"/>
      <c r="B138" s="68"/>
      <c r="C138" s="191"/>
      <c r="D138" s="191"/>
      <c r="E138" s="188"/>
      <c r="F138" s="229"/>
      <c r="G138" s="245"/>
      <c r="H138" s="245"/>
    </row>
    <row r="139" spans="1:8" ht="15.75">
      <c r="A139" s="187"/>
      <c r="B139" s="68"/>
      <c r="C139" s="191"/>
      <c r="D139" s="191"/>
      <c r="E139" s="188"/>
      <c r="F139" s="229"/>
      <c r="G139" s="245"/>
      <c r="H139" s="245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180</v>
      </c>
      <c r="G141" s="233">
        <f>G143</f>
        <v>180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180</v>
      </c>
      <c r="G143" s="233">
        <f>SUM(G145:G148)</f>
        <v>180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15.75">
      <c r="A145" s="187"/>
      <c r="B145" s="68"/>
      <c r="C145" s="191"/>
      <c r="D145" s="191"/>
      <c r="E145" s="73" t="s">
        <v>863</v>
      </c>
      <c r="F145" s="229">
        <f t="shared" si="0"/>
        <v>180</v>
      </c>
      <c r="G145" s="245">
        <v>180</v>
      </c>
      <c r="H145" s="245"/>
    </row>
    <row r="146" spans="1:8" ht="15.75">
      <c r="A146" s="187"/>
      <c r="B146" s="68"/>
      <c r="C146" s="191"/>
      <c r="D146" s="191"/>
      <c r="E146" s="188"/>
      <c r="F146" s="229"/>
      <c r="G146" s="245"/>
      <c r="H146" s="245"/>
    </row>
    <row r="147" spans="1:8" ht="15.75">
      <c r="A147" s="187"/>
      <c r="B147" s="68"/>
      <c r="C147" s="191"/>
      <c r="D147" s="191"/>
      <c r="E147" s="188"/>
      <c r="F147" s="229"/>
      <c r="G147" s="245"/>
      <c r="H147" s="245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>
      <c r="A154" s="187"/>
      <c r="B154" s="68"/>
      <c r="C154" s="191"/>
      <c r="D154" s="191"/>
      <c r="E154" s="188"/>
      <c r="F154" s="229"/>
      <c r="G154" s="245"/>
      <c r="H154" s="245"/>
    </row>
    <row r="155" spans="1:8" ht="15.75">
      <c r="A155" s="187"/>
      <c r="B155" s="68"/>
      <c r="C155" s="191"/>
      <c r="D155" s="191"/>
      <c r="E155" s="188"/>
      <c r="F155" s="229"/>
      <c r="G155" s="245"/>
      <c r="H155" s="245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441</v>
      </c>
      <c r="G263" s="228">
        <f>G265+G279+G305+G325+G345+G377+G385+G411+G437</f>
        <v>441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41</v>
      </c>
      <c r="G279" s="233">
        <f>G281+G287+G293+G299</f>
        <v>41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41</v>
      </c>
      <c r="G281" s="233">
        <f>SUM(G283:G286)</f>
        <v>41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>
      <c r="A283" s="187"/>
      <c r="B283" s="68"/>
      <c r="C283" s="191"/>
      <c r="D283" s="191"/>
      <c r="E283" s="188" t="s">
        <v>864</v>
      </c>
      <c r="F283" s="229">
        <f t="shared" ref="F283:F287" si="8">G283+H283</f>
        <v>41</v>
      </c>
      <c r="G283" s="245">
        <v>41</v>
      </c>
      <c r="H283" s="245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45"/>
      <c r="H284" s="245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45"/>
      <c r="H286" s="245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400</v>
      </c>
      <c r="G345" s="233">
        <f>G347+G353+G359+G365+G371</f>
        <v>400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400</v>
      </c>
      <c r="G347" s="233">
        <f>SUM(G349:G352)</f>
        <v>400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5.75">
      <c r="A349" s="187"/>
      <c r="B349" s="68"/>
      <c r="C349" s="191"/>
      <c r="D349" s="191"/>
      <c r="E349" s="247" t="s">
        <v>865</v>
      </c>
      <c r="F349" s="229">
        <f t="shared" ref="F349:F353" si="19">G349+H349</f>
        <v>400</v>
      </c>
      <c r="G349" s="245">
        <v>400</v>
      </c>
      <c r="H349" s="245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45"/>
      <c r="H441" s="245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45"/>
      <c r="H451" s="245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45"/>
      <c r="H452" s="245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45"/>
      <c r="H459" s="245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400</v>
      </c>
      <c r="G495" s="228">
        <f>G497+G505+G513+G521+G529+G537</f>
        <v>400</v>
      </c>
      <c r="H495" s="228">
        <f>H497+H505+H513+H521+H529+H537</f>
        <v>0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0</v>
      </c>
      <c r="G513" s="233">
        <f>G515</f>
        <v>0</v>
      </c>
      <c r="H513" s="233">
        <f>H515</f>
        <v>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0</v>
      </c>
      <c r="G515" s="233">
        <f>SUM(G517:G520)</f>
        <v>0</v>
      </c>
      <c r="H515" s="233">
        <f>SUM(H517:H520)</f>
        <v>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5.75">
      <c r="A517" s="187"/>
      <c r="B517" s="68"/>
      <c r="C517" s="191"/>
      <c r="D517" s="191"/>
      <c r="E517" s="188" t="s">
        <v>771</v>
      </c>
      <c r="F517" s="229">
        <f t="shared" ref="F517:F521" si="49">G517+H517</f>
        <v>0</v>
      </c>
      <c r="G517" s="245"/>
      <c r="H517" s="245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45"/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45"/>
      <c r="H525" s="245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400</v>
      </c>
      <c r="G529" s="233">
        <f>G531</f>
        <v>400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400</v>
      </c>
      <c r="G531" s="233">
        <f>SUM(G533:G536)</f>
        <v>400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>
      <c r="A533" s="187"/>
      <c r="B533" s="68"/>
      <c r="C533" s="191"/>
      <c r="D533" s="191"/>
      <c r="E533" s="247" t="s">
        <v>462</v>
      </c>
      <c r="F533" s="229">
        <f t="shared" ref="F533:F537" si="53">G533+H533</f>
        <v>400</v>
      </c>
      <c r="G533" s="245">
        <v>400</v>
      </c>
      <c r="H533" s="245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440</v>
      </c>
      <c r="G619" s="228">
        <f>G621+G629+G673+G693+G713+G721</f>
        <v>440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45"/>
      <c r="H625" s="245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440</v>
      </c>
      <c r="G629" s="233">
        <f>G631+G637+G643+G649+G655+G661+G667</f>
        <v>440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45"/>
      <c r="H645" s="245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440</v>
      </c>
      <c r="G649" s="233">
        <f>SUM(G651:G654)</f>
        <v>440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>
      <c r="A651" s="187"/>
      <c r="B651" s="68"/>
      <c r="C651" s="191"/>
      <c r="D651" s="191"/>
      <c r="E651" s="188" t="s">
        <v>866</v>
      </c>
      <c r="F651" s="229">
        <f t="shared" ref="F651:F655" si="62">G651+H651</f>
        <v>240</v>
      </c>
      <c r="G651" s="245">
        <v>240</v>
      </c>
      <c r="H651" s="245"/>
    </row>
    <row r="652" spans="1:8" ht="15.75">
      <c r="A652" s="187"/>
      <c r="B652" s="68"/>
      <c r="C652" s="191"/>
      <c r="D652" s="191"/>
      <c r="E652" s="188" t="s">
        <v>867</v>
      </c>
      <c r="F652" s="229">
        <f t="shared" si="62"/>
        <v>150</v>
      </c>
      <c r="G652" s="245">
        <v>150</v>
      </c>
      <c r="H652" s="245"/>
    </row>
    <row r="653" spans="1:8" ht="15.75">
      <c r="A653" s="187"/>
      <c r="B653" s="68"/>
      <c r="C653" s="191"/>
      <c r="D653" s="191"/>
      <c r="E653" s="188" t="s">
        <v>868</v>
      </c>
      <c r="F653" s="229">
        <f t="shared" si="62"/>
        <v>50</v>
      </c>
      <c r="G653" s="245">
        <v>50</v>
      </c>
      <c r="H653" s="245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5560</v>
      </c>
      <c r="G729" s="228">
        <f>G731+G745+G759+G773+G787+G801+G809+G817</f>
        <v>5560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5560</v>
      </c>
      <c r="G731" s="233">
        <f>G733+G739</f>
        <v>5560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5560</v>
      </c>
      <c r="G733" s="233">
        <f>SUM(G735:G738)</f>
        <v>5560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.75">
      <c r="A735" s="187"/>
      <c r="B735" s="68"/>
      <c r="C735" s="191"/>
      <c r="D735" s="191"/>
      <c r="E735" s="188" t="s">
        <v>869</v>
      </c>
      <c r="F735" s="229">
        <f t="shared" ref="F735:F739" si="74">G735+H735</f>
        <v>5560</v>
      </c>
      <c r="G735" s="245">
        <v>5560</v>
      </c>
      <c r="H735" s="245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200</v>
      </c>
      <c r="G825" s="228">
        <f>G827+G841+G849+G857+G865+G873+G881+G889+G897</f>
        <v>200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45"/>
      <c r="H861" s="245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200</v>
      </c>
      <c r="G881" s="233">
        <f>G883</f>
        <v>200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200</v>
      </c>
      <c r="G883" s="233">
        <f>SUM(G885:G888)</f>
        <v>200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.75">
      <c r="A885" s="187"/>
      <c r="B885" s="68"/>
      <c r="C885" s="191"/>
      <c r="D885" s="191"/>
      <c r="E885" s="247" t="s">
        <v>870</v>
      </c>
      <c r="F885" s="229">
        <f t="shared" ref="F885:F889" si="95">G885+H885</f>
        <v>200</v>
      </c>
      <c r="G885" s="245">
        <v>200</v>
      </c>
      <c r="H885" s="245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850</v>
      </c>
      <c r="G911" s="228">
        <f>G913</f>
        <v>850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850</v>
      </c>
      <c r="G913" s="233">
        <f>G915</f>
        <v>850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850</v>
      </c>
      <c r="G915" s="233">
        <f>SUM(G917:G920)</f>
        <v>850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.75">
      <c r="A917" s="187"/>
      <c r="B917" s="68"/>
      <c r="C917" s="191"/>
      <c r="D917" s="191"/>
      <c r="E917" s="247" t="s">
        <v>871</v>
      </c>
      <c r="F917" s="229">
        <f t="shared" si="99"/>
        <v>850</v>
      </c>
      <c r="G917" s="245">
        <v>850</v>
      </c>
      <c r="H917" s="245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2016-02-24T06:31:31Z</dcterms:modified>
</cp:coreProperties>
</file>