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D41" i="1"/>
  <c r="D42"/>
  <c r="F23" i="8" l="1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 s="1"/>
  <c r="G521"/>
  <c r="F521" s="1"/>
  <c r="F520"/>
  <c r="F519"/>
  <c r="F518"/>
  <c r="F517"/>
  <c r="H515"/>
  <c r="H513" s="1"/>
  <c r="G515"/>
  <c r="F515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F494"/>
  <c r="F493"/>
  <c r="F492"/>
  <c r="F491"/>
  <c r="H489"/>
  <c r="H487" s="1"/>
  <c r="G489"/>
  <c r="F489" s="1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 s="1"/>
  <c r="H447"/>
  <c r="F444"/>
  <c r="F443"/>
  <c r="F442"/>
  <c r="F441"/>
  <c r="H439"/>
  <c r="G439"/>
  <c r="F439"/>
  <c r="H437"/>
  <c r="G437"/>
  <c r="F437" s="1"/>
  <c r="F436"/>
  <c r="F435"/>
  <c r="F434"/>
  <c r="F433"/>
  <c r="H431"/>
  <c r="G431"/>
  <c r="F43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/>
  <c r="F410"/>
  <c r="F409"/>
  <c r="F408"/>
  <c r="F407"/>
  <c r="H405"/>
  <c r="G405"/>
  <c r="F405" s="1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 s="1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 s="1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H8" l="1"/>
  <c r="G447"/>
  <c r="F447" s="1"/>
  <c r="G721"/>
  <c r="F721" s="1"/>
  <c r="H445"/>
  <c r="G513"/>
  <c r="F513" s="1"/>
  <c r="F809"/>
  <c r="F819"/>
  <c r="F13"/>
  <c r="G913"/>
  <c r="G445"/>
  <c r="F445" s="1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G495" l="1"/>
  <c r="F495" s="1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<sst xmlns="http://schemas.openxmlformats.org/spreadsheetml/2006/main" count="2877" uniqueCount="865">
  <si>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</si>
  <si>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</si>
  <si>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</si>
  <si>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</si>
  <si>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</si>
  <si>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</si>
  <si>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</si>
  <si>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</si>
  <si>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</si>
  <si>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</si>
  <si>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</si>
  <si>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</si>
  <si>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</si>
  <si>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</si>
  <si>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</si>
  <si>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</si>
  <si>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</si>
  <si>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</si>
  <si>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</si>
  <si>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</si>
  <si>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</si>
  <si>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</si>
  <si>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</si>
  <si>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</si>
  <si>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</si>
  <si>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</si>
  <si>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</si>
  <si>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</si>
  <si>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</si>
  <si>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</si>
  <si>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</si>
  <si>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</si>
  <si>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</si>
  <si>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</si>
  <si>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</si>
  <si>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</si>
  <si>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</si>
  <si>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</si>
  <si>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</si>
  <si>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</si>
  <si>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</si>
  <si>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</si>
  <si>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</si>
  <si>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</si>
  <si>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</si>
  <si>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</si>
  <si>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</si>
  <si>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</si>
  <si>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</si>
  <si>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</si>
  <si>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</si>
  <si>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</si>
  <si>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</si>
  <si>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</si>
  <si>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</si>
  <si>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</si>
  <si>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</si>
  <si>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</si>
  <si>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</si>
  <si>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</si>
  <si>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</si>
  <si>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</si>
  <si>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</si>
  <si>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</si>
  <si>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</si>
  <si>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</si>
  <si>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</si>
  <si>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</si>
  <si>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</si>
  <si>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</si>
  <si>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</si>
  <si>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</si>
  <si>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</si>
  <si>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</si>
  <si>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</si>
  <si>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</si>
  <si>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</si>
  <si>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</si>
  <si>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</si>
  <si>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</si>
  <si>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</si>
  <si>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</si>
  <si>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</si>
  <si>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</si>
  <si>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</si>
  <si>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</si>
  <si>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</si>
  <si>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</si>
  <si>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</si>
  <si>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</si>
  <si>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</si>
  <si>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</si>
  <si>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</si>
  <si>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</si>
  <si>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</si>
  <si>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</si>
  <si>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</si>
  <si>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</si>
  <si>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</si>
  <si>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</si>
  <si>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</si>
  <si>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</si>
  <si>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</si>
  <si>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</si>
  <si>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</si>
  <si>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</si>
  <si>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</si>
  <si>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</si>
  <si>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</si>
  <si>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</si>
  <si>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</si>
  <si>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</si>
  <si>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</si>
  <si>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</si>
  <si>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</si>
  <si>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</si>
  <si>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</si>
  <si>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</si>
  <si>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</si>
  <si>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</si>
  <si>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</si>
  <si>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</si>
  <si>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</si>
  <si>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</si>
  <si>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</si>
  <si>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</si>
  <si>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</si>
  <si>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</si>
  <si>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</si>
  <si>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</si>
  <si>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</si>
  <si>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</si>
  <si>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</si>
  <si>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</si>
  <si>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</si>
  <si>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</si>
  <si>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</si>
  <si>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</si>
  <si>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</si>
  <si>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</si>
  <si>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</si>
  <si>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</si>
  <si>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</si>
  <si>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</si>
  <si>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</si>
  <si>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</si>
  <si>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</si>
  <si>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</si>
  <si>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</si>
  <si>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</si>
  <si>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</si>
  <si>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</si>
  <si>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</si>
  <si>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</si>
  <si>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</si>
  <si>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</si>
  <si>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</si>
  <si>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</si>
  <si>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</si>
  <si>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</si>
  <si>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</si>
  <si>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</si>
  <si>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</si>
  <si>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</si>
  <si>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</si>
  <si>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</si>
  <si>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</si>
  <si>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</si>
  <si>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</si>
  <si>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</si>
  <si>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</si>
  <si>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</si>
  <si>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</si>
  <si>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</si>
  <si>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</si>
  <si>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</si>
  <si>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</si>
  <si>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</si>
  <si>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</si>
  <si>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</si>
  <si>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</si>
  <si>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</si>
  <si>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</si>
  <si>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</si>
  <si>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</si>
  <si>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</si>
  <si>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</si>
  <si>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</si>
  <si>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</si>
  <si>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</si>
  <si>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</si>
  <si>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</si>
  <si>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</si>
  <si>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</si>
  <si>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</si>
  <si>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</si>
  <si>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</si>
  <si>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</si>
  <si>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</si>
  <si>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</si>
  <si>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</si>
  <si>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</si>
  <si>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</si>
  <si>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</si>
  <si>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</si>
  <si>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</si>
  <si>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</si>
  <si>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</si>
  <si>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</si>
  <si>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</si>
  <si>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</si>
  <si>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</si>
  <si>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</si>
  <si>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</si>
  <si>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</si>
  <si>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</si>
  <si>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</si>
  <si>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</si>
  <si>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</si>
  <si>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</si>
  <si>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</si>
  <si>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</si>
  <si>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</si>
  <si>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</si>
  <si>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</si>
  <si>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</si>
  <si>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</si>
  <si>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</si>
  <si>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</si>
  <si>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</si>
  <si>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</si>
  <si>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</si>
  <si>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</si>
  <si>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</si>
  <si>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</si>
  <si>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</si>
  <si>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</si>
  <si>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</si>
  <si>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</si>
  <si>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</si>
  <si>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</si>
  <si>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</si>
  <si>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</si>
  <si>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</si>
  <si>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</si>
  <si>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</si>
  <si>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</si>
  <si>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</si>
  <si>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</si>
  <si>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</si>
  <si>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</si>
  <si>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</si>
  <si>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</si>
  <si>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</si>
  <si>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</si>
  <si>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</si>
  <si>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</si>
  <si>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</si>
  <si>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</si>
  <si>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</si>
  <si>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</si>
  <si>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</si>
  <si>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</si>
  <si>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</si>
  <si>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</si>
  <si>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</si>
  <si>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</si>
  <si>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</si>
  <si>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</si>
  <si>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</si>
  <si>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</si>
  <si>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</si>
  <si>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</si>
  <si>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</si>
  <si>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</si>
  <si>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</si>
  <si>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</si>
  <si>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</si>
  <si>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</si>
  <si>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</si>
  <si>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</si>
  <si>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</si>
  <si>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</si>
  <si>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</si>
  <si>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</si>
  <si>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</si>
  <si>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</si>
  <si>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</si>
  <si>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</si>
  <si>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</si>
  <si>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</si>
  <si>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</si>
  <si>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</si>
  <si>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</si>
  <si>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</si>
  <si>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</si>
  <si>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</si>
  <si>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</si>
  <si>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</si>
  <si>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</si>
  <si>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</si>
  <si>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</si>
  <si>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</si>
  <si>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</si>
  <si>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</si>
  <si>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</si>
  <si>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</si>
  <si>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</si>
  <si>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</si>
  <si>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</si>
  <si>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</si>
  <si>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</si>
  <si>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</si>
  <si>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</si>
  <si>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</si>
  <si>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</si>
  <si>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</si>
  <si>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</si>
  <si>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</si>
  <si>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</si>
  <si>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</si>
  <si>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</si>
  <si>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</si>
  <si>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</si>
  <si>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</si>
  <si>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</si>
  <si>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</si>
  <si>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</si>
  <si>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</si>
  <si>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</si>
  <si>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</si>
  <si>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</si>
  <si>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</si>
  <si>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</si>
  <si>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</si>
  <si>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</si>
  <si>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</si>
  <si>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</si>
  <si>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</si>
  <si>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</si>
  <si>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</si>
  <si>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</si>
  <si>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</si>
  <si>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</si>
  <si>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</si>
  <si>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</si>
  <si>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</si>
  <si>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</si>
  <si>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</si>
  <si>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</si>
  <si>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</si>
  <si>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</si>
  <si>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</si>
  <si>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</si>
  <si>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</si>
  <si>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</si>
  <si>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</si>
  <si>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</si>
  <si>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</si>
  <si>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</si>
  <si>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</si>
  <si>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</si>
  <si>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</si>
  <si>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</si>
  <si>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</si>
  <si>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</si>
  <si>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</si>
  <si>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</si>
  <si>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</si>
  <si>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</si>
  <si>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</si>
  <si>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</si>
  <si>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</si>
  <si>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</si>
  <si>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</si>
  <si>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</si>
  <si>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</si>
  <si>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</si>
  <si>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</si>
  <si>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</si>
  <si>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</si>
  <si>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</si>
  <si>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</si>
  <si>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</si>
  <si>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</si>
  <si>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</si>
  <si>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</si>
  <si>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</si>
  <si>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</si>
  <si>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</si>
  <si>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</si>
  <si>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</si>
  <si>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</si>
  <si>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</si>
  <si>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</si>
  <si>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</si>
  <si>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</si>
  <si>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</si>
  <si>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</si>
  <si>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</si>
  <si>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</si>
  <si>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</si>
  <si>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</si>
  <si>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</si>
  <si>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</si>
  <si>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</si>
  <si>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</si>
  <si>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</si>
  <si>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</si>
  <si>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</si>
  <si>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</si>
  <si>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</si>
  <si>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</si>
  <si>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</si>
  <si>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</si>
  <si>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</si>
  <si>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</si>
  <si>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</si>
  <si>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</si>
  <si>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</si>
  <si>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</si>
  <si>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</si>
  <si>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</si>
  <si>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</si>
  <si>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</si>
  <si>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</si>
  <si>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</si>
  <si>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</si>
  <si>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</si>
  <si>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</si>
  <si>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</si>
  <si>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</si>
  <si>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</si>
  <si>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</si>
  <si>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</si>
  <si>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</si>
  <si>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</si>
  <si>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</si>
  <si>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</si>
  <si>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</si>
  <si>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</si>
  <si>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</si>
  <si>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</si>
  <si>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</si>
  <si>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</si>
  <si>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</si>
  <si>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</si>
  <si>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</si>
  <si>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</si>
  <si>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</si>
  <si>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</si>
  <si>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</si>
  <si>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</si>
  <si>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</si>
  <si>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</si>
  <si>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</si>
  <si>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</si>
  <si>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</si>
  <si>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</si>
  <si>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</si>
  <si>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</si>
  <si>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</si>
  <si>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</si>
  <si>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</si>
  <si>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</si>
  <si>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</si>
  <si>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</si>
  <si>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</si>
  <si>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</si>
  <si>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</si>
  <si>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</si>
  <si>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</si>
  <si>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</si>
  <si>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</si>
  <si>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</si>
  <si>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</si>
  <si>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</si>
  <si>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</si>
  <si>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</si>
  <si>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</si>
  <si>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</si>
  <si>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</si>
  <si>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</si>
  <si>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</si>
  <si>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</si>
  <si>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</si>
  <si>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</si>
  <si>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</si>
  <si>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</si>
  <si>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</si>
  <si>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</si>
  <si>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</si>
  <si>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</si>
  <si>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</si>
  <si>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</si>
  <si>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</si>
  <si>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</si>
  <si>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</si>
  <si>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</si>
  <si>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</si>
  <si>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</si>
  <si>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</si>
  <si>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</si>
  <si>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</si>
  <si>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</si>
  <si>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</si>
  <si>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</si>
  <si>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</si>
  <si>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</si>
  <si>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</si>
  <si>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</si>
  <si>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</si>
  <si>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</si>
  <si>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</si>
  <si>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</si>
  <si>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</si>
  <si>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</si>
  <si>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</si>
  <si>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</si>
  <si>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</si>
  <si>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</si>
  <si>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</si>
  <si>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</si>
  <si>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</si>
  <si>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</si>
  <si>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</si>
  <si>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</si>
  <si>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</si>
  <si>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</si>
  <si>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</si>
  <si>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</si>
  <si>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</si>
  <si>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</si>
  <si>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</si>
  <si>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</si>
  <si>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</si>
  <si>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</si>
  <si>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</si>
  <si>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</si>
  <si>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</si>
  <si>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</si>
  <si>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</si>
  <si>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</si>
  <si>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</si>
  <si>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</si>
  <si>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</si>
  <si>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</si>
  <si>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</si>
  <si>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</si>
  <si>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</si>
  <si>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</si>
  <si>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</si>
  <si>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</si>
  <si>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</si>
  <si>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</si>
  <si>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</si>
  <si>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</si>
  <si>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</si>
  <si>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</si>
  <si>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</si>
  <si>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</si>
  <si>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</si>
  <si>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</si>
  <si>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</si>
  <si>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</si>
  <si>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</si>
  <si>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</si>
  <si>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</si>
  <si>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</si>
  <si>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</si>
  <si>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</si>
  <si>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</si>
  <si>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</si>
  <si>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</si>
  <si>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</si>
  <si>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</si>
  <si>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</si>
  <si>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</si>
  <si>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</si>
  <si>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</si>
  <si>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</si>
  <si>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</si>
  <si>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</si>
  <si>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</si>
  <si>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</si>
  <si>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</si>
  <si>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</si>
  <si>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</si>
  <si>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</si>
  <si>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</si>
  <si>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</si>
  <si>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</si>
  <si>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</si>
  <si>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</si>
  <si>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</si>
  <si>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</si>
  <si>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</si>
  <si>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</si>
  <si>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</si>
  <si>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</si>
  <si>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</si>
  <si>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</si>
  <si>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</si>
  <si>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</si>
  <si>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</si>
  <si>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</si>
  <si>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</si>
  <si>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</si>
  <si>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</si>
  <si>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</si>
  <si>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</si>
  <si>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</si>
  <si>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</si>
  <si>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</si>
  <si>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</si>
  <si>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</si>
  <si>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</si>
  <si>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</si>
  <si>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</si>
  <si>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</si>
  <si>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</si>
  <si>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</si>
  <si>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</si>
  <si>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</si>
  <si>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</si>
  <si>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</si>
  <si>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</si>
  <si>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</si>
  <si>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</si>
  <si>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</si>
  <si>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</si>
  <si>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</si>
  <si>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</si>
  <si>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</si>
  <si>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</si>
  <si>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</si>
  <si>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</si>
  <si>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</si>
  <si>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</si>
  <si>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</si>
  <si>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</si>
  <si>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</si>
  <si>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</si>
  <si>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</si>
  <si>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</si>
  <si>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</si>
  <si>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</si>
  <si>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</si>
  <si>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</si>
  <si>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</si>
  <si>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</si>
  <si>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</si>
  <si>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</si>
  <si>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</si>
  <si>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</si>
  <si>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</si>
  <si>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</si>
  <si>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</si>
  <si>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</si>
  <si>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</si>
  <si>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</si>
  <si>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</si>
  <si>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</si>
  <si>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</si>
  <si>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</si>
  <si>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</si>
  <si>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</si>
  <si>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</si>
  <si>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</si>
  <si>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</si>
  <si>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</si>
  <si>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</si>
  <si>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</si>
  <si>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</si>
  <si>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</si>
  <si>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</si>
  <si>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</si>
  <si>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</si>
  <si>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</si>
  <si>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</si>
  <si>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</si>
  <si>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</si>
  <si>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</si>
  <si>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</si>
  <si>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</si>
  <si>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</si>
  <si>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</si>
  <si>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</si>
  <si>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</si>
  <si>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</si>
  <si>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</si>
  <si>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</si>
  <si>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</si>
  <si>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</si>
  <si>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</si>
  <si>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</si>
  <si>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</si>
  <si>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</si>
  <si>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</si>
  <si>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</si>
  <si>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</si>
  <si>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</si>
  <si>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</si>
  <si>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</si>
  <si>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</si>
  <si>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</si>
  <si>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</si>
  <si>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</si>
  <si>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</si>
  <si>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</si>
  <si>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</si>
  <si>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</si>
  <si>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</si>
  <si>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</si>
  <si>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</si>
  <si>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</si>
  <si>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</si>
  <si>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</si>
  <si>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</si>
  <si>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</si>
  <si>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</si>
  <si>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</si>
  <si>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</si>
  <si>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</si>
  <si>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</si>
  <si>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</si>
  <si>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</si>
  <si>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</si>
  <si>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</si>
  <si>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</si>
  <si>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</si>
  <si>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</si>
  <si>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</si>
  <si>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</si>
  <si>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</si>
  <si>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</si>
  <si>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</si>
  <si>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</si>
  <si>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</si>
  <si>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</si>
  <si>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</si>
  <si>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</si>
  <si>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</si>
  <si>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</si>
  <si>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</si>
  <si>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</si>
  <si>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</si>
  <si>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</si>
  <si>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</si>
  <si>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</si>
  <si>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</si>
  <si>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</si>
  <si>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</si>
  <si>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</si>
  <si>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</si>
  <si>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</si>
  <si>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</si>
  <si>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</si>
  <si>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</si>
  <si>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</si>
  <si>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</si>
  <si>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</si>
  <si>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</si>
  <si>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</si>
  <si>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</si>
  <si>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</si>
  <si>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</si>
  <si>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</si>
  <si>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</si>
  <si>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</si>
  <si>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</si>
  <si>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</si>
  <si>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</si>
  <si>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</si>
  <si>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</si>
  <si>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</si>
  <si>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</si>
  <si>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</si>
  <si>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</si>
  <si>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</si>
  <si>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</si>
  <si>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</si>
  <si>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</si>
  <si>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</si>
  <si>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</si>
  <si>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</si>
  <si>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</si>
  <si>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</si>
  <si>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</si>
  <si>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</si>
  <si>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</si>
  <si>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</si>
  <si>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</si>
  <si>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</si>
  <si>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</si>
  <si>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</si>
  <si>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</si>
  <si>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</si>
  <si>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</si>
  <si>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</si>
  <si>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</si>
  <si>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</si>
  <si>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</si>
  <si>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</si>
  <si>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</si>
  <si>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</si>
  <si>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</si>
  <si>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</si>
  <si>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</si>
  <si>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</si>
  <si>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</si>
  <si>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</si>
  <si>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</si>
  <si>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</si>
  <si>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</si>
  <si>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</si>
  <si>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</si>
  <si>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</si>
  <si>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</si>
  <si>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</si>
  <si>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</si>
  <si>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</si>
  <si>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</si>
  <si>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</si>
  <si>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</si>
  <si>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</si>
  <si>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</si>
  <si>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</si>
  <si>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</si>
  <si>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</si>
  <si>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</si>
  <si>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</si>
  <si>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</si>
  <si>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</si>
  <si>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</si>
  <si>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</si>
  <si>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</si>
  <si>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</si>
  <si>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</si>
  <si>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</si>
  <si>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</si>
  <si>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</si>
  <si>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</si>
  <si>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</si>
  <si>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</si>
  <si>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</si>
  <si>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</si>
  <si>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</si>
  <si>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</si>
  <si>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</si>
  <si>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</si>
  <si>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ՆԱՎՈՒՐ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</si>
  <si>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ՆԱՎՈՒՐ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</si>
  <si>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28-ի թիվ 11 նիստի թիվ 43-Ն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</si>
  <si>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ԱՐԱՄ  ՆԻԳՈՅԱՆ</t>
    </r>
    <r>
      <rPr>
        <b/>
        <sz val="16"/>
        <color theme="1"/>
        <rFont val="GHEA Grapalat"/>
        <family val="3"/>
      </rPr>
      <t xml:space="preserve"> </t>
    </r>
  </si>
  <si>
    <t>ՆԱՎՈՒՐ - 2015 Թ.</t>
  </si>
  <si>
    <t>ՆԱՎՈՒՐ Ð²Ø²ÚÜøÆ ´ÚàôæºÆ ºÎ²ØàôîÜºðÀ</t>
  </si>
  <si>
    <r>
      <t>ՆԱՎՈՒՐ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</si>
  <si>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ՆԱՎՈՒՐ Ð²Ø²ÚÜøÆ  ´ÚàôæºÆ  Ì²ÊêºðÀ`  Àêî  ´Úàôæºî²ÚÆÜ Ì²ÊêºðÆ îÜîºê²¶Æî²Î²Ü ¸²ê²Î²ð¶Ø²Ü</t>
  </si>
  <si>
    <t>ՆԱՎՈՒՐ  Ð²Ø²ÚÜøÆ  ´ÚàôæºÆ  ØÆæàòÜºðÆ  î²ðºìºðæÆ Ð²ìºÈàôð¸À  Î²Ø  ¸ºüÆòÆîÀ  (ä²Î²êàôð¸À)</t>
  </si>
  <si>
    <t>ՆԱՎՈՒՐ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</si>
  <si>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ՆԱՎՈՒՐ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</si>
  <si>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 Þ»Ýù»ñÇ ¨ ßÇÝáõÃÛáõÝÝ»ñÇ Ï³åÇï³É í»ñ³Ýáñá·áõÙ   5113                           </t>
  </si>
  <si>
    <t>Սուբսիդիաներ</t>
  </si>
  <si>
    <t>Պահուստային միջոցներ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</si>
</sst>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G36" sqref="G36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852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853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854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855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50" sqref="I150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9" t="s">
        <v>0</v>
      </c>
      <c r="B1" s="259"/>
      <c r="C1" s="259"/>
      <c r="D1" s="259"/>
      <c r="E1" s="259"/>
      <c r="F1" s="259"/>
    </row>
    <row r="2" spans="1:9" s="20" customFormat="1" ht="27.75" customHeight="1">
      <c r="A2" s="260" t="s">
        <v>856</v>
      </c>
      <c r="B2" s="260"/>
      <c r="C2" s="260"/>
      <c r="D2" s="260"/>
      <c r="E2" s="260"/>
      <c r="F2" s="260"/>
    </row>
    <row r="3" spans="1:9" s="19" customFormat="1" ht="36.75" customHeight="1">
      <c r="A3" s="261" t="s">
        <v>343</v>
      </c>
      <c r="B3" s="261" t="s">
        <v>69</v>
      </c>
      <c r="C3" s="261" t="s">
        <v>344</v>
      </c>
      <c r="D3" s="258" t="s">
        <v>1</v>
      </c>
      <c r="E3" s="256" t="s">
        <v>2</v>
      </c>
      <c r="F3" s="257"/>
    </row>
    <row r="4" spans="1:9" s="19" customFormat="1" ht="36.75" customHeight="1">
      <c r="A4" s="261"/>
      <c r="B4" s="261"/>
      <c r="C4" s="261"/>
      <c r="D4" s="25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24834.400000000001</v>
      </c>
      <c r="E6" s="23">
        <f>E8+E59+E89</f>
        <v>24834.400000000001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3038.9</v>
      </c>
      <c r="E8" s="23">
        <f>E11+E15+E18+E43+E50</f>
        <v>3038.9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1872</v>
      </c>
      <c r="E11" s="23">
        <f>E13+E14</f>
        <v>1872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22</v>
      </c>
      <c r="E13" s="1">
        <v>22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1850</v>
      </c>
      <c r="E14" s="1">
        <v>1850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986</v>
      </c>
      <c r="E15" s="23">
        <f>E17</f>
        <v>986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986</v>
      </c>
      <c r="E17" s="1">
        <v>986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180.9</v>
      </c>
      <c r="E18" s="23">
        <f>E20</f>
        <v>180.9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180.9</v>
      </c>
      <c r="E20" s="17">
        <f>E23+E27+E28+E29+E30+E31+E32+E33+E34+E35+E36+E37</f>
        <v>180.9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51</v>
      </c>
      <c r="E23" s="17">
        <f>E25+E26</f>
        <v>51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50</v>
      </c>
      <c r="E25" s="1">
        <v>50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1</v>
      </c>
      <c r="E26" s="1">
        <v>1</v>
      </c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1.5</v>
      </c>
      <c r="E28" s="1">
        <v>1.5</v>
      </c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72</v>
      </c>
      <c r="E29" s="1">
        <v>72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1.4</v>
      </c>
      <c r="E30" s="1">
        <v>1.4</v>
      </c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50</v>
      </c>
      <c r="E31" s="1">
        <v>50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5</v>
      </c>
      <c r="E35" s="1">
        <f>E36+E37+E38+E39+E40+E41+E42</f>
        <v>5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>
        <f t="shared" si="0"/>
        <v>0</v>
      </c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>
        <f t="shared" si="0"/>
        <v>5</v>
      </c>
      <c r="E42" s="1">
        <v>5</v>
      </c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20222.5</v>
      </c>
      <c r="E59" s="23">
        <f>E62+E68+E74</f>
        <v>20222.5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20222.5</v>
      </c>
      <c r="E74" s="23">
        <f>E77+E78+E82+E83</f>
        <v>20222.5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20222.5</v>
      </c>
      <c r="E77" s="1">
        <v>20222.5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1573</v>
      </c>
      <c r="E89" s="23">
        <f>E95+E98+E105+E111+E116+E121+E131</f>
        <v>1573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1570</v>
      </c>
      <c r="E98" s="23">
        <f>E101+E102+E103+E104</f>
        <v>1570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1270</v>
      </c>
      <c r="E101" s="1">
        <v>1270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300</v>
      </c>
      <c r="E104" s="1">
        <v>300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3</v>
      </c>
      <c r="E111" s="23">
        <f>E114+E115</f>
        <v>3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3</v>
      </c>
      <c r="E114" s="1">
        <v>3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5" t="s">
        <v>67</v>
      </c>
      <c r="C140" s="255"/>
      <c r="D140" s="255"/>
      <c r="E140" s="255"/>
      <c r="F140" s="255"/>
    </row>
    <row r="141" spans="1:6" ht="36.75" customHeight="1">
      <c r="A141" s="29"/>
      <c r="B141" s="255" t="s">
        <v>68</v>
      </c>
      <c r="C141" s="255"/>
      <c r="D141" s="255"/>
      <c r="E141" s="255"/>
      <c r="F141" s="25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2" t="s">
        <v>69</v>
      </c>
      <c r="C143" s="263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4"/>
      <c r="C144" s="265"/>
      <c r="D144" s="113"/>
      <c r="E144" s="113"/>
      <c r="F144" s="113"/>
    </row>
    <row r="145" spans="1:6" s="16" customFormat="1" ht="26.25" customHeight="1">
      <c r="A145" s="112">
        <v>1</v>
      </c>
      <c r="B145" s="262" t="s">
        <v>251</v>
      </c>
      <c r="C145" s="263"/>
      <c r="D145" s="22">
        <v>0</v>
      </c>
      <c r="E145" s="22">
        <v>0</v>
      </c>
      <c r="F145" s="22">
        <v>21.5</v>
      </c>
    </row>
    <row r="146" spans="1:6" s="16" customFormat="1" ht="26.25" customHeight="1">
      <c r="A146" s="112">
        <v>2</v>
      </c>
      <c r="B146" s="262" t="s">
        <v>73</v>
      </c>
      <c r="C146" s="263"/>
      <c r="D146" s="22">
        <v>3368.7</v>
      </c>
      <c r="E146" s="22">
        <v>3368.7</v>
      </c>
      <c r="F146" s="22">
        <v>2038.8</v>
      </c>
    </row>
    <row r="147" spans="1:6" s="16" customFormat="1" ht="26.25" customHeight="1">
      <c r="A147" s="112">
        <v>3</v>
      </c>
      <c r="B147" s="262" t="s">
        <v>74</v>
      </c>
      <c r="C147" s="263"/>
      <c r="D147" s="22">
        <v>620.4</v>
      </c>
      <c r="E147" s="22">
        <v>620.4</v>
      </c>
      <c r="F147" s="22">
        <v>986</v>
      </c>
    </row>
    <row r="148" spans="1:6" s="16" customFormat="1" ht="26.25" customHeight="1">
      <c r="A148" s="112">
        <v>4</v>
      </c>
      <c r="B148" s="262" t="s">
        <v>75</v>
      </c>
      <c r="C148" s="263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2" t="s">
        <v>77</v>
      </c>
      <c r="C149" s="263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J6" sqref="J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0" t="s">
        <v>857</v>
      </c>
      <c r="B2" s="260"/>
      <c r="C2" s="260"/>
      <c r="D2" s="260"/>
      <c r="E2" s="260"/>
      <c r="F2" s="260"/>
      <c r="G2" s="260"/>
      <c r="H2" s="260"/>
    </row>
    <row r="3" spans="1:8" s="10" customFormat="1" ht="41.25" customHeight="1">
      <c r="A3" s="261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1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27657.200000000001</v>
      </c>
      <c r="G6" s="23">
        <f>G7+G42+G60+G86+G139+G159+G179+G208+G238+G269+G301</f>
        <v>24834.400000000001</v>
      </c>
      <c r="H6" s="23">
        <f>H7+H42+H60+H86+H139+H159+H179+H208+H238+H269+H301</f>
        <v>2822.8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14990</v>
      </c>
      <c r="G7" s="17">
        <f>G9+G14+G18+G23+G26+G29+G32+G35</f>
        <v>14990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14090</v>
      </c>
      <c r="G9" s="1">
        <f>G11+G12+G13</f>
        <v>14090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14090</v>
      </c>
      <c r="G11" s="1">
        <v>14090</v>
      </c>
      <c r="H11" s="1"/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900</v>
      </c>
      <c r="G29" s="1">
        <f>G31</f>
        <v>900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900</v>
      </c>
      <c r="G31" s="1">
        <v>900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690</v>
      </c>
      <c r="G86" s="17">
        <f>G88+G92+G98+G106+G111+G118+G121+G127+G136</f>
        <v>690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30.7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29.2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690</v>
      </c>
      <c r="G92" s="1">
        <f>G94+G95+G96+G97</f>
        <v>690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690</v>
      </c>
      <c r="G94" s="1">
        <v>690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400</v>
      </c>
      <c r="G139" s="17">
        <f>G141+G144+G147+G150+G153+G156</f>
        <v>400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200</v>
      </c>
      <c r="G141" s="1">
        <f>G143</f>
        <v>200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200</v>
      </c>
      <c r="G143" s="1">
        <v>200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200</v>
      </c>
      <c r="G144" s="1">
        <f>G146</f>
        <v>200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200</v>
      </c>
      <c r="G146" s="1">
        <v>200</v>
      </c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3822.8</v>
      </c>
      <c r="G159" s="17">
        <f>G161+G164+G167+G170+G173+G176</f>
        <v>1000</v>
      </c>
      <c r="H159" s="17">
        <f>H161+H164+H167+H170+H173+H176</f>
        <v>2822.8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3372.8</v>
      </c>
      <c r="G167" s="1">
        <f>G169</f>
        <v>550</v>
      </c>
      <c r="H167" s="1">
        <f>H169</f>
        <v>2822.8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3372.8</v>
      </c>
      <c r="G169" s="1">
        <v>550</v>
      </c>
      <c r="H169" s="1">
        <v>2822.8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450</v>
      </c>
      <c r="G170" s="1">
        <f>G172</f>
        <v>450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450</v>
      </c>
      <c r="G172" s="1">
        <v>450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500</v>
      </c>
      <c r="G208" s="17">
        <f>G210+G213+G222+G227+G232+G235</f>
        <v>500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200</v>
      </c>
      <c r="G210" s="1">
        <f>G212</f>
        <v>200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200</v>
      </c>
      <c r="G212" s="1">
        <v>200</v>
      </c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300</v>
      </c>
      <c r="G213" s="1">
        <f>G215+G216+G217+G218+G219+G220+G221</f>
        <v>300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300</v>
      </c>
      <c r="G218" s="1">
        <v>300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6000</v>
      </c>
      <c r="G238" s="17">
        <f>G240+G244+G248+G252+G256+G260+G263+G266</f>
        <v>6000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6000</v>
      </c>
      <c r="G240" s="1">
        <f>G242+G243</f>
        <v>6000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6000</v>
      </c>
      <c r="G242" s="1">
        <v>6000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950</v>
      </c>
      <c r="G269" s="17">
        <f>G271+G275+G278+G281+G284+G287+G290+G293+G297</f>
        <v>950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950</v>
      </c>
      <c r="G290" s="1">
        <f>G292</f>
        <v>950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950</v>
      </c>
      <c r="G292" s="1">
        <v>950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304.39999999999998</v>
      </c>
      <c r="G301" s="17">
        <f t="shared" ref="G301:H301" si="4">G303</f>
        <v>304.39999999999998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304.39999999999998</v>
      </c>
      <c r="G303" s="1">
        <f>G305</f>
        <v>304.39999999999998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304.39999999999998</v>
      </c>
      <c r="G305" s="1">
        <v>304.39999999999998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36" sqref="B13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858</v>
      </c>
      <c r="B2" s="273"/>
      <c r="C2" s="273"/>
      <c r="D2" s="273"/>
      <c r="E2" s="273"/>
      <c r="F2" s="273"/>
    </row>
    <row r="3" spans="1:6" ht="28.5" customHeight="1">
      <c r="A3" s="261" t="s">
        <v>347</v>
      </c>
      <c r="B3" s="122" t="s">
        <v>541</v>
      </c>
      <c r="C3" s="122"/>
      <c r="D3" s="258" t="s">
        <v>1</v>
      </c>
      <c r="E3" s="268" t="s">
        <v>2</v>
      </c>
      <c r="F3" s="268"/>
    </row>
    <row r="4" spans="1:6" ht="28.5" customHeight="1">
      <c r="A4" s="261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27657.200000000001</v>
      </c>
      <c r="E6" s="17">
        <f>E8</f>
        <v>24834.400000000001</v>
      </c>
      <c r="F6" s="17">
        <f>F8+F169+F204</f>
        <v>2822.8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24834.400000000001</v>
      </c>
      <c r="E8" s="1">
        <f>E10+E23+E66+E81+E91+E125+E140</f>
        <v>24834.400000000001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11500</v>
      </c>
      <c r="E10" s="1">
        <f>E12+E17+E20</f>
        <v>11500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11500</v>
      </c>
      <c r="E12" s="1">
        <f>E14+E15+E16</f>
        <v>11500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11000</v>
      </c>
      <c r="E14" s="1">
        <v>11000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500</v>
      </c>
      <c r="E15" s="1">
        <v>500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5830</v>
      </c>
      <c r="E23" s="17">
        <f>E25+E34+E39+E49+E52+E56</f>
        <v>5830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1200</v>
      </c>
      <c r="E25" s="1">
        <f>E27+E28+E29+E30+E31+E32+E33</f>
        <v>1200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1000</v>
      </c>
      <c r="E28" s="1">
        <v>1000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200</v>
      </c>
      <c r="E30" s="1">
        <v>200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400</v>
      </c>
      <c r="E34" s="1">
        <f>E36+E37+E38</f>
        <v>400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400</v>
      </c>
      <c r="E36" s="1">
        <v>400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500</v>
      </c>
      <c r="E39" s="1">
        <f>E41+E42+E43+E44+E45+E46+E47+E48</f>
        <v>500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100</v>
      </c>
      <c r="E44" s="1">
        <v>100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400</v>
      </c>
      <c r="E48" s="1">
        <v>400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40</v>
      </c>
      <c r="E49" s="1">
        <f>E51</f>
        <v>40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40</v>
      </c>
      <c r="E51" s="1">
        <v>40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1100</v>
      </c>
      <c r="E52" s="1">
        <f>E54+E55</f>
        <v>1100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650</v>
      </c>
      <c r="E54" s="1">
        <v>650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450</v>
      </c>
      <c r="E55" s="1">
        <v>450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2590</v>
      </c>
      <c r="E56" s="1">
        <f>E58+E59+E60+E61+E62+E63+E64+E65</f>
        <v>2590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200</v>
      </c>
      <c r="E58" s="1">
        <v>200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690</v>
      </c>
      <c r="E61" s="1">
        <v>690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1700</v>
      </c>
      <c r="E65" s="1">
        <v>1700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6000</v>
      </c>
      <c r="E81" s="17">
        <f>E83+E87</f>
        <v>6000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6000</v>
      </c>
      <c r="E83" s="1">
        <f>E85+E86</f>
        <v>6000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6000</v>
      </c>
      <c r="E85" s="1">
        <v>6000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950</v>
      </c>
      <c r="E125" s="17">
        <f>E127+E131+E137</f>
        <v>950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950</v>
      </c>
      <c r="E131" s="1">
        <f>E133+E134+E135+E136</f>
        <v>950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950</v>
      </c>
      <c r="E136" s="1">
        <v>950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554.4</v>
      </c>
      <c r="E140" s="17">
        <f>E142+E146+E152+E155+E159+E162+E165</f>
        <v>554.4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250</v>
      </c>
      <c r="E142" s="1">
        <f>E144+E145</f>
        <v>250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250</v>
      </c>
      <c r="E145" s="1">
        <v>250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304.39999999999998</v>
      </c>
      <c r="E165" s="1">
        <f>E167</f>
        <v>304.39999999999998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304.39999999999998</v>
      </c>
      <c r="E167" s="1">
        <v>304.39999999999998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2822.8</v>
      </c>
      <c r="E169" s="17" t="s">
        <v>82</v>
      </c>
      <c r="F169" s="17">
        <f>F171+F189+F195+F198</f>
        <v>2822.8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2822.8</v>
      </c>
      <c r="E171" s="1" t="s">
        <v>82</v>
      </c>
      <c r="F171" s="1">
        <f>F173+F178+F183</f>
        <v>2822.8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2822.8</v>
      </c>
      <c r="E173" s="1"/>
      <c r="F173" s="1">
        <f>F175+F176+F177</f>
        <v>2822.8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2822.8</v>
      </c>
      <c r="E177" s="1" t="s">
        <v>82</v>
      </c>
      <c r="F177" s="1">
        <v>2822.8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859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-2822.8</v>
      </c>
      <c r="E8" s="4">
        <f>'hat1'!E6-'hat2'!G6</f>
        <v>0</v>
      </c>
      <c r="F8" s="4">
        <f>'hat1'!F6-'hat2'!H6</f>
        <v>-2822.8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860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58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2822.8</v>
      </c>
      <c r="E17" s="4">
        <f>E19+E74</f>
        <v>0</v>
      </c>
      <c r="F17" s="4">
        <f>F19+F74</f>
        <v>2822.8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2822.8</v>
      </c>
      <c r="E19" s="4">
        <f>E21+E49</f>
        <v>0</v>
      </c>
      <c r="F19" s="4">
        <f>F21+F49</f>
        <v>2822.8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2822.8</v>
      </c>
      <c r="E49" s="43">
        <f>E56+E60+E71+E72</f>
        <v>0</v>
      </c>
      <c r="F49" s="4">
        <f>F51+F56+F60+F71+F72</f>
        <v>2822.8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2822.8</v>
      </c>
      <c r="E60" s="4">
        <f>E62+E65</f>
        <v>0</v>
      </c>
      <c r="F60" s="4">
        <f>F66</f>
        <v>2822.8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1530</v>
      </c>
      <c r="E62" s="4">
        <v>1530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-1530</v>
      </c>
      <c r="E65" s="22">
        <f>E64-E62</f>
        <v>-1530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2822.8</v>
      </c>
      <c r="E66" s="22" t="s">
        <v>228</v>
      </c>
      <c r="F66" s="4">
        <f>F68+F69</f>
        <v>2822.8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1292.8</v>
      </c>
      <c r="E68" s="22" t="s">
        <v>228</v>
      </c>
      <c r="F68" s="4">
        <v>1292.8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1530</v>
      </c>
      <c r="E69" s="22" t="s">
        <v>228</v>
      </c>
      <c r="F69" s="4">
        <f>-E65</f>
        <v>1530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H55" sqref="H55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861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1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1" t="s">
        <v>765</v>
      </c>
      <c r="G5" s="288" t="s">
        <v>766</v>
      </c>
      <c r="H5" s="288"/>
    </row>
    <row r="6" spans="1:8" s="174" customFormat="1" ht="28.5">
      <c r="A6" s="261"/>
      <c r="B6" s="286"/>
      <c r="C6" s="287"/>
      <c r="D6" s="287"/>
      <c r="E6" s="271"/>
      <c r="F6" s="261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27657.200000000001</v>
      </c>
      <c r="G8" s="226">
        <f>G9+G165+G207+G263+G445+G495+G545+G619+G729+G825+G911</f>
        <v>24834.400000000001</v>
      </c>
      <c r="H8" s="226">
        <f>H9+H165+H207+H263+H445+H495+H545+H619+H729+H825+H911</f>
        <v>2822.8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18502.8</v>
      </c>
      <c r="G9" s="228">
        <f>G11+G93+G107+G125+G133+G141+G149+G157</f>
        <v>15680</v>
      </c>
      <c r="H9" s="228">
        <f>H11+H93+H107+H125+H133+H141+H149+H157</f>
        <v>2822.8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18502.8</v>
      </c>
      <c r="G11" s="231">
        <f>G13+G81+G87</f>
        <v>15680</v>
      </c>
      <c r="H11" s="231">
        <f>H13+H81+H87</f>
        <v>2822.8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18502.8</v>
      </c>
      <c r="G13" s="233">
        <f>SUM(G15:G80)</f>
        <v>15680</v>
      </c>
      <c r="H13" s="233">
        <f>SUM(H15:H80)</f>
        <v>2822.8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11000</v>
      </c>
      <c r="G16" s="245">
        <v>11000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500</v>
      </c>
      <c r="G17" s="245">
        <v>500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1000</v>
      </c>
      <c r="G20" s="245">
        <v>1000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200</v>
      </c>
      <c r="G22" s="245">
        <v>200</v>
      </c>
      <c r="H22" s="245"/>
    </row>
    <row r="23" spans="1:8" ht="15.75">
      <c r="A23" s="187"/>
      <c r="B23" s="68"/>
      <c r="C23" s="191"/>
      <c r="D23" s="191"/>
      <c r="E23" s="237" t="s">
        <v>850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400</v>
      </c>
      <c r="G26" s="245">
        <v>400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100</v>
      </c>
      <c r="G30" s="245">
        <v>100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200</v>
      </c>
      <c r="G34" s="245">
        <v>200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40</v>
      </c>
      <c r="G35" s="245">
        <v>40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650</v>
      </c>
      <c r="G36" s="245">
        <v>650</v>
      </c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450</v>
      </c>
      <c r="G37" s="245">
        <v>450</v>
      </c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200</v>
      </c>
      <c r="G38" s="245">
        <v>200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690</v>
      </c>
      <c r="G41" s="245">
        <v>690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250</v>
      </c>
      <c r="G49" s="245">
        <v>250</v>
      </c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0</v>
      </c>
      <c r="G51" s="245"/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15.75">
      <c r="A54" s="187"/>
      <c r="B54" s="68"/>
      <c r="C54" s="191"/>
      <c r="D54" s="191"/>
      <c r="E54" s="240" t="s">
        <v>862</v>
      </c>
      <c r="F54" s="229">
        <f t="shared" si="0"/>
        <v>2822.8</v>
      </c>
      <c r="G54" s="245"/>
      <c r="H54" s="245">
        <v>2822.8</v>
      </c>
    </row>
    <row r="55" spans="1:8" ht="15.75">
      <c r="A55" s="187"/>
      <c r="B55" s="68"/>
      <c r="C55" s="191"/>
      <c r="D55" s="191"/>
      <c r="E55" s="240" t="s">
        <v>829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830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831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832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833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834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835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836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837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838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839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840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841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842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843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844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845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846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847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848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849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15.75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45"/>
      <c r="H145" s="245"/>
    </row>
    <row r="146" spans="1:8" ht="15.75">
      <c r="A146" s="187"/>
      <c r="B146" s="68"/>
      <c r="C146" s="191"/>
      <c r="D146" s="191"/>
      <c r="E146" s="188"/>
      <c r="F146" s="229"/>
      <c r="G146" s="245"/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400</v>
      </c>
      <c r="G445" s="228">
        <f>G447+G455+G463+G471+G479+G487</f>
        <v>400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200</v>
      </c>
      <c r="G447" s="233">
        <f>G449</f>
        <v>200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200</v>
      </c>
      <c r="G449" s="233">
        <f>SUM(G451:G454)</f>
        <v>200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72" t="s">
        <v>566</v>
      </c>
      <c r="F451" s="229">
        <f t="shared" ref="F451:F454" si="35">G451+H451</f>
        <v>100</v>
      </c>
      <c r="G451" s="245">
        <v>100</v>
      </c>
      <c r="H451" s="245"/>
    </row>
    <row r="452" spans="1:8" ht="15.75">
      <c r="A452" s="187"/>
      <c r="B452" s="68"/>
      <c r="C452" s="191"/>
      <c r="D452" s="191"/>
      <c r="E452" s="73" t="s">
        <v>577</v>
      </c>
      <c r="F452" s="229">
        <f t="shared" si="35"/>
        <v>100</v>
      </c>
      <c r="G452" s="245">
        <v>100</v>
      </c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200</v>
      </c>
      <c r="G455" s="233">
        <f>G457</f>
        <v>200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200</v>
      </c>
      <c r="G457" s="233">
        <f>SUM(G459:G462)</f>
        <v>200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73" t="s">
        <v>577</v>
      </c>
      <c r="F459" s="229">
        <f t="shared" ref="F459:F462" si="37">G459+H459</f>
        <v>200</v>
      </c>
      <c r="G459" s="245">
        <v>200</v>
      </c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1000</v>
      </c>
      <c r="G495" s="228">
        <f>G497+G505+G513+G521+G529+G537</f>
        <v>1000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550</v>
      </c>
      <c r="G513" s="233">
        <f>G515</f>
        <v>550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550</v>
      </c>
      <c r="G515" s="233">
        <f>SUM(G517:G520)</f>
        <v>550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73" t="s">
        <v>577</v>
      </c>
      <c r="F517" s="229">
        <f t="shared" ref="F517:F521" si="49">G517+H517</f>
        <v>550</v>
      </c>
      <c r="G517" s="245">
        <v>550</v>
      </c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450</v>
      </c>
      <c r="G521" s="233">
        <f>G523</f>
        <v>450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450</v>
      </c>
      <c r="G523" s="233">
        <f>SUM(G525:G528)</f>
        <v>450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73" t="s">
        <v>577</v>
      </c>
      <c r="F525" s="229">
        <f t="shared" ref="F525:F529" si="51">G525+H525</f>
        <v>450</v>
      </c>
      <c r="G525" s="245">
        <v>450</v>
      </c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500</v>
      </c>
      <c r="G619" s="228">
        <f>G621+G629+G673+G693+G713+G721</f>
        <v>500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200</v>
      </c>
      <c r="G621" s="233">
        <f>G623</f>
        <v>200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200</v>
      </c>
      <c r="G623" s="233">
        <f>SUM(G625:G628)</f>
        <v>200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73" t="s">
        <v>577</v>
      </c>
      <c r="F625" s="229">
        <f t="shared" ref="F625:F629" si="57">G625+H625</f>
        <v>200</v>
      </c>
      <c r="G625" s="245">
        <v>200</v>
      </c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300</v>
      </c>
      <c r="G629" s="233">
        <f>G631+G637+G643+G649+G655+G661+G667</f>
        <v>300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300</v>
      </c>
      <c r="G649" s="233">
        <f>SUM(G651:G654)</f>
        <v>300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72" t="s">
        <v>566</v>
      </c>
      <c r="F651" s="229">
        <f t="shared" ref="F651:F655" si="62">G651+H651</f>
        <v>100</v>
      </c>
      <c r="G651" s="245">
        <v>100</v>
      </c>
      <c r="H651" s="245"/>
    </row>
    <row r="652" spans="1:8" ht="15.75">
      <c r="A652" s="187"/>
      <c r="B652" s="68"/>
      <c r="C652" s="191"/>
      <c r="D652" s="191"/>
      <c r="E652" s="73" t="s">
        <v>577</v>
      </c>
      <c r="F652" s="229">
        <f t="shared" si="62"/>
        <v>200</v>
      </c>
      <c r="G652" s="245">
        <v>200</v>
      </c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6000</v>
      </c>
      <c r="G729" s="228">
        <f>G731+G745+G759+G773+G787+G801+G809+G817</f>
        <v>6000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6000</v>
      </c>
      <c r="G731" s="233">
        <f>G733+G739</f>
        <v>6000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6000</v>
      </c>
      <c r="G733" s="233">
        <f>SUM(G735:G738)</f>
        <v>6000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863</v>
      </c>
      <c r="F735" s="229">
        <f t="shared" ref="F735:F739" si="74">G735+H735</f>
        <v>6000</v>
      </c>
      <c r="G735" s="245">
        <v>6000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950</v>
      </c>
      <c r="G825" s="228">
        <f>G827+G841+G849+G857+G865+G873+G881+G889+G897</f>
        <v>950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950</v>
      </c>
      <c r="G881" s="233">
        <f>G883</f>
        <v>950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950</v>
      </c>
      <c r="G883" s="233">
        <f>SUM(G885:G888)</f>
        <v>950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73" t="s">
        <v>609</v>
      </c>
      <c r="F885" s="229">
        <f t="shared" ref="F885:F889" si="95">G885+H885</f>
        <v>950</v>
      </c>
      <c r="G885" s="245">
        <v>950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304.39999999999998</v>
      </c>
      <c r="G911" s="228">
        <f>G913</f>
        <v>304.39999999999998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304.39999999999998</v>
      </c>
      <c r="G913" s="233">
        <f>G915</f>
        <v>304.39999999999998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304.39999999999998</v>
      </c>
      <c r="G915" s="233">
        <f>SUM(G917:G920)</f>
        <v>304.39999999999998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88" t="s">
        <v>864</v>
      </c>
      <c r="F917" s="229">
        <f t="shared" si="99"/>
        <v>304.39999999999998</v>
      </c>
      <c r="G917" s="245">
        <v>304.39999999999998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2016-02-23T10:54:47Z</dcterms:modified>
</cp:coreProperties>
</file>