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715" windowWidth="4110" windowHeight="2670" tabRatio="674" firstSheet="1" activeTab="1"/>
  </bookViews>
  <sheets>
    <sheet name="Sheet2" sheetId="221" state="hidden" r:id="rId1"/>
    <sheet name="11" sheetId="330" r:id="rId2"/>
    <sheet name="ապ11" sheetId="326" r:id="rId3"/>
  </sheets>
  <definedNames>
    <definedName name="_xlnm.Print_Titles" localSheetId="1">'11'!$A:$C,'11'!$11:$11</definedName>
  </definedNames>
  <calcPr calcId="125725"/>
</workbook>
</file>

<file path=xl/calcChain.xml><?xml version="1.0" encoding="utf-8"?>
<calcChain xmlns="http://schemas.openxmlformats.org/spreadsheetml/2006/main">
  <c r="J70" i="326"/>
  <c r="R70"/>
  <c r="Q70"/>
  <c r="P70"/>
  <c r="O70"/>
  <c r="I70"/>
  <c r="H70"/>
  <c r="G70"/>
  <c r="BO74" i="330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BN74"/>
  <c r="BM74"/>
  <c r="BL74"/>
  <c r="AS74"/>
  <c r="AT74"/>
  <c r="AU74"/>
  <c r="AV74"/>
  <c r="AY74"/>
  <c r="AZ74"/>
  <c r="BB74"/>
  <c r="BC74"/>
  <c r="BE74"/>
  <c r="BF74"/>
  <c r="BG74"/>
  <c r="AR74"/>
  <c r="AQ74"/>
  <c r="AP74"/>
  <c r="AN74"/>
  <c r="AM74"/>
  <c r="AL74"/>
  <c r="AJ74"/>
  <c r="AI74"/>
  <c r="AH74"/>
  <c r="AF74"/>
  <c r="AE74"/>
  <c r="AD74"/>
  <c r="AB74"/>
  <c r="AA74"/>
  <c r="Z74"/>
  <c r="X74"/>
  <c r="W74"/>
  <c r="V74"/>
  <c r="L74"/>
  <c r="M74"/>
  <c r="E74"/>
  <c r="D74"/>
  <c r="K31" i="326"/>
  <c r="L31"/>
  <c r="M31"/>
  <c r="K13" l="1"/>
  <c r="L13"/>
  <c r="M13"/>
  <c r="N13" l="1"/>
  <c r="K52"/>
  <c r="L52"/>
  <c r="M52"/>
  <c r="N52" s="1"/>
  <c r="K35"/>
  <c r="L35"/>
  <c r="M35"/>
  <c r="N35"/>
  <c r="K9" l="1"/>
  <c r="L9"/>
  <c r="M9"/>
  <c r="K10"/>
  <c r="L10"/>
  <c r="M10"/>
  <c r="K11"/>
  <c r="L11"/>
  <c r="M11"/>
  <c r="K12"/>
  <c r="L12"/>
  <c r="M12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2"/>
  <c r="L32"/>
  <c r="M32"/>
  <c r="K33"/>
  <c r="L33"/>
  <c r="M33"/>
  <c r="K34"/>
  <c r="L34"/>
  <c r="M34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K59"/>
  <c r="L59"/>
  <c r="M59"/>
  <c r="K60"/>
  <c r="L60"/>
  <c r="M60"/>
  <c r="K61"/>
  <c r="L61"/>
  <c r="M61"/>
  <c r="K62"/>
  <c r="L62"/>
  <c r="M62"/>
  <c r="K63"/>
  <c r="L63"/>
  <c r="M63"/>
  <c r="K64"/>
  <c r="L64"/>
  <c r="M64"/>
  <c r="K65"/>
  <c r="L65"/>
  <c r="M65"/>
  <c r="K66"/>
  <c r="L66"/>
  <c r="M66"/>
  <c r="K67"/>
  <c r="L67"/>
  <c r="M67"/>
  <c r="K68"/>
  <c r="L68"/>
  <c r="M68"/>
  <c r="K69"/>
  <c r="L69"/>
  <c r="M69"/>
  <c r="L8"/>
  <c r="L70" s="1"/>
  <c r="M8"/>
  <c r="M70" s="1"/>
  <c r="K8"/>
  <c r="K70" s="1"/>
  <c r="BD13" i="330" l="1"/>
  <c r="BD15"/>
  <c r="BD16"/>
  <c r="BD17"/>
  <c r="BD18"/>
  <c r="BD19"/>
  <c r="BD20"/>
  <c r="BD21"/>
  <c r="BD22"/>
  <c r="BD23"/>
  <c r="BD24"/>
  <c r="BD25"/>
  <c r="BD26"/>
  <c r="BD27"/>
  <c r="BD29"/>
  <c r="BD30"/>
  <c r="BD31"/>
  <c r="BD32"/>
  <c r="BD33"/>
  <c r="BD34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12"/>
  <c r="BD74" s="1"/>
  <c r="BA28"/>
  <c r="BA32"/>
  <c r="BA33"/>
  <c r="BA34"/>
  <c r="BA36"/>
  <c r="BA37"/>
  <c r="BA56"/>
  <c r="BA67"/>
  <c r="BA12"/>
  <c r="AK28"/>
  <c r="DX73"/>
  <c r="DW73"/>
  <c r="DV73"/>
  <c r="CZ73"/>
  <c r="BJ73"/>
  <c r="BI73"/>
  <c r="BH73"/>
  <c r="AW73"/>
  <c r="AK73"/>
  <c r="AG73"/>
  <c r="AC73"/>
  <c r="Y73"/>
  <c r="T73"/>
  <c r="E69" i="326" s="1"/>
  <c r="S73" i="330"/>
  <c r="D69" i="326" s="1"/>
  <c r="R73" i="330"/>
  <c r="C69" i="326" s="1"/>
  <c r="P73" i="330"/>
  <c r="O73"/>
  <c r="N73"/>
  <c r="DX72"/>
  <c r="DW72"/>
  <c r="DV72"/>
  <c r="CZ72"/>
  <c r="F72" s="1"/>
  <c r="J72" s="1"/>
  <c r="BJ72"/>
  <c r="BI72"/>
  <c r="BH72"/>
  <c r="AW72"/>
  <c r="DA72" s="1"/>
  <c r="G72" s="1"/>
  <c r="AK72"/>
  <c r="AG72"/>
  <c r="AC72"/>
  <c r="Y72"/>
  <c r="T72"/>
  <c r="E68" i="326" s="1"/>
  <c r="S72" i="330"/>
  <c r="D68" i="326" s="1"/>
  <c r="R72" i="330"/>
  <c r="C68" i="326" s="1"/>
  <c r="P72" i="330"/>
  <c r="O72"/>
  <c r="N72"/>
  <c r="DX71"/>
  <c r="DW71"/>
  <c r="DV71"/>
  <c r="CZ71"/>
  <c r="BJ71"/>
  <c r="BI71"/>
  <c r="BH71"/>
  <c r="AW71"/>
  <c r="AK71"/>
  <c r="AG71"/>
  <c r="AC71"/>
  <c r="Y71"/>
  <c r="T71"/>
  <c r="E67" i="326" s="1"/>
  <c r="S71" i="330"/>
  <c r="D67" i="326" s="1"/>
  <c r="R71" i="330"/>
  <c r="C67" i="326" s="1"/>
  <c r="P71" i="330"/>
  <c r="O71"/>
  <c r="N71"/>
  <c r="DX70"/>
  <c r="DW70"/>
  <c r="DV70"/>
  <c r="CZ70"/>
  <c r="F70" s="1"/>
  <c r="J70" s="1"/>
  <c r="BJ70"/>
  <c r="BI70"/>
  <c r="BH70"/>
  <c r="AW70"/>
  <c r="DA70" s="1"/>
  <c r="G70" s="1"/>
  <c r="AK70"/>
  <c r="AG70"/>
  <c r="T70"/>
  <c r="E66" i="326" s="1"/>
  <c r="S70" i="330"/>
  <c r="D66" i="326" s="1"/>
  <c r="R70" i="330"/>
  <c r="C66" i="326" s="1"/>
  <c r="P70" i="330"/>
  <c r="O70"/>
  <c r="N70"/>
  <c r="DX69"/>
  <c r="DW69"/>
  <c r="DV69"/>
  <c r="CZ69"/>
  <c r="BJ69"/>
  <c r="BI69"/>
  <c r="BH69"/>
  <c r="AW69"/>
  <c r="AK69"/>
  <c r="AG69"/>
  <c r="AC69"/>
  <c r="Y69"/>
  <c r="T69"/>
  <c r="E65" i="326" s="1"/>
  <c r="S69" i="330"/>
  <c r="D65" i="326" s="1"/>
  <c r="R69" i="330"/>
  <c r="C65" i="326" s="1"/>
  <c r="P69" i="330"/>
  <c r="O69"/>
  <c r="N69"/>
  <c r="DX68"/>
  <c r="DW68"/>
  <c r="DV68"/>
  <c r="CZ68"/>
  <c r="F68" s="1"/>
  <c r="J68" s="1"/>
  <c r="BJ68"/>
  <c r="BI68"/>
  <c r="BH68"/>
  <c r="AW68"/>
  <c r="DA68" s="1"/>
  <c r="AK68"/>
  <c r="AG68"/>
  <c r="AC68"/>
  <c r="Y68"/>
  <c r="T68"/>
  <c r="E64" i="326" s="1"/>
  <c r="S68" i="330"/>
  <c r="D64" i="326" s="1"/>
  <c r="R68" i="330"/>
  <c r="C64" i="326" s="1"/>
  <c r="P68" i="330"/>
  <c r="O68"/>
  <c r="N68"/>
  <c r="DX67"/>
  <c r="DW67"/>
  <c r="DV67"/>
  <c r="CZ67"/>
  <c r="BJ67"/>
  <c r="BI67"/>
  <c r="BH67"/>
  <c r="AW67"/>
  <c r="AK67"/>
  <c r="AG67"/>
  <c r="AC67"/>
  <c r="Y67"/>
  <c r="T67"/>
  <c r="E63" i="326" s="1"/>
  <c r="S67" i="330"/>
  <c r="D63" i="326" s="1"/>
  <c r="R67" i="330"/>
  <c r="C63" i="326" s="1"/>
  <c r="P67" i="330"/>
  <c r="O67"/>
  <c r="N67"/>
  <c r="DX66"/>
  <c r="DW66"/>
  <c r="DV66"/>
  <c r="CZ66"/>
  <c r="BJ66"/>
  <c r="BI66"/>
  <c r="BH66"/>
  <c r="AW66"/>
  <c r="DA66" s="1"/>
  <c r="G66" s="1"/>
  <c r="AG66"/>
  <c r="AC66"/>
  <c r="T66"/>
  <c r="E62" i="326" s="1"/>
  <c r="S66" i="330"/>
  <c r="D62" i="326" s="1"/>
  <c r="R66" i="330"/>
  <c r="C62" i="326" s="1"/>
  <c r="P66" i="330"/>
  <c r="O66"/>
  <c r="N66"/>
  <c r="DX65"/>
  <c r="DW65"/>
  <c r="DV65"/>
  <c r="CZ65"/>
  <c r="BJ65"/>
  <c r="BI65"/>
  <c r="BH65"/>
  <c r="AW65"/>
  <c r="AK65"/>
  <c r="AG65"/>
  <c r="AC65"/>
  <c r="Y65"/>
  <c r="T65"/>
  <c r="E61" i="326" s="1"/>
  <c r="S65" i="330"/>
  <c r="D61" i="326" s="1"/>
  <c r="R65" i="330"/>
  <c r="C61" i="326" s="1"/>
  <c r="P65" i="330"/>
  <c r="O65"/>
  <c r="N65"/>
  <c r="DX64"/>
  <c r="DW64"/>
  <c r="DV64"/>
  <c r="CZ64"/>
  <c r="BJ64"/>
  <c r="BI64"/>
  <c r="BH64"/>
  <c r="AW64"/>
  <c r="DA64" s="1"/>
  <c r="AK64"/>
  <c r="AG64"/>
  <c r="AC64"/>
  <c r="T64"/>
  <c r="E60" i="326" s="1"/>
  <c r="S64" i="330"/>
  <c r="D60" i="326" s="1"/>
  <c r="R64" i="330"/>
  <c r="C60" i="326" s="1"/>
  <c r="P64" i="330"/>
  <c r="O64"/>
  <c r="N64"/>
  <c r="DX63"/>
  <c r="DW63"/>
  <c r="DV63"/>
  <c r="F63" s="1"/>
  <c r="J63" s="1"/>
  <c r="CZ63"/>
  <c r="BJ63"/>
  <c r="BI63"/>
  <c r="BH63"/>
  <c r="AW63"/>
  <c r="DA63" s="1"/>
  <c r="G63" s="1"/>
  <c r="AK63"/>
  <c r="AG63"/>
  <c r="AC63"/>
  <c r="T63"/>
  <c r="E59" i="326" s="1"/>
  <c r="S63" i="330"/>
  <c r="D59" i="326" s="1"/>
  <c r="R63" i="330"/>
  <c r="C59" i="326" s="1"/>
  <c r="P63" i="330"/>
  <c r="O63"/>
  <c r="N63"/>
  <c r="DX62"/>
  <c r="DW62"/>
  <c r="DV62"/>
  <c r="CZ62"/>
  <c r="BJ62"/>
  <c r="BI62"/>
  <c r="BH62"/>
  <c r="AW62"/>
  <c r="DA62" s="1"/>
  <c r="G62" s="1"/>
  <c r="AK62"/>
  <c r="AG62"/>
  <c r="AC62"/>
  <c r="Y62"/>
  <c r="T62"/>
  <c r="E58" i="326" s="1"/>
  <c r="S62" i="330"/>
  <c r="D58" i="326" s="1"/>
  <c r="R62" i="330"/>
  <c r="C58" i="326" s="1"/>
  <c r="P62" i="330"/>
  <c r="O62"/>
  <c r="N62"/>
  <c r="DX61"/>
  <c r="DW61"/>
  <c r="DV61"/>
  <c r="CZ61"/>
  <c r="BJ61"/>
  <c r="BI61"/>
  <c r="BH61"/>
  <c r="AW61"/>
  <c r="AK61"/>
  <c r="AG61"/>
  <c r="AC61"/>
  <c r="Y61"/>
  <c r="T61"/>
  <c r="E57" i="326" s="1"/>
  <c r="S61" i="330"/>
  <c r="D57" i="326" s="1"/>
  <c r="R61" i="330"/>
  <c r="C57" i="326" s="1"/>
  <c r="P61" i="330"/>
  <c r="O61"/>
  <c r="N61"/>
  <c r="DX60"/>
  <c r="DW60"/>
  <c r="DV60"/>
  <c r="CZ60"/>
  <c r="BJ60"/>
  <c r="BI60"/>
  <c r="BH60"/>
  <c r="AW60"/>
  <c r="DA60" s="1"/>
  <c r="AG60"/>
  <c r="AC60"/>
  <c r="T60"/>
  <c r="E56" i="326" s="1"/>
  <c r="S60" i="330"/>
  <c r="D56" i="326" s="1"/>
  <c r="R60" i="330"/>
  <c r="C56" i="326" s="1"/>
  <c r="P60" i="330"/>
  <c r="O60"/>
  <c r="N60"/>
  <c r="DX59"/>
  <c r="DW59"/>
  <c r="DV59"/>
  <c r="CZ59"/>
  <c r="BJ59"/>
  <c r="BI59"/>
  <c r="BH59"/>
  <c r="AW59"/>
  <c r="AK59"/>
  <c r="AG59"/>
  <c r="AC59"/>
  <c r="Y59"/>
  <c r="T59"/>
  <c r="E55" i="326" s="1"/>
  <c r="S59" i="330"/>
  <c r="D55" i="326" s="1"/>
  <c r="R59" i="330"/>
  <c r="C55" i="326" s="1"/>
  <c r="P59" i="330"/>
  <c r="O59"/>
  <c r="N59"/>
  <c r="DX58"/>
  <c r="DW58"/>
  <c r="DV58"/>
  <c r="CZ58"/>
  <c r="BJ58"/>
  <c r="BI58"/>
  <c r="BH58"/>
  <c r="AW58"/>
  <c r="DA58" s="1"/>
  <c r="G58" s="1"/>
  <c r="AK58"/>
  <c r="AG58"/>
  <c r="AC58"/>
  <c r="Y58"/>
  <c r="T58"/>
  <c r="E54" i="326" s="1"/>
  <c r="S58" i="330"/>
  <c r="D54" i="326" s="1"/>
  <c r="R58" i="330"/>
  <c r="C54" i="326" s="1"/>
  <c r="P58" i="330"/>
  <c r="O58"/>
  <c r="N58"/>
  <c r="DX57"/>
  <c r="DW57"/>
  <c r="DV57"/>
  <c r="CZ57"/>
  <c r="BJ57"/>
  <c r="BI57"/>
  <c r="BH57"/>
  <c r="AW57"/>
  <c r="AK57"/>
  <c r="AG57"/>
  <c r="AC57"/>
  <c r="T57"/>
  <c r="E53" i="326" s="1"/>
  <c r="S57" i="330"/>
  <c r="D53" i="326" s="1"/>
  <c r="R57" i="330"/>
  <c r="C53" i="326" s="1"/>
  <c r="P57" i="330"/>
  <c r="O57"/>
  <c r="N57"/>
  <c r="DX56"/>
  <c r="DW56"/>
  <c r="DV56"/>
  <c r="CZ56"/>
  <c r="BJ56"/>
  <c r="BI56"/>
  <c r="BH56"/>
  <c r="AW56"/>
  <c r="AK56"/>
  <c r="AG56"/>
  <c r="AC56"/>
  <c r="Y56"/>
  <c r="T56"/>
  <c r="E52" i="326" s="1"/>
  <c r="S56" i="330"/>
  <c r="D52" i="326" s="1"/>
  <c r="R56" i="330"/>
  <c r="C52" i="326" s="1"/>
  <c r="P56" i="330"/>
  <c r="O56"/>
  <c r="N56"/>
  <c r="DX55"/>
  <c r="DW55"/>
  <c r="DV55"/>
  <c r="F55" s="1"/>
  <c r="CZ55"/>
  <c r="BJ55"/>
  <c r="BI55"/>
  <c r="BH55"/>
  <c r="AW55"/>
  <c r="DA55" s="1"/>
  <c r="AO55"/>
  <c r="AK55"/>
  <c r="AG55"/>
  <c r="AC55"/>
  <c r="Y55"/>
  <c r="T55"/>
  <c r="E51" i="326" s="1"/>
  <c r="S55" i="330"/>
  <c r="R55"/>
  <c r="C51" i="326" s="1"/>
  <c r="P55" i="330"/>
  <c r="O55"/>
  <c r="N55"/>
  <c r="DX54"/>
  <c r="DW54"/>
  <c r="DV54"/>
  <c r="CZ54"/>
  <c r="BJ54"/>
  <c r="BI54"/>
  <c r="BH54"/>
  <c r="AW54"/>
  <c r="DA54" s="1"/>
  <c r="AK54"/>
  <c r="AG54"/>
  <c r="AC54"/>
  <c r="Y54"/>
  <c r="T54"/>
  <c r="E50" i="326" s="1"/>
  <c r="S54" i="330"/>
  <c r="D50" i="326" s="1"/>
  <c r="R54" i="330"/>
  <c r="C50" i="326" s="1"/>
  <c r="P54" i="330"/>
  <c r="O54"/>
  <c r="N54"/>
  <c r="DX53"/>
  <c r="DW53"/>
  <c r="DV53"/>
  <c r="CZ53"/>
  <c r="BJ53"/>
  <c r="BI53"/>
  <c r="BH53"/>
  <c r="AW53"/>
  <c r="AK53"/>
  <c r="AG53"/>
  <c r="AC53"/>
  <c r="Y53"/>
  <c r="T53"/>
  <c r="E49" i="326" s="1"/>
  <c r="S53" i="330"/>
  <c r="D49" i="326" s="1"/>
  <c r="R53" i="330"/>
  <c r="C49" i="326" s="1"/>
  <c r="P53" i="330"/>
  <c r="O53"/>
  <c r="N53"/>
  <c r="DX52"/>
  <c r="DW52"/>
  <c r="DV52"/>
  <c r="CZ52"/>
  <c r="BJ52"/>
  <c r="BI52"/>
  <c r="BH52"/>
  <c r="AW52"/>
  <c r="DA52" s="1"/>
  <c r="AK52"/>
  <c r="AG52"/>
  <c r="AC52"/>
  <c r="Y52"/>
  <c r="T52"/>
  <c r="E48" i="326" s="1"/>
  <c r="S52" i="330"/>
  <c r="D48" i="326" s="1"/>
  <c r="R52" i="330"/>
  <c r="C48" i="326" s="1"/>
  <c r="P52" i="330"/>
  <c r="O52"/>
  <c r="N52"/>
  <c r="DX51"/>
  <c r="DW51"/>
  <c r="DV51"/>
  <c r="CZ51"/>
  <c r="BJ51"/>
  <c r="BI51"/>
  <c r="BH51"/>
  <c r="AW51"/>
  <c r="AK51"/>
  <c r="AG51"/>
  <c r="AC51"/>
  <c r="Y51"/>
  <c r="T51"/>
  <c r="E47" i="326" s="1"/>
  <c r="S51" i="330"/>
  <c r="D47" i="326" s="1"/>
  <c r="R51" i="330"/>
  <c r="C47" i="326" s="1"/>
  <c r="P51" i="330"/>
  <c r="O51"/>
  <c r="N51"/>
  <c r="DX50"/>
  <c r="DW50"/>
  <c r="DV50"/>
  <c r="CZ50"/>
  <c r="BJ50"/>
  <c r="BI50"/>
  <c r="BH50"/>
  <c r="AW50"/>
  <c r="DA50" s="1"/>
  <c r="G50" s="1"/>
  <c r="AK50"/>
  <c r="AG50"/>
  <c r="AC50"/>
  <c r="Y50"/>
  <c r="T50"/>
  <c r="E46" i="326" s="1"/>
  <c r="S50" i="330"/>
  <c r="D46" i="326" s="1"/>
  <c r="R50" i="330"/>
  <c r="C46" i="326" s="1"/>
  <c r="P50" i="330"/>
  <c r="O50"/>
  <c r="N50"/>
  <c r="DX49"/>
  <c r="DW49"/>
  <c r="DV49"/>
  <c r="CZ49"/>
  <c r="BJ49"/>
  <c r="BI49"/>
  <c r="BH49"/>
  <c r="AW49"/>
  <c r="AK49"/>
  <c r="AG49"/>
  <c r="AC49"/>
  <c r="Y49"/>
  <c r="T49"/>
  <c r="E45" i="326" s="1"/>
  <c r="S49" i="330"/>
  <c r="D45" i="326" s="1"/>
  <c r="R49" i="330"/>
  <c r="C45" i="326" s="1"/>
  <c r="P49" i="330"/>
  <c r="O49"/>
  <c r="N49"/>
  <c r="DX48"/>
  <c r="DW48"/>
  <c r="DV48"/>
  <c r="CZ48"/>
  <c r="BJ48"/>
  <c r="BI48"/>
  <c r="BH48"/>
  <c r="AW48"/>
  <c r="DA48" s="1"/>
  <c r="AK48"/>
  <c r="AG48"/>
  <c r="AC48"/>
  <c r="Y48"/>
  <c r="T48"/>
  <c r="E44" i="326" s="1"/>
  <c r="S48" i="330"/>
  <c r="D44" i="326" s="1"/>
  <c r="R48" i="330"/>
  <c r="C44" i="326" s="1"/>
  <c r="P48" i="330"/>
  <c r="O48"/>
  <c r="N48"/>
  <c r="DX47"/>
  <c r="DW47"/>
  <c r="DV47"/>
  <c r="CZ47"/>
  <c r="BJ47"/>
  <c r="BI47"/>
  <c r="BH47"/>
  <c r="AW47"/>
  <c r="AK47"/>
  <c r="AG47"/>
  <c r="AC47"/>
  <c r="T47"/>
  <c r="E43" i="326" s="1"/>
  <c r="S47" i="330"/>
  <c r="D43" i="326" s="1"/>
  <c r="R47" i="330"/>
  <c r="C43" i="326" s="1"/>
  <c r="P47" i="330"/>
  <c r="O47"/>
  <c r="N47"/>
  <c r="DX46"/>
  <c r="DW46"/>
  <c r="DV46"/>
  <c r="CZ46"/>
  <c r="BJ46"/>
  <c r="BI46"/>
  <c r="BH46"/>
  <c r="AW46"/>
  <c r="AK46"/>
  <c r="AG46"/>
  <c r="AC46"/>
  <c r="Y46"/>
  <c r="T46"/>
  <c r="E42" i="326" s="1"/>
  <c r="S46" i="330"/>
  <c r="D42" i="326" s="1"/>
  <c r="R46" i="330"/>
  <c r="C42" i="326" s="1"/>
  <c r="P46" i="330"/>
  <c r="O46"/>
  <c r="N46"/>
  <c r="DX45"/>
  <c r="DW45"/>
  <c r="DV45"/>
  <c r="CZ45"/>
  <c r="BJ45"/>
  <c r="BI45"/>
  <c r="BH45"/>
  <c r="AW45"/>
  <c r="DA45" s="1"/>
  <c r="AK45"/>
  <c r="AG45"/>
  <c r="AC45"/>
  <c r="Y45"/>
  <c r="T45"/>
  <c r="E41" i="326" s="1"/>
  <c r="S45" i="330"/>
  <c r="D41" i="326" s="1"/>
  <c r="R45" i="330"/>
  <c r="C41" i="326" s="1"/>
  <c r="P45" i="330"/>
  <c r="O45"/>
  <c r="N45"/>
  <c r="DX44"/>
  <c r="DW44"/>
  <c r="DV44"/>
  <c r="CZ44"/>
  <c r="BJ44"/>
  <c r="BI44"/>
  <c r="BH44"/>
  <c r="AW44"/>
  <c r="AK44"/>
  <c r="AG44"/>
  <c r="AC44"/>
  <c r="T44"/>
  <c r="E40" i="326" s="1"/>
  <c r="S44" i="330"/>
  <c r="D40" i="326" s="1"/>
  <c r="R44" i="330"/>
  <c r="C40" i="326" s="1"/>
  <c r="P44" i="330"/>
  <c r="O44"/>
  <c r="N44"/>
  <c r="DX43"/>
  <c r="DW43"/>
  <c r="DV43"/>
  <c r="CZ43"/>
  <c r="BJ43"/>
  <c r="BI43"/>
  <c r="BH43"/>
  <c r="AW43"/>
  <c r="AK43"/>
  <c r="AG43"/>
  <c r="AC43"/>
  <c r="Y43"/>
  <c r="T43"/>
  <c r="E39" i="326" s="1"/>
  <c r="S43" i="330"/>
  <c r="D39" i="326" s="1"/>
  <c r="R43" i="330"/>
  <c r="C39" i="326" s="1"/>
  <c r="P43" i="330"/>
  <c r="O43"/>
  <c r="N43"/>
  <c r="DX42"/>
  <c r="DW42"/>
  <c r="DV42"/>
  <c r="CZ42"/>
  <c r="BJ42"/>
  <c r="BI42"/>
  <c r="BH42"/>
  <c r="AW42"/>
  <c r="DA42" s="1"/>
  <c r="G42" s="1"/>
  <c r="AK42"/>
  <c r="AG42"/>
  <c r="AC42"/>
  <c r="T42"/>
  <c r="E38" i="326" s="1"/>
  <c r="S42" i="330"/>
  <c r="D38" i="326" s="1"/>
  <c r="R42" i="330"/>
  <c r="C38" i="326" s="1"/>
  <c r="P42" i="330"/>
  <c r="O42"/>
  <c r="N42"/>
  <c r="DX41"/>
  <c r="DW41"/>
  <c r="DV41"/>
  <c r="CZ41"/>
  <c r="BJ41"/>
  <c r="BI41"/>
  <c r="BH41"/>
  <c r="AW41"/>
  <c r="DA41" s="1"/>
  <c r="G41" s="1"/>
  <c r="AK41"/>
  <c r="AG41"/>
  <c r="AC41"/>
  <c r="Y41"/>
  <c r="T41"/>
  <c r="E37" i="326" s="1"/>
  <c r="S41" i="330"/>
  <c r="D37" i="326" s="1"/>
  <c r="R41" i="330"/>
  <c r="C37" i="326" s="1"/>
  <c r="P41" i="330"/>
  <c r="O41"/>
  <c r="N41"/>
  <c r="DX40"/>
  <c r="DW40"/>
  <c r="DV40"/>
  <c r="CZ40"/>
  <c r="BJ40"/>
  <c r="BI40"/>
  <c r="BH40"/>
  <c r="AW40"/>
  <c r="AG40"/>
  <c r="AC40"/>
  <c r="Y40"/>
  <c r="T40"/>
  <c r="E36" i="326" s="1"/>
  <c r="S40" i="330"/>
  <c r="D36" i="326" s="1"/>
  <c r="R40" i="330"/>
  <c r="C36" i="326" s="1"/>
  <c r="P40" i="330"/>
  <c r="O40"/>
  <c r="N40"/>
  <c r="DX39"/>
  <c r="DW39"/>
  <c r="DV39"/>
  <c r="CZ39"/>
  <c r="BJ39"/>
  <c r="BI39"/>
  <c r="BH39"/>
  <c r="AW39"/>
  <c r="DA39" s="1"/>
  <c r="AK39"/>
  <c r="AG39"/>
  <c r="AC39"/>
  <c r="Y39"/>
  <c r="T39"/>
  <c r="E35" i="326" s="1"/>
  <c r="S39" i="330"/>
  <c r="D35" i="326" s="1"/>
  <c r="R39" i="330"/>
  <c r="C35" i="326" s="1"/>
  <c r="P39" i="330"/>
  <c r="O39"/>
  <c r="N39"/>
  <c r="DX38"/>
  <c r="DW38"/>
  <c r="DV38"/>
  <c r="CZ38"/>
  <c r="BJ38"/>
  <c r="BI38"/>
  <c r="BH38"/>
  <c r="AW38"/>
  <c r="AX38" s="1"/>
  <c r="AO38"/>
  <c r="AK38"/>
  <c r="AG38"/>
  <c r="AC38"/>
  <c r="Y38"/>
  <c r="T38"/>
  <c r="E34" i="326" s="1"/>
  <c r="S38" i="330"/>
  <c r="D34" i="326" s="1"/>
  <c r="R38" i="330"/>
  <c r="C34" i="326" s="1"/>
  <c r="P38" i="330"/>
  <c r="O38"/>
  <c r="N38"/>
  <c r="DX37"/>
  <c r="DW37"/>
  <c r="DV37"/>
  <c r="CZ37"/>
  <c r="BJ37"/>
  <c r="BI37"/>
  <c r="BH37"/>
  <c r="AW37"/>
  <c r="AK37"/>
  <c r="AG37"/>
  <c r="AC37"/>
  <c r="Y37"/>
  <c r="T37"/>
  <c r="E33" i="326" s="1"/>
  <c r="S37" i="330"/>
  <c r="D33" i="326" s="1"/>
  <c r="R37" i="330"/>
  <c r="C33" i="326" s="1"/>
  <c r="P37" i="330"/>
  <c r="O37"/>
  <c r="N37"/>
  <c r="DX36"/>
  <c r="DW36"/>
  <c r="DV36"/>
  <c r="CZ36"/>
  <c r="BJ36"/>
  <c r="BI36"/>
  <c r="BH36"/>
  <c r="AW36"/>
  <c r="DA36" s="1"/>
  <c r="AK36"/>
  <c r="AG36"/>
  <c r="AC36"/>
  <c r="Y36"/>
  <c r="T36"/>
  <c r="E32" i="326" s="1"/>
  <c r="S36" i="330"/>
  <c r="D32" i="326" s="1"/>
  <c r="R36" i="330"/>
  <c r="C32" i="326" s="1"/>
  <c r="P36" i="330"/>
  <c r="O36"/>
  <c r="N36"/>
  <c r="DX35"/>
  <c r="DW35"/>
  <c r="DV35"/>
  <c r="CZ35"/>
  <c r="BJ35"/>
  <c r="BI35"/>
  <c r="BH35"/>
  <c r="AW35"/>
  <c r="AK35"/>
  <c r="AG35"/>
  <c r="AC35"/>
  <c r="Y35"/>
  <c r="T35"/>
  <c r="E31" i="326" s="1"/>
  <c r="S35" i="330"/>
  <c r="D31" i="326" s="1"/>
  <c r="R35" i="330"/>
  <c r="C31" i="326" s="1"/>
  <c r="P35" i="330"/>
  <c r="O35"/>
  <c r="N35"/>
  <c r="DX34"/>
  <c r="DW34"/>
  <c r="DV34"/>
  <c r="CZ34"/>
  <c r="BJ34"/>
  <c r="BI34"/>
  <c r="BH34"/>
  <c r="AW34"/>
  <c r="DA34" s="1"/>
  <c r="G34" s="1"/>
  <c r="AO34"/>
  <c r="AK34"/>
  <c r="AG34"/>
  <c r="AC34"/>
  <c r="Y34"/>
  <c r="T34"/>
  <c r="E30" i="326" s="1"/>
  <c r="S34" i="330"/>
  <c r="D30" i="326" s="1"/>
  <c r="R34" i="330"/>
  <c r="C30" i="326" s="1"/>
  <c r="P34" i="330"/>
  <c r="O34"/>
  <c r="N34"/>
  <c r="DX33"/>
  <c r="DW33"/>
  <c r="DV33"/>
  <c r="CZ33"/>
  <c r="BJ33"/>
  <c r="BI33"/>
  <c r="BH33"/>
  <c r="AW33"/>
  <c r="DA33" s="1"/>
  <c r="AK33"/>
  <c r="AG33"/>
  <c r="AC33"/>
  <c r="Y33"/>
  <c r="T33"/>
  <c r="E29" i="326" s="1"/>
  <c r="S33" i="330"/>
  <c r="D29" i="326" s="1"/>
  <c r="R33" i="330"/>
  <c r="C29" i="326" s="1"/>
  <c r="P33" i="330"/>
  <c r="O33"/>
  <c r="N33"/>
  <c r="DX32"/>
  <c r="DW32"/>
  <c r="DV32"/>
  <c r="CZ32"/>
  <c r="BJ32"/>
  <c r="BI32"/>
  <c r="BH32"/>
  <c r="AW32"/>
  <c r="AO32"/>
  <c r="AK32"/>
  <c r="AG32"/>
  <c r="AC32"/>
  <c r="Y32"/>
  <c r="T32"/>
  <c r="E28" i="326" s="1"/>
  <c r="S32" i="330"/>
  <c r="D28" i="326" s="1"/>
  <c r="R32" i="330"/>
  <c r="C28" i="326" s="1"/>
  <c r="P32" i="330"/>
  <c r="O32"/>
  <c r="N32"/>
  <c r="DX31"/>
  <c r="DW31"/>
  <c r="DV31"/>
  <c r="CZ31"/>
  <c r="BJ31"/>
  <c r="BI31"/>
  <c r="BH31"/>
  <c r="AW31"/>
  <c r="DA31" s="1"/>
  <c r="AK31"/>
  <c r="AG31"/>
  <c r="AC31"/>
  <c r="Y31"/>
  <c r="T31"/>
  <c r="E27" i="326" s="1"/>
  <c r="S31" i="330"/>
  <c r="D27" i="326" s="1"/>
  <c r="R31" i="330"/>
  <c r="C27" i="326" s="1"/>
  <c r="P31" i="330"/>
  <c r="O31"/>
  <c r="N31"/>
  <c r="DX30"/>
  <c r="DW30"/>
  <c r="DV30"/>
  <c r="CZ30"/>
  <c r="BJ30"/>
  <c r="BI30"/>
  <c r="BH30"/>
  <c r="AW30"/>
  <c r="DA30" s="1"/>
  <c r="G30" s="1"/>
  <c r="AK30"/>
  <c r="AG30"/>
  <c r="AC30"/>
  <c r="Y30"/>
  <c r="T30"/>
  <c r="E26" i="326" s="1"/>
  <c r="S30" i="330"/>
  <c r="D26" i="326" s="1"/>
  <c r="R30" i="330"/>
  <c r="C26" i="326" s="1"/>
  <c r="P30" i="330"/>
  <c r="O30"/>
  <c r="N30"/>
  <c r="DX29"/>
  <c r="DW29"/>
  <c r="DV29"/>
  <c r="CZ29"/>
  <c r="BJ29"/>
  <c r="BI29"/>
  <c r="BH29"/>
  <c r="AW29"/>
  <c r="DA29" s="1"/>
  <c r="AK29"/>
  <c r="AG29"/>
  <c r="AC29"/>
  <c r="Y29"/>
  <c r="T29"/>
  <c r="E25" i="326" s="1"/>
  <c r="S29" i="330"/>
  <c r="D25" i="326" s="1"/>
  <c r="R29" i="330"/>
  <c r="C25" i="326" s="1"/>
  <c r="P29" i="330"/>
  <c r="O29"/>
  <c r="N29"/>
  <c r="DX28"/>
  <c r="DW28"/>
  <c r="DV28"/>
  <c r="CZ28"/>
  <c r="BJ28"/>
  <c r="BI28"/>
  <c r="BH28"/>
  <c r="AW28"/>
  <c r="DA28" s="1"/>
  <c r="AG28"/>
  <c r="AC28"/>
  <c r="T28"/>
  <c r="E24" i="326" s="1"/>
  <c r="S28" i="330"/>
  <c r="D24" i="326" s="1"/>
  <c r="R28" i="330"/>
  <c r="C24" i="326" s="1"/>
  <c r="P28" i="330"/>
  <c r="O28"/>
  <c r="N28"/>
  <c r="DX27"/>
  <c r="DW27"/>
  <c r="DV27"/>
  <c r="CZ27"/>
  <c r="BJ27"/>
  <c r="BI27"/>
  <c r="BH27"/>
  <c r="AW27"/>
  <c r="AG27"/>
  <c r="AC27"/>
  <c r="T27"/>
  <c r="E23" i="326" s="1"/>
  <c r="S27" i="330"/>
  <c r="D23" i="326" s="1"/>
  <c r="R27" i="330"/>
  <c r="C23" i="326" s="1"/>
  <c r="P27" i="330"/>
  <c r="O27"/>
  <c r="N27"/>
  <c r="DX26"/>
  <c r="DW26"/>
  <c r="DV26"/>
  <c r="CZ26"/>
  <c r="BJ26"/>
  <c r="BI26"/>
  <c r="BH26"/>
  <c r="AW26"/>
  <c r="DA26" s="1"/>
  <c r="G26" s="1"/>
  <c r="AK26"/>
  <c r="AG26"/>
  <c r="AC26"/>
  <c r="Y26"/>
  <c r="T26"/>
  <c r="E22" i="326" s="1"/>
  <c r="S26" i="330"/>
  <c r="D22" i="326" s="1"/>
  <c r="R26" i="330"/>
  <c r="C22" i="326" s="1"/>
  <c r="P26" i="330"/>
  <c r="O26"/>
  <c r="N26"/>
  <c r="DX25"/>
  <c r="DW25"/>
  <c r="DV25"/>
  <c r="CZ25"/>
  <c r="BJ25"/>
  <c r="BI25"/>
  <c r="BH25"/>
  <c r="AW25"/>
  <c r="AK25"/>
  <c r="AG25"/>
  <c r="AC25"/>
  <c r="T25"/>
  <c r="E21" i="326" s="1"/>
  <c r="S25" i="330"/>
  <c r="D21" i="326" s="1"/>
  <c r="R25" i="330"/>
  <c r="C21" i="326" s="1"/>
  <c r="P25" i="330"/>
  <c r="O25"/>
  <c r="N25"/>
  <c r="DX24"/>
  <c r="DW24"/>
  <c r="DV24"/>
  <c r="CZ24"/>
  <c r="BJ24"/>
  <c r="BI24"/>
  <c r="BH24"/>
  <c r="AW24"/>
  <c r="DA24" s="1"/>
  <c r="AK24"/>
  <c r="AG24"/>
  <c r="AC24"/>
  <c r="Y24"/>
  <c r="T24"/>
  <c r="E20" i="326" s="1"/>
  <c r="S24" i="330"/>
  <c r="D20" i="326" s="1"/>
  <c r="R24" i="330"/>
  <c r="C20" i="326" s="1"/>
  <c r="P24" i="330"/>
  <c r="O24"/>
  <c r="N24"/>
  <c r="DX23"/>
  <c r="DW23"/>
  <c r="DV23"/>
  <c r="CZ23"/>
  <c r="BJ23"/>
  <c r="BI23"/>
  <c r="BH23"/>
  <c r="AW23"/>
  <c r="AG23"/>
  <c r="AC23"/>
  <c r="T23"/>
  <c r="E19" i="326" s="1"/>
  <c r="S23" i="330"/>
  <c r="D19" i="326" s="1"/>
  <c r="R23" i="330"/>
  <c r="C19" i="326" s="1"/>
  <c r="P23" i="330"/>
  <c r="O23"/>
  <c r="N23"/>
  <c r="DX22"/>
  <c r="DW22"/>
  <c r="DV22"/>
  <c r="CZ22"/>
  <c r="BJ22"/>
  <c r="BI22"/>
  <c r="BH22"/>
  <c r="AW22"/>
  <c r="DA22" s="1"/>
  <c r="AK22"/>
  <c r="AG22"/>
  <c r="AC22"/>
  <c r="T22"/>
  <c r="E18" i="326" s="1"/>
  <c r="S22" i="330"/>
  <c r="D18" i="326" s="1"/>
  <c r="R22" i="330"/>
  <c r="C18" i="326" s="1"/>
  <c r="P22" i="330"/>
  <c r="O22"/>
  <c r="N22"/>
  <c r="DX21"/>
  <c r="DW21"/>
  <c r="DV21"/>
  <c r="CZ21"/>
  <c r="BJ21"/>
  <c r="BI21"/>
  <c r="BH21"/>
  <c r="AW21"/>
  <c r="DA21" s="1"/>
  <c r="AK21"/>
  <c r="AG21"/>
  <c r="AC21"/>
  <c r="Y21"/>
  <c r="T21"/>
  <c r="E17" i="326" s="1"/>
  <c r="S21" i="330"/>
  <c r="D17" i="326" s="1"/>
  <c r="R21" i="330"/>
  <c r="C17" i="326" s="1"/>
  <c r="P21" i="330"/>
  <c r="O21"/>
  <c r="N21"/>
  <c r="DX20"/>
  <c r="DW20"/>
  <c r="DV20"/>
  <c r="CZ20"/>
  <c r="BJ20"/>
  <c r="BI20"/>
  <c r="BH20"/>
  <c r="AW20"/>
  <c r="AK20"/>
  <c r="AG20"/>
  <c r="AC20"/>
  <c r="Y20"/>
  <c r="T20"/>
  <c r="E16" i="326" s="1"/>
  <c r="S20" i="330"/>
  <c r="D16" i="326" s="1"/>
  <c r="R20" i="330"/>
  <c r="C16" i="326" s="1"/>
  <c r="P20" i="330"/>
  <c r="O20"/>
  <c r="N20"/>
  <c r="DX19"/>
  <c r="DW19"/>
  <c r="DV19"/>
  <c r="CZ19"/>
  <c r="BJ19"/>
  <c r="BI19"/>
  <c r="BH19"/>
  <c r="AW19"/>
  <c r="DA19" s="1"/>
  <c r="G19" s="1"/>
  <c r="AK19"/>
  <c r="AG19"/>
  <c r="AC19"/>
  <c r="Y19"/>
  <c r="T19"/>
  <c r="E15" i="326" s="1"/>
  <c r="S19" i="330"/>
  <c r="D15" i="326" s="1"/>
  <c r="R19" i="330"/>
  <c r="C15" i="326" s="1"/>
  <c r="P19" i="330"/>
  <c r="O19"/>
  <c r="N19"/>
  <c r="DX18"/>
  <c r="DW18"/>
  <c r="DV18"/>
  <c r="CZ18"/>
  <c r="BJ18"/>
  <c r="BI18"/>
  <c r="BH18"/>
  <c r="AW18"/>
  <c r="AG18"/>
  <c r="AC18"/>
  <c r="Y18"/>
  <c r="T18"/>
  <c r="E14" i="326" s="1"/>
  <c r="S18" i="330"/>
  <c r="D14" i="326" s="1"/>
  <c r="R18" i="330"/>
  <c r="C14" i="326" s="1"/>
  <c r="P18" i="330"/>
  <c r="O18"/>
  <c r="N18"/>
  <c r="DX17"/>
  <c r="DW17"/>
  <c r="DV17"/>
  <c r="CZ17"/>
  <c r="BJ17"/>
  <c r="BI17"/>
  <c r="BH17"/>
  <c r="AW17"/>
  <c r="DA17" s="1"/>
  <c r="AK17"/>
  <c r="AG17"/>
  <c r="AC17"/>
  <c r="Y17"/>
  <c r="T17"/>
  <c r="E13" i="326" s="1"/>
  <c r="S17" i="330"/>
  <c r="D13" i="326" s="1"/>
  <c r="R17" i="330"/>
  <c r="C13" i="326" s="1"/>
  <c r="P17" i="330"/>
  <c r="O17"/>
  <c r="N17"/>
  <c r="DX16"/>
  <c r="DW16"/>
  <c r="DV16"/>
  <c r="CZ16"/>
  <c r="BJ16"/>
  <c r="BI16"/>
  <c r="BH16"/>
  <c r="AW16"/>
  <c r="DA16" s="1"/>
  <c r="AK16"/>
  <c r="AG16"/>
  <c r="AC16"/>
  <c r="T16"/>
  <c r="E12" i="326" s="1"/>
  <c r="S16" i="330"/>
  <c r="D12" i="326" s="1"/>
  <c r="R16" i="330"/>
  <c r="C12" i="326" s="1"/>
  <c r="P16" i="330"/>
  <c r="O16"/>
  <c r="N16"/>
  <c r="DX15"/>
  <c r="DW15"/>
  <c r="DV15"/>
  <c r="CZ15"/>
  <c r="BJ15"/>
  <c r="BI15"/>
  <c r="BH15"/>
  <c r="AW15"/>
  <c r="AG15"/>
  <c r="Y15"/>
  <c r="T15"/>
  <c r="E11" i="326" s="1"/>
  <c r="S15" i="330"/>
  <c r="D11" i="326" s="1"/>
  <c r="R15" i="330"/>
  <c r="C11" i="326" s="1"/>
  <c r="P15" i="330"/>
  <c r="O15"/>
  <c r="N15"/>
  <c r="DX14"/>
  <c r="DW14"/>
  <c r="DV14"/>
  <c r="CZ14"/>
  <c r="BJ14"/>
  <c r="BI14"/>
  <c r="BH14"/>
  <c r="AW14"/>
  <c r="DA14" s="1"/>
  <c r="AG14"/>
  <c r="AC14"/>
  <c r="Y14"/>
  <c r="T14"/>
  <c r="E10" i="326" s="1"/>
  <c r="S14" i="330"/>
  <c r="D10" i="326" s="1"/>
  <c r="R14" i="330"/>
  <c r="C10" i="326" s="1"/>
  <c r="P14" i="330"/>
  <c r="O14"/>
  <c r="N14"/>
  <c r="DX13"/>
  <c r="DW13"/>
  <c r="DV13"/>
  <c r="CZ13"/>
  <c r="BJ13"/>
  <c r="BI13"/>
  <c r="BH13"/>
  <c r="AW13"/>
  <c r="AK13"/>
  <c r="AG13"/>
  <c r="Y13"/>
  <c r="T13"/>
  <c r="E9" i="326" s="1"/>
  <c r="S13" i="330"/>
  <c r="D9" i="326" s="1"/>
  <c r="R13" i="330"/>
  <c r="C9" i="326" s="1"/>
  <c r="P13" i="330"/>
  <c r="O13"/>
  <c r="N13"/>
  <c r="DX12"/>
  <c r="DX74" s="1"/>
  <c r="DW12"/>
  <c r="DV12"/>
  <c r="DV74" s="1"/>
  <c r="CZ12"/>
  <c r="BJ12"/>
  <c r="BJ74" s="1"/>
  <c r="BI12"/>
  <c r="BH12"/>
  <c r="BH74" s="1"/>
  <c r="AW12"/>
  <c r="AO12"/>
  <c r="AK12"/>
  <c r="AG12"/>
  <c r="AC12"/>
  <c r="Y12"/>
  <c r="T12"/>
  <c r="S12"/>
  <c r="R12"/>
  <c r="P12"/>
  <c r="P74" s="1"/>
  <c r="O12"/>
  <c r="N12"/>
  <c r="N74" s="1"/>
  <c r="D8" i="326" l="1"/>
  <c r="D70" s="1"/>
  <c r="S74" i="330"/>
  <c r="C8" i="326"/>
  <c r="C70" s="1"/>
  <c r="R74" i="330"/>
  <c r="E8" i="326"/>
  <c r="E70" s="1"/>
  <c r="T74" i="330"/>
  <c r="O74"/>
  <c r="AW74"/>
  <c r="BI74"/>
  <c r="CZ74"/>
  <c r="DW74"/>
  <c r="BA74"/>
  <c r="F32"/>
  <c r="F37"/>
  <c r="J37" s="1"/>
  <c r="F38"/>
  <c r="F42"/>
  <c r="J42" s="1"/>
  <c r="F47"/>
  <c r="J47" s="1"/>
  <c r="F22"/>
  <c r="J22" s="1"/>
  <c r="F33"/>
  <c r="J33" s="1"/>
  <c r="F39"/>
  <c r="J39" s="1"/>
  <c r="F44"/>
  <c r="J44" s="1"/>
  <c r="F35"/>
  <c r="J35" s="1"/>
  <c r="F36"/>
  <c r="J36" s="1"/>
  <c r="Q41"/>
  <c r="F41"/>
  <c r="J41" s="1"/>
  <c r="F43"/>
  <c r="J43" s="1"/>
  <c r="F45"/>
  <c r="J45" s="1"/>
  <c r="F46"/>
  <c r="J46" s="1"/>
  <c r="F48"/>
  <c r="J48" s="1"/>
  <c r="F51"/>
  <c r="J51" s="1"/>
  <c r="F52"/>
  <c r="J52" s="1"/>
  <c r="F53"/>
  <c r="J53" s="1"/>
  <c r="F54"/>
  <c r="J54" s="1"/>
  <c r="D51" i="326"/>
  <c r="F20" i="330"/>
  <c r="J20" s="1"/>
  <c r="F21"/>
  <c r="J21" s="1"/>
  <c r="BK42"/>
  <c r="BK41"/>
  <c r="F24"/>
  <c r="J24" s="1"/>
  <c r="F25"/>
  <c r="J25" s="1"/>
  <c r="BK34"/>
  <c r="F34"/>
  <c r="J34" s="1"/>
  <c r="BK35"/>
  <c r="F57"/>
  <c r="J57" s="1"/>
  <c r="BK60"/>
  <c r="F64"/>
  <c r="J64" s="1"/>
  <c r="F71"/>
  <c r="J71" s="1"/>
  <c r="F17"/>
  <c r="J17" s="1"/>
  <c r="U50"/>
  <c r="F50"/>
  <c r="J50" s="1"/>
  <c r="F66"/>
  <c r="J66" s="1"/>
  <c r="F67"/>
  <c r="J67" s="1"/>
  <c r="Q19"/>
  <c r="BK19"/>
  <c r="F19"/>
  <c r="J19" s="1"/>
  <c r="BK20"/>
  <c r="BK26"/>
  <c r="F26"/>
  <c r="J26" s="1"/>
  <c r="F27"/>
  <c r="J27" s="1"/>
  <c r="F29"/>
  <c r="J29" s="1"/>
  <c r="Q30"/>
  <c r="BK30"/>
  <c r="F30"/>
  <c r="J30" s="1"/>
  <c r="F31"/>
  <c r="J31" s="1"/>
  <c r="AK74"/>
  <c r="BK44"/>
  <c r="BK47"/>
  <c r="F56"/>
  <c r="J56" s="1"/>
  <c r="BK57"/>
  <c r="F58"/>
  <c r="J58" s="1"/>
  <c r="BK59"/>
  <c r="F59"/>
  <c r="J59" s="1"/>
  <c r="F60"/>
  <c r="J60" s="1"/>
  <c r="F61"/>
  <c r="J61" s="1"/>
  <c r="U62"/>
  <c r="F62"/>
  <c r="J62" s="1"/>
  <c r="U63"/>
  <c r="F65"/>
  <c r="J65" s="1"/>
  <c r="Q72"/>
  <c r="F73"/>
  <c r="J73" s="1"/>
  <c r="F18"/>
  <c r="J18" s="1"/>
  <c r="F14"/>
  <c r="J14" s="1"/>
  <c r="F13"/>
  <c r="J13" s="1"/>
  <c r="F12"/>
  <c r="U12"/>
  <c r="U13"/>
  <c r="DA15"/>
  <c r="G15" s="1"/>
  <c r="U16"/>
  <c r="BK17"/>
  <c r="U18"/>
  <c r="U21"/>
  <c r="BK24"/>
  <c r="U25"/>
  <c r="BK29"/>
  <c r="BK31"/>
  <c r="U33"/>
  <c r="BK37"/>
  <c r="U39"/>
  <c r="F40"/>
  <c r="J40" s="1"/>
  <c r="BK43"/>
  <c r="BK46"/>
  <c r="F49"/>
  <c r="J49" s="1"/>
  <c r="BK52"/>
  <c r="BK53"/>
  <c r="F69"/>
  <c r="J69" s="1"/>
  <c r="AX64"/>
  <c r="AX53"/>
  <c r="U36"/>
  <c r="U45"/>
  <c r="BK48"/>
  <c r="BK51"/>
  <c r="BK54"/>
  <c r="U61"/>
  <c r="BK64"/>
  <c r="BK67"/>
  <c r="BK68"/>
  <c r="BK73"/>
  <c r="AX68"/>
  <c r="AX60"/>
  <c r="AX51"/>
  <c r="F15"/>
  <c r="J15" s="1"/>
  <c r="Q26"/>
  <c r="Q44"/>
  <c r="Q47"/>
  <c r="Q59"/>
  <c r="Q35"/>
  <c r="Q51"/>
  <c r="Q64"/>
  <c r="DB38"/>
  <c r="AX12"/>
  <c r="AX72"/>
  <c r="AX70"/>
  <c r="AX66"/>
  <c r="AX62"/>
  <c r="AX58"/>
  <c r="AX56"/>
  <c r="AX49"/>
  <c r="AX47"/>
  <c r="AX45"/>
  <c r="AX43"/>
  <c r="AX41"/>
  <c r="AX39"/>
  <c r="AX36"/>
  <c r="AX34"/>
  <c r="AX32"/>
  <c r="AX31"/>
  <c r="AX29"/>
  <c r="AX27"/>
  <c r="AX25"/>
  <c r="AX23"/>
  <c r="AX21"/>
  <c r="AX19"/>
  <c r="AX17"/>
  <c r="AX15"/>
  <c r="AX13"/>
  <c r="Q12"/>
  <c r="Q13"/>
  <c r="DA13"/>
  <c r="G13" s="1"/>
  <c r="G14"/>
  <c r="BK14"/>
  <c r="G16"/>
  <c r="BK16"/>
  <c r="F16"/>
  <c r="J16" s="1"/>
  <c r="G17"/>
  <c r="Q18"/>
  <c r="BK18"/>
  <c r="U19"/>
  <c r="Q21"/>
  <c r="G21"/>
  <c r="BK21"/>
  <c r="G22"/>
  <c r="BK22"/>
  <c r="DA23"/>
  <c r="G23" s="1"/>
  <c r="F23"/>
  <c r="J23" s="1"/>
  <c r="G24"/>
  <c r="Q25"/>
  <c r="BK25"/>
  <c r="U26"/>
  <c r="DA27"/>
  <c r="G27" s="1"/>
  <c r="U28"/>
  <c r="G28"/>
  <c r="BK28"/>
  <c r="F28"/>
  <c r="J28" s="1"/>
  <c r="G29"/>
  <c r="U30"/>
  <c r="G31"/>
  <c r="AO74"/>
  <c r="Q33"/>
  <c r="G33"/>
  <c r="BK33"/>
  <c r="Q36"/>
  <c r="G36"/>
  <c r="BK36"/>
  <c r="Q39"/>
  <c r="G39"/>
  <c r="BK39"/>
  <c r="U41"/>
  <c r="U44"/>
  <c r="Q45"/>
  <c r="G45"/>
  <c r="BK45"/>
  <c r="U47"/>
  <c r="G48"/>
  <c r="BK49"/>
  <c r="BK50"/>
  <c r="G52"/>
  <c r="G54"/>
  <c r="BK56"/>
  <c r="BK58"/>
  <c r="U59"/>
  <c r="G60"/>
  <c r="Q61"/>
  <c r="BK61"/>
  <c r="BK62"/>
  <c r="Q63"/>
  <c r="BK63"/>
  <c r="U64"/>
  <c r="G64"/>
  <c r="Q65"/>
  <c r="BK65"/>
  <c r="BK66"/>
  <c r="U68"/>
  <c r="G68"/>
  <c r="Q69"/>
  <c r="BK69"/>
  <c r="BK70"/>
  <c r="BK71"/>
  <c r="BK72"/>
  <c r="AX73"/>
  <c r="AX71"/>
  <c r="AX69"/>
  <c r="AX67"/>
  <c r="AX65"/>
  <c r="AX63"/>
  <c r="AX61"/>
  <c r="AX59"/>
  <c r="AX57"/>
  <c r="AX55"/>
  <c r="AX54"/>
  <c r="AX52"/>
  <c r="AX50"/>
  <c r="AX48"/>
  <c r="AX46"/>
  <c r="AX44"/>
  <c r="AX42"/>
  <c r="AX40"/>
  <c r="AX37"/>
  <c r="AX35"/>
  <c r="AX33"/>
  <c r="AX30"/>
  <c r="AX28"/>
  <c r="AX26"/>
  <c r="AX24"/>
  <c r="AX22"/>
  <c r="AX20"/>
  <c r="AX18"/>
  <c r="AX16"/>
  <c r="AX14"/>
  <c r="H38"/>
  <c r="K38" s="1"/>
  <c r="Q29"/>
  <c r="Q20"/>
  <c r="Y74"/>
  <c r="U40"/>
  <c r="U43"/>
  <c r="U46"/>
  <c r="U48"/>
  <c r="U52"/>
  <c r="U57"/>
  <c r="U66"/>
  <c r="Q67"/>
  <c r="U71"/>
  <c r="Q73"/>
  <c r="U22"/>
  <c r="U23"/>
  <c r="U31"/>
  <c r="U34"/>
  <c r="Q17"/>
  <c r="Q24"/>
  <c r="Q49"/>
  <c r="Q53"/>
  <c r="Q56"/>
  <c r="Q70"/>
  <c r="Q14"/>
  <c r="U15"/>
  <c r="Q16"/>
  <c r="U17"/>
  <c r="Q27"/>
  <c r="U35"/>
  <c r="Q37"/>
  <c r="U42"/>
  <c r="Q43"/>
  <c r="Q46"/>
  <c r="Q48"/>
  <c r="U49"/>
  <c r="Q50"/>
  <c r="U51"/>
  <c r="Q52"/>
  <c r="U53"/>
  <c r="Q54"/>
  <c r="U58"/>
  <c r="U60"/>
  <c r="U72"/>
  <c r="U14"/>
  <c r="Q15"/>
  <c r="U20"/>
  <c r="Q22"/>
  <c r="Q23"/>
  <c r="U24"/>
  <c r="U27"/>
  <c r="Q28"/>
  <c r="U29"/>
  <c r="Q31"/>
  <c r="Q34"/>
  <c r="U37"/>
  <c r="Q40"/>
  <c r="Q42"/>
  <c r="U54"/>
  <c r="U56"/>
  <c r="Q57"/>
  <c r="Q58"/>
  <c r="Q60"/>
  <c r="Q62"/>
  <c r="U65"/>
  <c r="Q66"/>
  <c r="U67"/>
  <c r="Q68"/>
  <c r="U69"/>
  <c r="U70"/>
  <c r="Q71"/>
  <c r="U73"/>
  <c r="G55"/>
  <c r="BK12"/>
  <c r="DA12"/>
  <c r="DA18"/>
  <c r="G18" s="1"/>
  <c r="DA20"/>
  <c r="G20" s="1"/>
  <c r="DA25"/>
  <c r="G25" s="1"/>
  <c r="AC74"/>
  <c r="Q32"/>
  <c r="U32"/>
  <c r="BK32"/>
  <c r="DA32"/>
  <c r="DA35"/>
  <c r="G35" s="1"/>
  <c r="DA37"/>
  <c r="G37" s="1"/>
  <c r="Q38"/>
  <c r="U38"/>
  <c r="BK38"/>
  <c r="DA38"/>
  <c r="J12"/>
  <c r="J32"/>
  <c r="J38"/>
  <c r="AG74"/>
  <c r="DA40"/>
  <c r="G40" s="1"/>
  <c r="DA43"/>
  <c r="G43" s="1"/>
  <c r="DA44"/>
  <c r="G44" s="1"/>
  <c r="DA46"/>
  <c r="G46" s="1"/>
  <c r="DA47"/>
  <c r="G47" s="1"/>
  <c r="DA49"/>
  <c r="G49" s="1"/>
  <c r="DA51"/>
  <c r="G51" s="1"/>
  <c r="DA53"/>
  <c r="G53" s="1"/>
  <c r="J55"/>
  <c r="DA56"/>
  <c r="G56" s="1"/>
  <c r="DA57"/>
  <c r="G57" s="1"/>
  <c r="DA59"/>
  <c r="G59" s="1"/>
  <c r="DA61"/>
  <c r="G61" s="1"/>
  <c r="DA65"/>
  <c r="G65" s="1"/>
  <c r="DA67"/>
  <c r="G67" s="1"/>
  <c r="DA69"/>
  <c r="G69" s="1"/>
  <c r="DA71"/>
  <c r="G71" s="1"/>
  <c r="DA73"/>
  <c r="G73" s="1"/>
  <c r="Q55"/>
  <c r="U55"/>
  <c r="BK55"/>
  <c r="DA74" l="1"/>
  <c r="AX74"/>
  <c r="F74"/>
  <c r="DB51"/>
  <c r="H51" s="1"/>
  <c r="K51" s="1"/>
  <c r="DB68"/>
  <c r="H68" s="1"/>
  <c r="DB53"/>
  <c r="H53" s="1"/>
  <c r="K53" s="1"/>
  <c r="DB60"/>
  <c r="H60" s="1"/>
  <c r="DB64"/>
  <c r="H64" s="1"/>
  <c r="DB14"/>
  <c r="H14" s="1"/>
  <c r="DB18"/>
  <c r="H18" s="1"/>
  <c r="DB22"/>
  <c r="H22" s="1"/>
  <c r="DB26"/>
  <c r="H26" s="1"/>
  <c r="DB30"/>
  <c r="H30" s="1"/>
  <c r="DB35"/>
  <c r="H35" s="1"/>
  <c r="K35" s="1"/>
  <c r="DB40"/>
  <c r="H40" s="1"/>
  <c r="K40" s="1"/>
  <c r="DB44"/>
  <c r="H44" s="1"/>
  <c r="K44" s="1"/>
  <c r="DB48"/>
  <c r="H48" s="1"/>
  <c r="DB52"/>
  <c r="H52" s="1"/>
  <c r="DB55"/>
  <c r="DB59"/>
  <c r="H59" s="1"/>
  <c r="DB63"/>
  <c r="H63" s="1"/>
  <c r="DB67"/>
  <c r="H67" s="1"/>
  <c r="K67" s="1"/>
  <c r="DB71"/>
  <c r="H71" s="1"/>
  <c r="K71" s="1"/>
  <c r="DB15"/>
  <c r="H15" s="1"/>
  <c r="DB19"/>
  <c r="H19" s="1"/>
  <c r="DB23"/>
  <c r="H23" s="1"/>
  <c r="DB27"/>
  <c r="H27" s="1"/>
  <c r="DB31"/>
  <c r="H31" s="1"/>
  <c r="DB34"/>
  <c r="H34" s="1"/>
  <c r="DB39"/>
  <c r="H39" s="1"/>
  <c r="DB43"/>
  <c r="H43" s="1"/>
  <c r="K43" s="1"/>
  <c r="DB47"/>
  <c r="H47" s="1"/>
  <c r="DB56"/>
  <c r="H56" s="1"/>
  <c r="K56" s="1"/>
  <c r="DB62"/>
  <c r="H62" s="1"/>
  <c r="DB70"/>
  <c r="H70" s="1"/>
  <c r="DB12"/>
  <c r="I71"/>
  <c r="I35"/>
  <c r="DB16"/>
  <c r="H16" s="1"/>
  <c r="DB20"/>
  <c r="H20" s="1"/>
  <c r="K20" s="1"/>
  <c r="DB24"/>
  <c r="H24" s="1"/>
  <c r="DB28"/>
  <c r="H28" s="1"/>
  <c r="DB33"/>
  <c r="H33" s="1"/>
  <c r="DB37"/>
  <c r="H37" s="1"/>
  <c r="K37" s="1"/>
  <c r="DB42"/>
  <c r="H42" s="1"/>
  <c r="DB46"/>
  <c r="H46" s="1"/>
  <c r="K46" s="1"/>
  <c r="DB50"/>
  <c r="H50" s="1"/>
  <c r="DB54"/>
  <c r="H54" s="1"/>
  <c r="DB57"/>
  <c r="H57" s="1"/>
  <c r="K57" s="1"/>
  <c r="DB61"/>
  <c r="H61" s="1"/>
  <c r="K61" s="1"/>
  <c r="DB65"/>
  <c r="H65" s="1"/>
  <c r="K65" s="1"/>
  <c r="DB69"/>
  <c r="H69" s="1"/>
  <c r="K69" s="1"/>
  <c r="DB73"/>
  <c r="H73" s="1"/>
  <c r="K73" s="1"/>
  <c r="DB13"/>
  <c r="H13" s="1"/>
  <c r="DB17"/>
  <c r="H17" s="1"/>
  <c r="DB21"/>
  <c r="H21" s="1"/>
  <c r="DB25"/>
  <c r="H25" s="1"/>
  <c r="DB29"/>
  <c r="H29" s="1"/>
  <c r="DB32"/>
  <c r="DB36"/>
  <c r="H36" s="1"/>
  <c r="DB41"/>
  <c r="H41" s="1"/>
  <c r="DB45"/>
  <c r="H45" s="1"/>
  <c r="DB49"/>
  <c r="H49" s="1"/>
  <c r="K49" s="1"/>
  <c r="DB58"/>
  <c r="H58" s="1"/>
  <c r="DB66"/>
  <c r="H66" s="1"/>
  <c r="DB72"/>
  <c r="H72" s="1"/>
  <c r="I40"/>
  <c r="BK74"/>
  <c r="G38"/>
  <c r="G32"/>
  <c r="G12"/>
  <c r="Q74"/>
  <c r="J74"/>
  <c r="U74"/>
  <c r="DB74" l="1"/>
  <c r="G74"/>
  <c r="I43"/>
  <c r="I46"/>
  <c r="I67"/>
  <c r="I56"/>
  <c r="I20"/>
  <c r="I37"/>
  <c r="I44"/>
  <c r="I51"/>
  <c r="I53"/>
  <c r="K64"/>
  <c r="I64"/>
  <c r="K60"/>
  <c r="I60"/>
  <c r="K68"/>
  <c r="I68"/>
  <c r="K72"/>
  <c r="I72"/>
  <c r="K66"/>
  <c r="I66"/>
  <c r="K58"/>
  <c r="I58"/>
  <c r="K45"/>
  <c r="I45"/>
  <c r="K41"/>
  <c r="I41"/>
  <c r="K36"/>
  <c r="I36"/>
  <c r="H32"/>
  <c r="K29"/>
  <c r="I29"/>
  <c r="K25"/>
  <c r="I25"/>
  <c r="K21"/>
  <c r="I21"/>
  <c r="K17"/>
  <c r="I17"/>
  <c r="K13"/>
  <c r="I13"/>
  <c r="K54"/>
  <c r="I54"/>
  <c r="K50"/>
  <c r="I50"/>
  <c r="K42"/>
  <c r="I42"/>
  <c r="K33"/>
  <c r="I33"/>
  <c r="K28"/>
  <c r="I28"/>
  <c r="K24"/>
  <c r="I24"/>
  <c r="K16"/>
  <c r="I16"/>
  <c r="K70"/>
  <c r="I70"/>
  <c r="K62"/>
  <c r="I62"/>
  <c r="K47"/>
  <c r="I47"/>
  <c r="K39"/>
  <c r="I39"/>
  <c r="K34"/>
  <c r="I34"/>
  <c r="K31"/>
  <c r="I31"/>
  <c r="K27"/>
  <c r="I27"/>
  <c r="K23"/>
  <c r="I23"/>
  <c r="K19"/>
  <c r="I19"/>
  <c r="K15"/>
  <c r="I15"/>
  <c r="K63"/>
  <c r="I63"/>
  <c r="K59"/>
  <c r="I59"/>
  <c r="H55"/>
  <c r="I61"/>
  <c r="H12"/>
  <c r="H74" s="1"/>
  <c r="K52"/>
  <c r="I52"/>
  <c r="K48"/>
  <c r="I48"/>
  <c r="K30"/>
  <c r="I30"/>
  <c r="K26"/>
  <c r="I26"/>
  <c r="K22"/>
  <c r="I22"/>
  <c r="K18"/>
  <c r="I18"/>
  <c r="K14"/>
  <c r="I14"/>
  <c r="I49"/>
  <c r="I73"/>
  <c r="I57"/>
  <c r="I65"/>
  <c r="I69"/>
  <c r="I32"/>
  <c r="I38"/>
  <c r="I12" l="1"/>
  <c r="I55"/>
  <c r="K55"/>
  <c r="K12"/>
  <c r="K32"/>
  <c r="K74" l="1"/>
  <c r="I74"/>
  <c r="N69" i="326"/>
  <c r="N65"/>
  <c r="N64"/>
  <c r="N63"/>
  <c r="N62"/>
  <c r="N61"/>
  <c r="N60"/>
  <c r="N59"/>
  <c r="N58"/>
  <c r="N57"/>
  <c r="N56"/>
  <c r="N55"/>
  <c r="N54"/>
  <c r="N53"/>
  <c r="N50"/>
  <c r="N49"/>
  <c r="N47"/>
  <c r="N46"/>
  <c r="N45"/>
  <c r="N44"/>
  <c r="N43"/>
  <c r="N42"/>
  <c r="N39"/>
  <c r="N38"/>
  <c r="N37"/>
  <c r="N33"/>
  <c r="N32"/>
  <c r="N27"/>
  <c r="N26"/>
  <c r="N25"/>
  <c r="N23"/>
  <c r="N22"/>
  <c r="N21"/>
  <c r="N20"/>
  <c r="N19"/>
  <c r="N18"/>
  <c r="N17"/>
  <c r="N16"/>
  <c r="N15"/>
  <c r="N12"/>
  <c r="N10"/>
  <c r="N36" l="1"/>
  <c r="N40"/>
  <c r="N41"/>
  <c r="N48"/>
  <c r="N67"/>
  <c r="N68"/>
  <c r="N14"/>
  <c r="N24"/>
  <c r="N29"/>
  <c r="N30"/>
  <c r="N8"/>
  <c r="N28"/>
  <c r="N34"/>
  <c r="F62"/>
  <c r="F58"/>
  <c r="F47"/>
  <c r="F38" l="1"/>
  <c r="F19"/>
  <c r="F39"/>
  <c r="F45"/>
  <c r="F49"/>
  <c r="F54"/>
  <c r="F56"/>
  <c r="F64"/>
  <c r="F66"/>
  <c r="N70"/>
  <c r="F23"/>
  <c r="F25"/>
  <c r="F29"/>
  <c r="F10"/>
  <c r="F16"/>
  <c r="F32"/>
  <c r="F36"/>
  <c r="F42"/>
  <c r="F11"/>
  <c r="F12"/>
  <c r="F13"/>
  <c r="F18"/>
  <c r="F20"/>
  <c r="F24"/>
  <c r="F27"/>
  <c r="F53"/>
  <c r="F68"/>
  <c r="F15"/>
  <c r="F17"/>
  <c r="F26"/>
  <c r="F35"/>
  <c r="F40"/>
  <c r="F52"/>
  <c r="F55"/>
  <c r="F57"/>
  <c r="F60"/>
  <c r="F61"/>
  <c r="F63"/>
  <c r="F65"/>
  <c r="F67"/>
  <c r="F69"/>
  <c r="F9"/>
  <c r="F14"/>
  <c r="F21"/>
  <c r="F22"/>
  <c r="F30"/>
  <c r="F31"/>
  <c r="F33"/>
  <c r="F37"/>
  <c r="F41"/>
  <c r="F43"/>
  <c r="F44"/>
  <c r="F46"/>
  <c r="F48"/>
  <c r="F50"/>
  <c r="F59"/>
  <c r="F51"/>
  <c r="F8"/>
  <c r="F28" l="1"/>
  <c r="F34"/>
  <c r="F70" l="1"/>
</calcChain>
</file>

<file path=xl/sharedStrings.xml><?xml version="1.0" encoding="utf-8"?>
<sst xmlns="http://schemas.openxmlformats.org/spreadsheetml/2006/main" count="364" uniqueCount="138">
  <si>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</si>
  <si>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</si>
  <si>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</si>
  <si>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</si>
  <si>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  <r>
      <rPr>
        <sz val="10"/>
        <rFont val="Arial Armenian"/>
        <family val="2"/>
      </rPr>
      <t/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</si>
  <si>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</si>
  <si>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</si>
  <si>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</si>
  <si>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</si>
  <si>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</si>
  <si>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</si>
  <si>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</si>
  <si>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</si>
  <si>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</si>
  <si>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</si>
  <si>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</si>
  <si>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</si>
  <si>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</si>
  <si>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</si>
  <si>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</si>
  <si>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</si>
  <si>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</si>
  <si>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</si>
  <si>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</si>
  <si>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</si>
  <si>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</si>
  <si>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</si>
  <si>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</si>
  <si>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</si>
  <si>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</si>
  <si>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</si>
  <si>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</si>
  <si>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</si>
  <si>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</si>
  <si>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</si>
  <si>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</si>
  <si>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>Հաշվետու ժամանակաշրջան</t>
  </si>
  <si>
    <t>կատ. %-ը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</si>
  <si>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</si>
  <si>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</si>
  <si>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</si>
  <si>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</si>
  <si>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</si>
  <si>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</si>
  <si>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</si>
  <si>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</si>
  <si>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</si>
  <si>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</si>
  <si>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</si>
  <si>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</si>
  <si>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</si>
  <si>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</si>
  <si>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</si>
  <si>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</si>
  <si>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</si>
  <si>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</si>
  <si>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Աղավնավանք</t>
  </si>
  <si>
    <t>Գոշ</t>
  </si>
  <si>
    <t>Թեղուտ</t>
  </si>
  <si>
    <t>Խաչարձան</t>
  </si>
  <si>
    <t>Հաղարծին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</si>
  <si>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</si>
  <si>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</si>
  <si>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</si>
  <si>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</si>
  <si>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</si>
  <si>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</si>
  <si>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</si>
  <si>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</si>
  <si>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</si>
  <si>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</si>
  <si>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</si>
  <si>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</si>
  <si>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</si>
  <si>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</si>
  <si>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Վ.Կ.Աղբյուր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</si>
  <si>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</si>
  <si>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</si>
  <si>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</si>
  <si>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</si>
  <si>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</si>
  <si>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</si>
  <si>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</si>
  <si>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</si>
  <si>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</si>
  <si>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</si>
  <si>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</si>
  <si>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</si>
  <si>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</si>
  <si>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</si>
  <si>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</si>
  <si>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</si>
  <si>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</si>
  <si>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</si>
  <si>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այդ թվում աղբահանության վճարներ</t>
  </si>
  <si>
    <t>3.3 գույքի վարձակալությունից եկամուտներ (տող 1331 + տող 1332 + տող 1333 + 1334)</t>
  </si>
  <si>
    <t>փաստ.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</si>
  <si>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</si>
  <si>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</si>
  <si>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</si>
  <si>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</si>
  <si>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</si>
  <si>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Հ/Հ</t>
  </si>
  <si>
    <t>2014թ. Տարեկան</t>
  </si>
  <si>
    <t>Իջևան</t>
  </si>
  <si>
    <t>Ն.Ծաղկավան</t>
  </si>
  <si>
    <t>Դիլիջան</t>
  </si>
  <si>
    <t>Բերդ</t>
  </si>
  <si>
    <t>Վ.Ծաղկավան</t>
  </si>
  <si>
    <t>Նոյեմբերյան</t>
  </si>
  <si>
    <t>Այրում</t>
  </si>
  <si>
    <t>տող1258
 այլ դոտացիաներ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</si>
  <si>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</si>
  <si>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</si>
  <si>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</si>
  <si>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</si>
  <si>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</si>
  <si>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ԸՆԴԱՄԵՆԸ</t>
  </si>
  <si>
    <t>2015թ. Տարեկան</t>
  </si>
  <si>
    <t>Ընդամենը գույքահարկի ապառքը 01.01.2015թ. դրությամբ</t>
  </si>
  <si>
    <t>2015թ. բյուջեում ներառված գույքահարկի ապառքի գումարը</t>
  </si>
  <si>
    <t>Ընդամենը հողի հարկի ապառքը 01.01.2015թ. դրությամբ</t>
  </si>
  <si>
    <t>2015թ. բյուջեում ներառված հողի հարկի ապառքի գումարը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</si>
  <si>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</si>
  <si>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 xml:space="preserve">ծրագիր           /1 ամիս/ </t>
  </si>
  <si>
    <t xml:space="preserve"> ծրագիր     /11 ամիս/ 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</si>
  <si>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</si>
  <si>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</si>
  <si>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</si>
  <si>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</si>
  <si>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</si>
  <si>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</si>
  <si>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</si>
  <si>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</si>
  <si>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>2015թ. դեկտեմբերի 1-ի դրությամբ</t>
  </si>
  <si>
    <t xml:space="preserve">ծրագիր    11 ամիս/ </t>
  </si>
  <si>
    <t>2015 թ. դեկտեմբերի 1-ի դրությամբ</t>
  </si>
  <si>
    <t>229.8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</si>
</sst>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5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2"/>
      <name val="Times Armeni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1" fillId="0" borderId="0"/>
    <xf numFmtId="43" fontId="14" fillId="0" borderId="0" applyFont="0" applyFill="0" applyBorder="0" applyAlignment="0" applyProtection="0"/>
  </cellStyleXfs>
  <cellXfs count="231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Alignment="1" applyProtection="1">
      <alignment horizontal="left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 applyProtection="1"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11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11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165" fontId="5" fillId="10" borderId="3" xfId="0" applyNumberFormat="1" applyFont="1" applyFill="1" applyBorder="1" applyAlignment="1" applyProtection="1">
      <alignment horizontal="center" vertical="center"/>
    </xf>
    <xf numFmtId="165" fontId="5" fillId="10" borderId="3" xfId="0" applyNumberFormat="1" applyFont="1" applyFill="1" applyBorder="1" applyAlignment="1" applyProtection="1">
      <alignment horizontal="center" vertical="center" wrapText="1"/>
    </xf>
    <xf numFmtId="165" fontId="5" fillId="1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12" fillId="0" borderId="3" xfId="2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165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/>
      <protection locked="0"/>
    </xf>
    <xf numFmtId="165" fontId="5" fillId="12" borderId="3" xfId="0" applyNumberFormat="1" applyFont="1" applyFill="1" applyBorder="1" applyAlignment="1">
      <alignment horizontal="center" vertical="center" wrapText="1"/>
    </xf>
    <xf numFmtId="165" fontId="5" fillId="12" borderId="3" xfId="0" applyNumberFormat="1" applyFont="1" applyFill="1" applyBorder="1" applyAlignment="1" applyProtection="1">
      <alignment horizontal="center" vertical="center"/>
      <protection locked="0"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165" fontId="5" fillId="12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12" borderId="3" xfId="0" applyNumberFormat="1" applyFont="1" applyFill="1" applyBorder="1" applyAlignment="1" applyProtection="1">
      <alignment horizontal="center" vertical="center" wrapText="1"/>
      <protection locked="0"/>
    </xf>
    <xf numFmtId="165" fontId="13" fillId="1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4" borderId="2" xfId="0" applyNumberFormat="1" applyFont="1" applyFill="1" applyBorder="1" applyAlignment="1" applyProtection="1">
      <alignment horizontal="center" vertical="center" wrapText="1"/>
    </xf>
    <xf numFmtId="165" fontId="5" fillId="8" borderId="2" xfId="0" applyNumberFormat="1" applyFont="1" applyFill="1" applyBorder="1" applyAlignment="1" applyProtection="1">
      <alignment horizontal="center" vertical="center" wrapText="1"/>
    </xf>
    <xf numFmtId="165" fontId="5" fillId="9" borderId="2" xfId="0" applyNumberFormat="1" applyFont="1" applyFill="1" applyBorder="1" applyAlignment="1" applyProtection="1">
      <alignment horizontal="center" vertical="center" wrapText="1"/>
    </xf>
    <xf numFmtId="165" fontId="5" fillId="9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165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/>
    </xf>
    <xf numFmtId="166" fontId="6" fillId="0" borderId="3" xfId="6" applyNumberFormat="1" applyFont="1" applyFill="1" applyBorder="1" applyAlignment="1">
      <alignment horizontal="center"/>
    </xf>
    <xf numFmtId="164" fontId="6" fillId="1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165" fontId="6" fillId="0" borderId="3" xfId="5" applyNumberFormat="1" applyFont="1" applyBorder="1" applyAlignment="1" applyProtection="1">
      <alignment horizontal="center" vertical="center" wrapText="1"/>
      <protection locked="0"/>
    </xf>
    <xf numFmtId="0" fontId="6" fillId="0" borderId="3" xfId="5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165" fontId="6" fillId="0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textRotation="90" wrapText="1"/>
    </xf>
    <xf numFmtId="0" fontId="5" fillId="3" borderId="5" xfId="0" applyFont="1" applyFill="1" applyBorder="1" applyAlignment="1" applyProtection="1">
      <alignment vertical="center" textRotation="90" wrapText="1"/>
    </xf>
    <xf numFmtId="0" fontId="5" fillId="3" borderId="4" xfId="0" applyFont="1" applyFill="1" applyBorder="1" applyAlignment="1" applyProtection="1">
      <alignment vertical="center" textRotation="90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4" fontId="5" fillId="7" borderId="7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6" fillId="10" borderId="3" xfId="0" applyFont="1" applyFill="1" applyBorder="1" applyAlignment="1" applyProtection="1">
      <alignment vertical="center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center" vertical="center" textRotation="90" wrapText="1"/>
    </xf>
  </cellXfs>
  <cellStyles count="7">
    <cellStyle name="Comma" xfId="6" builtinId="3"/>
    <cellStyle name="Normal" xfId="0" builtinId="0"/>
    <cellStyle name="Normal 2" xfId="1"/>
    <cellStyle name="Normal 3" xfId="3"/>
    <cellStyle name="Normal 4" xfId="2"/>
    <cellStyle name="Normal 5" xfId="4"/>
    <cellStyle name="Обычный 3" xfId="5"/>
  </cellStyles>
  <dxfs count="0"/>
  <tableStyles count="0" defaultTableStyle="TableStyleMedium9" defaultPivotStyle="PivotStyleLight16"/>
  <colors>
    <mruColors>
      <color rgb="FF00FF00"/>
      <color rgb="FF00CCFF"/>
      <color rgb="FF55DD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580"/>
  <sheetViews>
    <sheetView tabSelected="1" workbookViewId="0">
      <selection activeCell="BB42" sqref="BB42"/>
    </sheetView>
  </sheetViews>
  <sheetFormatPr defaultColWidth="10" defaultRowHeight="13.5"/>
  <cols>
    <col min="1" max="1" width="5.375" style="60" customWidth="1"/>
    <col min="2" max="2" width="10" style="60" hidden="1" customWidth="1"/>
    <col min="3" max="3" width="13.75" style="4" customWidth="1"/>
    <col min="4" max="8" width="10" style="2"/>
    <col min="9" max="9" width="6.625" style="2" customWidth="1"/>
    <col min="10" max="13" width="10" style="2" hidden="1" customWidth="1"/>
    <col min="14" max="16" width="10" style="2"/>
    <col min="17" max="17" width="6.875" style="2" customWidth="1"/>
    <col min="18" max="20" width="10" style="2"/>
    <col min="21" max="21" width="7.125" style="2" customWidth="1"/>
    <col min="22" max="23" width="10" style="2"/>
    <col min="24" max="24" width="10" style="7"/>
    <col min="25" max="25" width="8" style="2" customWidth="1"/>
    <col min="26" max="28" width="10" style="2"/>
    <col min="29" max="29" width="6.625" style="2" customWidth="1"/>
    <col min="30" max="32" width="10" style="2"/>
    <col min="33" max="33" width="6" style="2" customWidth="1"/>
    <col min="34" max="36" width="10" style="2"/>
    <col min="37" max="37" width="6.625" style="2" customWidth="1"/>
    <col min="38" max="40" width="10" style="2"/>
    <col min="41" max="41" width="7.875" style="2" customWidth="1"/>
    <col min="42" max="47" width="10" style="2"/>
    <col min="48" max="48" width="10" style="7"/>
    <col min="49" max="62" width="10" style="2"/>
    <col min="63" max="63" width="7.125" style="2" customWidth="1"/>
    <col min="64" max="128" width="10" style="2"/>
    <col min="129" max="16384" width="10" style="28"/>
  </cols>
  <sheetData>
    <row r="1" spans="1:128" ht="2.25" customHeight="1">
      <c r="BB1" s="25"/>
      <c r="BC1" s="25"/>
      <c r="BD1" s="25"/>
      <c r="BE1" s="25"/>
    </row>
    <row r="2" spans="1:128" ht="13.5" customHeight="1">
      <c r="A2" s="8"/>
      <c r="B2" s="8"/>
      <c r="D2" s="167" t="s">
        <v>98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8"/>
      <c r="Y2" s="8"/>
      <c r="Z2" s="8"/>
      <c r="AA2" s="8"/>
      <c r="AB2" s="8"/>
      <c r="AC2" s="8"/>
      <c r="AE2" s="8"/>
      <c r="AF2" s="8"/>
      <c r="AG2" s="8"/>
      <c r="AI2" s="8"/>
      <c r="AJ2" s="8"/>
      <c r="AK2" s="8"/>
      <c r="AM2" s="8"/>
      <c r="AN2" s="8"/>
      <c r="AO2" s="8"/>
      <c r="AP2" s="8"/>
      <c r="AQ2" s="8"/>
      <c r="AR2" s="8"/>
      <c r="AS2" s="6"/>
      <c r="AT2" s="6"/>
      <c r="AU2" s="6"/>
      <c r="AW2" s="6"/>
      <c r="AX2" s="6"/>
      <c r="AZ2" s="6"/>
      <c r="BA2" s="6"/>
      <c r="BB2" s="21"/>
      <c r="BC2" s="21"/>
      <c r="BD2" s="21"/>
      <c r="BE2" s="21"/>
      <c r="BF2" s="6"/>
      <c r="BG2" s="6"/>
      <c r="BH2" s="6"/>
      <c r="BI2" s="6"/>
      <c r="BJ2" s="6"/>
      <c r="BK2" s="6"/>
      <c r="BM2" s="6"/>
      <c r="BN2" s="6"/>
      <c r="BO2" s="6"/>
      <c r="BP2" s="6"/>
      <c r="BQ2" s="6"/>
      <c r="BS2" s="6"/>
      <c r="BT2" s="6"/>
      <c r="BV2" s="6"/>
      <c r="BW2" s="6"/>
      <c r="BX2" s="6"/>
      <c r="BY2" s="6"/>
      <c r="BZ2" s="6"/>
      <c r="CB2" s="6"/>
      <c r="CC2" s="6"/>
      <c r="CD2" s="6"/>
      <c r="CE2" s="6"/>
      <c r="CF2" s="6"/>
      <c r="CH2" s="6"/>
      <c r="CI2" s="6"/>
      <c r="CJ2" s="6"/>
      <c r="CK2" s="6"/>
      <c r="CL2" s="6"/>
      <c r="CN2" s="6"/>
      <c r="CO2" s="6"/>
      <c r="CQ2" s="6"/>
      <c r="CR2" s="6"/>
      <c r="CS2" s="6"/>
      <c r="CT2" s="6"/>
      <c r="CU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S2" s="6"/>
      <c r="DT2" s="6"/>
      <c r="DU2" s="6"/>
    </row>
    <row r="3" spans="1:128" ht="14.25">
      <c r="A3" s="8"/>
      <c r="B3" s="8"/>
      <c r="C3" s="5"/>
      <c r="D3" s="167" t="s">
        <v>99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8"/>
      <c r="Y3" s="8"/>
      <c r="Z3" s="8"/>
      <c r="AA3" s="8"/>
      <c r="AB3" s="88"/>
      <c r="AC3" s="88"/>
      <c r="AE3" s="88"/>
      <c r="AF3" s="88"/>
      <c r="AG3" s="88"/>
      <c r="AI3" s="8"/>
      <c r="AJ3" s="8"/>
      <c r="AK3" s="8"/>
      <c r="AM3" s="8"/>
      <c r="AN3" s="8"/>
      <c r="AO3" s="8"/>
      <c r="AP3" s="8"/>
      <c r="AQ3" s="8"/>
      <c r="AR3" s="8"/>
      <c r="AS3" s="6"/>
      <c r="AT3" s="6"/>
      <c r="AU3" s="6"/>
      <c r="AW3" s="6"/>
      <c r="AX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M3" s="6"/>
      <c r="BN3" s="6"/>
      <c r="BO3" s="6"/>
      <c r="BP3" s="6"/>
      <c r="BQ3" s="6"/>
      <c r="BS3" s="6"/>
      <c r="BT3" s="6"/>
      <c r="BV3" s="6"/>
      <c r="BW3" s="6"/>
      <c r="BX3" s="6"/>
      <c r="BY3" s="6"/>
      <c r="BZ3" s="6"/>
      <c r="CB3" s="6"/>
      <c r="CC3" s="6"/>
      <c r="CD3" s="6"/>
      <c r="CE3" s="6"/>
      <c r="CF3" s="6"/>
      <c r="CH3" s="6"/>
      <c r="CI3" s="6"/>
      <c r="CJ3" s="6"/>
      <c r="CK3" s="6"/>
      <c r="CL3" s="6"/>
      <c r="CN3" s="6"/>
      <c r="CO3" s="6"/>
      <c r="CQ3" s="6"/>
      <c r="CR3" s="6"/>
      <c r="CS3" s="6"/>
      <c r="CT3" s="6"/>
      <c r="CU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S3" s="6"/>
      <c r="DT3" s="6"/>
      <c r="DU3" s="6"/>
    </row>
    <row r="4" spans="1:128" ht="12.75" customHeight="1">
      <c r="A4" s="8"/>
      <c r="B4" s="8"/>
      <c r="C4" s="5"/>
      <c r="D4" s="167" t="s">
        <v>134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8"/>
      <c r="Y4" s="8"/>
      <c r="Z4" s="8"/>
      <c r="AA4" s="8"/>
      <c r="AB4" s="88"/>
      <c r="AC4" s="88"/>
      <c r="AE4" s="88"/>
      <c r="AF4" s="88"/>
      <c r="AG4" s="88"/>
      <c r="AI4" s="8"/>
      <c r="AJ4" s="8"/>
      <c r="AK4" s="8"/>
      <c r="AM4" s="8"/>
      <c r="AN4" s="8"/>
      <c r="AO4" s="8"/>
      <c r="AP4" s="8"/>
      <c r="AQ4" s="8"/>
      <c r="AR4" s="8"/>
      <c r="AS4" s="6"/>
      <c r="AT4" s="6"/>
      <c r="AU4" s="6"/>
      <c r="AW4" s="6"/>
      <c r="AX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M4" s="6"/>
      <c r="BN4" s="6"/>
      <c r="BO4" s="6"/>
      <c r="BP4" s="6"/>
      <c r="BQ4" s="6"/>
      <c r="BS4" s="6"/>
      <c r="BT4" s="6"/>
      <c r="BV4" s="6"/>
      <c r="BW4" s="6"/>
      <c r="BX4" s="6"/>
      <c r="BY4" s="6"/>
      <c r="BZ4" s="6"/>
      <c r="CB4" s="6"/>
      <c r="CC4" s="6"/>
      <c r="CD4" s="6"/>
      <c r="CE4" s="6"/>
      <c r="CF4" s="6"/>
      <c r="CH4" s="6"/>
      <c r="CI4" s="6"/>
      <c r="CJ4" s="6"/>
      <c r="CK4" s="6"/>
      <c r="CL4" s="6"/>
      <c r="CN4" s="6"/>
      <c r="CO4" s="6"/>
      <c r="CQ4" s="6"/>
      <c r="CR4" s="6"/>
      <c r="CS4" s="6"/>
      <c r="CT4" s="6"/>
      <c r="CU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S4" s="6"/>
      <c r="DT4" s="6"/>
      <c r="DU4" s="6"/>
    </row>
    <row r="5" spans="1:128" ht="13.5" customHeight="1">
      <c r="C5" s="16"/>
      <c r="T5" s="9"/>
      <c r="W5" s="168" t="s">
        <v>100</v>
      </c>
      <c r="X5" s="168"/>
      <c r="Y5" s="168"/>
      <c r="AE5" s="88"/>
      <c r="AF5" s="88"/>
      <c r="AG5" s="88"/>
      <c r="AI5" s="8"/>
      <c r="AJ5" s="8"/>
      <c r="AK5" s="8"/>
      <c r="AM5" s="8"/>
      <c r="AN5" s="8"/>
      <c r="AO5" s="8"/>
      <c r="AP5" s="8"/>
      <c r="AQ5" s="8"/>
      <c r="AR5" s="8"/>
      <c r="AS5" s="6"/>
      <c r="AT5" s="6"/>
      <c r="AU5" s="6"/>
      <c r="AW5" s="6"/>
      <c r="AX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M5" s="6"/>
      <c r="BN5" s="6"/>
      <c r="BO5" s="6"/>
      <c r="BP5" s="6"/>
      <c r="BQ5" s="6"/>
      <c r="BS5" s="6"/>
      <c r="BT5" s="6"/>
      <c r="BV5" s="6"/>
      <c r="BW5" s="6"/>
      <c r="BX5" s="6"/>
      <c r="BY5" s="6"/>
      <c r="BZ5" s="6"/>
      <c r="CB5" s="6"/>
      <c r="CC5" s="6"/>
      <c r="CD5" s="6"/>
      <c r="CE5" s="6"/>
      <c r="CF5" s="6"/>
      <c r="CH5" s="6"/>
      <c r="CI5" s="6"/>
      <c r="CJ5" s="6"/>
      <c r="CK5" s="6"/>
      <c r="CL5" s="6"/>
      <c r="CN5" s="6"/>
      <c r="CO5" s="6"/>
      <c r="CQ5" s="6"/>
      <c r="CR5" s="6"/>
      <c r="CS5" s="6"/>
      <c r="CT5" s="6"/>
      <c r="CU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S5" s="6"/>
      <c r="DT5" s="6"/>
      <c r="DU5" s="6"/>
    </row>
    <row r="6" spans="1:128" ht="15" customHeight="1">
      <c r="A6" s="169" t="s">
        <v>102</v>
      </c>
      <c r="B6" s="172" t="s">
        <v>101</v>
      </c>
      <c r="C6" s="175" t="s">
        <v>21</v>
      </c>
      <c r="D6" s="178" t="s">
        <v>19</v>
      </c>
      <c r="E6" s="178" t="s">
        <v>20</v>
      </c>
      <c r="F6" s="181" t="s">
        <v>33</v>
      </c>
      <c r="G6" s="182"/>
      <c r="H6" s="182"/>
      <c r="I6" s="183"/>
      <c r="J6" s="196" t="s">
        <v>34</v>
      </c>
      <c r="K6" s="197"/>
      <c r="L6" s="202" t="s">
        <v>35</v>
      </c>
      <c r="M6" s="203"/>
      <c r="N6" s="196" t="s">
        <v>93</v>
      </c>
      <c r="O6" s="208"/>
      <c r="P6" s="208"/>
      <c r="Q6" s="197"/>
      <c r="R6" s="12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7"/>
      <c r="CY6" s="128" t="s">
        <v>16</v>
      </c>
      <c r="CZ6" s="155" t="s">
        <v>27</v>
      </c>
      <c r="DA6" s="156"/>
      <c r="DB6" s="157"/>
      <c r="DC6" s="125" t="s">
        <v>18</v>
      </c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7"/>
      <c r="DU6" s="128" t="s">
        <v>16</v>
      </c>
      <c r="DV6" s="131" t="s">
        <v>26</v>
      </c>
      <c r="DW6" s="132"/>
      <c r="DX6" s="133"/>
    </row>
    <row r="7" spans="1:128" ht="24.75" customHeight="1">
      <c r="A7" s="170"/>
      <c r="B7" s="173"/>
      <c r="C7" s="176"/>
      <c r="D7" s="179"/>
      <c r="E7" s="179"/>
      <c r="F7" s="184"/>
      <c r="G7" s="185"/>
      <c r="H7" s="185"/>
      <c r="I7" s="186"/>
      <c r="J7" s="198"/>
      <c r="K7" s="199"/>
      <c r="L7" s="204"/>
      <c r="M7" s="205"/>
      <c r="N7" s="198"/>
      <c r="O7" s="209"/>
      <c r="P7" s="209"/>
      <c r="Q7" s="199"/>
      <c r="R7" s="140" t="s">
        <v>22</v>
      </c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2"/>
      <c r="AS7" s="119" t="s">
        <v>15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1"/>
      <c r="BE7" s="143" t="s">
        <v>25</v>
      </c>
      <c r="BF7" s="144"/>
      <c r="BG7" s="145"/>
      <c r="BH7" s="119" t="s">
        <v>95</v>
      </c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1"/>
      <c r="BX7" s="105" t="s">
        <v>0</v>
      </c>
      <c r="BY7" s="115"/>
      <c r="BZ7" s="115"/>
      <c r="CA7" s="115"/>
      <c r="CB7" s="115"/>
      <c r="CC7" s="115"/>
      <c r="CD7" s="115"/>
      <c r="CE7" s="115"/>
      <c r="CF7" s="106"/>
      <c r="CG7" s="119" t="s">
        <v>13</v>
      </c>
      <c r="CH7" s="120"/>
      <c r="CI7" s="120"/>
      <c r="CJ7" s="120"/>
      <c r="CK7" s="120"/>
      <c r="CL7" s="120"/>
      <c r="CM7" s="120"/>
      <c r="CN7" s="120"/>
      <c r="CO7" s="121"/>
      <c r="CP7" s="149" t="s">
        <v>32</v>
      </c>
      <c r="CQ7" s="150"/>
      <c r="CR7" s="151"/>
      <c r="CS7" s="143" t="s">
        <v>14</v>
      </c>
      <c r="CT7" s="144"/>
      <c r="CU7" s="145"/>
      <c r="CV7" s="143" t="s">
        <v>23</v>
      </c>
      <c r="CW7" s="144"/>
      <c r="CX7" s="145"/>
      <c r="CY7" s="129"/>
      <c r="CZ7" s="158"/>
      <c r="DA7" s="159"/>
      <c r="DB7" s="160"/>
      <c r="DC7" s="140"/>
      <c r="DD7" s="141"/>
      <c r="DE7" s="141"/>
      <c r="DF7" s="141"/>
      <c r="DG7" s="141"/>
      <c r="DH7" s="142"/>
      <c r="DI7" s="143" t="s">
        <v>17</v>
      </c>
      <c r="DJ7" s="144"/>
      <c r="DK7" s="145"/>
      <c r="DL7" s="140"/>
      <c r="DM7" s="141"/>
      <c r="DN7" s="141"/>
      <c r="DO7" s="141"/>
      <c r="DP7" s="141"/>
      <c r="DQ7" s="141"/>
      <c r="DR7" s="141"/>
      <c r="DS7" s="141"/>
      <c r="DT7" s="142"/>
      <c r="DU7" s="129"/>
      <c r="DV7" s="134"/>
      <c r="DW7" s="135"/>
      <c r="DX7" s="136"/>
    </row>
    <row r="8" spans="1:128" ht="90.75" customHeight="1">
      <c r="A8" s="170"/>
      <c r="B8" s="173"/>
      <c r="C8" s="176"/>
      <c r="D8" s="179"/>
      <c r="E8" s="179"/>
      <c r="F8" s="187"/>
      <c r="G8" s="188"/>
      <c r="H8" s="188"/>
      <c r="I8" s="189"/>
      <c r="J8" s="200"/>
      <c r="K8" s="201"/>
      <c r="L8" s="206"/>
      <c r="M8" s="207"/>
      <c r="N8" s="200"/>
      <c r="O8" s="210"/>
      <c r="P8" s="210"/>
      <c r="Q8" s="201"/>
      <c r="R8" s="164" t="s">
        <v>28</v>
      </c>
      <c r="S8" s="165"/>
      <c r="T8" s="165"/>
      <c r="U8" s="166"/>
      <c r="V8" s="112" t="s">
        <v>97</v>
      </c>
      <c r="W8" s="113"/>
      <c r="X8" s="113"/>
      <c r="Y8" s="114"/>
      <c r="Z8" s="112" t="s">
        <v>3</v>
      </c>
      <c r="AA8" s="113"/>
      <c r="AB8" s="113"/>
      <c r="AC8" s="114"/>
      <c r="AD8" s="112" t="s">
        <v>4</v>
      </c>
      <c r="AE8" s="113"/>
      <c r="AF8" s="113"/>
      <c r="AG8" s="114"/>
      <c r="AH8" s="112" t="s">
        <v>29</v>
      </c>
      <c r="AI8" s="113"/>
      <c r="AJ8" s="113"/>
      <c r="AK8" s="114"/>
      <c r="AL8" s="112" t="s">
        <v>5</v>
      </c>
      <c r="AM8" s="113"/>
      <c r="AN8" s="113"/>
      <c r="AO8" s="114"/>
      <c r="AP8" s="112" t="s">
        <v>6</v>
      </c>
      <c r="AQ8" s="113"/>
      <c r="AR8" s="114"/>
      <c r="AS8" s="109" t="s">
        <v>24</v>
      </c>
      <c r="AT8" s="110"/>
      <c r="AU8" s="111"/>
      <c r="AV8" s="109" t="s">
        <v>11</v>
      </c>
      <c r="AW8" s="110"/>
      <c r="AX8" s="111"/>
      <c r="AY8" s="119" t="s">
        <v>7</v>
      </c>
      <c r="AZ8" s="120"/>
      <c r="BA8" s="121"/>
      <c r="BB8" s="119" t="s">
        <v>111</v>
      </c>
      <c r="BC8" s="120"/>
      <c r="BD8" s="121"/>
      <c r="BE8" s="146"/>
      <c r="BF8" s="147"/>
      <c r="BG8" s="148"/>
      <c r="BH8" s="122" t="s">
        <v>30</v>
      </c>
      <c r="BI8" s="123"/>
      <c r="BJ8" s="123"/>
      <c r="BK8" s="124"/>
      <c r="BL8" s="105" t="s">
        <v>12</v>
      </c>
      <c r="BM8" s="115"/>
      <c r="BN8" s="106"/>
      <c r="BO8" s="105" t="s">
        <v>8</v>
      </c>
      <c r="BP8" s="115"/>
      <c r="BQ8" s="106"/>
      <c r="BR8" s="105" t="s">
        <v>9</v>
      </c>
      <c r="BS8" s="115"/>
      <c r="BT8" s="106"/>
      <c r="BU8" s="105" t="s">
        <v>10</v>
      </c>
      <c r="BV8" s="115"/>
      <c r="BW8" s="106"/>
      <c r="BX8" s="105" t="s">
        <v>126</v>
      </c>
      <c r="BY8" s="115"/>
      <c r="BZ8" s="106"/>
      <c r="CA8" s="105" t="s">
        <v>127</v>
      </c>
      <c r="CB8" s="115"/>
      <c r="CC8" s="106"/>
      <c r="CD8" s="105" t="s">
        <v>31</v>
      </c>
      <c r="CE8" s="115"/>
      <c r="CF8" s="106"/>
      <c r="CG8" s="105" t="s">
        <v>123</v>
      </c>
      <c r="CH8" s="115"/>
      <c r="CI8" s="106"/>
      <c r="CJ8" s="105" t="s">
        <v>94</v>
      </c>
      <c r="CK8" s="115"/>
      <c r="CL8" s="106"/>
      <c r="CM8" s="105" t="s">
        <v>128</v>
      </c>
      <c r="CN8" s="115"/>
      <c r="CO8" s="106"/>
      <c r="CP8" s="152"/>
      <c r="CQ8" s="153"/>
      <c r="CR8" s="154"/>
      <c r="CS8" s="146"/>
      <c r="CT8" s="147"/>
      <c r="CU8" s="148"/>
      <c r="CV8" s="146"/>
      <c r="CW8" s="147"/>
      <c r="CX8" s="148"/>
      <c r="CY8" s="129"/>
      <c r="CZ8" s="161"/>
      <c r="DA8" s="162"/>
      <c r="DB8" s="163"/>
      <c r="DC8" s="105" t="s">
        <v>129</v>
      </c>
      <c r="DD8" s="115"/>
      <c r="DE8" s="106"/>
      <c r="DF8" s="105" t="s">
        <v>130</v>
      </c>
      <c r="DG8" s="115"/>
      <c r="DH8" s="106"/>
      <c r="DI8" s="146"/>
      <c r="DJ8" s="147"/>
      <c r="DK8" s="148"/>
      <c r="DL8" s="105" t="s">
        <v>131</v>
      </c>
      <c r="DM8" s="115"/>
      <c r="DN8" s="106"/>
      <c r="DO8" s="105" t="s">
        <v>132</v>
      </c>
      <c r="DP8" s="115"/>
      <c r="DQ8" s="106"/>
      <c r="DR8" s="116" t="s">
        <v>133</v>
      </c>
      <c r="DS8" s="117"/>
      <c r="DT8" s="118"/>
      <c r="DU8" s="129"/>
      <c r="DV8" s="137"/>
      <c r="DW8" s="138"/>
      <c r="DX8" s="139"/>
    </row>
    <row r="9" spans="1:128" ht="24.75" customHeight="1">
      <c r="A9" s="170"/>
      <c r="B9" s="173"/>
      <c r="C9" s="176"/>
      <c r="D9" s="179"/>
      <c r="E9" s="179"/>
      <c r="F9" s="107" t="s">
        <v>118</v>
      </c>
      <c r="G9" s="109" t="s">
        <v>36</v>
      </c>
      <c r="H9" s="110"/>
      <c r="I9" s="111"/>
      <c r="J9" s="190" t="s">
        <v>1</v>
      </c>
      <c r="K9" s="91"/>
      <c r="L9" s="192" t="s">
        <v>1</v>
      </c>
      <c r="M9" s="194" t="s">
        <v>2</v>
      </c>
      <c r="N9" s="107" t="s">
        <v>118</v>
      </c>
      <c r="O9" s="109" t="s">
        <v>36</v>
      </c>
      <c r="P9" s="110"/>
      <c r="Q9" s="111"/>
      <c r="R9" s="107" t="s">
        <v>118</v>
      </c>
      <c r="S9" s="109" t="s">
        <v>36</v>
      </c>
      <c r="T9" s="110"/>
      <c r="U9" s="111"/>
      <c r="V9" s="107" t="s">
        <v>118</v>
      </c>
      <c r="W9" s="109" t="s">
        <v>36</v>
      </c>
      <c r="X9" s="110"/>
      <c r="Y9" s="111"/>
      <c r="Z9" s="107" t="s">
        <v>118</v>
      </c>
      <c r="AA9" s="109" t="s">
        <v>36</v>
      </c>
      <c r="AB9" s="110"/>
      <c r="AC9" s="111"/>
      <c r="AD9" s="107" t="s">
        <v>118</v>
      </c>
      <c r="AE9" s="109" t="s">
        <v>36</v>
      </c>
      <c r="AF9" s="110"/>
      <c r="AG9" s="111"/>
      <c r="AH9" s="107" t="s">
        <v>118</v>
      </c>
      <c r="AI9" s="109" t="s">
        <v>36</v>
      </c>
      <c r="AJ9" s="110"/>
      <c r="AK9" s="111"/>
      <c r="AL9" s="107" t="s">
        <v>103</v>
      </c>
      <c r="AM9" s="109" t="s">
        <v>36</v>
      </c>
      <c r="AN9" s="110"/>
      <c r="AO9" s="111"/>
      <c r="AP9" s="107" t="s">
        <v>118</v>
      </c>
      <c r="AQ9" s="105" t="s">
        <v>36</v>
      </c>
      <c r="AR9" s="106"/>
      <c r="AS9" s="107" t="s">
        <v>118</v>
      </c>
      <c r="AT9" s="105" t="s">
        <v>36</v>
      </c>
      <c r="AU9" s="106"/>
      <c r="AV9" s="107" t="s">
        <v>118</v>
      </c>
      <c r="AW9" s="105" t="s">
        <v>36</v>
      </c>
      <c r="AX9" s="106"/>
      <c r="AY9" s="107" t="s">
        <v>118</v>
      </c>
      <c r="AZ9" s="105" t="s">
        <v>36</v>
      </c>
      <c r="BA9" s="106"/>
      <c r="BB9" s="107" t="s">
        <v>118</v>
      </c>
      <c r="BC9" s="105" t="s">
        <v>36</v>
      </c>
      <c r="BD9" s="106"/>
      <c r="BE9" s="107" t="s">
        <v>118</v>
      </c>
      <c r="BF9" s="105" t="s">
        <v>36</v>
      </c>
      <c r="BG9" s="106"/>
      <c r="BH9" s="107" t="s">
        <v>118</v>
      </c>
      <c r="BI9" s="109" t="s">
        <v>36</v>
      </c>
      <c r="BJ9" s="110"/>
      <c r="BK9" s="111"/>
      <c r="BL9" s="107" t="s">
        <v>118</v>
      </c>
      <c r="BM9" s="105" t="s">
        <v>36</v>
      </c>
      <c r="BN9" s="106"/>
      <c r="BO9" s="107" t="s">
        <v>118</v>
      </c>
      <c r="BP9" s="105" t="s">
        <v>36</v>
      </c>
      <c r="BQ9" s="106"/>
      <c r="BR9" s="107" t="s">
        <v>118</v>
      </c>
      <c r="BS9" s="105" t="s">
        <v>36</v>
      </c>
      <c r="BT9" s="106"/>
      <c r="BU9" s="107" t="s">
        <v>118</v>
      </c>
      <c r="BV9" s="105" t="s">
        <v>36</v>
      </c>
      <c r="BW9" s="106"/>
      <c r="BX9" s="107" t="s">
        <v>118</v>
      </c>
      <c r="BY9" s="105" t="s">
        <v>36</v>
      </c>
      <c r="BZ9" s="106"/>
      <c r="CA9" s="107" t="s">
        <v>118</v>
      </c>
      <c r="CB9" s="105" t="s">
        <v>36</v>
      </c>
      <c r="CC9" s="106"/>
      <c r="CD9" s="107" t="s">
        <v>118</v>
      </c>
      <c r="CE9" s="105" t="s">
        <v>36</v>
      </c>
      <c r="CF9" s="106"/>
      <c r="CG9" s="107" t="s">
        <v>118</v>
      </c>
      <c r="CH9" s="105" t="s">
        <v>36</v>
      </c>
      <c r="CI9" s="106"/>
      <c r="CJ9" s="107" t="s">
        <v>118</v>
      </c>
      <c r="CK9" s="105" t="s">
        <v>36</v>
      </c>
      <c r="CL9" s="106"/>
      <c r="CM9" s="107" t="s">
        <v>118</v>
      </c>
      <c r="CN9" s="105" t="s">
        <v>36</v>
      </c>
      <c r="CO9" s="106"/>
      <c r="CP9" s="107" t="s">
        <v>118</v>
      </c>
      <c r="CQ9" s="105" t="s">
        <v>36</v>
      </c>
      <c r="CR9" s="106"/>
      <c r="CS9" s="107" t="s">
        <v>118</v>
      </c>
      <c r="CT9" s="105" t="s">
        <v>36</v>
      </c>
      <c r="CU9" s="106"/>
      <c r="CV9" s="107" t="s">
        <v>118</v>
      </c>
      <c r="CW9" s="105" t="s">
        <v>36</v>
      </c>
      <c r="CX9" s="106"/>
      <c r="CY9" s="129"/>
      <c r="CZ9" s="107" t="s">
        <v>118</v>
      </c>
      <c r="DA9" s="105" t="s">
        <v>36</v>
      </c>
      <c r="DB9" s="106"/>
      <c r="DC9" s="107" t="s">
        <v>118</v>
      </c>
      <c r="DD9" s="105" t="s">
        <v>36</v>
      </c>
      <c r="DE9" s="106"/>
      <c r="DF9" s="107" t="s">
        <v>118</v>
      </c>
      <c r="DG9" s="105" t="s">
        <v>36</v>
      </c>
      <c r="DH9" s="106"/>
      <c r="DI9" s="107" t="s">
        <v>118</v>
      </c>
      <c r="DJ9" s="105" t="s">
        <v>36</v>
      </c>
      <c r="DK9" s="106"/>
      <c r="DL9" s="107" t="s">
        <v>118</v>
      </c>
      <c r="DM9" s="105" t="s">
        <v>36</v>
      </c>
      <c r="DN9" s="106"/>
      <c r="DO9" s="107" t="s">
        <v>118</v>
      </c>
      <c r="DP9" s="105" t="s">
        <v>36</v>
      </c>
      <c r="DQ9" s="106"/>
      <c r="DR9" s="107" t="s">
        <v>118</v>
      </c>
      <c r="DS9" s="105" t="s">
        <v>36</v>
      </c>
      <c r="DT9" s="106"/>
      <c r="DU9" s="129"/>
      <c r="DV9" s="107" t="s">
        <v>118</v>
      </c>
      <c r="DW9" s="105" t="s">
        <v>36</v>
      </c>
      <c r="DX9" s="106"/>
    </row>
    <row r="10" spans="1:128" ht="27" customHeight="1">
      <c r="A10" s="171"/>
      <c r="B10" s="174"/>
      <c r="C10" s="177"/>
      <c r="D10" s="180"/>
      <c r="E10" s="180"/>
      <c r="F10" s="108"/>
      <c r="G10" s="33" t="s">
        <v>135</v>
      </c>
      <c r="H10" s="90" t="s">
        <v>96</v>
      </c>
      <c r="I10" s="90" t="s">
        <v>37</v>
      </c>
      <c r="J10" s="191"/>
      <c r="K10" s="90" t="s">
        <v>2</v>
      </c>
      <c r="L10" s="193"/>
      <c r="M10" s="195"/>
      <c r="N10" s="108"/>
      <c r="O10" s="33" t="s">
        <v>135</v>
      </c>
      <c r="P10" s="90" t="s">
        <v>96</v>
      </c>
      <c r="Q10" s="90" t="s">
        <v>37</v>
      </c>
      <c r="R10" s="108"/>
      <c r="S10" s="33" t="s">
        <v>135</v>
      </c>
      <c r="T10" s="90" t="s">
        <v>96</v>
      </c>
      <c r="U10" s="90" t="s">
        <v>37</v>
      </c>
      <c r="V10" s="108"/>
      <c r="W10" s="33" t="s">
        <v>135</v>
      </c>
      <c r="X10" s="90" t="s">
        <v>96</v>
      </c>
      <c r="Y10" s="90" t="s">
        <v>37</v>
      </c>
      <c r="Z10" s="108"/>
      <c r="AA10" s="33" t="s">
        <v>135</v>
      </c>
      <c r="AB10" s="90" t="s">
        <v>96</v>
      </c>
      <c r="AC10" s="90" t="s">
        <v>37</v>
      </c>
      <c r="AD10" s="108"/>
      <c r="AE10" s="33" t="s">
        <v>135</v>
      </c>
      <c r="AF10" s="90" t="s">
        <v>96</v>
      </c>
      <c r="AG10" s="90" t="s">
        <v>37</v>
      </c>
      <c r="AH10" s="108"/>
      <c r="AI10" s="33" t="s">
        <v>135</v>
      </c>
      <c r="AJ10" s="90" t="s">
        <v>96</v>
      </c>
      <c r="AK10" s="90" t="s">
        <v>37</v>
      </c>
      <c r="AL10" s="108"/>
      <c r="AM10" s="33" t="s">
        <v>135</v>
      </c>
      <c r="AN10" s="90" t="s">
        <v>96</v>
      </c>
      <c r="AO10" s="90" t="s">
        <v>37</v>
      </c>
      <c r="AP10" s="108"/>
      <c r="AQ10" s="33" t="s">
        <v>135</v>
      </c>
      <c r="AR10" s="90" t="s">
        <v>96</v>
      </c>
      <c r="AS10" s="108"/>
      <c r="AT10" s="33" t="s">
        <v>135</v>
      </c>
      <c r="AU10" s="90" t="s">
        <v>96</v>
      </c>
      <c r="AV10" s="108"/>
      <c r="AW10" s="33" t="s">
        <v>135</v>
      </c>
      <c r="AX10" s="90" t="s">
        <v>96</v>
      </c>
      <c r="AY10" s="108"/>
      <c r="AZ10" s="33" t="s">
        <v>135</v>
      </c>
      <c r="BA10" s="90" t="s">
        <v>96</v>
      </c>
      <c r="BB10" s="108"/>
      <c r="BC10" s="33" t="s">
        <v>135</v>
      </c>
      <c r="BD10" s="90" t="s">
        <v>96</v>
      </c>
      <c r="BE10" s="108"/>
      <c r="BF10" s="33" t="s">
        <v>124</v>
      </c>
      <c r="BG10" s="90" t="s">
        <v>96</v>
      </c>
      <c r="BH10" s="108"/>
      <c r="BI10" s="33" t="s">
        <v>135</v>
      </c>
      <c r="BJ10" s="90" t="s">
        <v>96</v>
      </c>
      <c r="BK10" s="90" t="s">
        <v>37</v>
      </c>
      <c r="BL10" s="108"/>
      <c r="BM10" s="33" t="s">
        <v>135</v>
      </c>
      <c r="BN10" s="90" t="s">
        <v>96</v>
      </c>
      <c r="BO10" s="108"/>
      <c r="BP10" s="33" t="s">
        <v>135</v>
      </c>
      <c r="BQ10" s="90" t="s">
        <v>96</v>
      </c>
      <c r="BR10" s="108"/>
      <c r="BS10" s="33" t="s">
        <v>135</v>
      </c>
      <c r="BT10" s="90" t="s">
        <v>96</v>
      </c>
      <c r="BU10" s="108"/>
      <c r="BV10" s="33" t="s">
        <v>135</v>
      </c>
      <c r="BW10" s="90" t="s">
        <v>96</v>
      </c>
      <c r="BX10" s="108"/>
      <c r="BY10" s="33" t="s">
        <v>135</v>
      </c>
      <c r="BZ10" s="90" t="s">
        <v>96</v>
      </c>
      <c r="CA10" s="108"/>
      <c r="CB10" s="33" t="s">
        <v>135</v>
      </c>
      <c r="CC10" s="90" t="s">
        <v>96</v>
      </c>
      <c r="CD10" s="108"/>
      <c r="CE10" s="33" t="s">
        <v>135</v>
      </c>
      <c r="CF10" s="90" t="s">
        <v>96</v>
      </c>
      <c r="CG10" s="108"/>
      <c r="CH10" s="33" t="s">
        <v>135</v>
      </c>
      <c r="CI10" s="90" t="s">
        <v>96</v>
      </c>
      <c r="CJ10" s="108"/>
      <c r="CK10" s="33" t="s">
        <v>135</v>
      </c>
      <c r="CL10" s="90" t="s">
        <v>96</v>
      </c>
      <c r="CM10" s="108"/>
      <c r="CN10" s="33" t="s">
        <v>135</v>
      </c>
      <c r="CO10" s="90" t="s">
        <v>96</v>
      </c>
      <c r="CP10" s="108"/>
      <c r="CQ10" s="33" t="s">
        <v>135</v>
      </c>
      <c r="CR10" s="90" t="s">
        <v>96</v>
      </c>
      <c r="CS10" s="108"/>
      <c r="CT10" s="33" t="s">
        <v>135</v>
      </c>
      <c r="CU10" s="90" t="s">
        <v>96</v>
      </c>
      <c r="CV10" s="108"/>
      <c r="CW10" s="33" t="s">
        <v>135</v>
      </c>
      <c r="CX10" s="90" t="s">
        <v>96</v>
      </c>
      <c r="CY10" s="130"/>
      <c r="CZ10" s="108"/>
      <c r="DA10" s="33" t="s">
        <v>135</v>
      </c>
      <c r="DB10" s="90" t="s">
        <v>96</v>
      </c>
      <c r="DC10" s="108"/>
      <c r="DD10" s="33" t="s">
        <v>135</v>
      </c>
      <c r="DE10" s="90" t="s">
        <v>96</v>
      </c>
      <c r="DF10" s="108"/>
      <c r="DG10" s="33" t="s">
        <v>135</v>
      </c>
      <c r="DH10" s="90" t="s">
        <v>96</v>
      </c>
      <c r="DI10" s="108"/>
      <c r="DJ10" s="33" t="s">
        <v>135</v>
      </c>
      <c r="DK10" s="90" t="s">
        <v>96</v>
      </c>
      <c r="DL10" s="108"/>
      <c r="DM10" s="33" t="s">
        <v>135</v>
      </c>
      <c r="DN10" s="90" t="s">
        <v>96</v>
      </c>
      <c r="DO10" s="108"/>
      <c r="DP10" s="33" t="s">
        <v>135</v>
      </c>
      <c r="DQ10" s="90" t="s">
        <v>96</v>
      </c>
      <c r="DR10" s="108"/>
      <c r="DS10" s="33" t="s">
        <v>135</v>
      </c>
      <c r="DT10" s="90" t="s">
        <v>96</v>
      </c>
      <c r="DU10" s="130"/>
      <c r="DV10" s="108"/>
      <c r="DW10" s="33" t="s">
        <v>135</v>
      </c>
      <c r="DX10" s="90" t="s">
        <v>96</v>
      </c>
    </row>
    <row r="11" spans="1:128" ht="18" customHeight="1">
      <c r="A11" s="89"/>
      <c r="B11" s="89"/>
      <c r="C11" s="94">
        <v>1</v>
      </c>
      <c r="D11" s="92">
        <v>2</v>
      </c>
      <c r="E11" s="92">
        <v>3</v>
      </c>
      <c r="F11" s="92">
        <v>4</v>
      </c>
      <c r="G11" s="92">
        <v>5</v>
      </c>
      <c r="H11" s="92">
        <v>6</v>
      </c>
      <c r="I11" s="92">
        <v>7</v>
      </c>
      <c r="J11" s="92">
        <v>8</v>
      </c>
      <c r="K11" s="92">
        <v>9</v>
      </c>
      <c r="L11" s="92">
        <v>10</v>
      </c>
      <c r="M11" s="92">
        <v>11</v>
      </c>
      <c r="N11" s="92">
        <v>8</v>
      </c>
      <c r="O11" s="92">
        <v>9</v>
      </c>
      <c r="P11" s="92">
        <v>10</v>
      </c>
      <c r="Q11" s="92">
        <v>11</v>
      </c>
      <c r="R11" s="92">
        <v>12</v>
      </c>
      <c r="S11" s="92">
        <v>13</v>
      </c>
      <c r="T11" s="92">
        <v>14</v>
      </c>
      <c r="U11" s="92">
        <v>15</v>
      </c>
      <c r="V11" s="92">
        <v>16</v>
      </c>
      <c r="W11" s="92">
        <v>17</v>
      </c>
      <c r="X11" s="92">
        <v>18</v>
      </c>
      <c r="Y11" s="92">
        <v>19</v>
      </c>
      <c r="Z11" s="92">
        <v>20</v>
      </c>
      <c r="AA11" s="92">
        <v>21</v>
      </c>
      <c r="AB11" s="92">
        <v>22</v>
      </c>
      <c r="AC11" s="92">
        <v>23</v>
      </c>
      <c r="AD11" s="92">
        <v>24</v>
      </c>
      <c r="AE11" s="92">
        <v>25</v>
      </c>
      <c r="AF11" s="92">
        <v>26</v>
      </c>
      <c r="AG11" s="92">
        <v>27</v>
      </c>
      <c r="AH11" s="92">
        <v>28</v>
      </c>
      <c r="AI11" s="92">
        <v>29</v>
      </c>
      <c r="AJ11" s="92">
        <v>30</v>
      </c>
      <c r="AK11" s="92">
        <v>31</v>
      </c>
      <c r="AL11" s="92">
        <v>32</v>
      </c>
      <c r="AM11" s="92">
        <v>33</v>
      </c>
      <c r="AN11" s="92">
        <v>34</v>
      </c>
      <c r="AO11" s="92">
        <v>35</v>
      </c>
      <c r="AP11" s="92">
        <v>36</v>
      </c>
      <c r="AQ11" s="92">
        <v>37</v>
      </c>
      <c r="AR11" s="92">
        <v>38</v>
      </c>
      <c r="AS11" s="92">
        <v>39</v>
      </c>
      <c r="AT11" s="92">
        <v>40</v>
      </c>
      <c r="AU11" s="92">
        <v>41</v>
      </c>
      <c r="AV11" s="92">
        <v>42</v>
      </c>
      <c r="AW11" s="92">
        <v>43</v>
      </c>
      <c r="AX11" s="92">
        <v>44</v>
      </c>
      <c r="AY11" s="92">
        <v>45</v>
      </c>
      <c r="AZ11" s="92">
        <v>46</v>
      </c>
      <c r="BA11" s="92">
        <v>47</v>
      </c>
      <c r="BB11" s="92">
        <v>48</v>
      </c>
      <c r="BC11" s="92">
        <v>49</v>
      </c>
      <c r="BD11" s="92">
        <v>50</v>
      </c>
      <c r="BE11" s="92">
        <v>51</v>
      </c>
      <c r="BF11" s="92">
        <v>52</v>
      </c>
      <c r="BG11" s="92">
        <v>53</v>
      </c>
      <c r="BH11" s="92">
        <v>54</v>
      </c>
      <c r="BI11" s="92">
        <v>55</v>
      </c>
      <c r="BJ11" s="92">
        <v>56</v>
      </c>
      <c r="BK11" s="92">
        <v>57</v>
      </c>
      <c r="BL11" s="92">
        <v>58</v>
      </c>
      <c r="BM11" s="92">
        <v>59</v>
      </c>
      <c r="BN11" s="92">
        <v>60</v>
      </c>
      <c r="BO11" s="92">
        <v>61</v>
      </c>
      <c r="BP11" s="92">
        <v>62</v>
      </c>
      <c r="BQ11" s="92">
        <v>63</v>
      </c>
      <c r="BR11" s="92">
        <v>64</v>
      </c>
      <c r="BS11" s="92">
        <v>65</v>
      </c>
      <c r="BT11" s="92">
        <v>66</v>
      </c>
      <c r="BU11" s="92">
        <v>67</v>
      </c>
      <c r="BV11" s="92">
        <v>68</v>
      </c>
      <c r="BW11" s="92">
        <v>69</v>
      </c>
      <c r="BX11" s="92">
        <v>70</v>
      </c>
      <c r="BY11" s="92">
        <v>71</v>
      </c>
      <c r="BZ11" s="92">
        <v>72</v>
      </c>
      <c r="CA11" s="92">
        <v>73</v>
      </c>
      <c r="CB11" s="92">
        <v>74</v>
      </c>
      <c r="CC11" s="92">
        <v>75</v>
      </c>
      <c r="CD11" s="92">
        <v>76</v>
      </c>
      <c r="CE11" s="92">
        <v>77</v>
      </c>
      <c r="CF11" s="92">
        <v>78</v>
      </c>
      <c r="CG11" s="92">
        <v>79</v>
      </c>
      <c r="CH11" s="92">
        <v>80</v>
      </c>
      <c r="CI11" s="92">
        <v>81</v>
      </c>
      <c r="CJ11" s="92">
        <v>82</v>
      </c>
      <c r="CK11" s="92">
        <v>83</v>
      </c>
      <c r="CL11" s="92">
        <v>84</v>
      </c>
      <c r="CM11" s="92">
        <v>85</v>
      </c>
      <c r="CN11" s="92">
        <v>86</v>
      </c>
      <c r="CO11" s="92">
        <v>87</v>
      </c>
      <c r="CP11" s="92">
        <v>88</v>
      </c>
      <c r="CQ11" s="92">
        <v>89</v>
      </c>
      <c r="CR11" s="92">
        <v>90</v>
      </c>
      <c r="CS11" s="92">
        <v>91</v>
      </c>
      <c r="CT11" s="92">
        <v>92</v>
      </c>
      <c r="CU11" s="92">
        <v>93</v>
      </c>
      <c r="CV11" s="92">
        <v>94</v>
      </c>
      <c r="CW11" s="92">
        <v>95</v>
      </c>
      <c r="CX11" s="92">
        <v>96</v>
      </c>
      <c r="CY11" s="92">
        <v>97</v>
      </c>
      <c r="CZ11" s="92">
        <v>98</v>
      </c>
      <c r="DA11" s="92">
        <v>99</v>
      </c>
      <c r="DB11" s="92">
        <v>100</v>
      </c>
      <c r="DC11" s="92">
        <v>101</v>
      </c>
      <c r="DD11" s="92">
        <v>102</v>
      </c>
      <c r="DE11" s="92">
        <v>103</v>
      </c>
      <c r="DF11" s="92">
        <v>104</v>
      </c>
      <c r="DG11" s="92">
        <v>105</v>
      </c>
      <c r="DH11" s="92">
        <v>106</v>
      </c>
      <c r="DI11" s="92">
        <v>107</v>
      </c>
      <c r="DJ11" s="92">
        <v>108</v>
      </c>
      <c r="DK11" s="92">
        <v>109</v>
      </c>
      <c r="DL11" s="92">
        <v>110</v>
      </c>
      <c r="DM11" s="92">
        <v>111</v>
      </c>
      <c r="DN11" s="92">
        <v>112</v>
      </c>
      <c r="DO11" s="92">
        <v>113</v>
      </c>
      <c r="DP11" s="92">
        <v>114</v>
      </c>
      <c r="DQ11" s="92">
        <v>115</v>
      </c>
      <c r="DR11" s="92">
        <v>116</v>
      </c>
      <c r="DS11" s="92">
        <v>117</v>
      </c>
      <c r="DT11" s="92">
        <v>118</v>
      </c>
      <c r="DU11" s="92">
        <v>119</v>
      </c>
      <c r="DV11" s="92">
        <v>120</v>
      </c>
      <c r="DW11" s="92">
        <v>121</v>
      </c>
      <c r="DX11" s="92">
        <v>122</v>
      </c>
    </row>
    <row r="12" spans="1:128" s="88" customFormat="1" ht="14.25">
      <c r="A12" s="49">
        <v>1</v>
      </c>
      <c r="B12" s="49">
        <v>1</v>
      </c>
      <c r="C12" s="34" t="s">
        <v>104</v>
      </c>
      <c r="D12" s="22">
        <v>1126</v>
      </c>
      <c r="E12" s="22"/>
      <c r="F12" s="35">
        <f t="shared" ref="F12:H31" si="0">CZ12+DV12-DR12</f>
        <v>492454.80000000005</v>
      </c>
      <c r="G12" s="35">
        <f t="shared" si="0"/>
        <v>449900.99166666676</v>
      </c>
      <c r="H12" s="35">
        <f t="shared" si="0"/>
        <v>439507.59086666675</v>
      </c>
      <c r="I12" s="35">
        <f t="shared" ref="I12:I38" si="1">H12/G12*100</f>
        <v>97.689847101359476</v>
      </c>
      <c r="J12" s="35">
        <f t="shared" ref="J12:J31" si="2">L12-F12</f>
        <v>-492454.80000000005</v>
      </c>
      <c r="K12" s="35">
        <f t="shared" ref="K12:K31" si="3">M12-H12</f>
        <v>-308597.08986666676</v>
      </c>
      <c r="L12" s="36">
        <v>0</v>
      </c>
      <c r="M12" s="36">
        <v>130910.501</v>
      </c>
      <c r="N12" s="37">
        <f t="shared" ref="N12:N31" si="4">V12+Z12+AD12+AH12+AL12+AP12+BE12+BL12+BO12+BR12+BU12+BX12+CD12+CG12+CM12+CP12+CV12</f>
        <v>81266</v>
      </c>
      <c r="O12" s="37">
        <f t="shared" ref="O12:O31" si="5">W12+AA12+AE12+AI12+AM12+AQ12+BF12+BM12+BP12+BS12+BV12+BY12+CE12+CH12+CN12+CQ12+CW12</f>
        <v>75428.399999999994</v>
      </c>
      <c r="P12" s="37">
        <f t="shared" ref="P12:P31" si="6">X12+AB12+AF12+AJ12+AN12+AR12+BG12+BN12+BQ12+BT12+BW12+BZ12+CF12+CI12+CO12+CR12+CX12</f>
        <v>64882.97619999999</v>
      </c>
      <c r="Q12" s="37">
        <f t="shared" ref="Q12:Q72" si="7">P12/O12*100</f>
        <v>86.019292733241045</v>
      </c>
      <c r="R12" s="38">
        <f t="shared" ref="R12:T31" si="8">V12+AD12</f>
        <v>39000</v>
      </c>
      <c r="S12" s="38">
        <f t="shared" si="8"/>
        <v>36667.4</v>
      </c>
      <c r="T12" s="38">
        <f t="shared" si="8"/>
        <v>32734.917000000001</v>
      </c>
      <c r="U12" s="39">
        <f>T12/S12*100</f>
        <v>89.275260858419188</v>
      </c>
      <c r="V12" s="26">
        <v>6000</v>
      </c>
      <c r="W12" s="27">
        <v>5533.4</v>
      </c>
      <c r="X12" s="26">
        <v>4743.82</v>
      </c>
      <c r="Y12" s="40">
        <f t="shared" ref="Y12:Y31" si="9">X12*100/W12</f>
        <v>85.730653847544005</v>
      </c>
      <c r="Z12" s="26">
        <v>2300</v>
      </c>
      <c r="AA12" s="40">
        <v>2100</v>
      </c>
      <c r="AB12" s="26">
        <v>1378.9494</v>
      </c>
      <c r="AC12" s="40">
        <f>AB12*100/AA12</f>
        <v>65.664257142857139</v>
      </c>
      <c r="AD12" s="26">
        <v>33000</v>
      </c>
      <c r="AE12" s="40">
        <v>31134</v>
      </c>
      <c r="AF12" s="26">
        <v>27991.097000000002</v>
      </c>
      <c r="AG12" s="40">
        <f t="shared" ref="AG12:AG31" si="10">AF12*100/AE12</f>
        <v>89.905238645853416</v>
      </c>
      <c r="AH12" s="26">
        <v>8346</v>
      </c>
      <c r="AI12" s="40">
        <v>7576</v>
      </c>
      <c r="AJ12" s="26">
        <v>6694.0968000000003</v>
      </c>
      <c r="AK12" s="40">
        <f>AJ12*100/AI12</f>
        <v>88.359250263991555</v>
      </c>
      <c r="AL12" s="27">
        <v>6600</v>
      </c>
      <c r="AM12" s="40">
        <v>6070</v>
      </c>
      <c r="AN12" s="26">
        <v>4529.5</v>
      </c>
      <c r="AO12" s="40">
        <f>AN12*100/AM12</f>
        <v>74.621087314662276</v>
      </c>
      <c r="AP12" s="22"/>
      <c r="AQ12" s="22"/>
      <c r="AR12" s="22"/>
      <c r="AS12" s="22"/>
      <c r="AT12" s="22"/>
      <c r="AU12" s="27"/>
      <c r="AV12" s="53">
        <v>352468.9</v>
      </c>
      <c r="AW12" s="58">
        <f>AV12/12*11</f>
        <v>323096.4916666667</v>
      </c>
      <c r="AX12" s="27">
        <f>AW12</f>
        <v>323096.4916666667</v>
      </c>
      <c r="AY12" s="22">
        <v>15737.4</v>
      </c>
      <c r="AZ12" s="27">
        <v>13990.5</v>
      </c>
      <c r="BA12" s="27">
        <f>AZ12</f>
        <v>13990.5</v>
      </c>
      <c r="BB12" s="54">
        <v>35704.400000000001</v>
      </c>
      <c r="BC12" s="22">
        <v>31541.200000000001</v>
      </c>
      <c r="BD12" s="22">
        <f>BC12</f>
        <v>31541.200000000001</v>
      </c>
      <c r="BE12" s="22"/>
      <c r="BF12" s="22"/>
      <c r="BG12" s="22"/>
      <c r="BH12" s="37">
        <f>BL12+BO12+BR12+BU12</f>
        <v>2410</v>
      </c>
      <c r="BI12" s="37">
        <f t="shared" ref="BI12:BJ27" si="11">BM12+BP12+BS12+BV12</f>
        <v>2190</v>
      </c>
      <c r="BJ12" s="37">
        <f t="shared" si="11"/>
        <v>1709.213</v>
      </c>
      <c r="BK12" s="41">
        <f>BJ12/BI12*100</f>
        <v>78.046255707762555</v>
      </c>
      <c r="BL12" s="26">
        <v>2200</v>
      </c>
      <c r="BM12" s="40">
        <v>2000</v>
      </c>
      <c r="BN12" s="26">
        <v>1683.123</v>
      </c>
      <c r="BO12" s="26"/>
      <c r="BP12" s="27"/>
      <c r="BQ12" s="26"/>
      <c r="BR12" s="26"/>
      <c r="BS12" s="27"/>
      <c r="BT12" s="26"/>
      <c r="BU12" s="26">
        <v>210</v>
      </c>
      <c r="BV12" s="40">
        <v>190</v>
      </c>
      <c r="BW12" s="26">
        <v>26.09</v>
      </c>
      <c r="BX12" s="22"/>
      <c r="BY12" s="22"/>
      <c r="BZ12" s="22"/>
      <c r="CA12" s="26">
        <v>7278.1</v>
      </c>
      <c r="CB12" s="40">
        <v>5844.4</v>
      </c>
      <c r="CC12" s="26">
        <v>6550.27</v>
      </c>
      <c r="CD12" s="27"/>
      <c r="CE12" s="27"/>
      <c r="CF12" s="26"/>
      <c r="CG12" s="26">
        <v>22110</v>
      </c>
      <c r="CH12" s="40">
        <v>20425</v>
      </c>
      <c r="CI12" s="26">
        <v>17308.3</v>
      </c>
      <c r="CJ12" s="26">
        <v>14000</v>
      </c>
      <c r="CK12" s="58">
        <v>12500</v>
      </c>
      <c r="CL12" s="26">
        <v>10258.4</v>
      </c>
      <c r="CM12" s="26"/>
      <c r="CN12" s="40"/>
      <c r="CO12" s="26"/>
      <c r="CP12" s="26">
        <v>500</v>
      </c>
      <c r="CQ12" s="40">
        <v>400</v>
      </c>
      <c r="CR12" s="26">
        <v>0</v>
      </c>
      <c r="CS12" s="26"/>
      <c r="CT12" s="22"/>
      <c r="CU12" s="26"/>
      <c r="CV12" s="26"/>
      <c r="CW12" s="40"/>
      <c r="CX12" s="26">
        <v>528</v>
      </c>
      <c r="CY12" s="26">
        <v>-553.84699999999998</v>
      </c>
      <c r="CZ12" s="35">
        <f t="shared" ref="CZ12:CZ31" si="12">V12+Z12+AD12+AH12+AL12+AP12+AS12+AV12+AY12+BB12+BE12+BL12+BO12+BR12+BU12+BX12+CA12+CD12+CG12+CM12+CP12+CS12+CV12</f>
        <v>492454.80000000005</v>
      </c>
      <c r="DA12" s="35">
        <f t="shared" ref="DA12:DA31" si="13">W12+AA12+AE12+AI12+AM12+AQ12+AT12+AW12+AZ12+BC12+BF12+BM12+BP12+BS12+BV12+BY12+CB12+CE12+CH12+CN12+CQ12+CT12+CW12</f>
        <v>449900.99166666676</v>
      </c>
      <c r="DB12" s="35">
        <f t="shared" ref="DB12:DB31" si="14">X12+AB12+AF12+AJ12+AN12+AR12+AU12+AX12+BA12+BD12+BG12+BN12+BQ12+BT12+BW12+BZ12+CC12+CF12+CI12+CO12+CR12+CU12+CX12+CY12</f>
        <v>439507.59086666675</v>
      </c>
      <c r="DC12" s="22"/>
      <c r="DD12" s="22"/>
      <c r="DE12" s="22"/>
      <c r="DF12" s="22"/>
      <c r="DG12" s="22"/>
      <c r="DH12" s="26">
        <v>0</v>
      </c>
      <c r="DI12" s="22"/>
      <c r="DJ12" s="22"/>
      <c r="DK12" s="22"/>
      <c r="DL12" s="22"/>
      <c r="DM12" s="22"/>
      <c r="DN12" s="22"/>
      <c r="DO12" s="22"/>
      <c r="DP12" s="22"/>
      <c r="DQ12" s="22"/>
      <c r="DR12" s="26"/>
      <c r="DS12" s="48"/>
      <c r="DT12" s="26"/>
      <c r="DU12" s="27"/>
      <c r="DV12" s="43">
        <f t="shared" ref="DV12:DW31" si="15">DC12+DF12+DI12+DL12+DO12+DR12</f>
        <v>0</v>
      </c>
      <c r="DW12" s="43">
        <f t="shared" si="15"/>
        <v>0</v>
      </c>
      <c r="DX12" s="43">
        <f t="shared" ref="DX12:DX31" si="16">DE12+DH12+DK12+DN12+DQ12+DT12+DU12</f>
        <v>0</v>
      </c>
    </row>
    <row r="13" spans="1:128" s="88" customFormat="1" ht="14.25">
      <c r="A13" s="49">
        <v>2</v>
      </c>
      <c r="B13" s="49">
        <v>5</v>
      </c>
      <c r="C13" s="34" t="s">
        <v>38</v>
      </c>
      <c r="D13" s="22">
        <v>162.30000000000001</v>
      </c>
      <c r="E13" s="22"/>
      <c r="F13" s="35">
        <f t="shared" si="0"/>
        <v>68012.800000000003</v>
      </c>
      <c r="G13" s="35">
        <f t="shared" si="0"/>
        <v>61434.558333333334</v>
      </c>
      <c r="H13" s="35">
        <f t="shared" si="0"/>
        <v>60862.187333333335</v>
      </c>
      <c r="I13" s="35">
        <f t="shared" si="1"/>
        <v>99.068324058106811</v>
      </c>
      <c r="J13" s="35">
        <f t="shared" si="2"/>
        <v>-27213.100000000006</v>
      </c>
      <c r="K13" s="35">
        <f t="shared" si="3"/>
        <v>-43973.00033333333</v>
      </c>
      <c r="L13" s="36">
        <v>40799.699999999997</v>
      </c>
      <c r="M13" s="36">
        <v>16889.187000000002</v>
      </c>
      <c r="N13" s="37">
        <f t="shared" si="4"/>
        <v>5325.6</v>
      </c>
      <c r="O13" s="37">
        <f t="shared" si="5"/>
        <v>4783.6000000000004</v>
      </c>
      <c r="P13" s="37">
        <f t="shared" si="6"/>
        <v>3836.1289999999999</v>
      </c>
      <c r="Q13" s="37">
        <f t="shared" si="7"/>
        <v>80.193348106028921</v>
      </c>
      <c r="R13" s="38">
        <f t="shared" si="8"/>
        <v>4043.6</v>
      </c>
      <c r="S13" s="38">
        <f t="shared" si="8"/>
        <v>3639.6</v>
      </c>
      <c r="T13" s="38">
        <f t="shared" si="8"/>
        <v>2863.7950000000001</v>
      </c>
      <c r="U13" s="39">
        <f t="shared" ref="U13:U73" si="17">T13/S13*100</f>
        <v>78.684333443235516</v>
      </c>
      <c r="V13" s="26">
        <v>43.2</v>
      </c>
      <c r="W13" s="40">
        <v>39.6</v>
      </c>
      <c r="X13" s="26">
        <v>1.6140000000000001</v>
      </c>
      <c r="Y13" s="40">
        <f t="shared" si="9"/>
        <v>4.0757575757575761</v>
      </c>
      <c r="Z13" s="26"/>
      <c r="AA13" s="40"/>
      <c r="AB13" s="26">
        <v>20.834</v>
      </c>
      <c r="AC13" s="40"/>
      <c r="AD13" s="26">
        <v>4000.4</v>
      </c>
      <c r="AE13" s="40">
        <v>3600</v>
      </c>
      <c r="AF13" s="26">
        <v>2862.181</v>
      </c>
      <c r="AG13" s="40">
        <f t="shared" si="10"/>
        <v>79.505027777777769</v>
      </c>
      <c r="AH13" s="26">
        <v>422</v>
      </c>
      <c r="AI13" s="40">
        <v>379</v>
      </c>
      <c r="AJ13" s="26">
        <v>277.5</v>
      </c>
      <c r="AK13" s="40">
        <f>AJ13*100/AI13</f>
        <v>73.218997361477577</v>
      </c>
      <c r="AL13" s="27"/>
      <c r="AM13" s="40"/>
      <c r="AN13" s="26"/>
      <c r="AO13" s="40"/>
      <c r="AP13" s="22"/>
      <c r="AQ13" s="22"/>
      <c r="AR13" s="22"/>
      <c r="AS13" s="22"/>
      <c r="AT13" s="22"/>
      <c r="AU13" s="27"/>
      <c r="AV13" s="53">
        <v>47747.3</v>
      </c>
      <c r="AW13" s="58">
        <f t="shared" ref="AW13:AW73" si="18">AV13/12*11</f>
        <v>43768.358333333337</v>
      </c>
      <c r="AX13" s="27">
        <f t="shared" ref="AX13:AX73" si="19">AW13</f>
        <v>43768.358333333337</v>
      </c>
      <c r="AY13" s="22">
        <v>3308.5</v>
      </c>
      <c r="AZ13" s="27">
        <v>2608.4</v>
      </c>
      <c r="BA13" s="27">
        <v>2983.5</v>
      </c>
      <c r="BB13" s="27">
        <v>11631.4</v>
      </c>
      <c r="BC13" s="22">
        <v>10274.200000000001</v>
      </c>
      <c r="BD13" s="22">
        <f t="shared" ref="BD13:BD73" si="20">BC13</f>
        <v>10274.200000000001</v>
      </c>
      <c r="BE13" s="22"/>
      <c r="BF13" s="22"/>
      <c r="BG13" s="22"/>
      <c r="BH13" s="37">
        <f t="shared" ref="BH13:BJ31" si="21">BL13+BO13+BR13+BU13</f>
        <v>0</v>
      </c>
      <c r="BI13" s="37">
        <f t="shared" si="11"/>
        <v>0</v>
      </c>
      <c r="BJ13" s="37">
        <f t="shared" si="11"/>
        <v>0</v>
      </c>
      <c r="BK13" s="41">
        <v>0</v>
      </c>
      <c r="BL13" s="26"/>
      <c r="BM13" s="40"/>
      <c r="BN13" s="26">
        <v>0</v>
      </c>
      <c r="BO13" s="26"/>
      <c r="BP13" s="27"/>
      <c r="BQ13" s="26"/>
      <c r="BR13" s="26"/>
      <c r="BS13" s="27"/>
      <c r="BT13" s="26"/>
      <c r="BU13" s="26"/>
      <c r="BV13" s="40"/>
      <c r="BW13" s="26"/>
      <c r="BX13" s="22"/>
      <c r="BY13" s="22"/>
      <c r="BZ13" s="22"/>
      <c r="CA13" s="27"/>
      <c r="CB13" s="27"/>
      <c r="CC13" s="26"/>
      <c r="CD13" s="27">
        <v>860</v>
      </c>
      <c r="CE13" s="40">
        <v>765</v>
      </c>
      <c r="CF13" s="26">
        <v>662</v>
      </c>
      <c r="CG13" s="26"/>
      <c r="CH13" s="27"/>
      <c r="CI13" s="26">
        <v>12</v>
      </c>
      <c r="CJ13" s="26"/>
      <c r="CK13" s="22"/>
      <c r="CL13" s="26"/>
      <c r="CM13" s="26"/>
      <c r="CN13" s="40"/>
      <c r="CO13" s="26"/>
      <c r="CP13" s="26"/>
      <c r="CQ13" s="40"/>
      <c r="CR13" s="26"/>
      <c r="CS13" s="26"/>
      <c r="CT13" s="22"/>
      <c r="CU13" s="26"/>
      <c r="CV13" s="26"/>
      <c r="CW13" s="40"/>
      <c r="CX13" s="26"/>
      <c r="CY13" s="26"/>
      <c r="CZ13" s="35">
        <f t="shared" si="12"/>
        <v>68012.800000000003</v>
      </c>
      <c r="DA13" s="35">
        <f t="shared" si="13"/>
        <v>61434.558333333334</v>
      </c>
      <c r="DB13" s="35">
        <f t="shared" si="14"/>
        <v>60862.187333333335</v>
      </c>
      <c r="DC13" s="22"/>
      <c r="DD13" s="22"/>
      <c r="DE13" s="22"/>
      <c r="DF13" s="22"/>
      <c r="DG13" s="22"/>
      <c r="DH13" s="26"/>
      <c r="DI13" s="22"/>
      <c r="DJ13" s="22"/>
      <c r="DK13" s="22"/>
      <c r="DL13" s="22"/>
      <c r="DM13" s="22"/>
      <c r="DN13" s="22"/>
      <c r="DO13" s="22"/>
      <c r="DP13" s="22"/>
      <c r="DQ13" s="22"/>
      <c r="DR13" s="26">
        <v>2321.5650000000001</v>
      </c>
      <c r="DS13" s="26">
        <v>2321.6</v>
      </c>
      <c r="DT13" s="26">
        <v>2321.6</v>
      </c>
      <c r="DU13" s="27"/>
      <c r="DV13" s="43">
        <f t="shared" si="15"/>
        <v>2321.5650000000001</v>
      </c>
      <c r="DW13" s="43">
        <f t="shared" si="15"/>
        <v>2321.6</v>
      </c>
      <c r="DX13" s="43">
        <f t="shared" si="16"/>
        <v>2321.6</v>
      </c>
    </row>
    <row r="14" spans="1:128" s="88" customFormat="1" ht="14.25">
      <c r="A14" s="49">
        <v>3</v>
      </c>
      <c r="B14" s="49">
        <v>6</v>
      </c>
      <c r="C14" s="34" t="s">
        <v>39</v>
      </c>
      <c r="D14" s="22">
        <v>229.9</v>
      </c>
      <c r="E14" s="22"/>
      <c r="F14" s="35">
        <f t="shared" si="0"/>
        <v>11597.8</v>
      </c>
      <c r="G14" s="35">
        <f t="shared" si="0"/>
        <v>9423.7166666666672</v>
      </c>
      <c r="H14" s="35">
        <f t="shared" si="0"/>
        <v>10008.238666666668</v>
      </c>
      <c r="I14" s="35">
        <f t="shared" si="1"/>
        <v>106.20266950583901</v>
      </c>
      <c r="J14" s="35">
        <f t="shared" si="2"/>
        <v>-4610.8999999999996</v>
      </c>
      <c r="K14" s="35">
        <f t="shared" si="3"/>
        <v>-6738.6826666666675</v>
      </c>
      <c r="L14" s="36">
        <v>6986.9</v>
      </c>
      <c r="M14" s="36">
        <v>3269.556</v>
      </c>
      <c r="N14" s="37">
        <f t="shared" si="4"/>
        <v>2862.8</v>
      </c>
      <c r="O14" s="37">
        <f t="shared" si="5"/>
        <v>2619.3000000000002</v>
      </c>
      <c r="P14" s="37">
        <f t="shared" si="6"/>
        <v>2822.3220000000001</v>
      </c>
      <c r="Q14" s="37">
        <f t="shared" si="7"/>
        <v>107.75100217615392</v>
      </c>
      <c r="R14" s="38">
        <f t="shared" si="8"/>
        <v>599.09999999999991</v>
      </c>
      <c r="S14" s="38">
        <f t="shared" si="8"/>
        <v>496.3</v>
      </c>
      <c r="T14" s="38">
        <f t="shared" si="8"/>
        <v>706.43799999999999</v>
      </c>
      <c r="U14" s="39">
        <f t="shared" si="17"/>
        <v>142.34092282893411</v>
      </c>
      <c r="V14" s="26">
        <v>0.3</v>
      </c>
      <c r="W14" s="26">
        <v>0.3</v>
      </c>
      <c r="X14" s="26">
        <v>0.70799999999999996</v>
      </c>
      <c r="Y14" s="40">
        <f t="shared" si="9"/>
        <v>236</v>
      </c>
      <c r="Z14" s="26">
        <v>1943.7</v>
      </c>
      <c r="AA14" s="40">
        <v>1830</v>
      </c>
      <c r="AB14" s="26">
        <v>1767.884</v>
      </c>
      <c r="AC14" s="40">
        <f>AB14*100/AA14</f>
        <v>96.605683060109286</v>
      </c>
      <c r="AD14" s="26">
        <v>598.79999999999995</v>
      </c>
      <c r="AE14" s="40">
        <v>496</v>
      </c>
      <c r="AF14" s="26">
        <v>705.73</v>
      </c>
      <c r="AG14" s="40">
        <f t="shared" si="10"/>
        <v>142.28427419354838</v>
      </c>
      <c r="AH14" s="26"/>
      <c r="AI14" s="40"/>
      <c r="AJ14" s="26"/>
      <c r="AK14" s="40"/>
      <c r="AL14" s="27"/>
      <c r="AM14" s="40"/>
      <c r="AN14" s="26"/>
      <c r="AO14" s="40"/>
      <c r="AP14" s="22"/>
      <c r="AQ14" s="22"/>
      <c r="AR14" s="22"/>
      <c r="AS14" s="22"/>
      <c r="AT14" s="22"/>
      <c r="AU14" s="27"/>
      <c r="AV14" s="53">
        <v>7423</v>
      </c>
      <c r="AW14" s="58">
        <f t="shared" si="18"/>
        <v>6804.416666666667</v>
      </c>
      <c r="AX14" s="27">
        <f t="shared" si="19"/>
        <v>6804.416666666667</v>
      </c>
      <c r="AY14" s="22">
        <v>1312</v>
      </c>
      <c r="AZ14" s="27"/>
      <c r="BA14" s="27">
        <v>381.5</v>
      </c>
      <c r="BB14" s="27"/>
      <c r="BC14" s="22"/>
      <c r="BD14" s="22"/>
      <c r="BE14" s="22"/>
      <c r="BF14" s="22"/>
      <c r="BG14" s="22"/>
      <c r="BH14" s="37">
        <f t="shared" si="21"/>
        <v>320</v>
      </c>
      <c r="BI14" s="37">
        <f t="shared" si="11"/>
        <v>293</v>
      </c>
      <c r="BJ14" s="37">
        <f t="shared" si="11"/>
        <v>348</v>
      </c>
      <c r="BK14" s="41">
        <f t="shared" ref="BK14:BK73" si="22">BJ14/BI14*100</f>
        <v>118.77133105802046</v>
      </c>
      <c r="BL14" s="26">
        <v>320</v>
      </c>
      <c r="BM14" s="40">
        <v>293</v>
      </c>
      <c r="BN14" s="26">
        <v>348</v>
      </c>
      <c r="BO14" s="26"/>
      <c r="BP14" s="27"/>
      <c r="BQ14" s="26"/>
      <c r="BR14" s="26"/>
      <c r="BS14" s="27"/>
      <c r="BT14" s="26"/>
      <c r="BU14" s="26"/>
      <c r="BV14" s="40"/>
      <c r="BW14" s="26"/>
      <c r="BX14" s="22"/>
      <c r="BY14" s="22"/>
      <c r="BZ14" s="22"/>
      <c r="CA14" s="27"/>
      <c r="CB14" s="27"/>
      <c r="CC14" s="26"/>
      <c r="CD14" s="27"/>
      <c r="CE14" s="27"/>
      <c r="CF14" s="26"/>
      <c r="CG14" s="26"/>
      <c r="CH14" s="40"/>
      <c r="CI14" s="26"/>
      <c r="CJ14" s="26"/>
      <c r="CK14" s="22"/>
      <c r="CL14" s="26"/>
      <c r="CM14" s="26"/>
      <c r="CN14" s="40"/>
      <c r="CO14" s="26"/>
      <c r="CP14" s="26"/>
      <c r="CQ14" s="40"/>
      <c r="CR14" s="26"/>
      <c r="CS14" s="26"/>
      <c r="CT14" s="22"/>
      <c r="CU14" s="26"/>
      <c r="CV14" s="26"/>
      <c r="CW14" s="40"/>
      <c r="CX14" s="26"/>
      <c r="CY14" s="26"/>
      <c r="CZ14" s="35">
        <f t="shared" si="12"/>
        <v>11597.8</v>
      </c>
      <c r="DA14" s="35">
        <f t="shared" si="13"/>
        <v>9423.7166666666672</v>
      </c>
      <c r="DB14" s="35">
        <f t="shared" si="14"/>
        <v>10008.238666666668</v>
      </c>
      <c r="DC14" s="22"/>
      <c r="DD14" s="22"/>
      <c r="DE14" s="22"/>
      <c r="DF14" s="22"/>
      <c r="DG14" s="22"/>
      <c r="DH14" s="26"/>
      <c r="DI14" s="22"/>
      <c r="DJ14" s="22"/>
      <c r="DK14" s="22"/>
      <c r="DL14" s="22"/>
      <c r="DM14" s="22"/>
      <c r="DN14" s="22"/>
      <c r="DO14" s="22"/>
      <c r="DP14" s="22"/>
      <c r="DQ14" s="22"/>
      <c r="DR14" s="26"/>
      <c r="DS14" s="48"/>
      <c r="DT14" s="26"/>
      <c r="DU14" s="27"/>
      <c r="DV14" s="43">
        <f t="shared" si="15"/>
        <v>0</v>
      </c>
      <c r="DW14" s="43">
        <f t="shared" si="15"/>
        <v>0</v>
      </c>
      <c r="DX14" s="43">
        <f t="shared" si="16"/>
        <v>0</v>
      </c>
    </row>
    <row r="15" spans="1:128" s="88" customFormat="1" ht="14.25">
      <c r="A15" s="49">
        <v>4</v>
      </c>
      <c r="B15" s="49">
        <v>8</v>
      </c>
      <c r="C15" s="34" t="s">
        <v>40</v>
      </c>
      <c r="D15" s="22">
        <v>151.9</v>
      </c>
      <c r="E15" s="22"/>
      <c r="F15" s="35">
        <f t="shared" si="0"/>
        <v>7510.9000000000005</v>
      </c>
      <c r="G15" s="35">
        <f t="shared" si="0"/>
        <v>7121.0333333333328</v>
      </c>
      <c r="H15" s="35">
        <f t="shared" si="0"/>
        <v>7347.2593333333334</v>
      </c>
      <c r="I15" s="35">
        <f t="shared" si="1"/>
        <v>103.17687039802277</v>
      </c>
      <c r="J15" s="35">
        <f t="shared" si="2"/>
        <v>-3342.1000000000004</v>
      </c>
      <c r="K15" s="35">
        <f t="shared" si="3"/>
        <v>-5763.9213333333337</v>
      </c>
      <c r="L15" s="36">
        <v>4168.8</v>
      </c>
      <c r="M15" s="36">
        <v>1583.338</v>
      </c>
      <c r="N15" s="37">
        <f t="shared" si="4"/>
        <v>618.6</v>
      </c>
      <c r="O15" s="37">
        <f t="shared" si="5"/>
        <v>566.19999999999993</v>
      </c>
      <c r="P15" s="37">
        <f t="shared" si="6"/>
        <v>425.52600000000001</v>
      </c>
      <c r="Q15" s="37">
        <f t="shared" si="7"/>
        <v>75.154715648180868</v>
      </c>
      <c r="R15" s="38">
        <f t="shared" si="8"/>
        <v>618.6</v>
      </c>
      <c r="S15" s="38">
        <f t="shared" si="8"/>
        <v>566.19999999999993</v>
      </c>
      <c r="T15" s="38">
        <f t="shared" si="8"/>
        <v>425.52600000000001</v>
      </c>
      <c r="U15" s="39">
        <f t="shared" si="17"/>
        <v>75.154715648180868</v>
      </c>
      <c r="V15" s="26">
        <v>129.6</v>
      </c>
      <c r="W15" s="40">
        <v>118.8</v>
      </c>
      <c r="X15" s="26">
        <v>103.176</v>
      </c>
      <c r="Y15" s="40">
        <f t="shared" si="9"/>
        <v>86.848484848484858</v>
      </c>
      <c r="Z15" s="26"/>
      <c r="AA15" s="40"/>
      <c r="AB15" s="26"/>
      <c r="AC15" s="40"/>
      <c r="AD15" s="26">
        <v>489</v>
      </c>
      <c r="AE15" s="40">
        <v>447.4</v>
      </c>
      <c r="AF15" s="26">
        <v>322.35000000000002</v>
      </c>
      <c r="AG15" s="40">
        <f t="shared" si="10"/>
        <v>72.049620026821643</v>
      </c>
      <c r="AH15" s="26"/>
      <c r="AI15" s="40"/>
      <c r="AJ15" s="26"/>
      <c r="AK15" s="40"/>
      <c r="AL15" s="27"/>
      <c r="AM15" s="40"/>
      <c r="AN15" s="26"/>
      <c r="AO15" s="40"/>
      <c r="AP15" s="22"/>
      <c r="AQ15" s="22"/>
      <c r="AR15" s="22"/>
      <c r="AS15" s="22"/>
      <c r="AT15" s="22"/>
      <c r="AU15" s="27"/>
      <c r="AV15" s="56">
        <v>3500</v>
      </c>
      <c r="AW15" s="58">
        <f t="shared" si="18"/>
        <v>3208.3333333333335</v>
      </c>
      <c r="AX15" s="27">
        <f t="shared" si="19"/>
        <v>3208.3333333333335</v>
      </c>
      <c r="AY15" s="22"/>
      <c r="AZ15" s="27"/>
      <c r="BA15" s="27">
        <v>378.9</v>
      </c>
      <c r="BB15" s="27">
        <v>392.3</v>
      </c>
      <c r="BC15" s="22">
        <v>346.5</v>
      </c>
      <c r="BD15" s="22">
        <f t="shared" si="20"/>
        <v>346.5</v>
      </c>
      <c r="BE15" s="22"/>
      <c r="BF15" s="22"/>
      <c r="BG15" s="22"/>
      <c r="BH15" s="37">
        <f t="shared" si="21"/>
        <v>0</v>
      </c>
      <c r="BI15" s="37">
        <f t="shared" si="11"/>
        <v>0</v>
      </c>
      <c r="BJ15" s="37">
        <f t="shared" si="11"/>
        <v>0</v>
      </c>
      <c r="BK15" s="41">
        <v>0</v>
      </c>
      <c r="BL15" s="26"/>
      <c r="BM15" s="40"/>
      <c r="BN15" s="26">
        <v>0</v>
      </c>
      <c r="BO15" s="26"/>
      <c r="BP15" s="27"/>
      <c r="BQ15" s="26"/>
      <c r="BR15" s="26"/>
      <c r="BS15" s="27"/>
      <c r="BT15" s="26"/>
      <c r="BU15" s="26"/>
      <c r="BV15" s="40"/>
      <c r="BW15" s="26"/>
      <c r="BX15" s="22"/>
      <c r="BY15" s="22"/>
      <c r="BZ15" s="22"/>
      <c r="CA15" s="27"/>
      <c r="CB15" s="27"/>
      <c r="CC15" s="26"/>
      <c r="CD15" s="27"/>
      <c r="CE15" s="27"/>
      <c r="CF15" s="26"/>
      <c r="CG15" s="26"/>
      <c r="CH15" s="40"/>
      <c r="CI15" s="26"/>
      <c r="CJ15" s="26"/>
      <c r="CK15" s="22"/>
      <c r="CL15" s="26"/>
      <c r="CM15" s="26"/>
      <c r="CN15" s="40"/>
      <c r="CO15" s="26"/>
      <c r="CP15" s="26"/>
      <c r="CQ15" s="40"/>
      <c r="CR15" s="26"/>
      <c r="CS15" s="26"/>
      <c r="CT15" s="22"/>
      <c r="CU15" s="26"/>
      <c r="CV15" s="26"/>
      <c r="CW15" s="40"/>
      <c r="CX15" s="26"/>
      <c r="CY15" s="26"/>
      <c r="CZ15" s="35">
        <f t="shared" si="12"/>
        <v>4510.9000000000005</v>
      </c>
      <c r="DA15" s="35">
        <f t="shared" si="13"/>
        <v>4121.0333333333328</v>
      </c>
      <c r="DB15" s="35">
        <f t="shared" si="14"/>
        <v>4359.2593333333334</v>
      </c>
      <c r="DC15" s="22"/>
      <c r="DD15" s="22"/>
      <c r="DE15" s="22"/>
      <c r="DF15" s="22">
        <v>3000</v>
      </c>
      <c r="DG15" s="22">
        <v>3000</v>
      </c>
      <c r="DH15" s="26">
        <v>2988</v>
      </c>
      <c r="DI15" s="22"/>
      <c r="DJ15" s="22"/>
      <c r="DK15" s="22"/>
      <c r="DL15" s="22"/>
      <c r="DM15" s="22"/>
      <c r="DN15" s="22"/>
      <c r="DO15" s="22"/>
      <c r="DP15" s="22"/>
      <c r="DQ15" s="22"/>
      <c r="DR15" s="26"/>
      <c r="DS15" s="48"/>
      <c r="DT15" s="26"/>
      <c r="DU15" s="27"/>
      <c r="DV15" s="43">
        <f t="shared" si="15"/>
        <v>3000</v>
      </c>
      <c r="DW15" s="43">
        <f t="shared" si="15"/>
        <v>3000</v>
      </c>
      <c r="DX15" s="43">
        <f t="shared" si="16"/>
        <v>2988</v>
      </c>
    </row>
    <row r="16" spans="1:128" s="88" customFormat="1" ht="14.25">
      <c r="A16" s="49">
        <v>5</v>
      </c>
      <c r="B16" s="49">
        <v>9</v>
      </c>
      <c r="C16" s="34" t="s">
        <v>41</v>
      </c>
      <c r="D16" s="22">
        <v>17175</v>
      </c>
      <c r="E16" s="22"/>
      <c r="F16" s="35">
        <f t="shared" si="0"/>
        <v>88949</v>
      </c>
      <c r="G16" s="35">
        <f t="shared" si="0"/>
        <v>67030.40833333334</v>
      </c>
      <c r="H16" s="35">
        <f t="shared" si="0"/>
        <v>81652.57733333332</v>
      </c>
      <c r="I16" s="35">
        <f t="shared" si="1"/>
        <v>121.81423232167387</v>
      </c>
      <c r="J16" s="35">
        <f t="shared" si="2"/>
        <v>-40088.6</v>
      </c>
      <c r="K16" s="35">
        <f t="shared" si="3"/>
        <v>-62558.276333333321</v>
      </c>
      <c r="L16" s="36">
        <v>48860.4</v>
      </c>
      <c r="M16" s="36">
        <v>19094.300999999999</v>
      </c>
      <c r="N16" s="37">
        <f t="shared" si="4"/>
        <v>8441.9</v>
      </c>
      <c r="O16" s="37">
        <f t="shared" si="5"/>
        <v>8099.3</v>
      </c>
      <c r="P16" s="37">
        <f t="shared" si="6"/>
        <v>6621.4690000000001</v>
      </c>
      <c r="Q16" s="37">
        <f t="shared" si="7"/>
        <v>81.753595989776898</v>
      </c>
      <c r="R16" s="38">
        <f t="shared" si="8"/>
        <v>3451.4</v>
      </c>
      <c r="S16" s="38">
        <f t="shared" si="8"/>
        <v>3193.8</v>
      </c>
      <c r="T16" s="38">
        <f t="shared" si="8"/>
        <v>1563.1309999999999</v>
      </c>
      <c r="U16" s="39">
        <f t="shared" si="17"/>
        <v>48.942670173461075</v>
      </c>
      <c r="V16" s="26"/>
      <c r="W16" s="40"/>
      <c r="X16" s="26">
        <v>0.57199999999999995</v>
      </c>
      <c r="Y16" s="40"/>
      <c r="Z16" s="26">
        <v>4340.5</v>
      </c>
      <c r="AA16" s="26">
        <v>4340.5</v>
      </c>
      <c r="AB16" s="26">
        <v>4341.3379999999997</v>
      </c>
      <c r="AC16" s="40">
        <f t="shared" ref="AC16:AC31" si="23">AB16*100/AA16</f>
        <v>100.01930653150558</v>
      </c>
      <c r="AD16" s="26">
        <v>3451.4</v>
      </c>
      <c r="AE16" s="40">
        <v>3193.8</v>
      </c>
      <c r="AF16" s="26">
        <v>1562.559</v>
      </c>
      <c r="AG16" s="40">
        <f t="shared" si="10"/>
        <v>48.924760473417244</v>
      </c>
      <c r="AH16" s="26">
        <v>100</v>
      </c>
      <c r="AI16" s="40">
        <v>95</v>
      </c>
      <c r="AJ16" s="26">
        <v>5</v>
      </c>
      <c r="AK16" s="40">
        <f>AJ16*100/AI16</f>
        <v>5.2631578947368425</v>
      </c>
      <c r="AL16" s="27"/>
      <c r="AM16" s="40"/>
      <c r="AN16" s="26"/>
      <c r="AO16" s="40"/>
      <c r="AP16" s="22"/>
      <c r="AQ16" s="22"/>
      <c r="AR16" s="22"/>
      <c r="AS16" s="22"/>
      <c r="AT16" s="22"/>
      <c r="AU16" s="27"/>
      <c r="AV16" s="53">
        <v>61125.5</v>
      </c>
      <c r="AW16" s="58">
        <f t="shared" si="18"/>
        <v>56031.708333333336</v>
      </c>
      <c r="AX16" s="27">
        <f t="shared" si="19"/>
        <v>56031.708333333336</v>
      </c>
      <c r="AY16" s="22">
        <v>16100</v>
      </c>
      <c r="AZ16" s="22"/>
      <c r="BA16" s="27">
        <v>16100</v>
      </c>
      <c r="BB16" s="22">
        <v>3281.6</v>
      </c>
      <c r="BC16" s="22">
        <v>2899.4</v>
      </c>
      <c r="BD16" s="22">
        <f t="shared" si="20"/>
        <v>2899.4</v>
      </c>
      <c r="BE16" s="22"/>
      <c r="BF16" s="22"/>
      <c r="BG16" s="22"/>
      <c r="BH16" s="37">
        <f t="shared" si="21"/>
        <v>550</v>
      </c>
      <c r="BI16" s="37">
        <f t="shared" si="11"/>
        <v>470</v>
      </c>
      <c r="BJ16" s="37">
        <f t="shared" si="11"/>
        <v>700</v>
      </c>
      <c r="BK16" s="41">
        <f t="shared" si="22"/>
        <v>148.93617021276594</v>
      </c>
      <c r="BL16" s="26">
        <v>350</v>
      </c>
      <c r="BM16" s="40">
        <v>290</v>
      </c>
      <c r="BN16" s="26">
        <v>300</v>
      </c>
      <c r="BO16" s="26"/>
      <c r="BP16" s="27"/>
      <c r="BQ16" s="26"/>
      <c r="BR16" s="26"/>
      <c r="BS16" s="27"/>
      <c r="BT16" s="26"/>
      <c r="BU16" s="26">
        <v>200</v>
      </c>
      <c r="BV16" s="40">
        <v>180</v>
      </c>
      <c r="BW16" s="26">
        <v>400</v>
      </c>
      <c r="BX16" s="22"/>
      <c r="BY16" s="22"/>
      <c r="BZ16" s="22"/>
      <c r="CA16" s="27"/>
      <c r="CB16" s="27"/>
      <c r="CC16" s="26"/>
      <c r="CD16" s="27"/>
      <c r="CE16" s="27"/>
      <c r="CF16" s="26"/>
      <c r="CG16" s="26"/>
      <c r="CH16" s="40"/>
      <c r="CI16" s="26">
        <v>12</v>
      </c>
      <c r="CJ16" s="26"/>
      <c r="CK16" s="22"/>
      <c r="CL16" s="26"/>
      <c r="CM16" s="26"/>
      <c r="CN16" s="40"/>
      <c r="CO16" s="26"/>
      <c r="CP16" s="26"/>
      <c r="CQ16" s="40"/>
      <c r="CR16" s="26"/>
      <c r="CS16" s="26"/>
      <c r="CT16" s="22"/>
      <c r="CU16" s="26"/>
      <c r="CV16" s="26"/>
      <c r="CW16" s="40"/>
      <c r="CX16" s="26"/>
      <c r="CY16" s="26"/>
      <c r="CZ16" s="35">
        <f t="shared" si="12"/>
        <v>88949</v>
      </c>
      <c r="DA16" s="35">
        <f t="shared" si="13"/>
        <v>67030.40833333334</v>
      </c>
      <c r="DB16" s="35">
        <f t="shared" si="14"/>
        <v>81652.57733333332</v>
      </c>
      <c r="DC16" s="22"/>
      <c r="DD16" s="22"/>
      <c r="DE16" s="22"/>
      <c r="DF16" s="22"/>
      <c r="DG16" s="22"/>
      <c r="DH16" s="26"/>
      <c r="DI16" s="22"/>
      <c r="DJ16" s="22"/>
      <c r="DK16" s="22"/>
      <c r="DL16" s="22"/>
      <c r="DM16" s="22"/>
      <c r="DN16" s="22"/>
      <c r="DO16" s="22"/>
      <c r="DP16" s="22"/>
      <c r="DQ16" s="22"/>
      <c r="DR16" s="26"/>
      <c r="DS16" s="48"/>
      <c r="DT16" s="26"/>
      <c r="DU16" s="27"/>
      <c r="DV16" s="43">
        <f t="shared" si="15"/>
        <v>0</v>
      </c>
      <c r="DW16" s="43">
        <f t="shared" si="15"/>
        <v>0</v>
      </c>
      <c r="DX16" s="43">
        <f t="shared" si="16"/>
        <v>0</v>
      </c>
    </row>
    <row r="17" spans="1:128" s="88" customFormat="1" ht="14.25">
      <c r="A17" s="49">
        <v>6</v>
      </c>
      <c r="B17" s="49">
        <v>13</v>
      </c>
      <c r="C17" s="34" t="s">
        <v>42</v>
      </c>
      <c r="D17" s="27">
        <v>17.3</v>
      </c>
      <c r="E17" s="27">
        <v>613.20000000000005</v>
      </c>
      <c r="F17" s="35">
        <f t="shared" si="0"/>
        <v>100718.59999999999</v>
      </c>
      <c r="G17" s="35">
        <f t="shared" si="0"/>
        <v>92177.674999999988</v>
      </c>
      <c r="H17" s="35">
        <f t="shared" si="0"/>
        <v>86932.00999999998</v>
      </c>
      <c r="I17" s="35">
        <f t="shared" si="1"/>
        <v>94.309180612333719</v>
      </c>
      <c r="J17" s="35">
        <f t="shared" si="2"/>
        <v>-34045.299999999988</v>
      </c>
      <c r="K17" s="35">
        <f t="shared" si="3"/>
        <v>-63019.193999999981</v>
      </c>
      <c r="L17" s="27">
        <v>66673.3</v>
      </c>
      <c r="M17" s="27">
        <v>23912.815999999999</v>
      </c>
      <c r="N17" s="37">
        <f t="shared" si="4"/>
        <v>22950</v>
      </c>
      <c r="O17" s="37">
        <f t="shared" si="5"/>
        <v>21302</v>
      </c>
      <c r="P17" s="37">
        <f t="shared" si="6"/>
        <v>15849.035</v>
      </c>
      <c r="Q17" s="37">
        <f t="shared" si="7"/>
        <v>74.401628955027704</v>
      </c>
      <c r="R17" s="38">
        <f t="shared" si="8"/>
        <v>8700</v>
      </c>
      <c r="S17" s="38">
        <f t="shared" si="8"/>
        <v>7857</v>
      </c>
      <c r="T17" s="38">
        <f t="shared" si="8"/>
        <v>6391.2850000000008</v>
      </c>
      <c r="U17" s="39">
        <f t="shared" si="17"/>
        <v>81.345106274659557</v>
      </c>
      <c r="V17" s="26">
        <v>400</v>
      </c>
      <c r="W17" s="40">
        <v>366</v>
      </c>
      <c r="X17" s="26">
        <v>211.83199999999999</v>
      </c>
      <c r="Y17" s="40">
        <f t="shared" si="9"/>
        <v>57.8775956284153</v>
      </c>
      <c r="Z17" s="26">
        <v>10000</v>
      </c>
      <c r="AA17" s="40">
        <v>9500</v>
      </c>
      <c r="AB17" s="26">
        <v>7726.4139999999998</v>
      </c>
      <c r="AC17" s="40">
        <f t="shared" si="23"/>
        <v>81.330673684210524</v>
      </c>
      <c r="AD17" s="26">
        <v>8300</v>
      </c>
      <c r="AE17" s="40">
        <v>7491</v>
      </c>
      <c r="AF17" s="26">
        <v>6179.4530000000004</v>
      </c>
      <c r="AG17" s="40">
        <f t="shared" si="10"/>
        <v>82.49169670270993</v>
      </c>
      <c r="AH17" s="26">
        <v>1250</v>
      </c>
      <c r="AI17" s="40">
        <v>1040</v>
      </c>
      <c r="AJ17" s="26">
        <v>469.09500000000003</v>
      </c>
      <c r="AK17" s="40">
        <f>AJ17*100/AI17</f>
        <v>45.105288461538464</v>
      </c>
      <c r="AL17" s="27"/>
      <c r="AM17" s="40"/>
      <c r="AN17" s="26"/>
      <c r="AO17" s="40"/>
      <c r="AP17" s="27"/>
      <c r="AQ17" s="27"/>
      <c r="AR17" s="27"/>
      <c r="AS17" s="27"/>
      <c r="AT17" s="27"/>
      <c r="AU17" s="27"/>
      <c r="AV17" s="53">
        <v>65059.5</v>
      </c>
      <c r="AW17" s="58">
        <f t="shared" si="18"/>
        <v>59637.875</v>
      </c>
      <c r="AX17" s="27">
        <f t="shared" si="19"/>
        <v>59637.875</v>
      </c>
      <c r="AY17" s="27">
        <v>1867.2</v>
      </c>
      <c r="AZ17" s="27">
        <v>1659.9</v>
      </c>
      <c r="BA17" s="27">
        <v>1867.2</v>
      </c>
      <c r="BB17" s="54">
        <v>10841.9</v>
      </c>
      <c r="BC17" s="22">
        <v>9577.9</v>
      </c>
      <c r="BD17" s="22">
        <f t="shared" si="20"/>
        <v>9577.9</v>
      </c>
      <c r="BE17" s="22"/>
      <c r="BF17" s="22"/>
      <c r="BG17" s="27"/>
      <c r="BH17" s="37">
        <f t="shared" si="21"/>
        <v>1100</v>
      </c>
      <c r="BI17" s="37">
        <f t="shared" si="11"/>
        <v>1015</v>
      </c>
      <c r="BJ17" s="37">
        <f t="shared" si="11"/>
        <v>769.71600000000001</v>
      </c>
      <c r="BK17" s="41">
        <f t="shared" si="22"/>
        <v>75.834088669950745</v>
      </c>
      <c r="BL17" s="26">
        <v>1100</v>
      </c>
      <c r="BM17" s="40">
        <v>1015</v>
      </c>
      <c r="BN17" s="26">
        <v>753.71600000000001</v>
      </c>
      <c r="BO17" s="26"/>
      <c r="BP17" s="27"/>
      <c r="BQ17" s="26"/>
      <c r="BR17" s="26"/>
      <c r="BS17" s="27"/>
      <c r="BT17" s="26"/>
      <c r="BU17" s="26"/>
      <c r="BV17" s="40"/>
      <c r="BW17" s="26">
        <v>16</v>
      </c>
      <c r="BX17" s="27"/>
      <c r="BY17" s="27"/>
      <c r="BZ17" s="27"/>
      <c r="CA17" s="27"/>
      <c r="CB17" s="27"/>
      <c r="CC17" s="26"/>
      <c r="CD17" s="27"/>
      <c r="CE17" s="27"/>
      <c r="CF17" s="26"/>
      <c r="CG17" s="26">
        <v>100</v>
      </c>
      <c r="CH17" s="40">
        <v>90</v>
      </c>
      <c r="CI17" s="26">
        <v>492.52499999999998</v>
      </c>
      <c r="CJ17" s="26"/>
      <c r="CK17" s="27"/>
      <c r="CL17" s="26"/>
      <c r="CM17" s="26"/>
      <c r="CN17" s="27"/>
      <c r="CO17" s="26"/>
      <c r="CP17" s="26">
        <v>100</v>
      </c>
      <c r="CQ17" s="26">
        <v>100</v>
      </c>
      <c r="CR17" s="26">
        <v>0</v>
      </c>
      <c r="CS17" s="26"/>
      <c r="CT17" s="27"/>
      <c r="CU17" s="26"/>
      <c r="CV17" s="26">
        <v>1700</v>
      </c>
      <c r="CW17" s="27">
        <v>1700</v>
      </c>
      <c r="CX17" s="26">
        <v>0</v>
      </c>
      <c r="CY17" s="26"/>
      <c r="CZ17" s="35">
        <f t="shared" si="12"/>
        <v>100718.59999999999</v>
      </c>
      <c r="DA17" s="35">
        <f t="shared" si="13"/>
        <v>92177.674999999988</v>
      </c>
      <c r="DB17" s="35">
        <f t="shared" si="14"/>
        <v>86932.00999999998</v>
      </c>
      <c r="DC17" s="27"/>
      <c r="DD17" s="27"/>
      <c r="DE17" s="27"/>
      <c r="DF17" s="27"/>
      <c r="DG17" s="27"/>
      <c r="DH17" s="26"/>
      <c r="DI17" s="27"/>
      <c r="DJ17" s="27"/>
      <c r="DK17" s="27"/>
      <c r="DL17" s="27"/>
      <c r="DM17" s="27"/>
      <c r="DN17" s="27"/>
      <c r="DO17" s="27"/>
      <c r="DP17" s="27"/>
      <c r="DQ17" s="27"/>
      <c r="DR17" s="26"/>
      <c r="DS17" s="27"/>
      <c r="DT17" s="26"/>
      <c r="DU17" s="27"/>
      <c r="DV17" s="43">
        <f t="shared" si="15"/>
        <v>0</v>
      </c>
      <c r="DW17" s="43">
        <f t="shared" si="15"/>
        <v>0</v>
      </c>
      <c r="DX17" s="43">
        <f t="shared" si="16"/>
        <v>0</v>
      </c>
    </row>
    <row r="18" spans="1:128" s="88" customFormat="1" ht="14.25">
      <c r="A18" s="49">
        <v>7</v>
      </c>
      <c r="B18" s="49">
        <v>20</v>
      </c>
      <c r="C18" s="34" t="s">
        <v>43</v>
      </c>
      <c r="D18" s="27">
        <v>39.299999999999997</v>
      </c>
      <c r="E18" s="27"/>
      <c r="F18" s="35">
        <f t="shared" si="0"/>
        <v>20541.099999999999</v>
      </c>
      <c r="G18" s="35">
        <f t="shared" si="0"/>
        <v>17321.375</v>
      </c>
      <c r="H18" s="35">
        <f t="shared" si="0"/>
        <v>17776.288</v>
      </c>
      <c r="I18" s="35">
        <f t="shared" si="1"/>
        <v>102.62630997827829</v>
      </c>
      <c r="J18" s="35">
        <f t="shared" si="2"/>
        <v>-12826.099999999999</v>
      </c>
      <c r="K18" s="35">
        <f t="shared" si="3"/>
        <v>-14860.159</v>
      </c>
      <c r="L18" s="27">
        <v>7715</v>
      </c>
      <c r="M18" s="27">
        <v>2916.1289999999999</v>
      </c>
      <c r="N18" s="37">
        <f t="shared" si="4"/>
        <v>2046.9</v>
      </c>
      <c r="O18" s="37">
        <f t="shared" si="5"/>
        <v>1702</v>
      </c>
      <c r="P18" s="37">
        <f t="shared" si="6"/>
        <v>1372.338</v>
      </c>
      <c r="Q18" s="37">
        <f t="shared" si="7"/>
        <v>80.630904817861335</v>
      </c>
      <c r="R18" s="38">
        <f t="shared" si="8"/>
        <v>1295.4000000000001</v>
      </c>
      <c r="S18" s="38">
        <f t="shared" si="8"/>
        <v>1193.6999999999998</v>
      </c>
      <c r="T18" s="38">
        <f t="shared" si="8"/>
        <v>848.07600000000002</v>
      </c>
      <c r="U18" s="39">
        <f t="shared" si="17"/>
        <v>71.045991455139486</v>
      </c>
      <c r="V18" s="26">
        <v>1.2</v>
      </c>
      <c r="W18" s="40">
        <v>1.1000000000000001</v>
      </c>
      <c r="X18" s="26">
        <v>17.975999999999999</v>
      </c>
      <c r="Y18" s="40">
        <f t="shared" si="9"/>
        <v>1634.181818181818</v>
      </c>
      <c r="Z18" s="52">
        <v>717.2</v>
      </c>
      <c r="AA18" s="54">
        <v>480.3</v>
      </c>
      <c r="AB18" s="26">
        <v>480.262</v>
      </c>
      <c r="AC18" s="40">
        <f t="shared" si="23"/>
        <v>99.992088278159471</v>
      </c>
      <c r="AD18" s="26">
        <v>1294.2</v>
      </c>
      <c r="AE18" s="27">
        <v>1192.5999999999999</v>
      </c>
      <c r="AF18" s="26">
        <v>830.1</v>
      </c>
      <c r="AG18" s="40">
        <f t="shared" si="10"/>
        <v>69.604226060707703</v>
      </c>
      <c r="AH18" s="26"/>
      <c r="AI18" s="40"/>
      <c r="AJ18" s="26">
        <v>20</v>
      </c>
      <c r="AK18" s="40"/>
      <c r="AL18" s="27"/>
      <c r="AM18" s="40"/>
      <c r="AN18" s="26"/>
      <c r="AO18" s="40"/>
      <c r="AP18" s="27"/>
      <c r="AQ18" s="27"/>
      <c r="AR18" s="27"/>
      <c r="AS18" s="27"/>
      <c r="AT18" s="27"/>
      <c r="AU18" s="27"/>
      <c r="AV18" s="53">
        <v>8138.7</v>
      </c>
      <c r="AW18" s="58">
        <f t="shared" si="18"/>
        <v>7460.4750000000004</v>
      </c>
      <c r="AX18" s="27">
        <f t="shared" si="19"/>
        <v>7460.4750000000004</v>
      </c>
      <c r="AY18" s="27">
        <v>1280</v>
      </c>
      <c r="AZ18" s="27"/>
      <c r="BA18" s="27">
        <v>384.6</v>
      </c>
      <c r="BB18" s="27">
        <v>1000</v>
      </c>
      <c r="BC18" s="22">
        <v>883.3</v>
      </c>
      <c r="BD18" s="22">
        <f t="shared" si="20"/>
        <v>883.3</v>
      </c>
      <c r="BE18" s="22"/>
      <c r="BF18" s="22"/>
      <c r="BG18" s="27"/>
      <c r="BH18" s="37">
        <f t="shared" si="21"/>
        <v>34.299999999999997</v>
      </c>
      <c r="BI18" s="37">
        <f t="shared" si="11"/>
        <v>28</v>
      </c>
      <c r="BJ18" s="37">
        <f t="shared" si="11"/>
        <v>16</v>
      </c>
      <c r="BK18" s="41">
        <f t="shared" si="22"/>
        <v>57.142857142857139</v>
      </c>
      <c r="BL18" s="26"/>
      <c r="BM18" s="40"/>
      <c r="BN18" s="26"/>
      <c r="BO18" s="26">
        <v>34.299999999999997</v>
      </c>
      <c r="BP18" s="40">
        <v>28</v>
      </c>
      <c r="BQ18" s="26">
        <v>16</v>
      </c>
      <c r="BR18" s="26"/>
      <c r="BS18" s="27"/>
      <c r="BT18" s="26"/>
      <c r="BU18" s="26"/>
      <c r="BV18" s="40"/>
      <c r="BW18" s="26"/>
      <c r="BX18" s="27"/>
      <c r="BY18" s="27"/>
      <c r="BZ18" s="27"/>
      <c r="CA18" s="27"/>
      <c r="CB18" s="27"/>
      <c r="CC18" s="26"/>
      <c r="CD18" s="27"/>
      <c r="CE18" s="27"/>
      <c r="CF18" s="26"/>
      <c r="CG18" s="26"/>
      <c r="CH18" s="40"/>
      <c r="CI18" s="26">
        <v>8</v>
      </c>
      <c r="CJ18" s="26"/>
      <c r="CK18" s="27"/>
      <c r="CL18" s="26"/>
      <c r="CM18" s="26"/>
      <c r="CN18" s="40"/>
      <c r="CO18" s="26"/>
      <c r="CP18" s="26"/>
      <c r="CQ18" s="40"/>
      <c r="CR18" s="26"/>
      <c r="CS18" s="26">
        <v>8075.5</v>
      </c>
      <c r="CT18" s="27">
        <v>7275.6</v>
      </c>
      <c r="CU18" s="26">
        <v>7675.5749999999998</v>
      </c>
      <c r="CV18" s="26"/>
      <c r="CW18" s="40"/>
      <c r="CX18" s="26"/>
      <c r="CY18" s="26"/>
      <c r="CZ18" s="35">
        <f t="shared" si="12"/>
        <v>20541.099999999999</v>
      </c>
      <c r="DA18" s="35">
        <f t="shared" si="13"/>
        <v>17321.375</v>
      </c>
      <c r="DB18" s="35">
        <f t="shared" si="14"/>
        <v>17776.288</v>
      </c>
      <c r="DC18" s="27"/>
      <c r="DD18" s="27"/>
      <c r="DE18" s="27"/>
      <c r="DF18" s="27"/>
      <c r="DG18" s="27"/>
      <c r="DH18" s="26"/>
      <c r="DI18" s="27"/>
      <c r="DJ18" s="27"/>
      <c r="DK18" s="27"/>
      <c r="DL18" s="27"/>
      <c r="DM18" s="27"/>
      <c r="DN18" s="27"/>
      <c r="DO18" s="27"/>
      <c r="DP18" s="27"/>
      <c r="DQ18" s="27"/>
      <c r="DR18" s="26"/>
      <c r="DS18" s="48"/>
      <c r="DT18" s="26"/>
      <c r="DU18" s="27"/>
      <c r="DV18" s="43">
        <f t="shared" si="15"/>
        <v>0</v>
      </c>
      <c r="DW18" s="43">
        <f t="shared" si="15"/>
        <v>0</v>
      </c>
      <c r="DX18" s="43">
        <f t="shared" si="16"/>
        <v>0</v>
      </c>
    </row>
    <row r="19" spans="1:128" s="88" customFormat="1" ht="14.25">
      <c r="A19" s="49">
        <v>8</v>
      </c>
      <c r="B19" s="49">
        <v>21</v>
      </c>
      <c r="C19" s="34" t="s">
        <v>44</v>
      </c>
      <c r="D19" s="27">
        <v>7843.4</v>
      </c>
      <c r="E19" s="27"/>
      <c r="F19" s="35">
        <f t="shared" si="0"/>
        <v>67886.3</v>
      </c>
      <c r="G19" s="35">
        <f t="shared" si="0"/>
        <v>62032.783333333333</v>
      </c>
      <c r="H19" s="35">
        <f t="shared" si="0"/>
        <v>60944.28133333334</v>
      </c>
      <c r="I19" s="35">
        <f t="shared" si="1"/>
        <v>98.245279444981662</v>
      </c>
      <c r="J19" s="35">
        <f t="shared" si="2"/>
        <v>-17906.900000000001</v>
      </c>
      <c r="K19" s="35">
        <f t="shared" si="3"/>
        <v>-41717.71333333334</v>
      </c>
      <c r="L19" s="27">
        <v>49979.4</v>
      </c>
      <c r="M19" s="27">
        <v>19226.567999999999</v>
      </c>
      <c r="N19" s="37">
        <f t="shared" si="4"/>
        <v>9012.9</v>
      </c>
      <c r="O19" s="37">
        <f t="shared" si="5"/>
        <v>8163.7</v>
      </c>
      <c r="P19" s="37">
        <f t="shared" si="6"/>
        <v>7075.1980000000003</v>
      </c>
      <c r="Q19" s="37">
        <f t="shared" si="7"/>
        <v>86.666560505653081</v>
      </c>
      <c r="R19" s="38">
        <f t="shared" si="8"/>
        <v>3353.4</v>
      </c>
      <c r="S19" s="38">
        <f t="shared" si="8"/>
        <v>2846.2</v>
      </c>
      <c r="T19" s="38">
        <f t="shared" si="8"/>
        <v>3529.1559999999999</v>
      </c>
      <c r="U19" s="39">
        <f t="shared" si="17"/>
        <v>123.99536223736914</v>
      </c>
      <c r="V19" s="26">
        <v>53.4</v>
      </c>
      <c r="W19" s="40">
        <v>46.2</v>
      </c>
      <c r="X19" s="26">
        <v>8.4359999999999999</v>
      </c>
      <c r="Y19" s="40">
        <f t="shared" si="9"/>
        <v>18.259740259740258</v>
      </c>
      <c r="Z19" s="26">
        <v>4559.5</v>
      </c>
      <c r="AA19" s="40">
        <v>4390</v>
      </c>
      <c r="AB19" s="26">
        <v>2712.0920000000001</v>
      </c>
      <c r="AC19" s="40">
        <f t="shared" si="23"/>
        <v>61.778861047835996</v>
      </c>
      <c r="AD19" s="26">
        <v>3300</v>
      </c>
      <c r="AE19" s="40">
        <v>2800</v>
      </c>
      <c r="AF19" s="26">
        <v>3520.72</v>
      </c>
      <c r="AG19" s="40">
        <f t="shared" si="10"/>
        <v>125.74</v>
      </c>
      <c r="AH19" s="26">
        <v>150</v>
      </c>
      <c r="AI19" s="40">
        <v>137.5</v>
      </c>
      <c r="AJ19" s="26">
        <v>195.6</v>
      </c>
      <c r="AK19" s="40">
        <f>AJ19*100/AI19</f>
        <v>142.25454545454545</v>
      </c>
      <c r="AL19" s="27"/>
      <c r="AM19" s="40"/>
      <c r="AN19" s="26"/>
      <c r="AO19" s="40"/>
      <c r="AP19" s="27"/>
      <c r="AQ19" s="27"/>
      <c r="AR19" s="27"/>
      <c r="AS19" s="27"/>
      <c r="AT19" s="27"/>
      <c r="AU19" s="27"/>
      <c r="AV19" s="53">
        <v>55927.4</v>
      </c>
      <c r="AW19" s="58">
        <f t="shared" si="18"/>
        <v>51266.783333333333</v>
      </c>
      <c r="AX19" s="27">
        <f t="shared" si="19"/>
        <v>51266.783333333333</v>
      </c>
      <c r="AY19" s="27"/>
      <c r="AZ19" s="27"/>
      <c r="BA19" s="27"/>
      <c r="BB19" s="54">
        <v>2946</v>
      </c>
      <c r="BC19" s="22">
        <v>2602.3000000000002</v>
      </c>
      <c r="BD19" s="22">
        <f t="shared" si="20"/>
        <v>2602.3000000000002</v>
      </c>
      <c r="BE19" s="22"/>
      <c r="BF19" s="22"/>
      <c r="BG19" s="27"/>
      <c r="BH19" s="37">
        <f t="shared" si="21"/>
        <v>950</v>
      </c>
      <c r="BI19" s="37">
        <f t="shared" si="11"/>
        <v>790</v>
      </c>
      <c r="BJ19" s="37">
        <f t="shared" si="11"/>
        <v>630.04999999999995</v>
      </c>
      <c r="BK19" s="41">
        <f t="shared" si="22"/>
        <v>79.75316455696202</v>
      </c>
      <c r="BL19" s="26"/>
      <c r="BM19" s="40"/>
      <c r="BN19" s="26"/>
      <c r="BO19" s="26">
        <v>750</v>
      </c>
      <c r="BP19" s="40">
        <v>610</v>
      </c>
      <c r="BQ19" s="26">
        <v>560.25</v>
      </c>
      <c r="BR19" s="26"/>
      <c r="BS19" s="27"/>
      <c r="BT19" s="26"/>
      <c r="BU19" s="26">
        <v>200</v>
      </c>
      <c r="BV19" s="40">
        <v>180</v>
      </c>
      <c r="BW19" s="26">
        <v>69.8</v>
      </c>
      <c r="BX19" s="27"/>
      <c r="BY19" s="27"/>
      <c r="BZ19" s="27"/>
      <c r="CA19" s="27"/>
      <c r="CB19" s="27"/>
      <c r="CC19" s="26"/>
      <c r="CD19" s="27"/>
      <c r="CE19" s="27"/>
      <c r="CF19" s="26"/>
      <c r="CG19" s="26"/>
      <c r="CH19" s="40"/>
      <c r="CI19" s="26">
        <v>8.3000000000000007</v>
      </c>
      <c r="CJ19" s="26"/>
      <c r="CK19" s="27"/>
      <c r="CL19" s="26"/>
      <c r="CM19" s="26"/>
      <c r="CN19" s="40"/>
      <c r="CO19" s="26"/>
      <c r="CP19" s="26"/>
      <c r="CQ19" s="40"/>
      <c r="CR19" s="26"/>
      <c r="CS19" s="26"/>
      <c r="CT19" s="27"/>
      <c r="CU19" s="26"/>
      <c r="CV19" s="26"/>
      <c r="CW19" s="40"/>
      <c r="CX19" s="26"/>
      <c r="CY19" s="26"/>
      <c r="CZ19" s="35">
        <f t="shared" si="12"/>
        <v>67886.3</v>
      </c>
      <c r="DA19" s="35">
        <f t="shared" si="13"/>
        <v>62032.783333333333</v>
      </c>
      <c r="DB19" s="35">
        <f t="shared" si="14"/>
        <v>60944.28133333334</v>
      </c>
      <c r="DC19" s="27"/>
      <c r="DD19" s="27"/>
      <c r="DE19" s="27"/>
      <c r="DF19" s="27"/>
      <c r="DG19" s="27"/>
      <c r="DH19" s="26"/>
      <c r="DI19" s="27"/>
      <c r="DJ19" s="27"/>
      <c r="DK19" s="27"/>
      <c r="DL19" s="27"/>
      <c r="DM19" s="27"/>
      <c r="DN19" s="27"/>
      <c r="DO19" s="27"/>
      <c r="DP19" s="27"/>
      <c r="DQ19" s="27"/>
      <c r="DR19" s="26"/>
      <c r="DS19" s="48"/>
      <c r="DT19" s="26"/>
      <c r="DU19" s="27"/>
      <c r="DV19" s="43">
        <f t="shared" si="15"/>
        <v>0</v>
      </c>
      <c r="DW19" s="43">
        <f t="shared" si="15"/>
        <v>0</v>
      </c>
      <c r="DX19" s="43">
        <f t="shared" si="16"/>
        <v>0</v>
      </c>
    </row>
    <row r="20" spans="1:128" s="88" customFormat="1" ht="14.25">
      <c r="A20" s="49">
        <v>9</v>
      </c>
      <c r="B20" s="49">
        <v>22</v>
      </c>
      <c r="C20" s="34" t="s">
        <v>45</v>
      </c>
      <c r="D20" s="27">
        <v>814.1</v>
      </c>
      <c r="E20" s="27">
        <v>360.4</v>
      </c>
      <c r="F20" s="35">
        <f t="shared" si="0"/>
        <v>46154.5</v>
      </c>
      <c r="G20" s="35">
        <f t="shared" si="0"/>
        <v>41278.958333333336</v>
      </c>
      <c r="H20" s="35">
        <f t="shared" si="0"/>
        <v>38504.07233333333</v>
      </c>
      <c r="I20" s="35">
        <f t="shared" si="1"/>
        <v>93.277722810754042</v>
      </c>
      <c r="J20" s="35">
        <f t="shared" si="2"/>
        <v>-15511.5</v>
      </c>
      <c r="K20" s="35">
        <f t="shared" si="3"/>
        <v>-27467.725333333328</v>
      </c>
      <c r="L20" s="27">
        <v>30643</v>
      </c>
      <c r="M20" s="27">
        <v>11036.347</v>
      </c>
      <c r="N20" s="37">
        <f t="shared" si="4"/>
        <v>7678</v>
      </c>
      <c r="O20" s="37">
        <f t="shared" si="5"/>
        <v>7048.1</v>
      </c>
      <c r="P20" s="37">
        <f t="shared" si="6"/>
        <v>4273.2139999999999</v>
      </c>
      <c r="Q20" s="37">
        <f t="shared" si="7"/>
        <v>60.62930435152736</v>
      </c>
      <c r="R20" s="38">
        <f t="shared" si="8"/>
        <v>3580</v>
      </c>
      <c r="S20" s="38">
        <f t="shared" si="8"/>
        <v>3286.8</v>
      </c>
      <c r="T20" s="38">
        <f t="shared" si="8"/>
        <v>1920.5930000000001</v>
      </c>
      <c r="U20" s="39">
        <f t="shared" si="17"/>
        <v>58.433521966654503</v>
      </c>
      <c r="V20" s="26">
        <v>90.8</v>
      </c>
      <c r="W20" s="40">
        <v>70.8</v>
      </c>
      <c r="X20" s="26">
        <v>21.498000000000001</v>
      </c>
      <c r="Y20" s="40">
        <f t="shared" si="9"/>
        <v>30.364406779661021</v>
      </c>
      <c r="Z20" s="26">
        <v>2826</v>
      </c>
      <c r="AA20" s="40">
        <v>2624</v>
      </c>
      <c r="AB20" s="26">
        <v>1473.575</v>
      </c>
      <c r="AC20" s="40">
        <f t="shared" si="23"/>
        <v>56.157583841463413</v>
      </c>
      <c r="AD20" s="26">
        <v>3489.2</v>
      </c>
      <c r="AE20" s="40">
        <v>3216</v>
      </c>
      <c r="AF20" s="26">
        <v>1899.095</v>
      </c>
      <c r="AG20" s="40">
        <f t="shared" si="10"/>
        <v>59.051461442786071</v>
      </c>
      <c r="AH20" s="26">
        <v>669</v>
      </c>
      <c r="AI20" s="40">
        <v>600</v>
      </c>
      <c r="AJ20" s="26">
        <v>551.64599999999996</v>
      </c>
      <c r="AK20" s="40">
        <f>AJ20*100/AI20</f>
        <v>91.941000000000003</v>
      </c>
      <c r="AL20" s="27"/>
      <c r="AM20" s="40"/>
      <c r="AN20" s="26"/>
      <c r="AO20" s="40"/>
      <c r="AP20" s="27"/>
      <c r="AQ20" s="27"/>
      <c r="AR20" s="27"/>
      <c r="AS20" s="27"/>
      <c r="AT20" s="27"/>
      <c r="AU20" s="27"/>
      <c r="AV20" s="53">
        <v>31295.3</v>
      </c>
      <c r="AW20" s="58">
        <f t="shared" si="18"/>
        <v>28687.358333333334</v>
      </c>
      <c r="AX20" s="27">
        <f t="shared" si="19"/>
        <v>28687.358333333334</v>
      </c>
      <c r="AY20" s="27"/>
      <c r="AZ20" s="27"/>
      <c r="BA20" s="27"/>
      <c r="BB20" s="54">
        <v>1181.2</v>
      </c>
      <c r="BC20" s="22">
        <v>1043.5</v>
      </c>
      <c r="BD20" s="22">
        <f t="shared" si="20"/>
        <v>1043.5</v>
      </c>
      <c r="BE20" s="22"/>
      <c r="BF20" s="22"/>
      <c r="BG20" s="27"/>
      <c r="BH20" s="37">
        <f t="shared" si="21"/>
        <v>603</v>
      </c>
      <c r="BI20" s="37">
        <f t="shared" si="11"/>
        <v>537.29999999999995</v>
      </c>
      <c r="BJ20" s="37">
        <f t="shared" si="11"/>
        <v>327.39999999999998</v>
      </c>
      <c r="BK20" s="41">
        <f t="shared" si="22"/>
        <v>60.934301135306157</v>
      </c>
      <c r="BL20" s="26">
        <v>55</v>
      </c>
      <c r="BM20" s="40">
        <v>45</v>
      </c>
      <c r="BN20" s="26">
        <v>24.7</v>
      </c>
      <c r="BO20" s="26">
        <v>488</v>
      </c>
      <c r="BP20" s="27">
        <v>437.3</v>
      </c>
      <c r="BQ20" s="26">
        <v>104.2</v>
      </c>
      <c r="BR20" s="26"/>
      <c r="BS20" s="27"/>
      <c r="BT20" s="26"/>
      <c r="BU20" s="26">
        <v>60</v>
      </c>
      <c r="BV20" s="40">
        <v>55</v>
      </c>
      <c r="BW20" s="26">
        <v>198.5</v>
      </c>
      <c r="BX20" s="27"/>
      <c r="BY20" s="27"/>
      <c r="BZ20" s="27"/>
      <c r="CA20" s="27"/>
      <c r="CB20" s="27"/>
      <c r="CC20" s="26"/>
      <c r="CD20" s="27"/>
      <c r="CE20" s="27"/>
      <c r="CF20" s="26"/>
      <c r="CG20" s="26"/>
      <c r="CH20" s="40"/>
      <c r="CI20" s="26"/>
      <c r="CJ20" s="26"/>
      <c r="CK20" s="27"/>
      <c r="CL20" s="26"/>
      <c r="CM20" s="26"/>
      <c r="CN20" s="40"/>
      <c r="CO20" s="26"/>
      <c r="CP20" s="26"/>
      <c r="CQ20" s="40"/>
      <c r="CR20" s="26"/>
      <c r="CS20" s="26">
        <v>6000</v>
      </c>
      <c r="CT20" s="27">
        <v>4500</v>
      </c>
      <c r="CU20" s="26">
        <v>4500</v>
      </c>
      <c r="CV20" s="26"/>
      <c r="CW20" s="40"/>
      <c r="CX20" s="26"/>
      <c r="CY20" s="26"/>
      <c r="CZ20" s="35">
        <f t="shared" si="12"/>
        <v>46154.5</v>
      </c>
      <c r="DA20" s="35">
        <f t="shared" si="13"/>
        <v>41278.958333333336</v>
      </c>
      <c r="DB20" s="35">
        <f t="shared" si="14"/>
        <v>38504.07233333333</v>
      </c>
      <c r="DC20" s="27"/>
      <c r="DD20" s="27"/>
      <c r="DE20" s="27"/>
      <c r="DF20" s="27"/>
      <c r="DG20" s="27"/>
      <c r="DH20" s="26"/>
      <c r="DI20" s="27"/>
      <c r="DJ20" s="27"/>
      <c r="DK20" s="27"/>
      <c r="DL20" s="27"/>
      <c r="DM20" s="27"/>
      <c r="DN20" s="26"/>
      <c r="DO20" s="27"/>
      <c r="DP20" s="27"/>
      <c r="DQ20" s="27"/>
      <c r="DR20" s="26"/>
      <c r="DS20" s="48"/>
      <c r="DT20" s="26"/>
      <c r="DU20" s="27"/>
      <c r="DV20" s="43">
        <f t="shared" si="15"/>
        <v>0</v>
      </c>
      <c r="DW20" s="43">
        <f t="shared" si="15"/>
        <v>0</v>
      </c>
      <c r="DX20" s="43">
        <f t="shared" si="16"/>
        <v>0</v>
      </c>
    </row>
    <row r="21" spans="1:128" s="88" customFormat="1" ht="14.25">
      <c r="A21" s="49">
        <v>10</v>
      </c>
      <c r="B21" s="49">
        <v>26</v>
      </c>
      <c r="C21" s="34" t="s">
        <v>46</v>
      </c>
      <c r="D21" s="27">
        <v>242.7</v>
      </c>
      <c r="E21" s="27"/>
      <c r="F21" s="35">
        <f t="shared" si="0"/>
        <v>7950.3000000000011</v>
      </c>
      <c r="G21" s="35">
        <f t="shared" si="0"/>
        <v>6832.333333333333</v>
      </c>
      <c r="H21" s="35">
        <f t="shared" si="0"/>
        <v>7057.5583333333334</v>
      </c>
      <c r="I21" s="35">
        <f t="shared" si="1"/>
        <v>103.29645801824658</v>
      </c>
      <c r="J21" s="35">
        <f t="shared" si="2"/>
        <v>-2024.9000000000015</v>
      </c>
      <c r="K21" s="35">
        <f t="shared" si="3"/>
        <v>-4768.0463333333337</v>
      </c>
      <c r="L21" s="27">
        <v>5925.4</v>
      </c>
      <c r="M21" s="27">
        <v>2289.5120000000002</v>
      </c>
      <c r="N21" s="37">
        <f t="shared" si="4"/>
        <v>3424.9</v>
      </c>
      <c r="O21" s="37">
        <f t="shared" si="5"/>
        <v>3219.6</v>
      </c>
      <c r="P21" s="37">
        <f t="shared" si="6"/>
        <v>2864.5249999999996</v>
      </c>
      <c r="Q21" s="37">
        <f t="shared" si="7"/>
        <v>88.971456081500804</v>
      </c>
      <c r="R21" s="38">
        <f t="shared" si="8"/>
        <v>1498.8</v>
      </c>
      <c r="S21" s="38">
        <f t="shared" si="8"/>
        <v>1372.4</v>
      </c>
      <c r="T21" s="38">
        <f t="shared" si="8"/>
        <v>1402.498</v>
      </c>
      <c r="U21" s="39">
        <f t="shared" si="17"/>
        <v>102.19309239288836</v>
      </c>
      <c r="V21" s="26">
        <v>375.7</v>
      </c>
      <c r="W21" s="40">
        <v>344.4</v>
      </c>
      <c r="X21" s="26">
        <v>594.548</v>
      </c>
      <c r="Y21" s="40">
        <f t="shared" si="9"/>
        <v>172.63298490127761</v>
      </c>
      <c r="Z21" s="26">
        <v>1334</v>
      </c>
      <c r="AA21" s="40">
        <v>1299.2</v>
      </c>
      <c r="AB21" s="26">
        <v>943.327</v>
      </c>
      <c r="AC21" s="40">
        <f t="shared" si="23"/>
        <v>72.608297413793096</v>
      </c>
      <c r="AD21" s="26">
        <v>1123.0999999999999</v>
      </c>
      <c r="AE21" s="40">
        <v>1028</v>
      </c>
      <c r="AF21" s="26">
        <v>807.95</v>
      </c>
      <c r="AG21" s="40">
        <f t="shared" si="10"/>
        <v>78.594357976653697</v>
      </c>
      <c r="AH21" s="26">
        <v>20</v>
      </c>
      <c r="AI21" s="40">
        <v>19</v>
      </c>
      <c r="AJ21" s="26">
        <v>50</v>
      </c>
      <c r="AK21" s="40">
        <f>AJ21*100/AI21</f>
        <v>263.15789473684208</v>
      </c>
      <c r="AL21" s="27"/>
      <c r="AM21" s="40"/>
      <c r="AN21" s="26"/>
      <c r="AO21" s="40"/>
      <c r="AP21" s="27"/>
      <c r="AQ21" s="27"/>
      <c r="AR21" s="27"/>
      <c r="AS21" s="27"/>
      <c r="AT21" s="27"/>
      <c r="AU21" s="27"/>
      <c r="AV21" s="53">
        <v>3730.4</v>
      </c>
      <c r="AW21" s="58">
        <f t="shared" si="18"/>
        <v>3419.5333333333333</v>
      </c>
      <c r="AX21" s="27">
        <f t="shared" si="19"/>
        <v>3419.5333333333333</v>
      </c>
      <c r="AY21" s="27">
        <v>580.29999999999995</v>
      </c>
      <c r="AZ21" s="27"/>
      <c r="BA21" s="27">
        <v>580.29999999999995</v>
      </c>
      <c r="BB21" s="54">
        <v>214.7</v>
      </c>
      <c r="BC21" s="22">
        <v>193.2</v>
      </c>
      <c r="BD21" s="22">
        <f t="shared" si="20"/>
        <v>193.2</v>
      </c>
      <c r="BE21" s="22"/>
      <c r="BF21" s="22"/>
      <c r="BG21" s="27"/>
      <c r="BH21" s="37">
        <f t="shared" si="21"/>
        <v>552.1</v>
      </c>
      <c r="BI21" s="37">
        <f t="shared" si="11"/>
        <v>510</v>
      </c>
      <c r="BJ21" s="37">
        <f t="shared" si="11"/>
        <v>466.7</v>
      </c>
      <c r="BK21" s="41">
        <f t="shared" si="22"/>
        <v>91.509803921568619</v>
      </c>
      <c r="BL21" s="26">
        <v>552.1</v>
      </c>
      <c r="BM21" s="40">
        <v>510</v>
      </c>
      <c r="BN21" s="26">
        <v>466.7</v>
      </c>
      <c r="BO21" s="26"/>
      <c r="BP21" s="44"/>
      <c r="BQ21" s="26"/>
      <c r="BR21" s="26"/>
      <c r="BS21" s="27"/>
      <c r="BT21" s="26"/>
      <c r="BU21" s="26"/>
      <c r="BV21" s="40"/>
      <c r="BW21" s="26"/>
      <c r="BX21" s="27"/>
      <c r="BY21" s="27"/>
      <c r="BZ21" s="27"/>
      <c r="CA21" s="27"/>
      <c r="CB21" s="27"/>
      <c r="CC21" s="26"/>
      <c r="CD21" s="27"/>
      <c r="CE21" s="27"/>
      <c r="CF21" s="26"/>
      <c r="CG21" s="26">
        <v>20</v>
      </c>
      <c r="CH21" s="40">
        <v>19</v>
      </c>
      <c r="CI21" s="26">
        <v>2</v>
      </c>
      <c r="CJ21" s="26"/>
      <c r="CK21" s="27"/>
      <c r="CL21" s="26"/>
      <c r="CM21" s="26"/>
      <c r="CN21" s="40"/>
      <c r="CO21" s="26"/>
      <c r="CP21" s="26"/>
      <c r="CQ21" s="40"/>
      <c r="CR21" s="26"/>
      <c r="CS21" s="26"/>
      <c r="CT21" s="27"/>
      <c r="CU21" s="26"/>
      <c r="CV21" s="26"/>
      <c r="CW21" s="40"/>
      <c r="CX21" s="26"/>
      <c r="CY21" s="26"/>
      <c r="CZ21" s="35">
        <f t="shared" si="12"/>
        <v>7950.3000000000011</v>
      </c>
      <c r="DA21" s="35">
        <f t="shared" si="13"/>
        <v>6832.333333333333</v>
      </c>
      <c r="DB21" s="35">
        <f t="shared" si="14"/>
        <v>7057.5583333333334</v>
      </c>
      <c r="DC21" s="27"/>
      <c r="DD21" s="27"/>
      <c r="DE21" s="27"/>
      <c r="DF21" s="27"/>
      <c r="DG21" s="27"/>
      <c r="DH21" s="26"/>
      <c r="DI21" s="27"/>
      <c r="DJ21" s="27"/>
      <c r="DK21" s="27"/>
      <c r="DL21" s="27"/>
      <c r="DM21" s="27"/>
      <c r="DN21" s="27"/>
      <c r="DO21" s="27"/>
      <c r="DP21" s="27"/>
      <c r="DQ21" s="27"/>
      <c r="DR21" s="26"/>
      <c r="DS21" s="48"/>
      <c r="DT21" s="26"/>
      <c r="DU21" s="27"/>
      <c r="DV21" s="43">
        <f t="shared" si="15"/>
        <v>0</v>
      </c>
      <c r="DW21" s="43">
        <f t="shared" si="15"/>
        <v>0</v>
      </c>
      <c r="DX21" s="43">
        <f t="shared" si="16"/>
        <v>0</v>
      </c>
    </row>
    <row r="22" spans="1:128" s="88" customFormat="1" ht="14.25">
      <c r="A22" s="49">
        <v>11</v>
      </c>
      <c r="B22" s="49">
        <v>28</v>
      </c>
      <c r="C22" s="34" t="s">
        <v>47</v>
      </c>
      <c r="D22" s="27">
        <v>73.900000000000006</v>
      </c>
      <c r="E22" s="27"/>
      <c r="F22" s="35">
        <f t="shared" si="0"/>
        <v>11779</v>
      </c>
      <c r="G22" s="35">
        <f t="shared" si="0"/>
        <v>10808.683333333332</v>
      </c>
      <c r="H22" s="35">
        <f t="shared" si="0"/>
        <v>10631.533333333333</v>
      </c>
      <c r="I22" s="35">
        <f t="shared" si="1"/>
        <v>98.361039966323375</v>
      </c>
      <c r="J22" s="35">
        <f t="shared" si="2"/>
        <v>-1241.1000000000004</v>
      </c>
      <c r="K22" s="35">
        <f t="shared" si="3"/>
        <v>-6642.7163333333328</v>
      </c>
      <c r="L22" s="27">
        <v>10537.9</v>
      </c>
      <c r="M22" s="27">
        <v>3988.817</v>
      </c>
      <c r="N22" s="37">
        <f t="shared" si="4"/>
        <v>4550</v>
      </c>
      <c r="O22" s="37">
        <f t="shared" si="5"/>
        <v>4191</v>
      </c>
      <c r="P22" s="37">
        <f t="shared" si="6"/>
        <v>4013.85</v>
      </c>
      <c r="Q22" s="37">
        <f t="shared" si="7"/>
        <v>95.773085182534004</v>
      </c>
      <c r="R22" s="38">
        <f t="shared" si="8"/>
        <v>500</v>
      </c>
      <c r="S22" s="38">
        <f t="shared" si="8"/>
        <v>466</v>
      </c>
      <c r="T22" s="38">
        <f t="shared" si="8"/>
        <v>461.08100000000002</v>
      </c>
      <c r="U22" s="39">
        <f t="shared" si="17"/>
        <v>98.944420600858379</v>
      </c>
      <c r="V22" s="26"/>
      <c r="W22" s="40"/>
      <c r="X22" s="26">
        <v>4.6660000000000004</v>
      </c>
      <c r="Y22" s="40"/>
      <c r="Z22" s="26">
        <v>3300</v>
      </c>
      <c r="AA22" s="40">
        <v>3025</v>
      </c>
      <c r="AB22" s="26">
        <v>2886.6089999999999</v>
      </c>
      <c r="AC22" s="40">
        <f t="shared" si="23"/>
        <v>95.425090909090898</v>
      </c>
      <c r="AD22" s="26">
        <v>500</v>
      </c>
      <c r="AE22" s="40">
        <v>466</v>
      </c>
      <c r="AF22" s="26">
        <v>456.41500000000002</v>
      </c>
      <c r="AG22" s="40">
        <f t="shared" si="10"/>
        <v>97.943133047210296</v>
      </c>
      <c r="AH22" s="26">
        <v>150</v>
      </c>
      <c r="AI22" s="40">
        <v>130</v>
      </c>
      <c r="AJ22" s="26">
        <v>51.6</v>
      </c>
      <c r="AK22" s="40">
        <f>AJ22*100/AI22</f>
        <v>39.692307692307693</v>
      </c>
      <c r="AL22" s="27"/>
      <c r="AM22" s="40"/>
      <c r="AN22" s="26"/>
      <c r="AO22" s="40"/>
      <c r="AP22" s="27"/>
      <c r="AQ22" s="27"/>
      <c r="AR22" s="27"/>
      <c r="AS22" s="27"/>
      <c r="AT22" s="27"/>
      <c r="AU22" s="27"/>
      <c r="AV22" s="53">
        <v>6887</v>
      </c>
      <c r="AW22" s="58">
        <f t="shared" si="18"/>
        <v>6313.083333333333</v>
      </c>
      <c r="AX22" s="27">
        <f t="shared" si="19"/>
        <v>6313.083333333333</v>
      </c>
      <c r="AY22" s="27"/>
      <c r="AZ22" s="27"/>
      <c r="BA22" s="27"/>
      <c r="BB22" s="27">
        <v>342</v>
      </c>
      <c r="BC22" s="22">
        <v>304.60000000000002</v>
      </c>
      <c r="BD22" s="22">
        <f t="shared" si="20"/>
        <v>304.60000000000002</v>
      </c>
      <c r="BE22" s="22"/>
      <c r="BF22" s="22"/>
      <c r="BG22" s="27"/>
      <c r="BH22" s="37">
        <f t="shared" si="21"/>
        <v>600</v>
      </c>
      <c r="BI22" s="37">
        <f t="shared" si="11"/>
        <v>570</v>
      </c>
      <c r="BJ22" s="37">
        <f t="shared" si="11"/>
        <v>614.55999999999995</v>
      </c>
      <c r="BK22" s="41">
        <f t="shared" si="22"/>
        <v>107.81754385964912</v>
      </c>
      <c r="BL22" s="26">
        <v>600</v>
      </c>
      <c r="BM22" s="40">
        <v>570</v>
      </c>
      <c r="BN22" s="26">
        <v>614.55999999999995</v>
      </c>
      <c r="BO22" s="26"/>
      <c r="BP22" s="27"/>
      <c r="BQ22" s="26"/>
      <c r="BR22" s="26"/>
      <c r="BS22" s="27"/>
      <c r="BT22" s="26"/>
      <c r="BU22" s="26"/>
      <c r="BV22" s="40"/>
      <c r="BW22" s="26"/>
      <c r="BX22" s="27"/>
      <c r="BY22" s="27"/>
      <c r="BZ22" s="27"/>
      <c r="CA22" s="27"/>
      <c r="CB22" s="27"/>
      <c r="CC22" s="26"/>
      <c r="CD22" s="27"/>
      <c r="CE22" s="27"/>
      <c r="CF22" s="26"/>
      <c r="CG22" s="26"/>
      <c r="CH22" s="40"/>
      <c r="CI22" s="26"/>
      <c r="CJ22" s="26"/>
      <c r="CK22" s="27"/>
      <c r="CL22" s="26"/>
      <c r="CM22" s="26"/>
      <c r="CN22" s="40"/>
      <c r="CO22" s="26"/>
      <c r="CP22" s="26"/>
      <c r="CQ22" s="40"/>
      <c r="CR22" s="26"/>
      <c r="CS22" s="26"/>
      <c r="CT22" s="27"/>
      <c r="CU22" s="26"/>
      <c r="CV22" s="26"/>
      <c r="CW22" s="40"/>
      <c r="CX22" s="26"/>
      <c r="CY22" s="26"/>
      <c r="CZ22" s="35">
        <f t="shared" si="12"/>
        <v>11779</v>
      </c>
      <c r="DA22" s="35">
        <f t="shared" si="13"/>
        <v>10808.683333333332</v>
      </c>
      <c r="DB22" s="35">
        <f t="shared" si="14"/>
        <v>10631.533333333333</v>
      </c>
      <c r="DC22" s="27"/>
      <c r="DD22" s="27"/>
      <c r="DE22" s="27"/>
      <c r="DF22" s="27"/>
      <c r="DG22" s="27"/>
      <c r="DH22" s="26"/>
      <c r="DI22" s="27"/>
      <c r="DJ22" s="27"/>
      <c r="DK22" s="27"/>
      <c r="DL22" s="27"/>
      <c r="DM22" s="27"/>
      <c r="DN22" s="27"/>
      <c r="DO22" s="27"/>
      <c r="DP22" s="27"/>
      <c r="DQ22" s="27"/>
      <c r="DR22" s="26"/>
      <c r="DS22" s="48"/>
      <c r="DT22" s="26"/>
      <c r="DU22" s="27"/>
      <c r="DV22" s="43">
        <f t="shared" si="15"/>
        <v>0</v>
      </c>
      <c r="DW22" s="43">
        <f t="shared" si="15"/>
        <v>0</v>
      </c>
      <c r="DX22" s="43">
        <f t="shared" si="16"/>
        <v>0</v>
      </c>
    </row>
    <row r="23" spans="1:128" s="88" customFormat="1" ht="14.25">
      <c r="A23" s="49">
        <v>12</v>
      </c>
      <c r="B23" s="49">
        <v>33</v>
      </c>
      <c r="C23" s="34" t="s">
        <v>48</v>
      </c>
      <c r="D23" s="27">
        <v>10.1</v>
      </c>
      <c r="E23" s="27"/>
      <c r="F23" s="35">
        <f t="shared" si="0"/>
        <v>7227.2999999999993</v>
      </c>
      <c r="G23" s="35">
        <f t="shared" si="0"/>
        <v>6538.2916666666661</v>
      </c>
      <c r="H23" s="35">
        <f t="shared" si="0"/>
        <v>6908.903666666667</v>
      </c>
      <c r="I23" s="35">
        <f t="shared" si="1"/>
        <v>105.66833079486871</v>
      </c>
      <c r="J23" s="35">
        <f t="shared" si="2"/>
        <v>-1485.3999999999996</v>
      </c>
      <c r="K23" s="35">
        <f t="shared" si="3"/>
        <v>-4732.2886666666673</v>
      </c>
      <c r="L23" s="27">
        <v>5741.9</v>
      </c>
      <c r="M23" s="27">
        <v>2176.6149999999998</v>
      </c>
      <c r="N23" s="37">
        <f t="shared" si="4"/>
        <v>926.4</v>
      </c>
      <c r="O23" s="37">
        <f t="shared" si="5"/>
        <v>801.8</v>
      </c>
      <c r="P23" s="37">
        <f t="shared" si="6"/>
        <v>782.81200000000001</v>
      </c>
      <c r="Q23" s="37">
        <f t="shared" si="7"/>
        <v>97.631828386131218</v>
      </c>
      <c r="R23" s="38">
        <f t="shared" si="8"/>
        <v>330</v>
      </c>
      <c r="S23" s="38">
        <f t="shared" si="8"/>
        <v>280</v>
      </c>
      <c r="T23" s="38">
        <f t="shared" si="8"/>
        <v>234.767</v>
      </c>
      <c r="U23" s="39">
        <f t="shared" si="17"/>
        <v>83.845357142857154</v>
      </c>
      <c r="V23" s="26"/>
      <c r="W23" s="40"/>
      <c r="X23" s="26"/>
      <c r="Y23" s="40"/>
      <c r="Z23" s="26">
        <v>596.4</v>
      </c>
      <c r="AA23" s="40">
        <v>521.79999999999995</v>
      </c>
      <c r="AB23" s="26">
        <v>436.04500000000002</v>
      </c>
      <c r="AC23" s="40">
        <f t="shared" si="23"/>
        <v>83.565542353392118</v>
      </c>
      <c r="AD23" s="26">
        <v>330</v>
      </c>
      <c r="AE23" s="40">
        <v>280</v>
      </c>
      <c r="AF23" s="26">
        <v>234.767</v>
      </c>
      <c r="AG23" s="40">
        <f t="shared" si="10"/>
        <v>83.845357142857139</v>
      </c>
      <c r="AH23" s="26"/>
      <c r="AI23" s="40"/>
      <c r="AJ23" s="26"/>
      <c r="AK23" s="40"/>
      <c r="AL23" s="27"/>
      <c r="AM23" s="40"/>
      <c r="AN23" s="26"/>
      <c r="AO23" s="40"/>
      <c r="AP23" s="27"/>
      <c r="AQ23" s="27"/>
      <c r="AR23" s="27"/>
      <c r="AS23" s="27"/>
      <c r="AT23" s="27"/>
      <c r="AU23" s="27"/>
      <c r="AV23" s="56">
        <v>5103.7</v>
      </c>
      <c r="AW23" s="58">
        <f t="shared" si="18"/>
        <v>4678.3916666666664</v>
      </c>
      <c r="AX23" s="27">
        <f t="shared" si="19"/>
        <v>4678.3916666666664</v>
      </c>
      <c r="AY23" s="27"/>
      <c r="AZ23" s="27"/>
      <c r="BA23" s="27">
        <v>389.6</v>
      </c>
      <c r="BB23" s="27">
        <v>1197.2</v>
      </c>
      <c r="BC23" s="22">
        <v>1058.0999999999999</v>
      </c>
      <c r="BD23" s="22">
        <f t="shared" si="20"/>
        <v>1058.0999999999999</v>
      </c>
      <c r="BE23" s="22"/>
      <c r="BF23" s="22"/>
      <c r="BG23" s="27"/>
      <c r="BH23" s="37">
        <f t="shared" si="21"/>
        <v>0</v>
      </c>
      <c r="BI23" s="37">
        <f t="shared" si="11"/>
        <v>0</v>
      </c>
      <c r="BJ23" s="37">
        <f t="shared" si="11"/>
        <v>30</v>
      </c>
      <c r="BK23" s="41">
        <v>0</v>
      </c>
      <c r="BL23" s="26"/>
      <c r="BM23" s="27"/>
      <c r="BN23" s="26">
        <v>30</v>
      </c>
      <c r="BO23" s="26"/>
      <c r="BP23" s="27"/>
      <c r="BQ23" s="26"/>
      <c r="BR23" s="26"/>
      <c r="BS23" s="27"/>
      <c r="BT23" s="26"/>
      <c r="BU23" s="26"/>
      <c r="BV23" s="40"/>
      <c r="BW23" s="26"/>
      <c r="BX23" s="27"/>
      <c r="BY23" s="27"/>
      <c r="BZ23" s="27"/>
      <c r="CA23" s="27"/>
      <c r="CB23" s="27"/>
      <c r="CC23" s="26"/>
      <c r="CD23" s="27"/>
      <c r="CE23" s="27"/>
      <c r="CF23" s="26"/>
      <c r="CG23" s="26"/>
      <c r="CH23" s="40"/>
      <c r="CI23" s="26">
        <v>82</v>
      </c>
      <c r="CJ23" s="26"/>
      <c r="CK23" s="27"/>
      <c r="CL23" s="26"/>
      <c r="CM23" s="26"/>
      <c r="CN23" s="40"/>
      <c r="CO23" s="26"/>
      <c r="CP23" s="26"/>
      <c r="CQ23" s="40"/>
      <c r="CR23" s="26"/>
      <c r="CS23" s="26"/>
      <c r="CT23" s="27"/>
      <c r="CU23" s="26"/>
      <c r="CV23" s="26"/>
      <c r="CW23" s="40"/>
      <c r="CX23" s="26"/>
      <c r="CY23" s="26"/>
      <c r="CZ23" s="35">
        <f t="shared" si="12"/>
        <v>7227.2999999999993</v>
      </c>
      <c r="DA23" s="35">
        <f t="shared" si="13"/>
        <v>6538.2916666666661</v>
      </c>
      <c r="DB23" s="35">
        <f t="shared" si="14"/>
        <v>6908.903666666667</v>
      </c>
      <c r="DC23" s="27"/>
      <c r="DD23" s="27"/>
      <c r="DE23" s="27"/>
      <c r="DF23" s="27"/>
      <c r="DG23" s="27"/>
      <c r="DH23" s="26"/>
      <c r="DI23" s="27"/>
      <c r="DJ23" s="27"/>
      <c r="DK23" s="27"/>
      <c r="DL23" s="27"/>
      <c r="DM23" s="27"/>
      <c r="DN23" s="27"/>
      <c r="DO23" s="27"/>
      <c r="DP23" s="27"/>
      <c r="DQ23" s="27"/>
      <c r="DR23" s="26"/>
      <c r="DS23" s="48"/>
      <c r="DT23" s="26"/>
      <c r="DU23" s="27"/>
      <c r="DV23" s="43">
        <f t="shared" si="15"/>
        <v>0</v>
      </c>
      <c r="DW23" s="43">
        <f t="shared" si="15"/>
        <v>0</v>
      </c>
      <c r="DX23" s="43">
        <f t="shared" si="16"/>
        <v>0</v>
      </c>
    </row>
    <row r="24" spans="1:128" s="45" customFormat="1">
      <c r="A24" s="49">
        <v>13</v>
      </c>
      <c r="B24" s="49">
        <v>34</v>
      </c>
      <c r="C24" s="34" t="s">
        <v>49</v>
      </c>
      <c r="D24" s="27">
        <v>82.1</v>
      </c>
      <c r="E24" s="27"/>
      <c r="F24" s="35">
        <f t="shared" si="0"/>
        <v>14320.7</v>
      </c>
      <c r="G24" s="35">
        <f t="shared" si="0"/>
        <v>13093.15</v>
      </c>
      <c r="H24" s="35">
        <f t="shared" si="0"/>
        <v>12914.505999999998</v>
      </c>
      <c r="I24" s="35">
        <f t="shared" si="1"/>
        <v>98.635591893471002</v>
      </c>
      <c r="J24" s="35">
        <f t="shared" si="2"/>
        <v>-14320.7</v>
      </c>
      <c r="K24" s="35">
        <f t="shared" si="3"/>
        <v>-9089.5409999999974</v>
      </c>
      <c r="L24" s="27">
        <v>0</v>
      </c>
      <c r="M24" s="27">
        <v>3824.9650000000001</v>
      </c>
      <c r="N24" s="37">
        <f t="shared" si="4"/>
        <v>2582.6</v>
      </c>
      <c r="O24" s="37">
        <f t="shared" si="5"/>
        <v>2356.6</v>
      </c>
      <c r="P24" s="37">
        <f t="shared" si="6"/>
        <v>1787.1559999999999</v>
      </c>
      <c r="Q24" s="37">
        <f t="shared" si="7"/>
        <v>75.836204701688871</v>
      </c>
      <c r="R24" s="38">
        <f t="shared" si="8"/>
        <v>628.09999999999991</v>
      </c>
      <c r="S24" s="38">
        <f t="shared" si="8"/>
        <v>574.4</v>
      </c>
      <c r="T24" s="38">
        <f t="shared" si="8"/>
        <v>406.46600000000001</v>
      </c>
      <c r="U24" s="39">
        <f t="shared" si="17"/>
        <v>70.763579387186638</v>
      </c>
      <c r="V24" s="26">
        <v>15.3</v>
      </c>
      <c r="W24" s="40">
        <v>14</v>
      </c>
      <c r="X24" s="26">
        <v>5.266</v>
      </c>
      <c r="Y24" s="40">
        <f t="shared" si="9"/>
        <v>37.614285714285714</v>
      </c>
      <c r="Z24" s="52">
        <v>1418.5</v>
      </c>
      <c r="AA24" s="40">
        <v>1300.2</v>
      </c>
      <c r="AB24" s="26">
        <v>850.39</v>
      </c>
      <c r="AC24" s="40">
        <f t="shared" si="23"/>
        <v>65.404553145669894</v>
      </c>
      <c r="AD24" s="26">
        <v>612.79999999999995</v>
      </c>
      <c r="AE24" s="40">
        <v>560.4</v>
      </c>
      <c r="AF24" s="26">
        <v>401.2</v>
      </c>
      <c r="AG24" s="40">
        <f t="shared" si="10"/>
        <v>71.591720199857249</v>
      </c>
      <c r="AH24" s="26">
        <v>116</v>
      </c>
      <c r="AI24" s="40">
        <v>103</v>
      </c>
      <c r="AJ24" s="26">
        <v>106</v>
      </c>
      <c r="AK24" s="40">
        <f>AJ24*100/AI24</f>
        <v>102.91262135922329</v>
      </c>
      <c r="AL24" s="27"/>
      <c r="AM24" s="40"/>
      <c r="AN24" s="26"/>
      <c r="AO24" s="40"/>
      <c r="AP24" s="27"/>
      <c r="AQ24" s="27"/>
      <c r="AR24" s="27"/>
      <c r="AS24" s="27"/>
      <c r="AT24" s="27"/>
      <c r="AU24" s="27"/>
      <c r="AV24" s="56">
        <v>11031</v>
      </c>
      <c r="AW24" s="58">
        <f t="shared" si="18"/>
        <v>10111.75</v>
      </c>
      <c r="AX24" s="27">
        <f t="shared" si="19"/>
        <v>10111.75</v>
      </c>
      <c r="AY24" s="27"/>
      <c r="AZ24" s="27"/>
      <c r="BA24" s="27">
        <v>390.8</v>
      </c>
      <c r="BB24" s="27">
        <v>707.1</v>
      </c>
      <c r="BC24" s="22">
        <v>624.79999999999995</v>
      </c>
      <c r="BD24" s="22">
        <f t="shared" si="20"/>
        <v>624.79999999999995</v>
      </c>
      <c r="BE24" s="22"/>
      <c r="BF24" s="22"/>
      <c r="BG24" s="27"/>
      <c r="BH24" s="37">
        <f t="shared" si="21"/>
        <v>400</v>
      </c>
      <c r="BI24" s="37">
        <f t="shared" si="11"/>
        <v>360</v>
      </c>
      <c r="BJ24" s="37">
        <f t="shared" si="11"/>
        <v>412.3</v>
      </c>
      <c r="BK24" s="41">
        <f t="shared" si="22"/>
        <v>114.52777777777779</v>
      </c>
      <c r="BL24" s="26">
        <v>400</v>
      </c>
      <c r="BM24" s="40">
        <v>360</v>
      </c>
      <c r="BN24" s="26">
        <v>412.3</v>
      </c>
      <c r="BO24" s="26"/>
      <c r="BP24" s="27"/>
      <c r="BQ24" s="26"/>
      <c r="BR24" s="26"/>
      <c r="BS24" s="27"/>
      <c r="BT24" s="26"/>
      <c r="BU24" s="26"/>
      <c r="BV24" s="40"/>
      <c r="BW24" s="26"/>
      <c r="BX24" s="27"/>
      <c r="BY24" s="27"/>
      <c r="BZ24" s="27"/>
      <c r="CA24" s="27"/>
      <c r="CB24" s="27"/>
      <c r="CC24" s="26"/>
      <c r="CD24" s="27"/>
      <c r="CE24" s="27"/>
      <c r="CF24" s="26"/>
      <c r="CG24" s="26">
        <v>20</v>
      </c>
      <c r="CH24" s="40">
        <v>19</v>
      </c>
      <c r="CI24" s="26">
        <v>12</v>
      </c>
      <c r="CJ24" s="26"/>
      <c r="CK24" s="27"/>
      <c r="CL24" s="26"/>
      <c r="CM24" s="26"/>
      <c r="CN24" s="40"/>
      <c r="CO24" s="26"/>
      <c r="CP24" s="26"/>
      <c r="CQ24" s="40"/>
      <c r="CR24" s="26"/>
      <c r="CS24" s="26"/>
      <c r="CT24" s="27"/>
      <c r="CU24" s="26"/>
      <c r="CV24" s="26"/>
      <c r="CW24" s="40"/>
      <c r="CX24" s="26"/>
      <c r="CY24" s="26"/>
      <c r="CZ24" s="35">
        <f t="shared" si="12"/>
        <v>14320.7</v>
      </c>
      <c r="DA24" s="35">
        <f t="shared" si="13"/>
        <v>13093.15</v>
      </c>
      <c r="DB24" s="35">
        <f t="shared" si="14"/>
        <v>12914.505999999998</v>
      </c>
      <c r="DC24" s="27"/>
      <c r="DD24" s="27"/>
      <c r="DE24" s="27"/>
      <c r="DF24" s="27"/>
      <c r="DG24" s="27"/>
      <c r="DH24" s="26"/>
      <c r="DI24" s="27"/>
      <c r="DJ24" s="27"/>
      <c r="DK24" s="27"/>
      <c r="DL24" s="27"/>
      <c r="DM24" s="27"/>
      <c r="DN24" s="27"/>
      <c r="DO24" s="27"/>
      <c r="DP24" s="27"/>
      <c r="DQ24" s="27"/>
      <c r="DR24" s="26"/>
      <c r="DS24" s="48"/>
      <c r="DT24" s="26"/>
      <c r="DU24" s="27"/>
      <c r="DV24" s="43">
        <f t="shared" si="15"/>
        <v>0</v>
      </c>
      <c r="DW24" s="43">
        <f t="shared" si="15"/>
        <v>0</v>
      </c>
      <c r="DX24" s="43">
        <f t="shared" si="16"/>
        <v>0</v>
      </c>
    </row>
    <row r="25" spans="1:128" s="45" customFormat="1">
      <c r="A25" s="49">
        <v>14</v>
      </c>
      <c r="B25" s="49">
        <v>35</v>
      </c>
      <c r="C25" s="34" t="s">
        <v>50</v>
      </c>
      <c r="D25" s="27">
        <v>555.9</v>
      </c>
      <c r="E25" s="27"/>
      <c r="F25" s="35">
        <f t="shared" si="0"/>
        <v>37324.499999999993</v>
      </c>
      <c r="G25" s="35">
        <f t="shared" si="0"/>
        <v>34188.716666666667</v>
      </c>
      <c r="H25" s="35">
        <f t="shared" si="0"/>
        <v>31619.635666666665</v>
      </c>
      <c r="I25" s="35">
        <f t="shared" si="1"/>
        <v>92.485588081447929</v>
      </c>
      <c r="J25" s="35">
        <f t="shared" si="2"/>
        <v>-10815.499999999993</v>
      </c>
      <c r="K25" s="35">
        <f t="shared" si="3"/>
        <v>-22186.293666666665</v>
      </c>
      <c r="L25" s="27">
        <v>26509</v>
      </c>
      <c r="M25" s="27">
        <v>9433.3420000000006</v>
      </c>
      <c r="N25" s="37">
        <f t="shared" si="4"/>
        <v>6671.3</v>
      </c>
      <c r="O25" s="37">
        <f t="shared" si="5"/>
        <v>6156.7</v>
      </c>
      <c r="P25" s="37">
        <f t="shared" si="6"/>
        <v>3198.1190000000001</v>
      </c>
      <c r="Q25" s="37">
        <f t="shared" si="7"/>
        <v>51.945344096675171</v>
      </c>
      <c r="R25" s="38">
        <f t="shared" si="8"/>
        <v>2423.9</v>
      </c>
      <c r="S25" s="38">
        <f t="shared" si="8"/>
        <v>2222.1999999999998</v>
      </c>
      <c r="T25" s="38">
        <f t="shared" si="8"/>
        <v>1504.8679999999999</v>
      </c>
      <c r="U25" s="39">
        <f t="shared" si="17"/>
        <v>67.71973719737197</v>
      </c>
      <c r="V25" s="26"/>
      <c r="W25" s="40"/>
      <c r="X25" s="26">
        <v>0.252</v>
      </c>
      <c r="Y25" s="40"/>
      <c r="Z25" s="52">
        <v>2681.7</v>
      </c>
      <c r="AA25" s="40">
        <v>2458.8000000000002</v>
      </c>
      <c r="AB25" s="26">
        <v>1058.6210000000001</v>
      </c>
      <c r="AC25" s="40">
        <f t="shared" si="23"/>
        <v>43.054376118431755</v>
      </c>
      <c r="AD25" s="26">
        <v>2423.9</v>
      </c>
      <c r="AE25" s="40">
        <v>2222.1999999999998</v>
      </c>
      <c r="AF25" s="26">
        <v>1504.616</v>
      </c>
      <c r="AG25" s="40">
        <f t="shared" si="10"/>
        <v>67.708397083970851</v>
      </c>
      <c r="AH25" s="26">
        <v>40</v>
      </c>
      <c r="AI25" s="40">
        <v>36</v>
      </c>
      <c r="AJ25" s="26">
        <v>29.55</v>
      </c>
      <c r="AK25" s="40">
        <f>AJ25*100/AI25</f>
        <v>82.083333333333329</v>
      </c>
      <c r="AL25" s="27"/>
      <c r="AM25" s="40"/>
      <c r="AN25" s="26"/>
      <c r="AO25" s="40"/>
      <c r="AP25" s="27"/>
      <c r="AQ25" s="27"/>
      <c r="AR25" s="27"/>
      <c r="AS25" s="27"/>
      <c r="AT25" s="27"/>
      <c r="AU25" s="27"/>
      <c r="AV25" s="56">
        <v>28612.6</v>
      </c>
      <c r="AW25" s="58">
        <f t="shared" si="18"/>
        <v>26228.216666666667</v>
      </c>
      <c r="AX25" s="27">
        <f t="shared" si="19"/>
        <v>26228.216666666667</v>
      </c>
      <c r="AY25" s="27"/>
      <c r="AZ25" s="27"/>
      <c r="BA25" s="27">
        <v>389.5</v>
      </c>
      <c r="BB25" s="54">
        <v>2040.6</v>
      </c>
      <c r="BC25" s="22">
        <v>1803.8</v>
      </c>
      <c r="BD25" s="22">
        <f t="shared" si="20"/>
        <v>1803.8</v>
      </c>
      <c r="BE25" s="22"/>
      <c r="BF25" s="22"/>
      <c r="BG25" s="27"/>
      <c r="BH25" s="37">
        <f t="shared" si="21"/>
        <v>1525.7</v>
      </c>
      <c r="BI25" s="37">
        <f t="shared" si="11"/>
        <v>1439.7</v>
      </c>
      <c r="BJ25" s="37">
        <f t="shared" si="11"/>
        <v>605.07999999999993</v>
      </c>
      <c r="BK25" s="41">
        <f t="shared" si="22"/>
        <v>42.028200319511008</v>
      </c>
      <c r="BL25" s="26">
        <v>1403.5</v>
      </c>
      <c r="BM25" s="40">
        <v>1329.3</v>
      </c>
      <c r="BN25" s="26">
        <v>557.04999999999995</v>
      </c>
      <c r="BO25" s="26"/>
      <c r="BP25" s="27"/>
      <c r="BQ25" s="26"/>
      <c r="BR25" s="26"/>
      <c r="BS25" s="27"/>
      <c r="BT25" s="26"/>
      <c r="BU25" s="26">
        <v>122.2</v>
      </c>
      <c r="BV25" s="27">
        <v>110.4</v>
      </c>
      <c r="BW25" s="26">
        <v>48.03</v>
      </c>
      <c r="BX25" s="27"/>
      <c r="BY25" s="27"/>
      <c r="BZ25" s="27"/>
      <c r="CA25" s="27"/>
      <c r="CB25" s="27"/>
      <c r="CC25" s="26"/>
      <c r="CD25" s="27"/>
      <c r="CE25" s="27"/>
      <c r="CF25" s="26"/>
      <c r="CG25" s="26"/>
      <c r="CH25" s="27"/>
      <c r="CI25" s="26"/>
      <c r="CJ25" s="26"/>
      <c r="CK25" s="27"/>
      <c r="CL25" s="26"/>
      <c r="CM25" s="26"/>
      <c r="CN25" s="40"/>
      <c r="CO25" s="26"/>
      <c r="CP25" s="26"/>
      <c r="CQ25" s="40"/>
      <c r="CR25" s="26"/>
      <c r="CS25" s="26"/>
      <c r="CT25" s="27"/>
      <c r="CU25" s="26"/>
      <c r="CV25" s="26"/>
      <c r="CW25" s="40"/>
      <c r="CX25" s="26"/>
      <c r="CY25" s="26"/>
      <c r="CZ25" s="35">
        <f t="shared" si="12"/>
        <v>37324.499999999993</v>
      </c>
      <c r="DA25" s="35">
        <f t="shared" si="13"/>
        <v>34188.716666666667</v>
      </c>
      <c r="DB25" s="35">
        <f t="shared" si="14"/>
        <v>31619.635666666665</v>
      </c>
      <c r="DC25" s="27"/>
      <c r="DD25" s="27"/>
      <c r="DE25" s="27"/>
      <c r="DF25" s="27"/>
      <c r="DG25" s="27"/>
      <c r="DH25" s="26"/>
      <c r="DI25" s="27"/>
      <c r="DJ25" s="27"/>
      <c r="DK25" s="27"/>
      <c r="DL25" s="27"/>
      <c r="DM25" s="27"/>
      <c r="DN25" s="27"/>
      <c r="DO25" s="27"/>
      <c r="DP25" s="27"/>
      <c r="DQ25" s="27"/>
      <c r="DR25" s="26"/>
      <c r="DS25" s="48"/>
      <c r="DT25" s="26"/>
      <c r="DU25" s="27"/>
      <c r="DV25" s="43">
        <f t="shared" si="15"/>
        <v>0</v>
      </c>
      <c r="DW25" s="43">
        <f t="shared" si="15"/>
        <v>0</v>
      </c>
      <c r="DX25" s="43">
        <f t="shared" si="16"/>
        <v>0</v>
      </c>
    </row>
    <row r="26" spans="1:128" s="45" customFormat="1">
      <c r="A26" s="49">
        <v>15</v>
      </c>
      <c r="B26" s="49">
        <v>37</v>
      </c>
      <c r="C26" s="34" t="s">
        <v>105</v>
      </c>
      <c r="D26" s="27">
        <v>2455.5</v>
      </c>
      <c r="E26" s="27"/>
      <c r="F26" s="35">
        <f t="shared" si="0"/>
        <v>12733.2</v>
      </c>
      <c r="G26" s="35">
        <f t="shared" si="0"/>
        <v>11305.091666666665</v>
      </c>
      <c r="H26" s="35">
        <f t="shared" si="0"/>
        <v>11483.595666666666</v>
      </c>
      <c r="I26" s="35">
        <f t="shared" si="1"/>
        <v>101.57896994790696</v>
      </c>
      <c r="J26" s="35">
        <f t="shared" si="2"/>
        <v>1374.5</v>
      </c>
      <c r="K26" s="35">
        <f t="shared" si="3"/>
        <v>-7418.4046666666663</v>
      </c>
      <c r="L26" s="27">
        <v>14107.7</v>
      </c>
      <c r="M26" s="27">
        <v>4065.1909999999998</v>
      </c>
      <c r="N26" s="37">
        <f t="shared" si="4"/>
        <v>2633.6</v>
      </c>
      <c r="O26" s="37">
        <f t="shared" si="5"/>
        <v>2442.1999999999998</v>
      </c>
      <c r="P26" s="37">
        <f t="shared" si="6"/>
        <v>2249.3040000000001</v>
      </c>
      <c r="Q26" s="37">
        <f t="shared" si="7"/>
        <v>92.101547784784216</v>
      </c>
      <c r="R26" s="38">
        <f t="shared" si="8"/>
        <v>736.1</v>
      </c>
      <c r="S26" s="38">
        <f t="shared" si="8"/>
        <v>623.4</v>
      </c>
      <c r="T26" s="38">
        <f t="shared" si="8"/>
        <v>333.38799999999998</v>
      </c>
      <c r="U26" s="39">
        <f t="shared" si="17"/>
        <v>53.478986204683984</v>
      </c>
      <c r="V26" s="26">
        <v>1.6</v>
      </c>
      <c r="W26" s="27">
        <v>1.4</v>
      </c>
      <c r="X26" s="26">
        <v>0.25800000000000001</v>
      </c>
      <c r="Y26" s="40">
        <f t="shared" si="9"/>
        <v>18.428571428571431</v>
      </c>
      <c r="Z26" s="52">
        <v>1619.5</v>
      </c>
      <c r="AA26" s="40">
        <v>1590.8</v>
      </c>
      <c r="AB26" s="26">
        <v>1600.9159999999999</v>
      </c>
      <c r="AC26" s="40">
        <f t="shared" si="23"/>
        <v>100.63590646215741</v>
      </c>
      <c r="AD26" s="26">
        <v>734.5</v>
      </c>
      <c r="AE26" s="40">
        <v>622</v>
      </c>
      <c r="AF26" s="26">
        <v>333.13</v>
      </c>
      <c r="AG26" s="40">
        <f t="shared" si="10"/>
        <v>53.557877813504824</v>
      </c>
      <c r="AH26" s="26">
        <v>18</v>
      </c>
      <c r="AI26" s="40">
        <v>18</v>
      </c>
      <c r="AJ26" s="26">
        <v>28</v>
      </c>
      <c r="AK26" s="40">
        <f>AJ26*100/AI26</f>
        <v>155.55555555555554</v>
      </c>
      <c r="AL26" s="27"/>
      <c r="AM26" s="40"/>
      <c r="AN26" s="26"/>
      <c r="AO26" s="40"/>
      <c r="AP26" s="27"/>
      <c r="AQ26" s="27"/>
      <c r="AR26" s="27"/>
      <c r="AS26" s="27"/>
      <c r="AT26" s="27"/>
      <c r="AU26" s="27"/>
      <c r="AV26" s="56">
        <v>8088.1</v>
      </c>
      <c r="AW26" s="58">
        <f t="shared" si="18"/>
        <v>7414.0916666666662</v>
      </c>
      <c r="AX26" s="27">
        <f t="shared" si="19"/>
        <v>7414.0916666666662</v>
      </c>
      <c r="AY26" s="27">
        <v>371.4</v>
      </c>
      <c r="AZ26" s="27"/>
      <c r="BA26" s="27">
        <v>371.4</v>
      </c>
      <c r="BB26" s="27">
        <v>1640.1</v>
      </c>
      <c r="BC26" s="22">
        <v>1448.8</v>
      </c>
      <c r="BD26" s="22">
        <f t="shared" si="20"/>
        <v>1448.8</v>
      </c>
      <c r="BE26" s="22"/>
      <c r="BF26" s="22"/>
      <c r="BG26" s="27"/>
      <c r="BH26" s="37">
        <f t="shared" si="21"/>
        <v>260</v>
      </c>
      <c r="BI26" s="37">
        <f t="shared" si="11"/>
        <v>210</v>
      </c>
      <c r="BJ26" s="37">
        <f t="shared" si="11"/>
        <v>247</v>
      </c>
      <c r="BK26" s="41">
        <f t="shared" si="22"/>
        <v>117.61904761904762</v>
      </c>
      <c r="BL26" s="26">
        <v>260</v>
      </c>
      <c r="BM26" s="40">
        <v>210</v>
      </c>
      <c r="BN26" s="26">
        <v>247</v>
      </c>
      <c r="BO26" s="26"/>
      <c r="BP26" s="27"/>
      <c r="BQ26" s="26"/>
      <c r="BR26" s="26"/>
      <c r="BS26" s="27"/>
      <c r="BT26" s="26"/>
      <c r="BU26" s="26"/>
      <c r="BV26" s="40"/>
      <c r="BW26" s="26"/>
      <c r="BX26" s="27"/>
      <c r="BY26" s="27"/>
      <c r="BZ26" s="27"/>
      <c r="CA26" s="27"/>
      <c r="CB26" s="27"/>
      <c r="CC26" s="26"/>
      <c r="CD26" s="27"/>
      <c r="CE26" s="27"/>
      <c r="CF26" s="26"/>
      <c r="CG26" s="26"/>
      <c r="CH26" s="40"/>
      <c r="CI26" s="26"/>
      <c r="CJ26" s="26"/>
      <c r="CK26" s="27"/>
      <c r="CL26" s="26"/>
      <c r="CM26" s="26"/>
      <c r="CN26" s="40"/>
      <c r="CO26" s="26"/>
      <c r="CP26" s="26"/>
      <c r="CQ26" s="40"/>
      <c r="CR26" s="26"/>
      <c r="CS26" s="26"/>
      <c r="CT26" s="27"/>
      <c r="CU26" s="26"/>
      <c r="CV26" s="26"/>
      <c r="CW26" s="40"/>
      <c r="CX26" s="26">
        <v>40</v>
      </c>
      <c r="CY26" s="26"/>
      <c r="CZ26" s="35">
        <f t="shared" si="12"/>
        <v>12733.2</v>
      </c>
      <c r="DA26" s="35">
        <f t="shared" si="13"/>
        <v>11305.091666666665</v>
      </c>
      <c r="DB26" s="35">
        <f t="shared" si="14"/>
        <v>11483.595666666666</v>
      </c>
      <c r="DC26" s="27"/>
      <c r="DD26" s="27"/>
      <c r="DE26" s="27"/>
      <c r="DF26" s="27"/>
      <c r="DG26" s="27"/>
      <c r="DH26" s="26"/>
      <c r="DI26" s="27"/>
      <c r="DJ26" s="27"/>
      <c r="DK26" s="27"/>
      <c r="DL26" s="27"/>
      <c r="DM26" s="27"/>
      <c r="DN26" s="27"/>
      <c r="DO26" s="27"/>
      <c r="DP26" s="27"/>
      <c r="DQ26" s="27"/>
      <c r="DR26" s="26"/>
      <c r="DS26" s="48"/>
      <c r="DT26" s="26"/>
      <c r="DU26" s="27"/>
      <c r="DV26" s="43">
        <f t="shared" si="15"/>
        <v>0</v>
      </c>
      <c r="DW26" s="43">
        <f t="shared" si="15"/>
        <v>0</v>
      </c>
      <c r="DX26" s="43">
        <f t="shared" si="16"/>
        <v>0</v>
      </c>
    </row>
    <row r="27" spans="1:128" s="45" customFormat="1">
      <c r="A27" s="49">
        <v>16</v>
      </c>
      <c r="B27" s="49">
        <v>39</v>
      </c>
      <c r="C27" s="34" t="s">
        <v>51</v>
      </c>
      <c r="D27" s="27">
        <v>8724.4</v>
      </c>
      <c r="E27" s="27"/>
      <c r="F27" s="35">
        <f t="shared" si="0"/>
        <v>7211.2000000000007</v>
      </c>
      <c r="G27" s="35">
        <f t="shared" si="0"/>
        <v>6579.2583333333341</v>
      </c>
      <c r="H27" s="35">
        <f t="shared" si="0"/>
        <v>6830.6983333333337</v>
      </c>
      <c r="I27" s="35">
        <f t="shared" si="1"/>
        <v>103.82170736063208</v>
      </c>
      <c r="J27" s="35">
        <f t="shared" si="2"/>
        <v>-2013.9000000000005</v>
      </c>
      <c r="K27" s="35">
        <f t="shared" si="3"/>
        <v>-2633.2643333333335</v>
      </c>
      <c r="L27" s="27">
        <v>5197.3</v>
      </c>
      <c r="M27" s="27">
        <v>4197.4340000000002</v>
      </c>
      <c r="N27" s="37">
        <f t="shared" si="4"/>
        <v>716</v>
      </c>
      <c r="O27" s="37">
        <f t="shared" si="5"/>
        <v>666.6</v>
      </c>
      <c r="P27" s="37">
        <f t="shared" si="6"/>
        <v>527.93999999999994</v>
      </c>
      <c r="Q27" s="37">
        <f t="shared" si="7"/>
        <v>79.198919891989178</v>
      </c>
      <c r="R27" s="38">
        <f t="shared" si="8"/>
        <v>399</v>
      </c>
      <c r="S27" s="38">
        <f t="shared" si="8"/>
        <v>350</v>
      </c>
      <c r="T27" s="38">
        <f t="shared" si="8"/>
        <v>211.29499999999999</v>
      </c>
      <c r="U27" s="39">
        <f t="shared" si="17"/>
        <v>60.370000000000005</v>
      </c>
      <c r="V27" s="26"/>
      <c r="W27" s="40"/>
      <c r="X27" s="26"/>
      <c r="Y27" s="40"/>
      <c r="Z27" s="52">
        <v>317</v>
      </c>
      <c r="AA27" s="40">
        <v>316.60000000000002</v>
      </c>
      <c r="AB27" s="26">
        <v>316.64499999999998</v>
      </c>
      <c r="AC27" s="40">
        <f t="shared" si="23"/>
        <v>100.0142135186355</v>
      </c>
      <c r="AD27" s="26">
        <v>399</v>
      </c>
      <c r="AE27" s="40">
        <v>350</v>
      </c>
      <c r="AF27" s="26">
        <v>211.29499999999999</v>
      </c>
      <c r="AG27" s="40">
        <f t="shared" si="10"/>
        <v>60.37</v>
      </c>
      <c r="AH27" s="26"/>
      <c r="AI27" s="40"/>
      <c r="AJ27" s="26"/>
      <c r="AK27" s="40"/>
      <c r="AL27" s="27"/>
      <c r="AM27" s="40"/>
      <c r="AN27" s="26"/>
      <c r="AO27" s="40"/>
      <c r="AP27" s="27"/>
      <c r="AQ27" s="27"/>
      <c r="AR27" s="27"/>
      <c r="AS27" s="27"/>
      <c r="AT27" s="27"/>
      <c r="AU27" s="27"/>
      <c r="AV27" s="56">
        <v>5255.3</v>
      </c>
      <c r="AW27" s="58">
        <f t="shared" si="18"/>
        <v>4817.3583333333336</v>
      </c>
      <c r="AX27" s="27">
        <f t="shared" si="19"/>
        <v>4817.3583333333336</v>
      </c>
      <c r="AY27" s="27"/>
      <c r="AZ27" s="27"/>
      <c r="BA27" s="27">
        <v>390.1</v>
      </c>
      <c r="BB27" s="27">
        <v>1239.9000000000001</v>
      </c>
      <c r="BC27" s="22">
        <v>1095.3</v>
      </c>
      <c r="BD27" s="22">
        <f t="shared" si="20"/>
        <v>1095.3</v>
      </c>
      <c r="BE27" s="22"/>
      <c r="BF27" s="22"/>
      <c r="BG27" s="27"/>
      <c r="BH27" s="37">
        <f t="shared" si="21"/>
        <v>0</v>
      </c>
      <c r="BI27" s="37">
        <f t="shared" si="11"/>
        <v>0</v>
      </c>
      <c r="BJ27" s="37">
        <f t="shared" si="11"/>
        <v>0</v>
      </c>
      <c r="BK27" s="41">
        <v>0</v>
      </c>
      <c r="BL27" s="26"/>
      <c r="BM27" s="40"/>
      <c r="BN27" s="26">
        <v>0</v>
      </c>
      <c r="BO27" s="26"/>
      <c r="BP27" s="27"/>
      <c r="BQ27" s="26"/>
      <c r="BR27" s="26"/>
      <c r="BS27" s="27"/>
      <c r="BT27" s="26"/>
      <c r="BU27" s="26"/>
      <c r="BV27" s="40"/>
      <c r="BW27" s="26"/>
      <c r="BX27" s="27"/>
      <c r="BY27" s="27"/>
      <c r="BZ27" s="27"/>
      <c r="CA27" s="27"/>
      <c r="CB27" s="27"/>
      <c r="CC27" s="26"/>
      <c r="CD27" s="27"/>
      <c r="CE27" s="27"/>
      <c r="CF27" s="26"/>
      <c r="CG27" s="26"/>
      <c r="CH27" s="40"/>
      <c r="CI27" s="26"/>
      <c r="CJ27" s="26"/>
      <c r="CK27" s="27"/>
      <c r="CL27" s="26"/>
      <c r="CM27" s="26"/>
      <c r="CN27" s="40"/>
      <c r="CO27" s="26"/>
      <c r="CP27" s="26"/>
      <c r="CQ27" s="40"/>
      <c r="CR27" s="26"/>
      <c r="CS27" s="26"/>
      <c r="CT27" s="27"/>
      <c r="CU27" s="26"/>
      <c r="CV27" s="26"/>
      <c r="CW27" s="40"/>
      <c r="CX27" s="26"/>
      <c r="CY27" s="26"/>
      <c r="CZ27" s="35">
        <f t="shared" si="12"/>
        <v>7211.2000000000007</v>
      </c>
      <c r="DA27" s="35">
        <f t="shared" si="13"/>
        <v>6579.2583333333341</v>
      </c>
      <c r="DB27" s="35">
        <f t="shared" si="14"/>
        <v>6830.6983333333337</v>
      </c>
      <c r="DC27" s="27"/>
      <c r="DD27" s="27"/>
      <c r="DE27" s="27"/>
      <c r="DF27" s="27"/>
      <c r="DG27" s="27"/>
      <c r="DH27" s="26"/>
      <c r="DI27" s="27"/>
      <c r="DJ27" s="27"/>
      <c r="DK27" s="27"/>
      <c r="DL27" s="27"/>
      <c r="DM27" s="27"/>
      <c r="DN27" s="27"/>
      <c r="DO27" s="27"/>
      <c r="DP27" s="27"/>
      <c r="DQ27" s="27"/>
      <c r="DR27" s="26"/>
      <c r="DS27" s="48"/>
      <c r="DT27" s="26"/>
      <c r="DU27" s="27"/>
      <c r="DV27" s="43">
        <f t="shared" si="15"/>
        <v>0</v>
      </c>
      <c r="DW27" s="43">
        <f t="shared" si="15"/>
        <v>0</v>
      </c>
      <c r="DX27" s="43">
        <f t="shared" si="16"/>
        <v>0</v>
      </c>
    </row>
    <row r="28" spans="1:128" s="45" customFormat="1">
      <c r="A28" s="49">
        <v>17</v>
      </c>
      <c r="B28" s="49">
        <v>44</v>
      </c>
      <c r="C28" s="34" t="s">
        <v>52</v>
      </c>
      <c r="D28" s="27">
        <v>0.4</v>
      </c>
      <c r="E28" s="27"/>
      <c r="F28" s="35">
        <f t="shared" si="0"/>
        <v>11523.6</v>
      </c>
      <c r="G28" s="35">
        <f t="shared" si="0"/>
        <v>10837.525</v>
      </c>
      <c r="H28" s="35">
        <f t="shared" si="0"/>
        <v>12466.06</v>
      </c>
      <c r="I28" s="35">
        <f t="shared" si="1"/>
        <v>115.02681654713601</v>
      </c>
      <c r="J28" s="35">
        <f t="shared" si="2"/>
        <v>-5224.1000000000004</v>
      </c>
      <c r="K28" s="35">
        <f t="shared" si="3"/>
        <v>-10418.58</v>
      </c>
      <c r="L28" s="27">
        <v>6299.5</v>
      </c>
      <c r="M28" s="27">
        <v>2047.48</v>
      </c>
      <c r="N28" s="37">
        <f t="shared" si="4"/>
        <v>1654.3000000000002</v>
      </c>
      <c r="O28" s="37">
        <f t="shared" si="5"/>
        <v>1519.5</v>
      </c>
      <c r="P28" s="37">
        <f t="shared" si="6"/>
        <v>3148.0350000000003</v>
      </c>
      <c r="Q28" s="37">
        <f t="shared" si="7"/>
        <v>207.17571569595265</v>
      </c>
      <c r="R28" s="38">
        <f t="shared" si="8"/>
        <v>230.9</v>
      </c>
      <c r="S28" s="38">
        <f t="shared" si="8"/>
        <v>210.8</v>
      </c>
      <c r="T28" s="38">
        <f t="shared" si="8"/>
        <v>234.27799999999999</v>
      </c>
      <c r="U28" s="39">
        <f t="shared" si="17"/>
        <v>111.13757115749524</v>
      </c>
      <c r="V28" s="26"/>
      <c r="W28" s="40"/>
      <c r="X28" s="26">
        <v>6</v>
      </c>
      <c r="Y28" s="40"/>
      <c r="Z28" s="52">
        <v>1108.4000000000001</v>
      </c>
      <c r="AA28" s="40">
        <v>1016.7</v>
      </c>
      <c r="AB28" s="26">
        <v>755.70699999999999</v>
      </c>
      <c r="AC28" s="40">
        <f t="shared" si="23"/>
        <v>74.329399036097172</v>
      </c>
      <c r="AD28" s="26">
        <v>230.9</v>
      </c>
      <c r="AE28" s="40">
        <v>210.8</v>
      </c>
      <c r="AF28" s="26">
        <v>228.27799999999999</v>
      </c>
      <c r="AG28" s="40">
        <f t="shared" si="10"/>
        <v>108.29127134724857</v>
      </c>
      <c r="AH28" s="26">
        <v>65</v>
      </c>
      <c r="AI28" s="26">
        <v>60</v>
      </c>
      <c r="AJ28" s="26">
        <v>1728.9</v>
      </c>
      <c r="AK28" s="40">
        <f t="shared" ref="AK28" si="24">AJ28*100/AI28</f>
        <v>2881.5</v>
      </c>
      <c r="AL28" s="27"/>
      <c r="AM28" s="40"/>
      <c r="AN28" s="26"/>
      <c r="AO28" s="40"/>
      <c r="AP28" s="27"/>
      <c r="AQ28" s="27"/>
      <c r="AR28" s="27"/>
      <c r="AS28" s="27"/>
      <c r="AT28" s="27"/>
      <c r="AU28" s="27"/>
      <c r="AV28" s="56">
        <v>6615.3</v>
      </c>
      <c r="AW28" s="58">
        <f t="shared" si="18"/>
        <v>6064.0249999999996</v>
      </c>
      <c r="AX28" s="27">
        <f t="shared" si="19"/>
        <v>6064.0249999999996</v>
      </c>
      <c r="AY28" s="27">
        <v>1554</v>
      </c>
      <c r="AZ28" s="27">
        <v>1554</v>
      </c>
      <c r="BA28" s="27">
        <f t="shared" ref="BA28:BA67" si="25">AZ28</f>
        <v>1554</v>
      </c>
      <c r="BB28" s="55"/>
      <c r="BC28" s="22"/>
      <c r="BD28" s="22"/>
      <c r="BE28" s="22"/>
      <c r="BF28" s="22"/>
      <c r="BG28" s="27"/>
      <c r="BH28" s="37">
        <f t="shared" si="21"/>
        <v>250</v>
      </c>
      <c r="BI28" s="37">
        <f t="shared" si="21"/>
        <v>232</v>
      </c>
      <c r="BJ28" s="37">
        <f t="shared" si="21"/>
        <v>420.5</v>
      </c>
      <c r="BK28" s="41">
        <f t="shared" si="22"/>
        <v>181.25</v>
      </c>
      <c r="BL28" s="26">
        <v>250</v>
      </c>
      <c r="BM28" s="40">
        <v>232</v>
      </c>
      <c r="BN28" s="26">
        <v>420.5</v>
      </c>
      <c r="BO28" s="26"/>
      <c r="BP28" s="27"/>
      <c r="BQ28" s="26"/>
      <c r="BR28" s="26"/>
      <c r="BS28" s="27"/>
      <c r="BT28" s="26"/>
      <c r="BU28" s="26"/>
      <c r="BV28" s="40"/>
      <c r="BW28" s="26"/>
      <c r="BX28" s="27"/>
      <c r="BY28" s="27"/>
      <c r="BZ28" s="27"/>
      <c r="CA28" s="27"/>
      <c r="CB28" s="27"/>
      <c r="CC28" s="26"/>
      <c r="CD28" s="27"/>
      <c r="CE28" s="27"/>
      <c r="CF28" s="26"/>
      <c r="CG28" s="26"/>
      <c r="CH28" s="40"/>
      <c r="CI28" s="26"/>
      <c r="CJ28" s="26"/>
      <c r="CK28" s="27"/>
      <c r="CL28" s="26"/>
      <c r="CM28" s="26"/>
      <c r="CN28" s="40"/>
      <c r="CO28" s="26"/>
      <c r="CP28" s="26"/>
      <c r="CQ28" s="40"/>
      <c r="CR28" s="26"/>
      <c r="CS28" s="26"/>
      <c r="CT28" s="27"/>
      <c r="CU28" s="26"/>
      <c r="CV28" s="26"/>
      <c r="CW28" s="40"/>
      <c r="CX28" s="26">
        <v>8.65</v>
      </c>
      <c r="CY28" s="26"/>
      <c r="CZ28" s="35">
        <f t="shared" si="12"/>
        <v>9823.6</v>
      </c>
      <c r="DA28" s="35">
        <f t="shared" si="13"/>
        <v>9137.5249999999996</v>
      </c>
      <c r="DB28" s="35">
        <f t="shared" si="14"/>
        <v>10766.06</v>
      </c>
      <c r="DC28" s="27"/>
      <c r="DD28" s="27"/>
      <c r="DE28" s="27"/>
      <c r="DF28" s="27">
        <v>1700</v>
      </c>
      <c r="DG28" s="27">
        <v>1700</v>
      </c>
      <c r="DH28" s="26">
        <v>1700</v>
      </c>
      <c r="DI28" s="27"/>
      <c r="DJ28" s="27"/>
      <c r="DK28" s="27"/>
      <c r="DL28" s="27"/>
      <c r="DM28" s="27"/>
      <c r="DN28" s="27"/>
      <c r="DO28" s="27"/>
      <c r="DP28" s="27"/>
      <c r="DQ28" s="27"/>
      <c r="DR28" s="26"/>
      <c r="DS28" s="48"/>
      <c r="DT28" s="26"/>
      <c r="DU28" s="27"/>
      <c r="DV28" s="43">
        <f t="shared" si="15"/>
        <v>1700</v>
      </c>
      <c r="DW28" s="43">
        <f t="shared" si="15"/>
        <v>1700</v>
      </c>
      <c r="DX28" s="43">
        <f t="shared" si="16"/>
        <v>1700</v>
      </c>
    </row>
    <row r="29" spans="1:128" s="45" customFormat="1">
      <c r="A29" s="49">
        <v>18</v>
      </c>
      <c r="B29" s="49">
        <v>57</v>
      </c>
      <c r="C29" s="34" t="s">
        <v>53</v>
      </c>
      <c r="D29" s="27">
        <v>726.8</v>
      </c>
      <c r="E29" s="27"/>
      <c r="F29" s="35">
        <f t="shared" si="0"/>
        <v>29382.600000000002</v>
      </c>
      <c r="G29" s="35">
        <f t="shared" si="0"/>
        <v>25299.691666666666</v>
      </c>
      <c r="H29" s="35">
        <f t="shared" si="0"/>
        <v>25179.881666666664</v>
      </c>
      <c r="I29" s="35">
        <f t="shared" si="1"/>
        <v>99.52643691639193</v>
      </c>
      <c r="J29" s="35">
        <f t="shared" si="2"/>
        <v>-9613.6000000000022</v>
      </c>
      <c r="K29" s="35">
        <f t="shared" si="3"/>
        <v>-17811.626666666663</v>
      </c>
      <c r="L29" s="27">
        <v>19769</v>
      </c>
      <c r="M29" s="27">
        <v>7368.2550000000001</v>
      </c>
      <c r="N29" s="37">
        <f t="shared" si="4"/>
        <v>6945</v>
      </c>
      <c r="O29" s="37">
        <f t="shared" si="5"/>
        <v>6007.9</v>
      </c>
      <c r="P29" s="37">
        <f t="shared" si="6"/>
        <v>5492.49</v>
      </c>
      <c r="Q29" s="37">
        <f t="shared" si="7"/>
        <v>91.421128847018096</v>
      </c>
      <c r="R29" s="38">
        <f t="shared" si="8"/>
        <v>1315</v>
      </c>
      <c r="S29" s="38">
        <f t="shared" si="8"/>
        <v>1215</v>
      </c>
      <c r="T29" s="38">
        <f t="shared" si="8"/>
        <v>859.30499999999995</v>
      </c>
      <c r="U29" s="39">
        <f t="shared" si="17"/>
        <v>70.724691358024685</v>
      </c>
      <c r="V29" s="26">
        <v>15</v>
      </c>
      <c r="W29" s="26">
        <v>15</v>
      </c>
      <c r="X29" s="26">
        <v>0.61599999999999999</v>
      </c>
      <c r="Y29" s="40">
        <f t="shared" si="9"/>
        <v>4.1066666666666665</v>
      </c>
      <c r="Z29" s="52">
        <v>3500</v>
      </c>
      <c r="AA29" s="40">
        <v>2870.4</v>
      </c>
      <c r="AB29" s="26">
        <v>2870.3539999999998</v>
      </c>
      <c r="AC29" s="40">
        <f t="shared" si="23"/>
        <v>99.998397435897417</v>
      </c>
      <c r="AD29" s="26">
        <v>1300</v>
      </c>
      <c r="AE29" s="40">
        <v>1200</v>
      </c>
      <c r="AF29" s="26">
        <v>858.68899999999996</v>
      </c>
      <c r="AG29" s="40">
        <f t="shared" si="10"/>
        <v>71.557416666666668</v>
      </c>
      <c r="AH29" s="26">
        <v>130</v>
      </c>
      <c r="AI29" s="40">
        <v>122.5</v>
      </c>
      <c r="AJ29" s="26">
        <v>162</v>
      </c>
      <c r="AK29" s="40">
        <f>AJ29*100/AI29</f>
        <v>132.24489795918367</v>
      </c>
      <c r="AL29" s="27"/>
      <c r="AM29" s="40"/>
      <c r="AN29" s="26"/>
      <c r="AO29" s="40"/>
      <c r="AP29" s="27"/>
      <c r="AQ29" s="27"/>
      <c r="AR29" s="27"/>
      <c r="AS29" s="27"/>
      <c r="AT29" s="27"/>
      <c r="AU29" s="27"/>
      <c r="AV29" s="56">
        <v>19317.7</v>
      </c>
      <c r="AW29" s="58">
        <f t="shared" si="18"/>
        <v>17707.891666666666</v>
      </c>
      <c r="AX29" s="27">
        <f t="shared" si="19"/>
        <v>17707.891666666666</v>
      </c>
      <c r="AY29" s="27">
        <v>1327</v>
      </c>
      <c r="AZ29" s="27"/>
      <c r="BA29" s="27">
        <v>395.6</v>
      </c>
      <c r="BB29" s="27">
        <v>1792.9</v>
      </c>
      <c r="BC29" s="22">
        <v>1583.9</v>
      </c>
      <c r="BD29" s="22">
        <f t="shared" si="20"/>
        <v>1583.9</v>
      </c>
      <c r="BE29" s="22"/>
      <c r="BF29" s="22"/>
      <c r="BG29" s="27"/>
      <c r="BH29" s="37">
        <f t="shared" si="21"/>
        <v>2000</v>
      </c>
      <c r="BI29" s="37">
        <f t="shared" si="21"/>
        <v>1800</v>
      </c>
      <c r="BJ29" s="37">
        <f t="shared" si="21"/>
        <v>1398.8309999999999</v>
      </c>
      <c r="BK29" s="41">
        <f t="shared" si="22"/>
        <v>77.712833333333336</v>
      </c>
      <c r="BL29" s="26">
        <v>2000</v>
      </c>
      <c r="BM29" s="40">
        <v>1800</v>
      </c>
      <c r="BN29" s="26">
        <v>1398.8309999999999</v>
      </c>
      <c r="BO29" s="26"/>
      <c r="BP29" s="27"/>
      <c r="BQ29" s="26"/>
      <c r="BR29" s="26"/>
      <c r="BS29" s="27"/>
      <c r="BT29" s="26"/>
      <c r="BU29" s="26"/>
      <c r="BV29" s="40"/>
      <c r="BW29" s="26"/>
      <c r="BX29" s="27"/>
      <c r="BY29" s="27"/>
      <c r="BZ29" s="27"/>
      <c r="CA29" s="27"/>
      <c r="CB29" s="27"/>
      <c r="CC29" s="26"/>
      <c r="CD29" s="27"/>
      <c r="CE29" s="27"/>
      <c r="CF29" s="26"/>
      <c r="CG29" s="26"/>
      <c r="CH29" s="40"/>
      <c r="CI29" s="26">
        <v>202</v>
      </c>
      <c r="CJ29" s="26"/>
      <c r="CK29" s="27"/>
      <c r="CL29" s="26"/>
      <c r="CM29" s="26"/>
      <c r="CN29" s="40"/>
      <c r="CO29" s="26"/>
      <c r="CP29" s="26"/>
      <c r="CQ29" s="40"/>
      <c r="CR29" s="26"/>
      <c r="CS29" s="26"/>
      <c r="CT29" s="27"/>
      <c r="CU29" s="26"/>
      <c r="CV29" s="26"/>
      <c r="CW29" s="27"/>
      <c r="CX29" s="26"/>
      <c r="CY29" s="26"/>
      <c r="CZ29" s="35">
        <f t="shared" si="12"/>
        <v>29382.600000000002</v>
      </c>
      <c r="DA29" s="35">
        <f t="shared" si="13"/>
        <v>25299.691666666666</v>
      </c>
      <c r="DB29" s="35">
        <f t="shared" si="14"/>
        <v>25179.881666666664</v>
      </c>
      <c r="DC29" s="27"/>
      <c r="DD29" s="27"/>
      <c r="DE29" s="27"/>
      <c r="DF29" s="27"/>
      <c r="DG29" s="27"/>
      <c r="DH29" s="26"/>
      <c r="DI29" s="27"/>
      <c r="DJ29" s="27"/>
      <c r="DK29" s="27"/>
      <c r="DL29" s="27"/>
      <c r="DM29" s="27"/>
      <c r="DN29" s="27"/>
      <c r="DO29" s="27"/>
      <c r="DP29" s="27"/>
      <c r="DQ29" s="27"/>
      <c r="DR29" s="26">
        <v>900</v>
      </c>
      <c r="DS29" s="48">
        <v>900</v>
      </c>
      <c r="DT29" s="48">
        <v>900</v>
      </c>
      <c r="DU29" s="27"/>
      <c r="DV29" s="43">
        <f t="shared" si="15"/>
        <v>900</v>
      </c>
      <c r="DW29" s="43">
        <f t="shared" si="15"/>
        <v>900</v>
      </c>
      <c r="DX29" s="43">
        <f t="shared" si="16"/>
        <v>900</v>
      </c>
    </row>
    <row r="30" spans="1:128" s="45" customFormat="1">
      <c r="A30" s="49">
        <v>19</v>
      </c>
      <c r="B30" s="49">
        <v>58</v>
      </c>
      <c r="C30" s="34" t="s">
        <v>54</v>
      </c>
      <c r="D30" s="27">
        <v>21151.3</v>
      </c>
      <c r="E30" s="27"/>
      <c r="F30" s="35">
        <f t="shared" si="0"/>
        <v>43901.399999999994</v>
      </c>
      <c r="G30" s="35">
        <f t="shared" si="0"/>
        <v>40831.75</v>
      </c>
      <c r="H30" s="35">
        <f t="shared" si="0"/>
        <v>41786.862000000008</v>
      </c>
      <c r="I30" s="35">
        <f t="shared" si="1"/>
        <v>102.3391404972846</v>
      </c>
      <c r="J30" s="35">
        <f t="shared" si="2"/>
        <v>-10753.999999999993</v>
      </c>
      <c r="K30" s="35">
        <f t="shared" si="3"/>
        <v>-28229.366000000009</v>
      </c>
      <c r="L30" s="27">
        <v>33147.4</v>
      </c>
      <c r="M30" s="27">
        <v>13557.495999999999</v>
      </c>
      <c r="N30" s="37">
        <f t="shared" si="4"/>
        <v>11244.3</v>
      </c>
      <c r="O30" s="37">
        <f t="shared" si="5"/>
        <v>10944.5</v>
      </c>
      <c r="P30" s="37">
        <f t="shared" si="6"/>
        <v>11899.611999999999</v>
      </c>
      <c r="Q30" s="37">
        <f t="shared" si="7"/>
        <v>108.72686737630772</v>
      </c>
      <c r="R30" s="38">
        <f t="shared" si="8"/>
        <v>3130</v>
      </c>
      <c r="S30" s="38">
        <f t="shared" si="8"/>
        <v>3054</v>
      </c>
      <c r="T30" s="38">
        <f t="shared" si="8"/>
        <v>3274.7020000000002</v>
      </c>
      <c r="U30" s="39">
        <f t="shared" si="17"/>
        <v>107.22665356908973</v>
      </c>
      <c r="V30" s="26">
        <v>130</v>
      </c>
      <c r="W30" s="40">
        <v>120</v>
      </c>
      <c r="X30" s="26">
        <v>25.994</v>
      </c>
      <c r="Y30" s="40">
        <f t="shared" si="9"/>
        <v>21.661666666666669</v>
      </c>
      <c r="Z30" s="52">
        <v>5007.8</v>
      </c>
      <c r="AA30" s="50">
        <v>5007.8</v>
      </c>
      <c r="AB30" s="26">
        <v>5083.83</v>
      </c>
      <c r="AC30" s="40">
        <f t="shared" si="23"/>
        <v>101.51823155876832</v>
      </c>
      <c r="AD30" s="26">
        <v>3000</v>
      </c>
      <c r="AE30" s="27">
        <v>2934</v>
      </c>
      <c r="AF30" s="26">
        <v>3248.7080000000001</v>
      </c>
      <c r="AG30" s="40">
        <f t="shared" si="10"/>
        <v>110.72624403544648</v>
      </c>
      <c r="AH30" s="26">
        <v>250</v>
      </c>
      <c r="AI30" s="40">
        <v>230</v>
      </c>
      <c r="AJ30" s="26">
        <v>624</v>
      </c>
      <c r="AK30" s="40">
        <f>AJ30*100/AI30</f>
        <v>271.30434782608694</v>
      </c>
      <c r="AL30" s="27"/>
      <c r="AM30" s="40"/>
      <c r="AN30" s="26"/>
      <c r="AO30" s="40"/>
      <c r="AP30" s="27"/>
      <c r="AQ30" s="27"/>
      <c r="AR30" s="27"/>
      <c r="AS30" s="27"/>
      <c r="AT30" s="27"/>
      <c r="AU30" s="27"/>
      <c r="AV30" s="56">
        <v>31199.4</v>
      </c>
      <c r="AW30" s="58">
        <f t="shared" si="18"/>
        <v>28599.450000000004</v>
      </c>
      <c r="AX30" s="27">
        <f t="shared" si="19"/>
        <v>28599.450000000004</v>
      </c>
      <c r="AY30" s="27"/>
      <c r="AZ30" s="27"/>
      <c r="BA30" s="27"/>
      <c r="BB30" s="27">
        <v>1457.7</v>
      </c>
      <c r="BC30" s="22">
        <v>1287.8</v>
      </c>
      <c r="BD30" s="22">
        <f t="shared" si="20"/>
        <v>1287.8</v>
      </c>
      <c r="BE30" s="22"/>
      <c r="BF30" s="22"/>
      <c r="BG30" s="27"/>
      <c r="BH30" s="37">
        <f t="shared" si="21"/>
        <v>2850</v>
      </c>
      <c r="BI30" s="37">
        <f t="shared" si="21"/>
        <v>2646.2</v>
      </c>
      <c r="BJ30" s="37">
        <f t="shared" si="21"/>
        <v>2752.83</v>
      </c>
      <c r="BK30" s="41">
        <f t="shared" si="22"/>
        <v>104.02955181014286</v>
      </c>
      <c r="BL30" s="26">
        <v>2850</v>
      </c>
      <c r="BM30" s="40">
        <v>2646.2</v>
      </c>
      <c r="BN30" s="26">
        <v>2752.83</v>
      </c>
      <c r="BO30" s="26"/>
      <c r="BP30" s="27"/>
      <c r="BQ30" s="26"/>
      <c r="BR30" s="26"/>
      <c r="BS30" s="27"/>
      <c r="BT30" s="26"/>
      <c r="BU30" s="26"/>
      <c r="BV30" s="40"/>
      <c r="BW30" s="26"/>
      <c r="BX30" s="27"/>
      <c r="BY30" s="27"/>
      <c r="BZ30" s="27"/>
      <c r="CA30" s="27"/>
      <c r="CB30" s="27"/>
      <c r="CC30" s="26"/>
      <c r="CD30" s="27"/>
      <c r="CE30" s="27"/>
      <c r="CF30" s="26"/>
      <c r="CG30" s="26">
        <v>6.5</v>
      </c>
      <c r="CH30" s="26">
        <v>6.5</v>
      </c>
      <c r="CI30" s="26">
        <v>25.65</v>
      </c>
      <c r="CJ30" s="42"/>
      <c r="CK30" s="27"/>
      <c r="CL30" s="26"/>
      <c r="CM30" s="26"/>
      <c r="CN30" s="40"/>
      <c r="CO30" s="26">
        <v>20.9</v>
      </c>
      <c r="CP30" s="26"/>
      <c r="CQ30" s="40"/>
      <c r="CR30" s="26"/>
      <c r="CS30" s="26"/>
      <c r="CT30" s="27"/>
      <c r="CU30" s="26"/>
      <c r="CV30" s="26"/>
      <c r="CW30" s="40"/>
      <c r="CX30" s="26">
        <v>117.7</v>
      </c>
      <c r="CY30" s="26"/>
      <c r="CZ30" s="35">
        <f t="shared" si="12"/>
        <v>43901.399999999994</v>
      </c>
      <c r="DA30" s="35">
        <f t="shared" si="13"/>
        <v>40831.75</v>
      </c>
      <c r="DB30" s="35">
        <f t="shared" si="14"/>
        <v>41786.862000000008</v>
      </c>
      <c r="DC30" s="27"/>
      <c r="DD30" s="27"/>
      <c r="DE30" s="27"/>
      <c r="DF30" s="27"/>
      <c r="DG30" s="27"/>
      <c r="DH30" s="26"/>
      <c r="DI30" s="27"/>
      <c r="DJ30" s="27"/>
      <c r="DK30" s="27"/>
      <c r="DL30" s="27"/>
      <c r="DM30" s="27"/>
      <c r="DN30" s="27"/>
      <c r="DO30" s="27"/>
      <c r="DP30" s="27"/>
      <c r="DQ30" s="27"/>
      <c r="DR30" s="26"/>
      <c r="DS30" s="48"/>
      <c r="DT30" s="26"/>
      <c r="DU30" s="27"/>
      <c r="DV30" s="43">
        <f t="shared" si="15"/>
        <v>0</v>
      </c>
      <c r="DW30" s="43">
        <f t="shared" si="15"/>
        <v>0</v>
      </c>
      <c r="DX30" s="43">
        <f t="shared" si="16"/>
        <v>0</v>
      </c>
    </row>
    <row r="31" spans="1:128" s="45" customFormat="1">
      <c r="A31" s="49">
        <v>20</v>
      </c>
      <c r="B31" s="49">
        <v>59</v>
      </c>
      <c r="C31" s="34" t="s">
        <v>55</v>
      </c>
      <c r="D31" s="27">
        <v>4510</v>
      </c>
      <c r="E31" s="27"/>
      <c r="F31" s="35">
        <f t="shared" si="0"/>
        <v>24198.9</v>
      </c>
      <c r="G31" s="35">
        <f t="shared" si="0"/>
        <v>22798.133333333335</v>
      </c>
      <c r="H31" s="35">
        <f t="shared" si="0"/>
        <v>23188.243333333332</v>
      </c>
      <c r="I31" s="35">
        <f t="shared" si="1"/>
        <v>101.71114886598902</v>
      </c>
      <c r="J31" s="35">
        <f t="shared" si="2"/>
        <v>-12021.600000000002</v>
      </c>
      <c r="K31" s="35">
        <f t="shared" si="3"/>
        <v>-17854.259333333332</v>
      </c>
      <c r="L31" s="27">
        <v>12177.3</v>
      </c>
      <c r="M31" s="27">
        <v>5333.9840000000004</v>
      </c>
      <c r="N31" s="37">
        <f t="shared" si="4"/>
        <v>2159</v>
      </c>
      <c r="O31" s="37">
        <f t="shared" si="5"/>
        <v>2117</v>
      </c>
      <c r="P31" s="37">
        <f t="shared" si="6"/>
        <v>2117.41</v>
      </c>
      <c r="Q31" s="37">
        <f t="shared" si="7"/>
        <v>100.01936702881436</v>
      </c>
      <c r="R31" s="38">
        <f t="shared" si="8"/>
        <v>500</v>
      </c>
      <c r="S31" s="38">
        <f t="shared" si="8"/>
        <v>484</v>
      </c>
      <c r="T31" s="38">
        <f t="shared" si="8"/>
        <v>236.64000000000001</v>
      </c>
      <c r="U31" s="39">
        <f t="shared" si="17"/>
        <v>48.892561983471076</v>
      </c>
      <c r="V31" s="26">
        <v>50</v>
      </c>
      <c r="W31" s="26">
        <v>50</v>
      </c>
      <c r="X31" s="26">
        <v>100.774</v>
      </c>
      <c r="Y31" s="40">
        <f t="shared" si="9"/>
        <v>201.548</v>
      </c>
      <c r="Z31" s="52">
        <v>1352</v>
      </c>
      <c r="AA31" s="52">
        <v>1352</v>
      </c>
      <c r="AB31" s="26">
        <v>1474.77</v>
      </c>
      <c r="AC31" s="40">
        <f t="shared" si="23"/>
        <v>109.08062130177515</v>
      </c>
      <c r="AD31" s="26">
        <v>450</v>
      </c>
      <c r="AE31" s="63">
        <v>434</v>
      </c>
      <c r="AF31" s="26">
        <v>135.86600000000001</v>
      </c>
      <c r="AG31" s="63">
        <f t="shared" si="10"/>
        <v>31.305529953917056</v>
      </c>
      <c r="AH31" s="26">
        <v>6</v>
      </c>
      <c r="AI31" s="27">
        <v>6</v>
      </c>
      <c r="AJ31" s="26">
        <v>6</v>
      </c>
      <c r="AK31" s="40">
        <f>AJ31*100/AI31</f>
        <v>100</v>
      </c>
      <c r="AL31" s="27"/>
      <c r="AM31" s="40"/>
      <c r="AN31" s="26"/>
      <c r="AO31" s="40"/>
      <c r="AP31" s="27"/>
      <c r="AQ31" s="27"/>
      <c r="AR31" s="27"/>
      <c r="AS31" s="27"/>
      <c r="AT31" s="27"/>
      <c r="AU31" s="27"/>
      <c r="AV31" s="56">
        <v>14102</v>
      </c>
      <c r="AW31" s="58">
        <f t="shared" si="18"/>
        <v>12926.833333333334</v>
      </c>
      <c r="AX31" s="27">
        <f t="shared" si="19"/>
        <v>12926.833333333334</v>
      </c>
      <c r="AY31" s="27">
        <v>6364</v>
      </c>
      <c r="AZ31" s="27">
        <v>6364</v>
      </c>
      <c r="BA31" s="27">
        <v>6753.7</v>
      </c>
      <c r="BB31" s="27">
        <v>1573.9</v>
      </c>
      <c r="BC31" s="22">
        <v>1390.3</v>
      </c>
      <c r="BD31" s="22">
        <f t="shared" si="20"/>
        <v>1390.3</v>
      </c>
      <c r="BE31" s="22"/>
      <c r="BF31" s="22"/>
      <c r="BG31" s="27"/>
      <c r="BH31" s="37">
        <f t="shared" si="21"/>
        <v>301</v>
      </c>
      <c r="BI31" s="37">
        <f t="shared" si="21"/>
        <v>275</v>
      </c>
      <c r="BJ31" s="37">
        <f t="shared" si="21"/>
        <v>300</v>
      </c>
      <c r="BK31" s="41">
        <f t="shared" si="22"/>
        <v>109.09090909090908</v>
      </c>
      <c r="BL31" s="26">
        <v>301</v>
      </c>
      <c r="BM31" s="40">
        <v>275</v>
      </c>
      <c r="BN31" s="26">
        <v>300</v>
      </c>
      <c r="BO31" s="26"/>
      <c r="BP31" s="27"/>
      <c r="BQ31" s="26"/>
      <c r="BR31" s="26"/>
      <c r="BS31" s="27"/>
      <c r="BT31" s="26"/>
      <c r="BU31" s="26"/>
      <c r="BV31" s="40"/>
      <c r="BW31" s="26"/>
      <c r="BX31" s="27"/>
      <c r="BY31" s="27"/>
      <c r="BZ31" s="27"/>
      <c r="CA31" s="27"/>
      <c r="CB31" s="27"/>
      <c r="CC31" s="26"/>
      <c r="CD31" s="27"/>
      <c r="CE31" s="27"/>
      <c r="CF31" s="26"/>
      <c r="CG31" s="26"/>
      <c r="CH31" s="40"/>
      <c r="CI31" s="26">
        <v>100</v>
      </c>
      <c r="CJ31" s="42"/>
      <c r="CK31" s="27"/>
      <c r="CL31" s="26"/>
      <c r="CM31" s="26"/>
      <c r="CN31" s="40"/>
      <c r="CO31" s="26"/>
      <c r="CP31" s="26"/>
      <c r="CQ31" s="40"/>
      <c r="CR31" s="26"/>
      <c r="CS31" s="26"/>
      <c r="CT31" s="27"/>
      <c r="CU31" s="26"/>
      <c r="CV31" s="26"/>
      <c r="CW31" s="40"/>
      <c r="CX31" s="26"/>
      <c r="CY31" s="26"/>
      <c r="CZ31" s="35">
        <f t="shared" si="12"/>
        <v>24198.9</v>
      </c>
      <c r="DA31" s="35">
        <f t="shared" si="13"/>
        <v>22798.133333333335</v>
      </c>
      <c r="DB31" s="35">
        <f t="shared" si="14"/>
        <v>23188.243333333332</v>
      </c>
      <c r="DC31" s="27"/>
      <c r="DD31" s="27"/>
      <c r="DE31" s="27"/>
      <c r="DF31" s="27"/>
      <c r="DG31" s="27"/>
      <c r="DH31" s="26"/>
      <c r="DI31" s="27"/>
      <c r="DJ31" s="27"/>
      <c r="DK31" s="27"/>
      <c r="DL31" s="27"/>
      <c r="DM31" s="27"/>
      <c r="DN31" s="27"/>
      <c r="DO31" s="27"/>
      <c r="DP31" s="27"/>
      <c r="DQ31" s="27"/>
      <c r="DR31" s="26"/>
      <c r="DS31" s="48"/>
      <c r="DT31" s="26"/>
      <c r="DU31" s="27"/>
      <c r="DV31" s="43">
        <f t="shared" si="15"/>
        <v>0</v>
      </c>
      <c r="DW31" s="43">
        <f t="shared" si="15"/>
        <v>0</v>
      </c>
      <c r="DX31" s="43">
        <f t="shared" si="16"/>
        <v>0</v>
      </c>
    </row>
    <row r="32" spans="1:128" s="45" customFormat="1">
      <c r="A32" s="49">
        <v>21</v>
      </c>
      <c r="B32" s="49">
        <v>3</v>
      </c>
      <c r="C32" s="46" t="s">
        <v>106</v>
      </c>
      <c r="D32" s="22">
        <v>192876.5</v>
      </c>
      <c r="E32" s="22"/>
      <c r="F32" s="35">
        <f t="shared" ref="F32:H37" si="26">CZ32+DV32-DR32</f>
        <v>488914.5</v>
      </c>
      <c r="G32" s="35">
        <f t="shared" si="26"/>
        <v>435148.2</v>
      </c>
      <c r="H32" s="35">
        <f t="shared" si="26"/>
        <v>417155.10410000006</v>
      </c>
      <c r="I32" s="35">
        <f t="shared" si="1"/>
        <v>95.865064844574803</v>
      </c>
      <c r="J32" s="35">
        <f t="shared" ref="J32:J37" si="27">L32-F32</f>
        <v>-187829.39</v>
      </c>
      <c r="K32" s="35">
        <f t="shared" ref="K32:K37" si="28">M32-H32</f>
        <v>-310056.21210000006</v>
      </c>
      <c r="L32" s="36">
        <v>301085.11</v>
      </c>
      <c r="M32" s="36">
        <v>107098.89200000001</v>
      </c>
      <c r="N32" s="37">
        <f t="shared" ref="N32:P37" si="29">V32+Z32+AD32+AH32+AL32+AP32+BE32+BL32+BO32+BR32+BU32+BX32+CD32+CG32+CM32+CP32+CV32</f>
        <v>176022</v>
      </c>
      <c r="O32" s="37">
        <f t="shared" si="29"/>
        <v>150103.5</v>
      </c>
      <c r="P32" s="37">
        <f t="shared" si="29"/>
        <v>131602.5741</v>
      </c>
      <c r="Q32" s="37">
        <f t="shared" si="7"/>
        <v>87.674553957769135</v>
      </c>
      <c r="R32" s="38">
        <f t="shared" ref="R32:T37" si="30">V32+AD32</f>
        <v>57502.9</v>
      </c>
      <c r="S32" s="38">
        <f t="shared" si="30"/>
        <v>47435.5</v>
      </c>
      <c r="T32" s="38">
        <f t="shared" si="30"/>
        <v>45471.671999999999</v>
      </c>
      <c r="U32" s="39">
        <f t="shared" si="17"/>
        <v>95.860003583813807</v>
      </c>
      <c r="V32" s="26">
        <v>22823.5</v>
      </c>
      <c r="W32" s="40">
        <v>17981.5</v>
      </c>
      <c r="X32" s="26">
        <v>16098.154</v>
      </c>
      <c r="Y32" s="40">
        <f t="shared" ref="Y32:Y37" si="31">X32*100/W32</f>
        <v>89.526201929761157</v>
      </c>
      <c r="Z32" s="26">
        <v>29617.1</v>
      </c>
      <c r="AA32" s="40">
        <v>21744</v>
      </c>
      <c r="AB32" s="26">
        <v>18832.627</v>
      </c>
      <c r="AC32" s="40">
        <f t="shared" ref="AC32:AC37" si="32">AB32*100/AA32</f>
        <v>86.610683406916849</v>
      </c>
      <c r="AD32" s="26">
        <v>34679.4</v>
      </c>
      <c r="AE32" s="51">
        <v>29454</v>
      </c>
      <c r="AF32" s="26">
        <v>29373.518</v>
      </c>
      <c r="AG32" s="51">
        <f t="shared" ref="AG32:AG37" si="33">AF32*100/AE32</f>
        <v>99.726753581856443</v>
      </c>
      <c r="AH32" s="26">
        <v>14902</v>
      </c>
      <c r="AI32" s="40">
        <v>14218</v>
      </c>
      <c r="AJ32" s="26">
        <v>12603.953</v>
      </c>
      <c r="AK32" s="40">
        <f t="shared" ref="AK32:AK37" si="34">AJ32*100/AI32</f>
        <v>88.647861865241254</v>
      </c>
      <c r="AL32" s="27">
        <v>4500</v>
      </c>
      <c r="AM32" s="40">
        <v>4132</v>
      </c>
      <c r="AN32" s="26">
        <v>3460.3</v>
      </c>
      <c r="AO32" s="40">
        <f t="shared" ref="AO32:AO34" si="35">AN32*100/AM32</f>
        <v>83.74394966118102</v>
      </c>
      <c r="AP32" s="22"/>
      <c r="AQ32" s="22"/>
      <c r="AR32" s="22"/>
      <c r="AS32" s="22"/>
      <c r="AT32" s="22"/>
      <c r="AU32" s="27"/>
      <c r="AV32" s="53">
        <v>272478</v>
      </c>
      <c r="AW32" s="58">
        <f t="shared" si="18"/>
        <v>249771.5</v>
      </c>
      <c r="AX32" s="27">
        <f t="shared" si="19"/>
        <v>249771.5</v>
      </c>
      <c r="AY32" s="22">
        <v>4001</v>
      </c>
      <c r="AZ32" s="27">
        <v>3556.9</v>
      </c>
      <c r="BA32" s="27">
        <f t="shared" si="25"/>
        <v>3556.9</v>
      </c>
      <c r="BB32" s="27">
        <v>33005.800000000003</v>
      </c>
      <c r="BC32" s="22">
        <v>29157.200000000001</v>
      </c>
      <c r="BD32" s="22">
        <f t="shared" si="20"/>
        <v>29157.200000000001</v>
      </c>
      <c r="BE32" s="22"/>
      <c r="BF32" s="22"/>
      <c r="BG32" s="22"/>
      <c r="BH32" s="37">
        <f t="shared" ref="BH32:BJ37" si="36">BL32+BO32+BR32+BU32</f>
        <v>31500</v>
      </c>
      <c r="BI32" s="37">
        <f t="shared" si="36"/>
        <v>28254</v>
      </c>
      <c r="BJ32" s="37">
        <f t="shared" si="36"/>
        <v>21275.641</v>
      </c>
      <c r="BK32" s="41">
        <f t="shared" si="22"/>
        <v>75.301341402987191</v>
      </c>
      <c r="BL32" s="26">
        <v>10000</v>
      </c>
      <c r="BM32" s="40">
        <v>8887.2999999999993</v>
      </c>
      <c r="BN32" s="26">
        <v>6867.7579999999998</v>
      </c>
      <c r="BO32" s="26"/>
      <c r="BP32" s="47"/>
      <c r="BQ32" s="26"/>
      <c r="BR32" s="26">
        <v>11000</v>
      </c>
      <c r="BS32" s="27">
        <v>9766.7000000000007</v>
      </c>
      <c r="BT32" s="26">
        <v>3867.4760000000001</v>
      </c>
      <c r="BU32" s="26">
        <v>10500</v>
      </c>
      <c r="BV32" s="40">
        <v>9600</v>
      </c>
      <c r="BW32" s="26">
        <v>10540.406999999999</v>
      </c>
      <c r="BX32" s="22"/>
      <c r="BY32" s="22"/>
      <c r="BZ32" s="22"/>
      <c r="CA32" s="26">
        <v>3407.7</v>
      </c>
      <c r="CB32" s="40">
        <v>2559.1</v>
      </c>
      <c r="CC32" s="26">
        <v>3066.93</v>
      </c>
      <c r="CD32" s="27"/>
      <c r="CE32" s="27"/>
      <c r="CF32" s="26"/>
      <c r="CG32" s="26">
        <v>27500</v>
      </c>
      <c r="CH32" s="40">
        <v>24770</v>
      </c>
      <c r="CI32" s="26">
        <v>24748.9251</v>
      </c>
      <c r="CJ32" s="42">
        <v>20000</v>
      </c>
      <c r="CK32" s="22">
        <v>18000</v>
      </c>
      <c r="CL32" s="26">
        <v>17883.9251</v>
      </c>
      <c r="CM32" s="26">
        <v>10000</v>
      </c>
      <c r="CN32" s="27">
        <v>9100</v>
      </c>
      <c r="CO32" s="26">
        <v>4359.4560000000001</v>
      </c>
      <c r="CP32" s="26">
        <v>500</v>
      </c>
      <c r="CQ32" s="40">
        <v>450</v>
      </c>
      <c r="CR32" s="26">
        <v>850</v>
      </c>
      <c r="CS32" s="26"/>
      <c r="CT32" s="22"/>
      <c r="CU32" s="26">
        <v>0</v>
      </c>
      <c r="CV32" s="26"/>
      <c r="CW32" s="40"/>
      <c r="CX32" s="26"/>
      <c r="CY32" s="26"/>
      <c r="CZ32" s="35">
        <f t="shared" ref="CZ32:DA37" si="37">V32+Z32+AD32+AH32+AL32+AP32+AS32+AV32+AY32+BB32+BE32+BL32+BO32+BR32+BU32+BX32+CA32+CD32+CG32+CM32+CP32+CS32+CV32</f>
        <v>488914.5</v>
      </c>
      <c r="DA32" s="35">
        <f t="shared" si="37"/>
        <v>435148.2</v>
      </c>
      <c r="DB32" s="35">
        <f t="shared" ref="DB32:DB37" si="38">X32+AB32+AF32+AJ32+AN32+AR32+AU32+AX32+BA32+BD32+BG32+BN32+BQ32+BT32+BW32+BZ32+CC32+CF32+CI32+CO32+CR32+CU32+CX32+CY32</f>
        <v>417155.10410000006</v>
      </c>
      <c r="DC32" s="22"/>
      <c r="DD32" s="22"/>
      <c r="DE32" s="22"/>
      <c r="DF32" s="22"/>
      <c r="DG32" s="22"/>
      <c r="DH32" s="26"/>
      <c r="DI32" s="22"/>
      <c r="DJ32" s="22"/>
      <c r="DK32" s="22"/>
      <c r="DL32" s="22"/>
      <c r="DM32" s="22"/>
      <c r="DN32" s="22"/>
      <c r="DO32" s="22"/>
      <c r="DP32" s="22"/>
      <c r="DQ32" s="22"/>
      <c r="DR32" s="26"/>
      <c r="DS32" s="64"/>
      <c r="DT32" s="26"/>
      <c r="DU32" s="27"/>
      <c r="DV32" s="43">
        <f t="shared" ref="DV32:DW37" si="39">DC32+DF32+DI32+DL32+DO32+DR32</f>
        <v>0</v>
      </c>
      <c r="DW32" s="43">
        <f t="shared" si="39"/>
        <v>0</v>
      </c>
      <c r="DX32" s="43">
        <f t="shared" ref="DX32:DX37" si="40">DE32+DH32+DK32+DN32+DQ32+DT32+DU32</f>
        <v>0</v>
      </c>
    </row>
    <row r="33" spans="1:128" s="45" customFormat="1">
      <c r="A33" s="49">
        <v>22</v>
      </c>
      <c r="B33" s="49">
        <v>7</v>
      </c>
      <c r="C33" s="34" t="s">
        <v>56</v>
      </c>
      <c r="D33" s="22">
        <v>861.6</v>
      </c>
      <c r="E33" s="22"/>
      <c r="F33" s="35">
        <f t="shared" si="26"/>
        <v>10838.199999999999</v>
      </c>
      <c r="G33" s="35">
        <f t="shared" si="26"/>
        <v>10288.433333333331</v>
      </c>
      <c r="H33" s="35">
        <f t="shared" si="26"/>
        <v>10253.688333333332</v>
      </c>
      <c r="I33" s="35">
        <f t="shared" si="1"/>
        <v>99.662290662977526</v>
      </c>
      <c r="J33" s="35">
        <f t="shared" si="27"/>
        <v>-6471.3999999999987</v>
      </c>
      <c r="K33" s="35">
        <f t="shared" si="28"/>
        <v>-8426.6293333333324</v>
      </c>
      <c r="L33" s="36">
        <v>4366.8</v>
      </c>
      <c r="M33" s="36">
        <v>1827.059</v>
      </c>
      <c r="N33" s="37">
        <f t="shared" si="29"/>
        <v>1730.7</v>
      </c>
      <c r="O33" s="37">
        <f t="shared" si="29"/>
        <v>1506.8999999999999</v>
      </c>
      <c r="P33" s="37">
        <f t="shared" si="29"/>
        <v>1472.155</v>
      </c>
      <c r="Q33" s="37">
        <f t="shared" si="7"/>
        <v>97.694273010816914</v>
      </c>
      <c r="R33" s="38">
        <f t="shared" si="30"/>
        <v>288.8</v>
      </c>
      <c r="S33" s="38">
        <f t="shared" si="30"/>
        <v>241.4</v>
      </c>
      <c r="T33" s="38">
        <f t="shared" si="30"/>
        <v>237.05</v>
      </c>
      <c r="U33" s="39">
        <f t="shared" si="17"/>
        <v>98.198011599005795</v>
      </c>
      <c r="V33" s="26">
        <v>109.2</v>
      </c>
      <c r="W33" s="40">
        <v>87.4</v>
      </c>
      <c r="X33" s="26">
        <v>109.6</v>
      </c>
      <c r="Y33" s="40">
        <f t="shared" si="31"/>
        <v>125.40045766590389</v>
      </c>
      <c r="Z33" s="26">
        <v>551.6</v>
      </c>
      <c r="AA33" s="40">
        <v>481.2</v>
      </c>
      <c r="AB33" s="26">
        <v>560.79999999999995</v>
      </c>
      <c r="AC33" s="40">
        <f t="shared" si="32"/>
        <v>116.54197838736491</v>
      </c>
      <c r="AD33" s="26">
        <v>179.6</v>
      </c>
      <c r="AE33" s="40">
        <v>154</v>
      </c>
      <c r="AF33" s="26">
        <v>127.45</v>
      </c>
      <c r="AG33" s="40">
        <f t="shared" si="33"/>
        <v>82.759740259740255</v>
      </c>
      <c r="AH33" s="26">
        <v>78</v>
      </c>
      <c r="AI33" s="40">
        <v>64</v>
      </c>
      <c r="AJ33" s="26">
        <v>40</v>
      </c>
      <c r="AK33" s="40">
        <f t="shared" si="34"/>
        <v>62.5</v>
      </c>
      <c r="AL33" s="27"/>
      <c r="AM33" s="40"/>
      <c r="AN33" s="26"/>
      <c r="AO33" s="40"/>
      <c r="AP33" s="22"/>
      <c r="AQ33" s="22"/>
      <c r="AR33" s="22"/>
      <c r="AS33" s="22"/>
      <c r="AT33" s="22"/>
      <c r="AU33" s="27"/>
      <c r="AV33" s="56">
        <v>3500</v>
      </c>
      <c r="AW33" s="58">
        <f t="shared" si="18"/>
        <v>3208.3333333333335</v>
      </c>
      <c r="AX33" s="27">
        <f t="shared" si="19"/>
        <v>3208.3333333333335</v>
      </c>
      <c r="AY33" s="22">
        <v>5309.4</v>
      </c>
      <c r="AZ33" s="22">
        <v>5309.4</v>
      </c>
      <c r="BA33" s="27">
        <f t="shared" si="25"/>
        <v>5309.4</v>
      </c>
      <c r="BB33" s="58">
        <v>298.10000000000002</v>
      </c>
      <c r="BC33" s="22">
        <v>263.8</v>
      </c>
      <c r="BD33" s="22">
        <f t="shared" si="20"/>
        <v>263.8</v>
      </c>
      <c r="BE33" s="22"/>
      <c r="BF33" s="22"/>
      <c r="BG33" s="22"/>
      <c r="BH33" s="37">
        <f t="shared" si="36"/>
        <v>512</v>
      </c>
      <c r="BI33" s="37">
        <f t="shared" si="36"/>
        <v>420</v>
      </c>
      <c r="BJ33" s="37">
        <f t="shared" si="36"/>
        <v>332.04500000000002</v>
      </c>
      <c r="BK33" s="41">
        <f t="shared" si="22"/>
        <v>79.058333333333337</v>
      </c>
      <c r="BL33" s="26">
        <v>412</v>
      </c>
      <c r="BM33" s="40">
        <v>340</v>
      </c>
      <c r="BN33" s="26">
        <v>332.04500000000002</v>
      </c>
      <c r="BO33" s="26"/>
      <c r="BP33" s="27"/>
      <c r="BQ33" s="26"/>
      <c r="BR33" s="26"/>
      <c r="BS33" s="40"/>
      <c r="BT33" s="26"/>
      <c r="BU33" s="26">
        <v>100</v>
      </c>
      <c r="BV33" s="40">
        <v>80</v>
      </c>
      <c r="BW33" s="26">
        <v>0</v>
      </c>
      <c r="BX33" s="22"/>
      <c r="BY33" s="22"/>
      <c r="BZ33" s="22"/>
      <c r="CA33" s="27"/>
      <c r="CB33" s="27"/>
      <c r="CC33" s="26"/>
      <c r="CD33" s="27"/>
      <c r="CE33" s="27"/>
      <c r="CF33" s="26"/>
      <c r="CG33" s="26"/>
      <c r="CH33" s="40"/>
      <c r="CI33" s="26">
        <v>2</v>
      </c>
      <c r="CJ33" s="42"/>
      <c r="CK33" s="22"/>
      <c r="CL33" s="26"/>
      <c r="CM33" s="26">
        <v>300.3</v>
      </c>
      <c r="CN33" s="27">
        <v>300.3</v>
      </c>
      <c r="CO33" s="26">
        <v>300.26</v>
      </c>
      <c r="CP33" s="26"/>
      <c r="CQ33" s="40"/>
      <c r="CR33" s="26"/>
      <c r="CS33" s="26"/>
      <c r="CT33" s="22"/>
      <c r="CU33" s="26"/>
      <c r="CV33" s="26"/>
      <c r="CW33" s="40"/>
      <c r="CX33" s="26"/>
      <c r="CY33" s="26"/>
      <c r="CZ33" s="35">
        <f t="shared" si="37"/>
        <v>10838.199999999999</v>
      </c>
      <c r="DA33" s="35">
        <f t="shared" si="37"/>
        <v>10288.433333333331</v>
      </c>
      <c r="DB33" s="35">
        <f t="shared" si="38"/>
        <v>10253.688333333332</v>
      </c>
      <c r="DC33" s="22"/>
      <c r="DD33" s="22"/>
      <c r="DE33" s="22"/>
      <c r="DF33" s="22"/>
      <c r="DG33" s="22"/>
      <c r="DH33" s="26"/>
      <c r="DI33" s="22"/>
      <c r="DJ33" s="22"/>
      <c r="DK33" s="22"/>
      <c r="DL33" s="22"/>
      <c r="DM33" s="22"/>
      <c r="DN33" s="22"/>
      <c r="DO33" s="22"/>
      <c r="DP33" s="22"/>
      <c r="DQ33" s="22"/>
      <c r="DR33" s="26"/>
      <c r="DS33" s="48"/>
      <c r="DT33" s="26"/>
      <c r="DU33" s="27"/>
      <c r="DV33" s="43">
        <f t="shared" si="39"/>
        <v>0</v>
      </c>
      <c r="DW33" s="43">
        <f t="shared" si="39"/>
        <v>0</v>
      </c>
      <c r="DX33" s="43">
        <f t="shared" si="40"/>
        <v>0</v>
      </c>
    </row>
    <row r="34" spans="1:128" s="45" customFormat="1">
      <c r="A34" s="49">
        <v>23</v>
      </c>
      <c r="B34" s="49">
        <v>23</v>
      </c>
      <c r="C34" s="34" t="s">
        <v>57</v>
      </c>
      <c r="D34" s="27">
        <v>4972.8</v>
      </c>
      <c r="E34" s="27"/>
      <c r="F34" s="35">
        <f t="shared" si="26"/>
        <v>39529.4</v>
      </c>
      <c r="G34" s="35">
        <f t="shared" si="26"/>
        <v>37542.175000000003</v>
      </c>
      <c r="H34" s="35">
        <f t="shared" si="26"/>
        <v>37076.976999999992</v>
      </c>
      <c r="I34" s="35">
        <f t="shared" si="1"/>
        <v>98.760865613140396</v>
      </c>
      <c r="J34" s="35">
        <f t="shared" si="27"/>
        <v>-22032.300000000003</v>
      </c>
      <c r="K34" s="35">
        <f t="shared" si="28"/>
        <v>-30245.21899999999</v>
      </c>
      <c r="L34" s="27">
        <v>17497.099999999999</v>
      </c>
      <c r="M34" s="27">
        <v>6831.7579999999998</v>
      </c>
      <c r="N34" s="37">
        <f t="shared" si="29"/>
        <v>3454.3</v>
      </c>
      <c r="O34" s="37">
        <f t="shared" si="29"/>
        <v>3131.5</v>
      </c>
      <c r="P34" s="37">
        <f t="shared" si="29"/>
        <v>2666.3020000000001</v>
      </c>
      <c r="Q34" s="37">
        <f t="shared" si="7"/>
        <v>85.144563308318695</v>
      </c>
      <c r="R34" s="38">
        <f t="shared" si="30"/>
        <v>1089.3</v>
      </c>
      <c r="S34" s="38">
        <f t="shared" si="30"/>
        <v>989.5</v>
      </c>
      <c r="T34" s="38">
        <f t="shared" si="30"/>
        <v>955.45699999999999</v>
      </c>
      <c r="U34" s="39">
        <f t="shared" si="17"/>
        <v>96.559575543203636</v>
      </c>
      <c r="V34" s="26">
        <v>38</v>
      </c>
      <c r="W34" s="40">
        <v>27.4</v>
      </c>
      <c r="X34" s="26">
        <v>8.7270000000000003</v>
      </c>
      <c r="Y34" s="40">
        <f t="shared" si="31"/>
        <v>31.850364963503655</v>
      </c>
      <c r="Z34" s="26">
        <v>1205</v>
      </c>
      <c r="AA34" s="40">
        <v>1070</v>
      </c>
      <c r="AB34" s="26">
        <v>753.59699999999998</v>
      </c>
      <c r="AC34" s="40">
        <f t="shared" si="32"/>
        <v>70.429626168224303</v>
      </c>
      <c r="AD34" s="26">
        <v>1051.3</v>
      </c>
      <c r="AE34" s="40">
        <v>962.1</v>
      </c>
      <c r="AF34" s="26">
        <v>946.73</v>
      </c>
      <c r="AG34" s="40">
        <f t="shared" si="33"/>
        <v>98.402452967466999</v>
      </c>
      <c r="AH34" s="26">
        <v>50</v>
      </c>
      <c r="AI34" s="40">
        <v>44</v>
      </c>
      <c r="AJ34" s="26">
        <v>25</v>
      </c>
      <c r="AK34" s="40">
        <f t="shared" si="34"/>
        <v>56.81818181818182</v>
      </c>
      <c r="AL34" s="27">
        <v>10</v>
      </c>
      <c r="AM34" s="40">
        <v>10</v>
      </c>
      <c r="AN34" s="26">
        <v>10</v>
      </c>
      <c r="AO34" s="40">
        <f t="shared" si="35"/>
        <v>100</v>
      </c>
      <c r="AP34" s="27"/>
      <c r="AQ34" s="27"/>
      <c r="AR34" s="27"/>
      <c r="AS34" s="27"/>
      <c r="AT34" s="27"/>
      <c r="AU34" s="27"/>
      <c r="AV34" s="56">
        <v>19159.5</v>
      </c>
      <c r="AW34" s="58">
        <f t="shared" si="18"/>
        <v>17562.875</v>
      </c>
      <c r="AX34" s="27">
        <f t="shared" si="19"/>
        <v>17562.875</v>
      </c>
      <c r="AY34" s="27">
        <v>16332.3</v>
      </c>
      <c r="AZ34" s="27">
        <v>16332.3</v>
      </c>
      <c r="BA34" s="27">
        <f t="shared" si="25"/>
        <v>16332.3</v>
      </c>
      <c r="BB34" s="54">
        <v>583.29999999999995</v>
      </c>
      <c r="BC34" s="27">
        <v>515.5</v>
      </c>
      <c r="BD34" s="22">
        <f t="shared" si="20"/>
        <v>515.5</v>
      </c>
      <c r="BE34" s="22"/>
      <c r="BF34" s="22"/>
      <c r="BG34" s="27"/>
      <c r="BH34" s="37">
        <f t="shared" si="36"/>
        <v>1080</v>
      </c>
      <c r="BI34" s="37">
        <f t="shared" si="36"/>
        <v>1000</v>
      </c>
      <c r="BJ34" s="37">
        <f t="shared" si="36"/>
        <v>825.54</v>
      </c>
      <c r="BK34" s="41">
        <f t="shared" si="22"/>
        <v>82.553999999999988</v>
      </c>
      <c r="BL34" s="26">
        <v>180</v>
      </c>
      <c r="BM34" s="40">
        <v>168.3</v>
      </c>
      <c r="BN34" s="26">
        <v>349.09</v>
      </c>
      <c r="BO34" s="26"/>
      <c r="BP34" s="40"/>
      <c r="BQ34" s="26"/>
      <c r="BR34" s="26">
        <v>900</v>
      </c>
      <c r="BS34" s="27">
        <v>831.7</v>
      </c>
      <c r="BT34" s="26">
        <v>476.45</v>
      </c>
      <c r="BU34" s="26"/>
      <c r="BV34" s="40"/>
      <c r="BW34" s="26"/>
      <c r="BX34" s="27"/>
      <c r="BY34" s="27"/>
      <c r="BZ34" s="27"/>
      <c r="CA34" s="27"/>
      <c r="CB34" s="27"/>
      <c r="CC34" s="26"/>
      <c r="CD34" s="27"/>
      <c r="CE34" s="27"/>
      <c r="CF34" s="26"/>
      <c r="CG34" s="26">
        <v>20</v>
      </c>
      <c r="CH34" s="40">
        <v>18</v>
      </c>
      <c r="CI34" s="26">
        <v>96.707999999999998</v>
      </c>
      <c r="CJ34" s="42"/>
      <c r="CK34" s="27"/>
      <c r="CL34" s="26"/>
      <c r="CM34" s="26"/>
      <c r="CN34" s="27"/>
      <c r="CO34" s="26"/>
      <c r="CP34" s="26"/>
      <c r="CQ34" s="40"/>
      <c r="CR34" s="26"/>
      <c r="CS34" s="26"/>
      <c r="CT34" s="27"/>
      <c r="CU34" s="26"/>
      <c r="CV34" s="26"/>
      <c r="CW34" s="40"/>
      <c r="CX34" s="26"/>
      <c r="CY34" s="26"/>
      <c r="CZ34" s="35">
        <f t="shared" si="37"/>
        <v>39529.4</v>
      </c>
      <c r="DA34" s="35">
        <f t="shared" si="37"/>
        <v>37542.175000000003</v>
      </c>
      <c r="DB34" s="35">
        <f t="shared" si="38"/>
        <v>37076.976999999992</v>
      </c>
      <c r="DC34" s="27"/>
      <c r="DD34" s="27"/>
      <c r="DE34" s="27"/>
      <c r="DF34" s="27"/>
      <c r="DG34" s="27"/>
      <c r="DH34" s="26"/>
      <c r="DI34" s="27"/>
      <c r="DJ34" s="27"/>
      <c r="DK34" s="27"/>
      <c r="DL34" s="27"/>
      <c r="DM34" s="27"/>
      <c r="DN34" s="27"/>
      <c r="DO34" s="27"/>
      <c r="DP34" s="27"/>
      <c r="DQ34" s="27"/>
      <c r="DR34" s="26"/>
      <c r="DS34" s="48"/>
      <c r="DT34" s="26"/>
      <c r="DU34" s="27"/>
      <c r="DV34" s="43">
        <f t="shared" si="39"/>
        <v>0</v>
      </c>
      <c r="DW34" s="43">
        <f t="shared" si="39"/>
        <v>0</v>
      </c>
      <c r="DX34" s="43">
        <f t="shared" si="40"/>
        <v>0</v>
      </c>
    </row>
    <row r="35" spans="1:128" s="45" customFormat="1">
      <c r="A35" s="49">
        <v>24</v>
      </c>
      <c r="B35" s="49">
        <v>29</v>
      </c>
      <c r="C35" s="34" t="s">
        <v>58</v>
      </c>
      <c r="D35" s="27">
        <v>8109.7</v>
      </c>
      <c r="E35" s="27">
        <v>100</v>
      </c>
      <c r="F35" s="35">
        <f t="shared" si="26"/>
        <v>33569.599999999999</v>
      </c>
      <c r="G35" s="35">
        <f t="shared" si="26"/>
        <v>29854.191666666666</v>
      </c>
      <c r="H35" s="35">
        <f t="shared" si="26"/>
        <v>29337.009666666669</v>
      </c>
      <c r="I35" s="35">
        <f t="shared" si="1"/>
        <v>98.267640250405947</v>
      </c>
      <c r="J35" s="35">
        <f t="shared" si="27"/>
        <v>-8729.3999999999978</v>
      </c>
      <c r="K35" s="35">
        <f t="shared" si="28"/>
        <v>-20237.721666666668</v>
      </c>
      <c r="L35" s="27">
        <v>24840.2</v>
      </c>
      <c r="M35" s="27">
        <v>9099.2880000000005</v>
      </c>
      <c r="N35" s="37">
        <f t="shared" si="29"/>
        <v>7895.5</v>
      </c>
      <c r="O35" s="37">
        <f t="shared" si="29"/>
        <v>6319.6</v>
      </c>
      <c r="P35" s="37">
        <f t="shared" si="29"/>
        <v>5802.4180000000006</v>
      </c>
      <c r="Q35" s="37">
        <f t="shared" si="7"/>
        <v>91.816222545730739</v>
      </c>
      <c r="R35" s="38">
        <f t="shared" si="30"/>
        <v>3302.9</v>
      </c>
      <c r="S35" s="38">
        <f t="shared" si="30"/>
        <v>2384.6</v>
      </c>
      <c r="T35" s="38">
        <f t="shared" si="30"/>
        <v>1781.4450000000002</v>
      </c>
      <c r="U35" s="39">
        <f t="shared" si="17"/>
        <v>74.706240040258336</v>
      </c>
      <c r="V35" s="26">
        <v>97</v>
      </c>
      <c r="W35" s="40">
        <v>84.6</v>
      </c>
      <c r="X35" s="26">
        <v>70.956999999999994</v>
      </c>
      <c r="Y35" s="40">
        <f t="shared" si="31"/>
        <v>83.873522458628841</v>
      </c>
      <c r="Z35" s="26">
        <v>597.6</v>
      </c>
      <c r="AA35" s="40">
        <v>482</v>
      </c>
      <c r="AB35" s="26">
        <v>432.233</v>
      </c>
      <c r="AC35" s="40">
        <f t="shared" si="32"/>
        <v>89.674896265560179</v>
      </c>
      <c r="AD35" s="26">
        <v>3205.9</v>
      </c>
      <c r="AE35" s="40">
        <v>2300</v>
      </c>
      <c r="AF35" s="26">
        <v>1710.4880000000001</v>
      </c>
      <c r="AG35" s="40">
        <f t="shared" si="33"/>
        <v>74.369043478260878</v>
      </c>
      <c r="AH35" s="26">
        <v>461</v>
      </c>
      <c r="AI35" s="40">
        <v>410</v>
      </c>
      <c r="AJ35" s="26">
        <v>554.20000000000005</v>
      </c>
      <c r="AK35" s="40">
        <f t="shared" si="34"/>
        <v>135.17073170731709</v>
      </c>
      <c r="AL35" s="27"/>
      <c r="AM35" s="40"/>
      <c r="AN35" s="26"/>
      <c r="AO35" s="40"/>
      <c r="AP35" s="27"/>
      <c r="AQ35" s="27"/>
      <c r="AR35" s="27"/>
      <c r="AS35" s="27"/>
      <c r="AT35" s="27"/>
      <c r="AU35" s="27"/>
      <c r="AV35" s="56">
        <v>25674.1</v>
      </c>
      <c r="AW35" s="58">
        <f t="shared" si="18"/>
        <v>23534.591666666667</v>
      </c>
      <c r="AX35" s="27">
        <f t="shared" si="19"/>
        <v>23534.591666666667</v>
      </c>
      <c r="AY35" s="27"/>
      <c r="AZ35" s="27"/>
      <c r="BA35" s="27"/>
      <c r="BB35" s="59"/>
      <c r="BC35" s="27"/>
      <c r="BD35" s="22"/>
      <c r="BE35" s="22"/>
      <c r="BF35" s="22"/>
      <c r="BG35" s="27"/>
      <c r="BH35" s="37">
        <f t="shared" si="36"/>
        <v>2884</v>
      </c>
      <c r="BI35" s="37">
        <f t="shared" si="36"/>
        <v>2497</v>
      </c>
      <c r="BJ35" s="37">
        <f t="shared" si="36"/>
        <v>2429.1680000000001</v>
      </c>
      <c r="BK35" s="41">
        <f t="shared" si="22"/>
        <v>97.283460152182627</v>
      </c>
      <c r="BL35" s="26">
        <v>2884</v>
      </c>
      <c r="BM35" s="40">
        <v>2497</v>
      </c>
      <c r="BN35" s="26">
        <v>2429.1680000000001</v>
      </c>
      <c r="BO35" s="26"/>
      <c r="BP35" s="27"/>
      <c r="BQ35" s="26"/>
      <c r="BR35" s="26"/>
      <c r="BS35" s="40"/>
      <c r="BT35" s="26"/>
      <c r="BU35" s="26"/>
      <c r="BV35" s="40"/>
      <c r="BW35" s="26"/>
      <c r="BX35" s="27"/>
      <c r="BY35" s="27"/>
      <c r="BZ35" s="27"/>
      <c r="CA35" s="27"/>
      <c r="CB35" s="27"/>
      <c r="CC35" s="26"/>
      <c r="CD35" s="27"/>
      <c r="CE35" s="27"/>
      <c r="CF35" s="26"/>
      <c r="CG35" s="26">
        <v>400</v>
      </c>
      <c r="CH35" s="40">
        <v>326</v>
      </c>
      <c r="CI35" s="26">
        <v>403.37200000000001</v>
      </c>
      <c r="CJ35" s="42">
        <v>200</v>
      </c>
      <c r="CK35" s="27">
        <v>180</v>
      </c>
      <c r="CL35" s="26">
        <v>163.37200000000001</v>
      </c>
      <c r="CM35" s="26"/>
      <c r="CN35" s="27"/>
      <c r="CO35" s="26"/>
      <c r="CP35" s="26">
        <v>250</v>
      </c>
      <c r="CQ35" s="40">
        <v>220</v>
      </c>
      <c r="CR35" s="26">
        <v>202</v>
      </c>
      <c r="CS35" s="26"/>
      <c r="CT35" s="27"/>
      <c r="CU35" s="26"/>
      <c r="CV35" s="26"/>
      <c r="CW35" s="40"/>
      <c r="CX35" s="26"/>
      <c r="CY35" s="26"/>
      <c r="CZ35" s="35">
        <f t="shared" si="37"/>
        <v>33569.599999999999</v>
      </c>
      <c r="DA35" s="35">
        <f t="shared" si="37"/>
        <v>29854.191666666666</v>
      </c>
      <c r="DB35" s="35">
        <f t="shared" si="38"/>
        <v>29337.009666666669</v>
      </c>
      <c r="DC35" s="27"/>
      <c r="DD35" s="27"/>
      <c r="DE35" s="27"/>
      <c r="DF35" s="27"/>
      <c r="DG35" s="27"/>
      <c r="DH35" s="26"/>
      <c r="DI35" s="27"/>
      <c r="DJ35" s="27"/>
      <c r="DK35" s="27"/>
      <c r="DL35" s="27"/>
      <c r="DM35" s="27"/>
      <c r="DN35" s="27"/>
      <c r="DO35" s="27"/>
      <c r="DP35" s="27"/>
      <c r="DQ35" s="27"/>
      <c r="DR35" s="26"/>
      <c r="DS35" s="48"/>
      <c r="DT35" s="26"/>
      <c r="DU35" s="27"/>
      <c r="DV35" s="43">
        <f t="shared" si="39"/>
        <v>0</v>
      </c>
      <c r="DW35" s="43">
        <f t="shared" si="39"/>
        <v>0</v>
      </c>
      <c r="DX35" s="43">
        <f t="shared" si="40"/>
        <v>0</v>
      </c>
    </row>
    <row r="36" spans="1:128" s="45" customFormat="1">
      <c r="A36" s="49">
        <v>25</v>
      </c>
      <c r="B36" s="49">
        <v>36</v>
      </c>
      <c r="C36" s="34" t="s">
        <v>59</v>
      </c>
      <c r="D36" s="27">
        <v>2046.7</v>
      </c>
      <c r="E36" s="27"/>
      <c r="F36" s="35">
        <f t="shared" si="26"/>
        <v>17813.5</v>
      </c>
      <c r="G36" s="35">
        <f t="shared" si="26"/>
        <v>17264.141666666666</v>
      </c>
      <c r="H36" s="35">
        <f t="shared" si="26"/>
        <v>17131.805666666667</v>
      </c>
      <c r="I36" s="35">
        <f t="shared" si="1"/>
        <v>99.233463194666015</v>
      </c>
      <c r="J36" s="35">
        <f t="shared" si="27"/>
        <v>-12947.7</v>
      </c>
      <c r="K36" s="35">
        <f t="shared" si="28"/>
        <v>-15256.060666666668</v>
      </c>
      <c r="L36" s="27">
        <v>4865.8</v>
      </c>
      <c r="M36" s="27">
        <v>1875.7449999999999</v>
      </c>
      <c r="N36" s="37">
        <f t="shared" si="29"/>
        <v>1095.8000000000002</v>
      </c>
      <c r="O36" s="37">
        <f t="shared" si="29"/>
        <v>1029.7</v>
      </c>
      <c r="P36" s="37">
        <f t="shared" si="29"/>
        <v>897.36399999999992</v>
      </c>
      <c r="Q36" s="37">
        <f t="shared" si="7"/>
        <v>87.148101388754</v>
      </c>
      <c r="R36" s="38">
        <f t="shared" si="30"/>
        <v>144.79999999999998</v>
      </c>
      <c r="S36" s="38">
        <f t="shared" si="30"/>
        <v>136.69999999999999</v>
      </c>
      <c r="T36" s="38">
        <f t="shared" si="30"/>
        <v>243.45999999999998</v>
      </c>
      <c r="U36" s="39">
        <f t="shared" si="17"/>
        <v>178.09802487198246</v>
      </c>
      <c r="V36" s="26">
        <v>10.199999999999999</v>
      </c>
      <c r="W36" s="26">
        <v>10.199999999999999</v>
      </c>
      <c r="X36" s="26">
        <v>10.26</v>
      </c>
      <c r="Y36" s="40">
        <f t="shared" si="31"/>
        <v>100.58823529411765</v>
      </c>
      <c r="Z36" s="26">
        <v>700</v>
      </c>
      <c r="AA36" s="40">
        <v>670</v>
      </c>
      <c r="AB36" s="26">
        <v>520.54399999999998</v>
      </c>
      <c r="AC36" s="40">
        <f t="shared" si="32"/>
        <v>77.693134328358212</v>
      </c>
      <c r="AD36" s="26">
        <v>134.6</v>
      </c>
      <c r="AE36" s="40">
        <v>126.5</v>
      </c>
      <c r="AF36" s="26">
        <v>233.2</v>
      </c>
      <c r="AG36" s="40">
        <f t="shared" si="33"/>
        <v>184.34782608695653</v>
      </c>
      <c r="AH36" s="26">
        <v>36</v>
      </c>
      <c r="AI36" s="40">
        <v>33</v>
      </c>
      <c r="AJ36" s="26">
        <v>12</v>
      </c>
      <c r="AK36" s="40">
        <f t="shared" si="34"/>
        <v>36.363636363636367</v>
      </c>
      <c r="AL36" s="27"/>
      <c r="AM36" s="40"/>
      <c r="AN36" s="26"/>
      <c r="AO36" s="40"/>
      <c r="AP36" s="27"/>
      <c r="AQ36" s="27"/>
      <c r="AR36" s="27"/>
      <c r="AS36" s="27"/>
      <c r="AT36" s="27"/>
      <c r="AU36" s="27"/>
      <c r="AV36" s="56">
        <v>5799.1</v>
      </c>
      <c r="AW36" s="58">
        <f t="shared" si="18"/>
        <v>5315.8416666666672</v>
      </c>
      <c r="AX36" s="27">
        <f t="shared" si="19"/>
        <v>5315.8416666666672</v>
      </c>
      <c r="AY36" s="27">
        <v>9218.6</v>
      </c>
      <c r="AZ36" s="27">
        <v>9218.6</v>
      </c>
      <c r="BA36" s="27">
        <f t="shared" si="25"/>
        <v>9218.6</v>
      </c>
      <c r="BB36" s="55"/>
      <c r="BC36" s="27"/>
      <c r="BD36" s="22"/>
      <c r="BE36" s="22"/>
      <c r="BF36" s="22"/>
      <c r="BG36" s="27"/>
      <c r="BH36" s="37">
        <f t="shared" si="36"/>
        <v>215</v>
      </c>
      <c r="BI36" s="37">
        <f t="shared" si="36"/>
        <v>190</v>
      </c>
      <c r="BJ36" s="37">
        <f t="shared" si="36"/>
        <v>121.36</v>
      </c>
      <c r="BK36" s="41">
        <f t="shared" si="22"/>
        <v>63.873684210526314</v>
      </c>
      <c r="BL36" s="26">
        <v>200</v>
      </c>
      <c r="BM36" s="40">
        <v>180</v>
      </c>
      <c r="BN36" s="26">
        <v>106.36</v>
      </c>
      <c r="BO36" s="26"/>
      <c r="BP36" s="27"/>
      <c r="BQ36" s="26"/>
      <c r="BR36" s="26"/>
      <c r="BS36" s="40"/>
      <c r="BT36" s="26"/>
      <c r="BU36" s="26">
        <v>15</v>
      </c>
      <c r="BV36" s="40">
        <v>10</v>
      </c>
      <c r="BW36" s="26">
        <v>15</v>
      </c>
      <c r="BX36" s="27"/>
      <c r="BY36" s="27"/>
      <c r="BZ36" s="27"/>
      <c r="CA36" s="27"/>
      <c r="CB36" s="27"/>
      <c r="CC36" s="26"/>
      <c r="CD36" s="27"/>
      <c r="CE36" s="27"/>
      <c r="CF36" s="26"/>
      <c r="CG36" s="26"/>
      <c r="CH36" s="40"/>
      <c r="CI36" s="26"/>
      <c r="CJ36" s="42"/>
      <c r="CK36" s="27"/>
      <c r="CL36" s="26"/>
      <c r="CM36" s="26"/>
      <c r="CN36" s="27"/>
      <c r="CO36" s="26"/>
      <c r="CP36" s="26"/>
      <c r="CQ36" s="40"/>
      <c r="CR36" s="26"/>
      <c r="CS36" s="26"/>
      <c r="CT36" s="27"/>
      <c r="CU36" s="26"/>
      <c r="CV36" s="26"/>
      <c r="CW36" s="40"/>
      <c r="CX36" s="26"/>
      <c r="CY36" s="26"/>
      <c r="CZ36" s="35">
        <f t="shared" si="37"/>
        <v>16113.5</v>
      </c>
      <c r="DA36" s="35">
        <f t="shared" si="37"/>
        <v>15564.141666666666</v>
      </c>
      <c r="DB36" s="35">
        <f t="shared" si="38"/>
        <v>15431.805666666667</v>
      </c>
      <c r="DC36" s="27"/>
      <c r="DD36" s="27"/>
      <c r="DE36" s="27"/>
      <c r="DF36" s="27">
        <v>1700</v>
      </c>
      <c r="DG36" s="27">
        <v>1700</v>
      </c>
      <c r="DH36" s="26">
        <v>1700</v>
      </c>
      <c r="DI36" s="27"/>
      <c r="DJ36" s="27"/>
      <c r="DK36" s="27"/>
      <c r="DL36" s="27"/>
      <c r="DM36" s="27"/>
      <c r="DN36" s="27"/>
      <c r="DO36" s="27"/>
      <c r="DP36" s="27"/>
      <c r="DQ36" s="27"/>
      <c r="DR36" s="26"/>
      <c r="DS36" s="48"/>
      <c r="DT36" s="26"/>
      <c r="DU36" s="27"/>
      <c r="DV36" s="43">
        <f t="shared" si="39"/>
        <v>1700</v>
      </c>
      <c r="DW36" s="43">
        <f t="shared" si="39"/>
        <v>1700</v>
      </c>
      <c r="DX36" s="43">
        <f t="shared" si="40"/>
        <v>1700</v>
      </c>
    </row>
    <row r="37" spans="1:128" s="45" customFormat="1">
      <c r="A37" s="49">
        <v>26</v>
      </c>
      <c r="B37" s="49">
        <v>42</v>
      </c>
      <c r="C37" s="34" t="s">
        <v>60</v>
      </c>
      <c r="D37" s="27">
        <v>25377.1</v>
      </c>
      <c r="E37" s="27"/>
      <c r="F37" s="35">
        <f t="shared" si="26"/>
        <v>84511.200000000012</v>
      </c>
      <c r="G37" s="35">
        <f t="shared" si="26"/>
        <v>76710.008333333331</v>
      </c>
      <c r="H37" s="35">
        <f t="shared" si="26"/>
        <v>76131.460333333322</v>
      </c>
      <c r="I37" s="35">
        <f t="shared" si="1"/>
        <v>99.245798543671114</v>
      </c>
      <c r="J37" s="35">
        <f t="shared" si="27"/>
        <v>-13247.010000000009</v>
      </c>
      <c r="K37" s="35">
        <f t="shared" si="28"/>
        <v>-46582.04133333332</v>
      </c>
      <c r="L37" s="27">
        <v>71264.19</v>
      </c>
      <c r="M37" s="27">
        <v>29549.419000000002</v>
      </c>
      <c r="N37" s="37">
        <f t="shared" si="29"/>
        <v>11967.3</v>
      </c>
      <c r="O37" s="37">
        <f t="shared" si="29"/>
        <v>10548.8</v>
      </c>
      <c r="P37" s="37">
        <f t="shared" si="29"/>
        <v>9970.2520000000004</v>
      </c>
      <c r="Q37" s="37">
        <f t="shared" si="7"/>
        <v>94.515508873047182</v>
      </c>
      <c r="R37" s="38">
        <f t="shared" si="30"/>
        <v>6989.9</v>
      </c>
      <c r="S37" s="38">
        <f t="shared" si="30"/>
        <v>6041.8</v>
      </c>
      <c r="T37" s="38">
        <f t="shared" si="30"/>
        <v>5610.2060000000001</v>
      </c>
      <c r="U37" s="39">
        <f t="shared" si="17"/>
        <v>92.856532821344629</v>
      </c>
      <c r="V37" s="26">
        <v>269.7</v>
      </c>
      <c r="W37" s="40">
        <v>229.8</v>
      </c>
      <c r="X37" s="26">
        <v>176.036</v>
      </c>
      <c r="Y37" s="40">
        <f t="shared" si="31"/>
        <v>76.604003481288061</v>
      </c>
      <c r="Z37" s="26">
        <v>894.1</v>
      </c>
      <c r="AA37" s="40">
        <v>816</v>
      </c>
      <c r="AB37" s="26">
        <v>790.67600000000004</v>
      </c>
      <c r="AC37" s="40">
        <f t="shared" si="32"/>
        <v>96.896568627450989</v>
      </c>
      <c r="AD37" s="26">
        <v>6720.2</v>
      </c>
      <c r="AE37" s="40">
        <v>5812</v>
      </c>
      <c r="AF37" s="26">
        <v>5434.17</v>
      </c>
      <c r="AG37" s="40">
        <f t="shared" si="33"/>
        <v>93.49913971094287</v>
      </c>
      <c r="AH37" s="26">
        <v>590</v>
      </c>
      <c r="AI37" s="40">
        <v>540</v>
      </c>
      <c r="AJ37" s="26">
        <v>526</v>
      </c>
      <c r="AK37" s="40">
        <f t="shared" si="34"/>
        <v>97.407407407407405</v>
      </c>
      <c r="AL37" s="27"/>
      <c r="AM37" s="40"/>
      <c r="AN37" s="26"/>
      <c r="AO37" s="40"/>
      <c r="AP37" s="27"/>
      <c r="AQ37" s="27"/>
      <c r="AR37" s="27"/>
      <c r="AS37" s="27"/>
      <c r="AT37" s="27"/>
      <c r="AU37" s="27"/>
      <c r="AV37" s="56">
        <v>60919.1</v>
      </c>
      <c r="AW37" s="58">
        <f t="shared" si="18"/>
        <v>55842.508333333331</v>
      </c>
      <c r="AX37" s="27">
        <f t="shared" si="19"/>
        <v>55842.508333333331</v>
      </c>
      <c r="AY37" s="27">
        <v>8802.2999999999993</v>
      </c>
      <c r="AZ37" s="27">
        <v>7825.3</v>
      </c>
      <c r="BA37" s="27">
        <f t="shared" si="25"/>
        <v>7825.3</v>
      </c>
      <c r="BB37" s="27">
        <v>2822.5</v>
      </c>
      <c r="BC37" s="27">
        <v>2493.4</v>
      </c>
      <c r="BD37" s="22">
        <f t="shared" si="20"/>
        <v>2493.4</v>
      </c>
      <c r="BE37" s="22"/>
      <c r="BF37" s="22"/>
      <c r="BG37" s="27"/>
      <c r="BH37" s="37">
        <f t="shared" si="36"/>
        <v>3353.3</v>
      </c>
      <c r="BI37" s="37">
        <f t="shared" si="36"/>
        <v>3030</v>
      </c>
      <c r="BJ37" s="37">
        <f t="shared" si="36"/>
        <v>2589.87</v>
      </c>
      <c r="BK37" s="41">
        <f t="shared" si="22"/>
        <v>85.474257425742579</v>
      </c>
      <c r="BL37" s="26">
        <v>2993.3</v>
      </c>
      <c r="BM37" s="40">
        <v>2700</v>
      </c>
      <c r="BN37" s="26">
        <v>2218.37</v>
      </c>
      <c r="BO37" s="26"/>
      <c r="BP37" s="27"/>
      <c r="BQ37" s="26"/>
      <c r="BR37" s="26">
        <v>80</v>
      </c>
      <c r="BS37" s="40">
        <v>70</v>
      </c>
      <c r="BT37" s="26">
        <v>80</v>
      </c>
      <c r="BU37" s="26">
        <v>280</v>
      </c>
      <c r="BV37" s="40">
        <v>260</v>
      </c>
      <c r="BW37" s="26">
        <v>291.5</v>
      </c>
      <c r="BX37" s="27"/>
      <c r="BY37" s="27"/>
      <c r="BZ37" s="27"/>
      <c r="CA37" s="27"/>
      <c r="CB37" s="27"/>
      <c r="CC37" s="26"/>
      <c r="CD37" s="27"/>
      <c r="CE37" s="27"/>
      <c r="CF37" s="26"/>
      <c r="CG37" s="26">
        <v>100</v>
      </c>
      <c r="CH37" s="40">
        <v>86</v>
      </c>
      <c r="CI37" s="26">
        <v>413.5</v>
      </c>
      <c r="CJ37" s="42"/>
      <c r="CK37" s="27"/>
      <c r="CL37" s="26"/>
      <c r="CM37" s="26"/>
      <c r="CN37" s="27"/>
      <c r="CO37" s="26"/>
      <c r="CP37" s="26">
        <v>40</v>
      </c>
      <c r="CQ37" s="40">
        <v>35</v>
      </c>
      <c r="CR37" s="26">
        <v>40</v>
      </c>
      <c r="CS37" s="26"/>
      <c r="CT37" s="27"/>
      <c r="CU37" s="26"/>
      <c r="CV37" s="26"/>
      <c r="CW37" s="40"/>
      <c r="CX37" s="26"/>
      <c r="CY37" s="26"/>
      <c r="CZ37" s="35">
        <f t="shared" si="37"/>
        <v>84511.200000000012</v>
      </c>
      <c r="DA37" s="35">
        <f t="shared" si="37"/>
        <v>76710.008333333331</v>
      </c>
      <c r="DB37" s="35">
        <f t="shared" si="38"/>
        <v>76131.460333333322</v>
      </c>
      <c r="DC37" s="27"/>
      <c r="DD37" s="27"/>
      <c r="DE37" s="27"/>
      <c r="DF37" s="27"/>
      <c r="DG37" s="27"/>
      <c r="DH37" s="26"/>
      <c r="DI37" s="27"/>
      <c r="DJ37" s="27"/>
      <c r="DK37" s="27"/>
      <c r="DL37" s="27"/>
      <c r="DM37" s="27"/>
      <c r="DN37" s="27"/>
      <c r="DO37" s="27"/>
      <c r="DP37" s="27"/>
      <c r="DQ37" s="27"/>
      <c r="DR37" s="26"/>
      <c r="DS37" s="48"/>
      <c r="DT37" s="26"/>
      <c r="DU37" s="27"/>
      <c r="DV37" s="43">
        <f t="shared" si="39"/>
        <v>0</v>
      </c>
      <c r="DW37" s="43">
        <f t="shared" si="39"/>
        <v>0</v>
      </c>
      <c r="DX37" s="43">
        <f t="shared" si="40"/>
        <v>0</v>
      </c>
    </row>
    <row r="38" spans="1:128" s="45" customFormat="1">
      <c r="A38" s="49">
        <v>27</v>
      </c>
      <c r="B38" s="49">
        <v>2</v>
      </c>
      <c r="C38" s="46" t="s">
        <v>107</v>
      </c>
      <c r="D38" s="22">
        <v>4501.3999999999996</v>
      </c>
      <c r="E38" s="22"/>
      <c r="F38" s="35">
        <f t="shared" ref="F38:H53" si="41">CZ38+DV38-DR38</f>
        <v>223981.00000000003</v>
      </c>
      <c r="G38" s="35">
        <f t="shared" si="41"/>
        <v>200460.01666666666</v>
      </c>
      <c r="H38" s="35">
        <f t="shared" si="41"/>
        <v>201739.72966666662</v>
      </c>
      <c r="I38" s="35">
        <f t="shared" si="1"/>
        <v>100.63838815404667</v>
      </c>
      <c r="J38" s="35">
        <f t="shared" ref="J38:J54" si="42">L38-F38</f>
        <v>-72759.370000000024</v>
      </c>
      <c r="K38" s="35">
        <f t="shared" ref="K38:K54" si="43">M38-H38</f>
        <v>-143663.78566666663</v>
      </c>
      <c r="L38" s="36">
        <v>151221.63</v>
      </c>
      <c r="M38" s="36">
        <v>58075.944000000003</v>
      </c>
      <c r="N38" s="37">
        <f t="shared" ref="N38:N54" si="44">V38+Z38+AD38+AH38+AL38+AP38+BE38+BL38+BO38+BR38+BU38+BX38+CD38+CG38+CM38+CP38+CV38</f>
        <v>50400</v>
      </c>
      <c r="O38" s="37">
        <f t="shared" ref="O38:O54" si="45">W38+AA38+AE38+AI38+AM38+AQ38+BF38+BM38+BP38+BS38+BV38+BY38+CE38+CH38+CN38+CQ38+CW38</f>
        <v>44936</v>
      </c>
      <c r="P38" s="37">
        <f t="shared" ref="P38:P54" si="46">X38+AB38+AF38+AJ38+AN38+AR38+BG38+BN38+BQ38+BT38+BW38+BZ38+CF38+CI38+CO38+CR38+CX38</f>
        <v>42834.083000000006</v>
      </c>
      <c r="Q38" s="37">
        <f t="shared" si="7"/>
        <v>95.322420776215083</v>
      </c>
      <c r="R38" s="38">
        <f t="shared" ref="R38:T54" si="47">V38+AD38</f>
        <v>17500</v>
      </c>
      <c r="S38" s="38">
        <f t="shared" si="47"/>
        <v>15066</v>
      </c>
      <c r="T38" s="38">
        <f t="shared" si="47"/>
        <v>14393.757</v>
      </c>
      <c r="U38" s="39">
        <f t="shared" si="17"/>
        <v>95.538012743926714</v>
      </c>
      <c r="V38" s="26">
        <v>3000</v>
      </c>
      <c r="W38" s="40">
        <v>2566</v>
      </c>
      <c r="X38" s="26">
        <v>3127.9560000000001</v>
      </c>
      <c r="Y38" s="40">
        <f t="shared" ref="Y38:Y43" si="48">X38*100/W38</f>
        <v>121.9000779423227</v>
      </c>
      <c r="Z38" s="26">
        <v>5500</v>
      </c>
      <c r="AA38" s="40">
        <v>5000</v>
      </c>
      <c r="AB38" s="26">
        <v>4741.2809999999999</v>
      </c>
      <c r="AC38" s="40">
        <f t="shared" ref="AC38:AC54" si="49">AB38*100/AA38</f>
        <v>94.825620000000001</v>
      </c>
      <c r="AD38" s="26">
        <v>14500</v>
      </c>
      <c r="AE38" s="40">
        <v>12500</v>
      </c>
      <c r="AF38" s="26">
        <v>11265.800999999999</v>
      </c>
      <c r="AG38" s="40">
        <f t="shared" ref="AG38:AG54" si="50">AF38*100/AE38</f>
        <v>90.126407999999984</v>
      </c>
      <c r="AH38" s="26">
        <v>3200</v>
      </c>
      <c r="AI38" s="40">
        <v>2800</v>
      </c>
      <c r="AJ38" s="26">
        <v>2449.7049999999999</v>
      </c>
      <c r="AK38" s="40">
        <f>AJ38*100/AI38</f>
        <v>87.489464285714291</v>
      </c>
      <c r="AL38" s="27">
        <v>3500</v>
      </c>
      <c r="AM38" s="27">
        <v>3500</v>
      </c>
      <c r="AN38" s="26">
        <v>4654.8</v>
      </c>
      <c r="AO38" s="40">
        <f t="shared" ref="AO38" si="51">AN38*100/AM38</f>
        <v>132.99428571428572</v>
      </c>
      <c r="AP38" s="22"/>
      <c r="AQ38" s="22"/>
      <c r="AR38" s="22"/>
      <c r="AS38" s="22"/>
      <c r="AT38" s="22"/>
      <c r="AU38" s="27"/>
      <c r="AV38" s="56">
        <v>131396.20000000001</v>
      </c>
      <c r="AW38" s="58">
        <f t="shared" si="18"/>
        <v>120446.51666666668</v>
      </c>
      <c r="AX38" s="27">
        <f t="shared" si="19"/>
        <v>120446.51666666668</v>
      </c>
      <c r="AY38" s="22">
        <v>6293.2</v>
      </c>
      <c r="AZ38" s="27">
        <v>4031.1</v>
      </c>
      <c r="BA38" s="27">
        <v>4348.3</v>
      </c>
      <c r="BB38" s="54">
        <v>27648.7</v>
      </c>
      <c r="BC38" s="22">
        <v>24402.400000000001</v>
      </c>
      <c r="BD38" s="22">
        <f t="shared" si="20"/>
        <v>24402.400000000001</v>
      </c>
      <c r="BE38" s="22"/>
      <c r="BF38" s="22"/>
      <c r="BG38" s="22"/>
      <c r="BH38" s="37">
        <f t="shared" ref="BH38:BJ54" si="52">BL38+BO38+BR38+BU38</f>
        <v>7500</v>
      </c>
      <c r="BI38" s="37">
        <f t="shared" si="52"/>
        <v>6770</v>
      </c>
      <c r="BJ38" s="37">
        <f t="shared" si="52"/>
        <v>5876.6399999999994</v>
      </c>
      <c r="BK38" s="41">
        <f t="shared" si="22"/>
        <v>86.804135893648436</v>
      </c>
      <c r="BL38" s="26">
        <v>1500</v>
      </c>
      <c r="BM38" s="40">
        <v>1370</v>
      </c>
      <c r="BN38" s="26">
        <v>1525.8779999999999</v>
      </c>
      <c r="BO38" s="26"/>
      <c r="BP38" s="27"/>
      <c r="BQ38" s="26"/>
      <c r="BR38" s="26"/>
      <c r="BS38" s="27"/>
      <c r="BT38" s="26"/>
      <c r="BU38" s="26">
        <v>6000</v>
      </c>
      <c r="BV38" s="40">
        <v>5400</v>
      </c>
      <c r="BW38" s="26">
        <v>4350.7619999999997</v>
      </c>
      <c r="BX38" s="22"/>
      <c r="BY38" s="22"/>
      <c r="BZ38" s="22"/>
      <c r="CA38" s="26">
        <v>5342.9</v>
      </c>
      <c r="CB38" s="40">
        <v>3744</v>
      </c>
      <c r="CC38" s="26">
        <v>4808.43</v>
      </c>
      <c r="CD38" s="27"/>
      <c r="CE38" s="27"/>
      <c r="CF38" s="26"/>
      <c r="CG38" s="26">
        <v>11000</v>
      </c>
      <c r="CH38" s="40">
        <v>9900</v>
      </c>
      <c r="CI38" s="26">
        <v>9270</v>
      </c>
      <c r="CJ38" s="42">
        <v>11000</v>
      </c>
      <c r="CK38" s="22">
        <v>9900</v>
      </c>
      <c r="CL38" s="26">
        <v>9270</v>
      </c>
      <c r="CM38" s="26"/>
      <c r="CN38" s="40"/>
      <c r="CO38" s="26"/>
      <c r="CP38" s="26"/>
      <c r="CQ38" s="40"/>
      <c r="CR38" s="26"/>
      <c r="CS38" s="26"/>
      <c r="CT38" s="22"/>
      <c r="CU38" s="26">
        <v>2000</v>
      </c>
      <c r="CV38" s="26">
        <v>2200</v>
      </c>
      <c r="CW38" s="40">
        <v>1900</v>
      </c>
      <c r="CX38" s="26">
        <v>1447.9</v>
      </c>
      <c r="CY38" s="26">
        <v>0</v>
      </c>
      <c r="CZ38" s="35">
        <f t="shared" ref="CZ38:CZ54" si="53">V38+Z38+AD38+AH38+AL38+AP38+AS38+AV38+AY38+BB38+BE38+BL38+BO38+BR38+BU38+BX38+CA38+CD38+CG38+CM38+CP38+CS38+CV38</f>
        <v>221081.00000000003</v>
      </c>
      <c r="DA38" s="35">
        <f t="shared" ref="DA38:DA54" si="54">W38+AA38+AE38+AI38+AM38+AQ38+AT38+AW38+AZ38+BC38+BF38+BM38+BP38+BS38+BV38+BY38+CB38+CE38+CH38+CN38+CQ38+CT38+CW38</f>
        <v>197560.01666666666</v>
      </c>
      <c r="DB38" s="35">
        <f t="shared" ref="DB38:DB54" si="55">X38+AB38+AF38+AJ38+AN38+AR38+AU38+AX38+BA38+BD38+BG38+BN38+BQ38+BT38+BW38+BZ38+CC38+CF38+CI38+CO38+CR38+CU38+CX38+CY38</f>
        <v>198839.72966666662</v>
      </c>
      <c r="DC38" s="22"/>
      <c r="DD38" s="22"/>
      <c r="DE38" s="22"/>
      <c r="DF38" s="22"/>
      <c r="DG38" s="22"/>
      <c r="DH38" s="26"/>
      <c r="DI38" s="22"/>
      <c r="DJ38" s="22"/>
      <c r="DK38" s="22"/>
      <c r="DL38" s="22">
        <v>2900</v>
      </c>
      <c r="DM38" s="22">
        <v>2900</v>
      </c>
      <c r="DN38" s="22">
        <v>2900</v>
      </c>
      <c r="DO38" s="22"/>
      <c r="DP38" s="22"/>
      <c r="DQ38" s="22"/>
      <c r="DR38" s="26"/>
      <c r="DS38" s="48"/>
      <c r="DT38" s="26"/>
      <c r="DU38" s="27"/>
      <c r="DV38" s="43">
        <f t="shared" ref="DV38:DW45" si="56">DC38+DF38+DI38+DL38+DO38+DR38</f>
        <v>2900</v>
      </c>
      <c r="DW38" s="43">
        <f t="shared" si="56"/>
        <v>2900</v>
      </c>
      <c r="DX38" s="43">
        <f t="shared" ref="DX38:DX54" si="57">DE38+DH38+DK38+DN38+DQ38+DT38+DU38</f>
        <v>2900</v>
      </c>
    </row>
    <row r="39" spans="1:128" s="45" customFormat="1">
      <c r="A39" s="49">
        <v>28</v>
      </c>
      <c r="B39" s="49">
        <v>10</v>
      </c>
      <c r="C39" s="34" t="s">
        <v>61</v>
      </c>
      <c r="D39" s="22">
        <v>24127.1</v>
      </c>
      <c r="E39" s="22"/>
      <c r="F39" s="35">
        <f t="shared" si="41"/>
        <v>50247.200000000004</v>
      </c>
      <c r="G39" s="35">
        <f t="shared" si="41"/>
        <v>46070.391666666663</v>
      </c>
      <c r="H39" s="35">
        <f t="shared" si="41"/>
        <v>46446.249866666665</v>
      </c>
      <c r="I39" s="35">
        <f>H39/G39*100</f>
        <v>100.81583460961099</v>
      </c>
      <c r="J39" s="35">
        <f t="shared" si="42"/>
        <v>-13362.200000000004</v>
      </c>
      <c r="K39" s="35">
        <f t="shared" si="43"/>
        <v>-31828.026866666667</v>
      </c>
      <c r="L39" s="36">
        <v>36885</v>
      </c>
      <c r="M39" s="36">
        <v>14618.223</v>
      </c>
      <c r="N39" s="37">
        <f t="shared" si="44"/>
        <v>8918.2999999999993</v>
      </c>
      <c r="O39" s="37">
        <f t="shared" si="45"/>
        <v>8223.6</v>
      </c>
      <c r="P39" s="37">
        <f t="shared" si="46"/>
        <v>8073.1581999999999</v>
      </c>
      <c r="Q39" s="37">
        <f t="shared" si="7"/>
        <v>98.170608979035933</v>
      </c>
      <c r="R39" s="38">
        <f t="shared" si="47"/>
        <v>2972.3</v>
      </c>
      <c r="S39" s="38">
        <f t="shared" si="47"/>
        <v>2671</v>
      </c>
      <c r="T39" s="38">
        <f t="shared" si="47"/>
        <v>2876.4022</v>
      </c>
      <c r="U39" s="39">
        <f t="shared" si="17"/>
        <v>107.69008611007114</v>
      </c>
      <c r="V39" s="26">
        <v>100</v>
      </c>
      <c r="W39" s="40">
        <v>91</v>
      </c>
      <c r="X39" s="26">
        <v>175.464</v>
      </c>
      <c r="Y39" s="40">
        <f t="shared" si="48"/>
        <v>192.81758241758243</v>
      </c>
      <c r="Z39" s="52">
        <v>3896.6</v>
      </c>
      <c r="AA39" s="52">
        <v>3866.6</v>
      </c>
      <c r="AB39" s="26">
        <v>3921.0610000000001</v>
      </c>
      <c r="AC39" s="40">
        <f t="shared" si="49"/>
        <v>101.4084984223866</v>
      </c>
      <c r="AD39" s="26">
        <v>2872.3</v>
      </c>
      <c r="AE39" s="40">
        <v>2580</v>
      </c>
      <c r="AF39" s="26">
        <v>2700.9382000000001</v>
      </c>
      <c r="AG39" s="40">
        <f t="shared" si="50"/>
        <v>104.68752713178294</v>
      </c>
      <c r="AH39" s="26">
        <v>192</v>
      </c>
      <c r="AI39" s="40">
        <v>176</v>
      </c>
      <c r="AJ39" s="26">
        <v>243.69499999999999</v>
      </c>
      <c r="AK39" s="40">
        <f>AJ39*100/AI39</f>
        <v>138.46306818181819</v>
      </c>
      <c r="AL39" s="27"/>
      <c r="AM39" s="27"/>
      <c r="AN39" s="26"/>
      <c r="AO39" s="27"/>
      <c r="AP39" s="22"/>
      <c r="AQ39" s="22"/>
      <c r="AR39" s="22"/>
      <c r="AS39" s="22"/>
      <c r="AT39" s="22"/>
      <c r="AU39" s="27"/>
      <c r="AV39" s="56">
        <v>40170.1</v>
      </c>
      <c r="AW39" s="58">
        <f t="shared" si="18"/>
        <v>36822.591666666667</v>
      </c>
      <c r="AX39" s="27">
        <f t="shared" si="19"/>
        <v>36822.591666666667</v>
      </c>
      <c r="AY39" s="22"/>
      <c r="AZ39" s="22"/>
      <c r="BA39" s="27">
        <v>526.29999999999995</v>
      </c>
      <c r="BB39" s="22">
        <v>1158.8</v>
      </c>
      <c r="BC39" s="22">
        <v>1024.2</v>
      </c>
      <c r="BD39" s="22">
        <f t="shared" si="20"/>
        <v>1024.2</v>
      </c>
      <c r="BE39" s="22"/>
      <c r="BF39" s="22"/>
      <c r="BG39" s="22"/>
      <c r="BH39" s="37">
        <f t="shared" si="52"/>
        <v>1857.4</v>
      </c>
      <c r="BI39" s="37">
        <f t="shared" si="52"/>
        <v>1510</v>
      </c>
      <c r="BJ39" s="37">
        <f t="shared" si="52"/>
        <v>1032</v>
      </c>
      <c r="BK39" s="41">
        <f t="shared" si="22"/>
        <v>68.344370860927157</v>
      </c>
      <c r="BL39" s="26">
        <v>1833.4</v>
      </c>
      <c r="BM39" s="40">
        <v>1490</v>
      </c>
      <c r="BN39" s="26">
        <v>1020</v>
      </c>
      <c r="BO39" s="26"/>
      <c r="BP39" s="27"/>
      <c r="BQ39" s="26"/>
      <c r="BR39" s="26"/>
      <c r="BS39" s="27"/>
      <c r="BT39" s="26"/>
      <c r="BU39" s="26">
        <v>24</v>
      </c>
      <c r="BV39" s="40">
        <v>20</v>
      </c>
      <c r="BW39" s="26">
        <v>12</v>
      </c>
      <c r="BX39" s="22"/>
      <c r="BY39" s="22"/>
      <c r="BZ39" s="22"/>
      <c r="CA39" s="27"/>
      <c r="CB39" s="27"/>
      <c r="CC39" s="26"/>
      <c r="CD39" s="27"/>
      <c r="CE39" s="27"/>
      <c r="CF39" s="26"/>
      <c r="CG39" s="26"/>
      <c r="CH39" s="40"/>
      <c r="CI39" s="26"/>
      <c r="CJ39" s="26"/>
      <c r="CK39" s="22"/>
      <c r="CL39" s="26"/>
      <c r="CM39" s="26"/>
      <c r="CN39" s="27"/>
      <c r="CO39" s="26"/>
      <c r="CP39" s="26"/>
      <c r="CQ39" s="40"/>
      <c r="CR39" s="26"/>
      <c r="CS39" s="26"/>
      <c r="CT39" s="22"/>
      <c r="CU39" s="26"/>
      <c r="CV39" s="26"/>
      <c r="CW39" s="40"/>
      <c r="CX39" s="26"/>
      <c r="CY39" s="26"/>
      <c r="CZ39" s="35">
        <f t="shared" si="53"/>
        <v>50247.200000000004</v>
      </c>
      <c r="DA39" s="35">
        <f t="shared" si="54"/>
        <v>46070.391666666663</v>
      </c>
      <c r="DB39" s="35">
        <f t="shared" si="55"/>
        <v>46446.249866666665</v>
      </c>
      <c r="DC39" s="22"/>
      <c r="DD39" s="22"/>
      <c r="DE39" s="22"/>
      <c r="DF39" s="22"/>
      <c r="DG39" s="22"/>
      <c r="DH39" s="26"/>
      <c r="DI39" s="22"/>
      <c r="DJ39" s="22"/>
      <c r="DK39" s="22"/>
      <c r="DL39" s="22"/>
      <c r="DM39" s="22"/>
      <c r="DN39" s="22"/>
      <c r="DO39" s="22"/>
      <c r="DP39" s="22"/>
      <c r="DQ39" s="22"/>
      <c r="DR39" s="26"/>
      <c r="DS39" s="48"/>
      <c r="DT39" s="26"/>
      <c r="DU39" s="27"/>
      <c r="DV39" s="43">
        <f t="shared" si="56"/>
        <v>0</v>
      </c>
      <c r="DW39" s="43">
        <f t="shared" si="56"/>
        <v>0</v>
      </c>
      <c r="DX39" s="43">
        <f t="shared" si="57"/>
        <v>0</v>
      </c>
    </row>
    <row r="40" spans="1:128" s="45" customFormat="1">
      <c r="A40" s="49">
        <v>29</v>
      </c>
      <c r="B40" s="49">
        <v>11</v>
      </c>
      <c r="C40" s="34" t="s">
        <v>62</v>
      </c>
      <c r="D40" s="22">
        <v>212.8</v>
      </c>
      <c r="E40" s="22"/>
      <c r="F40" s="35">
        <f t="shared" si="41"/>
        <v>16225.8</v>
      </c>
      <c r="G40" s="35">
        <f t="shared" si="41"/>
        <v>13383.783333333333</v>
      </c>
      <c r="H40" s="35">
        <f t="shared" si="41"/>
        <v>13165.435333333335</v>
      </c>
      <c r="I40" s="35">
        <f t="shared" ref="I40:I73" si="58">H40/G40*100</f>
        <v>98.368562949938195</v>
      </c>
      <c r="J40" s="35">
        <f t="shared" si="42"/>
        <v>-7429.0999999999985</v>
      </c>
      <c r="K40" s="35">
        <f t="shared" si="43"/>
        <v>-9759.9783333333344</v>
      </c>
      <c r="L40" s="36">
        <v>8796.7000000000007</v>
      </c>
      <c r="M40" s="36">
        <v>3405.4569999999999</v>
      </c>
      <c r="N40" s="37">
        <f t="shared" si="44"/>
        <v>932.6</v>
      </c>
      <c r="O40" s="37">
        <f t="shared" si="45"/>
        <v>857.4</v>
      </c>
      <c r="P40" s="37">
        <f t="shared" si="46"/>
        <v>435.85200000000003</v>
      </c>
      <c r="Q40" s="37">
        <f t="shared" si="7"/>
        <v>50.83414975507349</v>
      </c>
      <c r="R40" s="38">
        <f t="shared" si="47"/>
        <v>886.7</v>
      </c>
      <c r="S40" s="38">
        <f t="shared" si="47"/>
        <v>817</v>
      </c>
      <c r="T40" s="38">
        <f t="shared" si="47"/>
        <v>395.48</v>
      </c>
      <c r="U40" s="39">
        <f t="shared" si="17"/>
        <v>48.406364749082009</v>
      </c>
      <c r="V40" s="26">
        <v>35.6</v>
      </c>
      <c r="W40" s="40">
        <v>33</v>
      </c>
      <c r="X40" s="26">
        <v>0.65400000000000003</v>
      </c>
      <c r="Y40" s="40">
        <f t="shared" si="48"/>
        <v>1.9818181818181819</v>
      </c>
      <c r="Z40" s="26">
        <v>45.9</v>
      </c>
      <c r="AA40" s="40">
        <v>40.4</v>
      </c>
      <c r="AB40" s="26">
        <v>40.372</v>
      </c>
      <c r="AC40" s="40">
        <f t="shared" si="49"/>
        <v>99.930693069306926</v>
      </c>
      <c r="AD40" s="26">
        <v>851.1</v>
      </c>
      <c r="AE40" s="40">
        <v>784</v>
      </c>
      <c r="AF40" s="26">
        <v>394.82600000000002</v>
      </c>
      <c r="AG40" s="40">
        <f t="shared" si="50"/>
        <v>50.360459183673477</v>
      </c>
      <c r="AH40" s="26"/>
      <c r="AI40" s="40"/>
      <c r="AJ40" s="26"/>
      <c r="AK40" s="40"/>
      <c r="AL40" s="27"/>
      <c r="AM40" s="27"/>
      <c r="AN40" s="26"/>
      <c r="AO40" s="27"/>
      <c r="AP40" s="22"/>
      <c r="AQ40" s="22"/>
      <c r="AR40" s="22"/>
      <c r="AS40" s="22"/>
      <c r="AT40" s="22"/>
      <c r="AU40" s="27"/>
      <c r="AV40" s="56">
        <v>11499.8</v>
      </c>
      <c r="AW40" s="58">
        <f t="shared" si="18"/>
        <v>10541.483333333334</v>
      </c>
      <c r="AX40" s="27">
        <f t="shared" si="19"/>
        <v>10541.483333333334</v>
      </c>
      <c r="AY40" s="22">
        <v>1671</v>
      </c>
      <c r="AZ40" s="22">
        <v>110</v>
      </c>
      <c r="BA40" s="27">
        <v>313.2</v>
      </c>
      <c r="BB40" s="58">
        <v>2122.4</v>
      </c>
      <c r="BC40" s="22">
        <v>1874.9</v>
      </c>
      <c r="BD40" s="22">
        <f t="shared" si="20"/>
        <v>1874.9</v>
      </c>
      <c r="BE40" s="22"/>
      <c r="BF40" s="22"/>
      <c r="BG40" s="22"/>
      <c r="BH40" s="37">
        <f t="shared" si="52"/>
        <v>0</v>
      </c>
      <c r="BI40" s="37">
        <f t="shared" si="52"/>
        <v>0</v>
      </c>
      <c r="BJ40" s="37">
        <f t="shared" si="52"/>
        <v>0</v>
      </c>
      <c r="BK40" s="41">
        <v>0</v>
      </c>
      <c r="BL40" s="26"/>
      <c r="BM40" s="40"/>
      <c r="BN40" s="26"/>
      <c r="BO40" s="26"/>
      <c r="BP40" s="27"/>
      <c r="BQ40" s="26"/>
      <c r="BR40" s="26"/>
      <c r="BS40" s="27"/>
      <c r="BT40" s="26"/>
      <c r="BU40" s="26"/>
      <c r="BV40" s="40"/>
      <c r="BW40" s="26"/>
      <c r="BX40" s="22"/>
      <c r="BY40" s="22"/>
      <c r="BZ40" s="22"/>
      <c r="CA40" s="27"/>
      <c r="CB40" s="27"/>
      <c r="CC40" s="26"/>
      <c r="CD40" s="27"/>
      <c r="CE40" s="27"/>
      <c r="CF40" s="26"/>
      <c r="CG40" s="26"/>
      <c r="CH40" s="40"/>
      <c r="CI40" s="26"/>
      <c r="CJ40" s="26"/>
      <c r="CK40" s="22"/>
      <c r="CL40" s="26"/>
      <c r="CM40" s="26"/>
      <c r="CN40" s="27"/>
      <c r="CO40" s="26"/>
      <c r="CP40" s="26"/>
      <c r="CQ40" s="40"/>
      <c r="CR40" s="26"/>
      <c r="CS40" s="26"/>
      <c r="CT40" s="22"/>
      <c r="CU40" s="26"/>
      <c r="CV40" s="26"/>
      <c r="CW40" s="40"/>
      <c r="CX40" s="26"/>
      <c r="CY40" s="26"/>
      <c r="CZ40" s="35">
        <f t="shared" si="53"/>
        <v>16225.8</v>
      </c>
      <c r="DA40" s="35">
        <f t="shared" si="54"/>
        <v>13383.783333333333</v>
      </c>
      <c r="DB40" s="35">
        <f t="shared" si="55"/>
        <v>13165.435333333335</v>
      </c>
      <c r="DC40" s="22"/>
      <c r="DD40" s="22"/>
      <c r="DE40" s="22"/>
      <c r="DF40" s="22"/>
      <c r="DG40" s="22"/>
      <c r="DH40" s="26"/>
      <c r="DI40" s="22"/>
      <c r="DJ40" s="22"/>
      <c r="DK40" s="22"/>
      <c r="DL40" s="22"/>
      <c r="DM40" s="22"/>
      <c r="DN40" s="22"/>
      <c r="DO40" s="22"/>
      <c r="DP40" s="22"/>
      <c r="DQ40" s="22"/>
      <c r="DR40" s="26"/>
      <c r="DS40" s="48"/>
      <c r="DT40" s="26"/>
      <c r="DU40" s="27"/>
      <c r="DV40" s="43">
        <f t="shared" si="56"/>
        <v>0</v>
      </c>
      <c r="DW40" s="43">
        <f t="shared" si="56"/>
        <v>0</v>
      </c>
      <c r="DX40" s="43">
        <f t="shared" si="57"/>
        <v>0</v>
      </c>
    </row>
    <row r="41" spans="1:128" s="45" customFormat="1">
      <c r="A41" s="49">
        <v>30</v>
      </c>
      <c r="B41" s="49">
        <v>14</v>
      </c>
      <c r="C41" s="34" t="s">
        <v>63</v>
      </c>
      <c r="D41" s="27">
        <v>14247.9</v>
      </c>
      <c r="E41" s="27"/>
      <c r="F41" s="35">
        <f t="shared" si="41"/>
        <v>72050.000000000015</v>
      </c>
      <c r="G41" s="35">
        <f t="shared" si="41"/>
        <v>65251.474999999991</v>
      </c>
      <c r="H41" s="35">
        <f t="shared" si="41"/>
        <v>63495.847999999991</v>
      </c>
      <c r="I41" s="35">
        <f t="shared" si="58"/>
        <v>97.309444729027192</v>
      </c>
      <c r="J41" s="35">
        <f t="shared" si="42"/>
        <v>-25092.100000000013</v>
      </c>
      <c r="K41" s="35">
        <f t="shared" si="43"/>
        <v>-46529.526999999987</v>
      </c>
      <c r="L41" s="27">
        <v>46957.9</v>
      </c>
      <c r="M41" s="27">
        <v>16966.321</v>
      </c>
      <c r="N41" s="37">
        <f t="shared" si="44"/>
        <v>13458.800000000001</v>
      </c>
      <c r="O41" s="37">
        <f t="shared" si="45"/>
        <v>12627.199999999999</v>
      </c>
      <c r="P41" s="37">
        <f t="shared" si="46"/>
        <v>10578.073</v>
      </c>
      <c r="Q41" s="37">
        <f t="shared" si="7"/>
        <v>83.772118917891547</v>
      </c>
      <c r="R41" s="38">
        <f t="shared" si="47"/>
        <v>2616</v>
      </c>
      <c r="S41" s="38">
        <f t="shared" si="47"/>
        <v>2397.4</v>
      </c>
      <c r="T41" s="38">
        <f t="shared" si="47"/>
        <v>2881.5329999999999</v>
      </c>
      <c r="U41" s="39">
        <f t="shared" si="17"/>
        <v>120.19408525903062</v>
      </c>
      <c r="V41" s="26">
        <v>116</v>
      </c>
      <c r="W41" s="40">
        <v>106.4</v>
      </c>
      <c r="X41" s="26">
        <v>22.489000000000001</v>
      </c>
      <c r="Y41" s="40">
        <f t="shared" si="48"/>
        <v>21.136278195488721</v>
      </c>
      <c r="Z41" s="26">
        <v>5893.2</v>
      </c>
      <c r="AA41" s="26">
        <v>5893.2</v>
      </c>
      <c r="AB41" s="26">
        <v>6085.8950000000004</v>
      </c>
      <c r="AC41" s="40">
        <f t="shared" si="49"/>
        <v>103.2697855155094</v>
      </c>
      <c r="AD41" s="26">
        <v>2500</v>
      </c>
      <c r="AE41" s="40">
        <v>2291</v>
      </c>
      <c r="AF41" s="26">
        <v>2859.0439999999999</v>
      </c>
      <c r="AG41" s="40">
        <f t="shared" si="50"/>
        <v>124.79458751636838</v>
      </c>
      <c r="AH41" s="26">
        <v>394</v>
      </c>
      <c r="AI41" s="40">
        <v>364</v>
      </c>
      <c r="AJ41" s="26">
        <v>0</v>
      </c>
      <c r="AK41" s="40">
        <f t="shared" ref="AK41:AK54" si="59">AJ41*100/AI41</f>
        <v>0</v>
      </c>
      <c r="AL41" s="27"/>
      <c r="AM41" s="27"/>
      <c r="AN41" s="26"/>
      <c r="AO41" s="27"/>
      <c r="AP41" s="27"/>
      <c r="AQ41" s="27"/>
      <c r="AR41" s="27"/>
      <c r="AS41" s="27"/>
      <c r="AT41" s="27"/>
      <c r="AU41" s="27"/>
      <c r="AV41" s="56">
        <v>50805.9</v>
      </c>
      <c r="AW41" s="58">
        <f t="shared" si="18"/>
        <v>46572.074999999997</v>
      </c>
      <c r="AX41" s="27">
        <f t="shared" si="19"/>
        <v>46572.074999999997</v>
      </c>
      <c r="AY41" s="27">
        <v>1000</v>
      </c>
      <c r="AZ41" s="27"/>
      <c r="BA41" s="27">
        <v>299.5</v>
      </c>
      <c r="BB41" s="27">
        <v>6285.3</v>
      </c>
      <c r="BC41" s="27">
        <v>5552.2</v>
      </c>
      <c r="BD41" s="22">
        <f t="shared" si="20"/>
        <v>5552.2</v>
      </c>
      <c r="BE41" s="22"/>
      <c r="BF41" s="22"/>
      <c r="BG41" s="27"/>
      <c r="BH41" s="37">
        <f t="shared" si="52"/>
        <v>1636</v>
      </c>
      <c r="BI41" s="37">
        <f t="shared" si="52"/>
        <v>1503</v>
      </c>
      <c r="BJ41" s="37">
        <f t="shared" si="52"/>
        <v>435.97500000000002</v>
      </c>
      <c r="BK41" s="41">
        <f t="shared" si="22"/>
        <v>29.006986027944116</v>
      </c>
      <c r="BL41" s="26">
        <v>1636</v>
      </c>
      <c r="BM41" s="40">
        <v>1503</v>
      </c>
      <c r="BN41" s="26">
        <v>435.97500000000002</v>
      </c>
      <c r="BO41" s="26"/>
      <c r="BP41" s="27"/>
      <c r="BQ41" s="26"/>
      <c r="BR41" s="26"/>
      <c r="BS41" s="27"/>
      <c r="BT41" s="26"/>
      <c r="BU41" s="26"/>
      <c r="BV41" s="40"/>
      <c r="BW41" s="26"/>
      <c r="BX41" s="27"/>
      <c r="BY41" s="27"/>
      <c r="BZ41" s="27"/>
      <c r="CA41" s="27"/>
      <c r="CB41" s="27"/>
      <c r="CC41" s="26"/>
      <c r="CD41" s="27">
        <v>1800</v>
      </c>
      <c r="CE41" s="27">
        <v>1350</v>
      </c>
      <c r="CF41" s="26">
        <v>0</v>
      </c>
      <c r="CG41" s="26"/>
      <c r="CH41" s="40"/>
      <c r="CI41" s="26">
        <v>1</v>
      </c>
      <c r="CJ41" s="26"/>
      <c r="CK41" s="27"/>
      <c r="CL41" s="26"/>
      <c r="CM41" s="26"/>
      <c r="CN41" s="27"/>
      <c r="CO41" s="26"/>
      <c r="CP41" s="26"/>
      <c r="CQ41" s="40"/>
      <c r="CR41" s="26"/>
      <c r="CS41" s="26"/>
      <c r="CT41" s="27"/>
      <c r="CU41" s="26"/>
      <c r="CV41" s="26">
        <v>1119.5999999999999</v>
      </c>
      <c r="CW41" s="26">
        <v>1119.5999999999999</v>
      </c>
      <c r="CX41" s="26">
        <v>1173.67</v>
      </c>
      <c r="CY41" s="26">
        <v>-6</v>
      </c>
      <c r="CZ41" s="35">
        <f t="shared" si="53"/>
        <v>71550.000000000015</v>
      </c>
      <c r="DA41" s="35">
        <f t="shared" si="54"/>
        <v>64751.474999999991</v>
      </c>
      <c r="DB41" s="35">
        <f t="shared" si="55"/>
        <v>62995.847999999991</v>
      </c>
      <c r="DC41" s="27"/>
      <c r="DD41" s="27"/>
      <c r="DE41" s="27"/>
      <c r="DF41" s="27"/>
      <c r="DG41" s="27"/>
      <c r="DH41" s="26"/>
      <c r="DI41" s="27"/>
      <c r="DJ41" s="27"/>
      <c r="DK41" s="27"/>
      <c r="DL41" s="27">
        <v>500</v>
      </c>
      <c r="DM41" s="27">
        <v>500</v>
      </c>
      <c r="DN41" s="27">
        <v>500</v>
      </c>
      <c r="DO41" s="27"/>
      <c r="DP41" s="27"/>
      <c r="DQ41" s="27"/>
      <c r="DR41" s="26"/>
      <c r="DS41" s="27"/>
      <c r="DT41" s="26"/>
      <c r="DU41" s="27"/>
      <c r="DV41" s="43">
        <f t="shared" si="56"/>
        <v>500</v>
      </c>
      <c r="DW41" s="43">
        <f t="shared" si="56"/>
        <v>500</v>
      </c>
      <c r="DX41" s="43">
        <f t="shared" si="57"/>
        <v>500</v>
      </c>
    </row>
    <row r="42" spans="1:128" s="45" customFormat="1">
      <c r="A42" s="49">
        <v>31</v>
      </c>
      <c r="B42" s="49">
        <v>30</v>
      </c>
      <c r="C42" s="34" t="s">
        <v>64</v>
      </c>
      <c r="D42" s="27">
        <v>7091.7</v>
      </c>
      <c r="E42" s="27"/>
      <c r="F42" s="35">
        <f t="shared" si="41"/>
        <v>34108.5</v>
      </c>
      <c r="G42" s="35">
        <f t="shared" si="41"/>
        <v>31220.450000000004</v>
      </c>
      <c r="H42" s="35">
        <f t="shared" si="41"/>
        <v>30946.096000000001</v>
      </c>
      <c r="I42" s="35">
        <f t="shared" si="58"/>
        <v>99.121236240989475</v>
      </c>
      <c r="J42" s="35">
        <f t="shared" si="42"/>
        <v>-9487.9000000000015</v>
      </c>
      <c r="K42" s="35">
        <f t="shared" si="43"/>
        <v>-20532.189000000002</v>
      </c>
      <c r="L42" s="27">
        <v>24620.6</v>
      </c>
      <c r="M42" s="27">
        <v>10413.906999999999</v>
      </c>
      <c r="N42" s="37">
        <f t="shared" si="44"/>
        <v>7472.1</v>
      </c>
      <c r="O42" s="37">
        <f t="shared" si="45"/>
        <v>6810.4</v>
      </c>
      <c r="P42" s="37">
        <f t="shared" si="46"/>
        <v>6432.0460000000003</v>
      </c>
      <c r="Q42" s="37">
        <f t="shared" si="7"/>
        <v>94.444467285328329</v>
      </c>
      <c r="R42" s="38">
        <f t="shared" si="47"/>
        <v>2023.4</v>
      </c>
      <c r="S42" s="38">
        <f t="shared" si="47"/>
        <v>1850</v>
      </c>
      <c r="T42" s="38">
        <f t="shared" si="47"/>
        <v>2233.6179999999999</v>
      </c>
      <c r="U42" s="39">
        <f t="shared" si="17"/>
        <v>120.73610810810811</v>
      </c>
      <c r="V42" s="26"/>
      <c r="W42" s="40"/>
      <c r="X42" s="26">
        <v>2.8479999999999999</v>
      </c>
      <c r="Y42" s="40"/>
      <c r="Z42" s="26">
        <v>3363.7</v>
      </c>
      <c r="AA42" s="40">
        <v>3106.4</v>
      </c>
      <c r="AB42" s="26">
        <v>2544.2150000000001</v>
      </c>
      <c r="AC42" s="40">
        <f t="shared" si="49"/>
        <v>81.902362863765134</v>
      </c>
      <c r="AD42" s="26">
        <v>2023.4</v>
      </c>
      <c r="AE42" s="40">
        <v>1850</v>
      </c>
      <c r="AF42" s="26">
        <v>2230.77</v>
      </c>
      <c r="AG42" s="40">
        <f t="shared" si="50"/>
        <v>120.58216216216216</v>
      </c>
      <c r="AH42" s="26">
        <v>172</v>
      </c>
      <c r="AI42" s="40">
        <v>154</v>
      </c>
      <c r="AJ42" s="26">
        <v>57</v>
      </c>
      <c r="AK42" s="40">
        <f t="shared" si="59"/>
        <v>37.012987012987011</v>
      </c>
      <c r="AL42" s="27"/>
      <c r="AM42" s="27"/>
      <c r="AN42" s="26"/>
      <c r="AO42" s="27"/>
      <c r="AP42" s="27"/>
      <c r="AQ42" s="27"/>
      <c r="AR42" s="27"/>
      <c r="AS42" s="27"/>
      <c r="AT42" s="27"/>
      <c r="AU42" s="27"/>
      <c r="AV42" s="56">
        <v>26423.4</v>
      </c>
      <c r="AW42" s="58">
        <f t="shared" si="18"/>
        <v>24221.450000000004</v>
      </c>
      <c r="AX42" s="27">
        <f t="shared" si="19"/>
        <v>24221.450000000004</v>
      </c>
      <c r="AY42" s="27"/>
      <c r="AZ42" s="27"/>
      <c r="BA42" s="27"/>
      <c r="BB42" s="27">
        <v>213</v>
      </c>
      <c r="BC42" s="27">
        <v>188.6</v>
      </c>
      <c r="BD42" s="22">
        <f t="shared" si="20"/>
        <v>188.6</v>
      </c>
      <c r="BE42" s="22"/>
      <c r="BF42" s="22"/>
      <c r="BG42" s="27"/>
      <c r="BH42" s="37">
        <f t="shared" si="52"/>
        <v>670</v>
      </c>
      <c r="BI42" s="37">
        <f t="shared" si="52"/>
        <v>630</v>
      </c>
      <c r="BJ42" s="37">
        <f t="shared" si="52"/>
        <v>665</v>
      </c>
      <c r="BK42" s="41">
        <f t="shared" si="22"/>
        <v>105.55555555555556</v>
      </c>
      <c r="BL42" s="26">
        <v>670</v>
      </c>
      <c r="BM42" s="40">
        <v>630</v>
      </c>
      <c r="BN42" s="26">
        <v>665</v>
      </c>
      <c r="BO42" s="26"/>
      <c r="BP42" s="27"/>
      <c r="BQ42" s="26"/>
      <c r="BR42" s="26"/>
      <c r="BS42" s="27"/>
      <c r="BT42" s="26"/>
      <c r="BU42" s="26"/>
      <c r="BV42" s="40"/>
      <c r="BW42" s="26"/>
      <c r="BX42" s="27"/>
      <c r="BY42" s="27"/>
      <c r="BZ42" s="27"/>
      <c r="CA42" s="27"/>
      <c r="CB42" s="27"/>
      <c r="CC42" s="26"/>
      <c r="CD42" s="27"/>
      <c r="CE42" s="27"/>
      <c r="CF42" s="26"/>
      <c r="CG42" s="26"/>
      <c r="CH42" s="40"/>
      <c r="CI42" s="26"/>
      <c r="CJ42" s="26"/>
      <c r="CK42" s="27"/>
      <c r="CL42" s="26"/>
      <c r="CM42" s="26"/>
      <c r="CN42" s="27"/>
      <c r="CO42" s="26"/>
      <c r="CP42" s="26"/>
      <c r="CQ42" s="40"/>
      <c r="CR42" s="26"/>
      <c r="CS42" s="26"/>
      <c r="CT42" s="27"/>
      <c r="CU42" s="26"/>
      <c r="CV42" s="26">
        <v>1243</v>
      </c>
      <c r="CW42" s="27">
        <v>1070</v>
      </c>
      <c r="CX42" s="26">
        <v>932.21299999999997</v>
      </c>
      <c r="CY42" s="26"/>
      <c r="CZ42" s="35">
        <f t="shared" si="53"/>
        <v>34108.5</v>
      </c>
      <c r="DA42" s="35">
        <f t="shared" si="54"/>
        <v>31220.450000000004</v>
      </c>
      <c r="DB42" s="35">
        <f t="shared" si="55"/>
        <v>30842.096000000001</v>
      </c>
      <c r="DC42" s="27"/>
      <c r="DD42" s="27"/>
      <c r="DE42" s="27"/>
      <c r="DF42" s="27"/>
      <c r="DG42" s="27"/>
      <c r="DH42" s="26">
        <v>104</v>
      </c>
      <c r="DI42" s="27"/>
      <c r="DJ42" s="27"/>
      <c r="DK42" s="27"/>
      <c r="DL42" s="27"/>
      <c r="DM42" s="27"/>
      <c r="DN42" s="27"/>
      <c r="DO42" s="27"/>
      <c r="DP42" s="27"/>
      <c r="DQ42" s="27"/>
      <c r="DR42" s="26"/>
      <c r="DS42" s="48"/>
      <c r="DT42" s="26"/>
      <c r="DU42" s="27"/>
      <c r="DV42" s="43">
        <f t="shared" si="56"/>
        <v>0</v>
      </c>
      <c r="DW42" s="43">
        <f t="shared" si="56"/>
        <v>0</v>
      </c>
      <c r="DX42" s="43">
        <f t="shared" si="57"/>
        <v>104</v>
      </c>
    </row>
    <row r="43" spans="1:128" s="45" customFormat="1">
      <c r="A43" s="49">
        <v>32</v>
      </c>
      <c r="B43" s="49">
        <v>31</v>
      </c>
      <c r="C43" s="34" t="s">
        <v>65</v>
      </c>
      <c r="D43" s="54">
        <v>33.200000000000003</v>
      </c>
      <c r="E43" s="27"/>
      <c r="F43" s="35">
        <f t="shared" si="41"/>
        <v>12087.1</v>
      </c>
      <c r="G43" s="35">
        <f t="shared" si="41"/>
        <v>10503.608333333334</v>
      </c>
      <c r="H43" s="35">
        <f t="shared" si="41"/>
        <v>10550.762333333334</v>
      </c>
      <c r="I43" s="35">
        <f t="shared" si="58"/>
        <v>100.44893143864053</v>
      </c>
      <c r="J43" s="35">
        <f t="shared" si="42"/>
        <v>-7174.9000000000005</v>
      </c>
      <c r="K43" s="35">
        <f t="shared" si="43"/>
        <v>-8873.4303333333337</v>
      </c>
      <c r="L43" s="27">
        <v>4912.2</v>
      </c>
      <c r="M43" s="27">
        <v>1677.3320000000001</v>
      </c>
      <c r="N43" s="37">
        <f t="shared" si="44"/>
        <v>5407.3</v>
      </c>
      <c r="O43" s="37">
        <f t="shared" si="45"/>
        <v>5314.3</v>
      </c>
      <c r="P43" s="37">
        <f t="shared" si="46"/>
        <v>5061.6540000000005</v>
      </c>
      <c r="Q43" s="37">
        <f t="shared" si="7"/>
        <v>95.24592138193178</v>
      </c>
      <c r="R43" s="38">
        <f t="shared" si="47"/>
        <v>236.5</v>
      </c>
      <c r="S43" s="38">
        <f t="shared" si="47"/>
        <v>219.8</v>
      </c>
      <c r="T43" s="38">
        <f t="shared" si="47"/>
        <v>191.70400000000001</v>
      </c>
      <c r="U43" s="39">
        <f t="shared" si="17"/>
        <v>87.21747042766151</v>
      </c>
      <c r="V43" s="26">
        <v>6.4</v>
      </c>
      <c r="W43" s="40">
        <v>5.8</v>
      </c>
      <c r="X43" s="26">
        <v>1.3240000000000001</v>
      </c>
      <c r="Y43" s="40">
        <f t="shared" si="48"/>
        <v>22.827586206896555</v>
      </c>
      <c r="Z43" s="26">
        <v>524.5</v>
      </c>
      <c r="AA43" s="27">
        <v>470</v>
      </c>
      <c r="AB43" s="26">
        <v>467.15</v>
      </c>
      <c r="AC43" s="40">
        <f t="shared" si="49"/>
        <v>99.393617021276597</v>
      </c>
      <c r="AD43" s="26">
        <v>230.1</v>
      </c>
      <c r="AE43" s="40">
        <v>214</v>
      </c>
      <c r="AF43" s="26">
        <v>190.38</v>
      </c>
      <c r="AG43" s="40">
        <f t="shared" si="50"/>
        <v>88.962616822429908</v>
      </c>
      <c r="AH43" s="26">
        <v>18</v>
      </c>
      <c r="AI43" s="40">
        <v>16.5</v>
      </c>
      <c r="AJ43" s="26">
        <v>23.85</v>
      </c>
      <c r="AK43" s="40">
        <f t="shared" si="59"/>
        <v>144.54545454545453</v>
      </c>
      <c r="AL43" s="27"/>
      <c r="AM43" s="27"/>
      <c r="AN43" s="26"/>
      <c r="AO43" s="27"/>
      <c r="AP43" s="27"/>
      <c r="AQ43" s="27"/>
      <c r="AR43" s="27"/>
      <c r="AS43" s="27"/>
      <c r="AT43" s="27"/>
      <c r="AU43" s="27"/>
      <c r="AV43" s="56">
        <v>5157.5</v>
      </c>
      <c r="AW43" s="58">
        <f t="shared" si="18"/>
        <v>4727.7083333333339</v>
      </c>
      <c r="AX43" s="27">
        <f t="shared" si="19"/>
        <v>4727.7083333333339</v>
      </c>
      <c r="AY43" s="27">
        <v>1000</v>
      </c>
      <c r="AZ43" s="27"/>
      <c r="BA43" s="27">
        <v>299.8</v>
      </c>
      <c r="BB43" s="54">
        <v>522.29999999999995</v>
      </c>
      <c r="BC43" s="27">
        <v>461.6</v>
      </c>
      <c r="BD43" s="22">
        <f t="shared" si="20"/>
        <v>461.6</v>
      </c>
      <c r="BE43" s="22"/>
      <c r="BF43" s="22"/>
      <c r="BG43" s="27"/>
      <c r="BH43" s="37">
        <f t="shared" si="52"/>
        <v>300</v>
      </c>
      <c r="BI43" s="37">
        <f t="shared" si="52"/>
        <v>280</v>
      </c>
      <c r="BJ43" s="37">
        <f t="shared" si="52"/>
        <v>50.65</v>
      </c>
      <c r="BK43" s="41">
        <f t="shared" si="22"/>
        <v>18.089285714285712</v>
      </c>
      <c r="BL43" s="26">
        <v>300</v>
      </c>
      <c r="BM43" s="40">
        <v>280</v>
      </c>
      <c r="BN43" s="26">
        <v>50.65</v>
      </c>
      <c r="BO43" s="26"/>
      <c r="BP43" s="27"/>
      <c r="BQ43" s="26"/>
      <c r="BR43" s="26"/>
      <c r="BS43" s="27"/>
      <c r="BT43" s="26"/>
      <c r="BU43" s="26"/>
      <c r="BV43" s="40"/>
      <c r="BW43" s="26"/>
      <c r="BX43" s="27"/>
      <c r="BY43" s="27"/>
      <c r="BZ43" s="27"/>
      <c r="CA43" s="27"/>
      <c r="CB43" s="27"/>
      <c r="CC43" s="26"/>
      <c r="CD43" s="27"/>
      <c r="CE43" s="27"/>
      <c r="CF43" s="26"/>
      <c r="CG43" s="26">
        <v>2.5</v>
      </c>
      <c r="CH43" s="40">
        <v>2.2000000000000002</v>
      </c>
      <c r="CI43" s="26">
        <v>2.5</v>
      </c>
      <c r="CJ43" s="26"/>
      <c r="CK43" s="27"/>
      <c r="CL43" s="26"/>
      <c r="CM43" s="26"/>
      <c r="CN43" s="27"/>
      <c r="CO43" s="26"/>
      <c r="CP43" s="26"/>
      <c r="CQ43" s="40"/>
      <c r="CR43" s="26"/>
      <c r="CS43" s="26"/>
      <c r="CT43" s="27"/>
      <c r="CU43" s="26"/>
      <c r="CV43" s="26">
        <v>4325.8</v>
      </c>
      <c r="CW43" s="27">
        <v>4325.8</v>
      </c>
      <c r="CX43" s="26">
        <v>4325.8</v>
      </c>
      <c r="CY43" s="26"/>
      <c r="CZ43" s="35">
        <f t="shared" si="53"/>
        <v>12087.1</v>
      </c>
      <c r="DA43" s="35">
        <f t="shared" si="54"/>
        <v>10503.608333333334</v>
      </c>
      <c r="DB43" s="35">
        <f t="shared" si="55"/>
        <v>10550.762333333334</v>
      </c>
      <c r="DC43" s="27"/>
      <c r="DD43" s="27"/>
      <c r="DE43" s="27"/>
      <c r="DF43" s="27"/>
      <c r="DG43" s="27"/>
      <c r="DH43" s="26"/>
      <c r="DI43" s="27"/>
      <c r="DJ43" s="27"/>
      <c r="DK43" s="27"/>
      <c r="DL43" s="27"/>
      <c r="DM43" s="27"/>
      <c r="DN43" s="27"/>
      <c r="DO43" s="27"/>
      <c r="DP43" s="27"/>
      <c r="DQ43" s="27"/>
      <c r="DR43" s="26"/>
      <c r="DS43" s="48"/>
      <c r="DT43" s="26"/>
      <c r="DU43" s="27"/>
      <c r="DV43" s="43">
        <f t="shared" si="56"/>
        <v>0</v>
      </c>
      <c r="DW43" s="43">
        <f t="shared" si="56"/>
        <v>0</v>
      </c>
      <c r="DX43" s="43">
        <f t="shared" si="57"/>
        <v>0</v>
      </c>
    </row>
    <row r="44" spans="1:128" s="45" customFormat="1">
      <c r="A44" s="49">
        <v>33</v>
      </c>
      <c r="B44" s="49">
        <v>45</v>
      </c>
      <c r="C44" s="34" t="s">
        <v>66</v>
      </c>
      <c r="D44" s="54">
        <v>5490</v>
      </c>
      <c r="E44" s="27"/>
      <c r="F44" s="35">
        <f t="shared" si="41"/>
        <v>41043.199999999997</v>
      </c>
      <c r="G44" s="35">
        <f t="shared" si="41"/>
        <v>36831.98333333333</v>
      </c>
      <c r="H44" s="35">
        <f t="shared" si="41"/>
        <v>36958.972333333331</v>
      </c>
      <c r="I44" s="35">
        <f t="shared" si="58"/>
        <v>100.34477915253908</v>
      </c>
      <c r="J44" s="35">
        <f t="shared" si="42"/>
        <v>-13643.199999999997</v>
      </c>
      <c r="K44" s="35">
        <f t="shared" si="43"/>
        <v>-25862.337333333329</v>
      </c>
      <c r="L44" s="27">
        <v>27400</v>
      </c>
      <c r="M44" s="27">
        <v>11096.635</v>
      </c>
      <c r="N44" s="37">
        <f t="shared" si="44"/>
        <v>6009</v>
      </c>
      <c r="O44" s="37">
        <f t="shared" si="45"/>
        <v>5760.5</v>
      </c>
      <c r="P44" s="37">
        <f t="shared" si="46"/>
        <v>5587.2890000000007</v>
      </c>
      <c r="Q44" s="37">
        <f t="shared" si="7"/>
        <v>96.993125596736405</v>
      </c>
      <c r="R44" s="38">
        <f t="shared" si="47"/>
        <v>2562</v>
      </c>
      <c r="S44" s="38">
        <f t="shared" si="47"/>
        <v>2348.5</v>
      </c>
      <c r="T44" s="38">
        <f t="shared" si="47"/>
        <v>2304.4340000000002</v>
      </c>
      <c r="U44" s="39">
        <f t="shared" si="17"/>
        <v>98.123653395784544</v>
      </c>
      <c r="V44" s="26"/>
      <c r="W44" s="40"/>
      <c r="X44" s="26">
        <v>0.35799999999999998</v>
      </c>
      <c r="Y44" s="40"/>
      <c r="Z44" s="52">
        <v>3027</v>
      </c>
      <c r="AA44" s="52">
        <v>3027</v>
      </c>
      <c r="AB44" s="26">
        <v>3027.12</v>
      </c>
      <c r="AC44" s="40">
        <f t="shared" si="49"/>
        <v>100.00396432111</v>
      </c>
      <c r="AD44" s="26">
        <v>2562</v>
      </c>
      <c r="AE44" s="40">
        <v>2348.5</v>
      </c>
      <c r="AF44" s="26">
        <v>2304.076</v>
      </c>
      <c r="AG44" s="40">
        <f t="shared" si="50"/>
        <v>98.108409623163723</v>
      </c>
      <c r="AH44" s="26">
        <v>80</v>
      </c>
      <c r="AI44" s="40">
        <v>74</v>
      </c>
      <c r="AJ44" s="26">
        <v>0</v>
      </c>
      <c r="AK44" s="40">
        <f t="shared" si="59"/>
        <v>0</v>
      </c>
      <c r="AL44" s="27"/>
      <c r="AM44" s="27"/>
      <c r="AN44" s="26"/>
      <c r="AO44" s="27"/>
      <c r="AP44" s="27"/>
      <c r="AQ44" s="27"/>
      <c r="AR44" s="27"/>
      <c r="AS44" s="27"/>
      <c r="AT44" s="27"/>
      <c r="AU44" s="27"/>
      <c r="AV44" s="56">
        <v>30230.6</v>
      </c>
      <c r="AW44" s="58">
        <f t="shared" si="18"/>
        <v>27711.383333333335</v>
      </c>
      <c r="AX44" s="27">
        <f t="shared" si="19"/>
        <v>27711.383333333335</v>
      </c>
      <c r="AY44" s="27">
        <v>1000</v>
      </c>
      <c r="AZ44" s="27"/>
      <c r="BA44" s="27">
        <v>300.2</v>
      </c>
      <c r="BB44" s="54">
        <v>3803.6</v>
      </c>
      <c r="BC44" s="27">
        <v>3360.1</v>
      </c>
      <c r="BD44" s="22">
        <f t="shared" si="20"/>
        <v>3360.1</v>
      </c>
      <c r="BE44" s="22"/>
      <c r="BF44" s="22"/>
      <c r="BG44" s="27"/>
      <c r="BH44" s="37">
        <f t="shared" si="52"/>
        <v>340</v>
      </c>
      <c r="BI44" s="37">
        <f t="shared" si="52"/>
        <v>311</v>
      </c>
      <c r="BJ44" s="37">
        <f t="shared" si="52"/>
        <v>222.63500000000002</v>
      </c>
      <c r="BK44" s="41">
        <f t="shared" si="22"/>
        <v>71.586816720257247</v>
      </c>
      <c r="BL44" s="26">
        <v>300</v>
      </c>
      <c r="BM44" s="40">
        <v>275</v>
      </c>
      <c r="BN44" s="26">
        <v>202.83500000000001</v>
      </c>
      <c r="BO44" s="26"/>
      <c r="BP44" s="27"/>
      <c r="BQ44" s="26"/>
      <c r="BR44" s="26"/>
      <c r="BS44" s="27"/>
      <c r="BT44" s="26"/>
      <c r="BU44" s="26">
        <v>40</v>
      </c>
      <c r="BV44" s="40">
        <v>36</v>
      </c>
      <c r="BW44" s="26">
        <v>19.8</v>
      </c>
      <c r="BX44" s="27"/>
      <c r="BY44" s="27"/>
      <c r="BZ44" s="27"/>
      <c r="CA44" s="27"/>
      <c r="CB44" s="27"/>
      <c r="CC44" s="26"/>
      <c r="CD44" s="27"/>
      <c r="CE44" s="27"/>
      <c r="CF44" s="26"/>
      <c r="CG44" s="26"/>
      <c r="CH44" s="40"/>
      <c r="CI44" s="26">
        <v>33.1</v>
      </c>
      <c r="CJ44" s="26"/>
      <c r="CK44" s="27"/>
      <c r="CL44" s="26"/>
      <c r="CM44" s="26"/>
      <c r="CN44" s="27"/>
      <c r="CO44" s="26"/>
      <c r="CP44" s="26"/>
      <c r="CQ44" s="40"/>
      <c r="CR44" s="26"/>
      <c r="CS44" s="26"/>
      <c r="CT44" s="27"/>
      <c r="CU44" s="26"/>
      <c r="CV44" s="26"/>
      <c r="CW44" s="27"/>
      <c r="CX44" s="26"/>
      <c r="CY44" s="26"/>
      <c r="CZ44" s="35">
        <f t="shared" si="53"/>
        <v>41043.199999999997</v>
      </c>
      <c r="DA44" s="35">
        <f t="shared" si="54"/>
        <v>36831.98333333333</v>
      </c>
      <c r="DB44" s="35">
        <f t="shared" si="55"/>
        <v>36958.972333333331</v>
      </c>
      <c r="DC44" s="27"/>
      <c r="DD44" s="27"/>
      <c r="DE44" s="27"/>
      <c r="DF44" s="27"/>
      <c r="DG44" s="27"/>
      <c r="DH44" s="26"/>
      <c r="DI44" s="27"/>
      <c r="DJ44" s="27"/>
      <c r="DK44" s="27"/>
      <c r="DL44" s="27"/>
      <c r="DM44" s="27"/>
      <c r="DN44" s="27"/>
      <c r="DO44" s="27"/>
      <c r="DP44" s="27"/>
      <c r="DQ44" s="27"/>
      <c r="DR44" s="26"/>
      <c r="DS44" s="48"/>
      <c r="DT44" s="26"/>
      <c r="DU44" s="27"/>
      <c r="DV44" s="43">
        <f t="shared" si="56"/>
        <v>0</v>
      </c>
      <c r="DW44" s="43">
        <f t="shared" si="56"/>
        <v>0</v>
      </c>
      <c r="DX44" s="43">
        <f t="shared" si="57"/>
        <v>0</v>
      </c>
    </row>
    <row r="45" spans="1:128" s="45" customFormat="1">
      <c r="A45" s="49">
        <v>34</v>
      </c>
      <c r="B45" s="49">
        <v>46</v>
      </c>
      <c r="C45" s="34" t="s">
        <v>67</v>
      </c>
      <c r="D45" s="27">
        <v>4437.6000000000004</v>
      </c>
      <c r="E45" s="27"/>
      <c r="F45" s="35">
        <f t="shared" si="41"/>
        <v>30313.739999999998</v>
      </c>
      <c r="G45" s="35">
        <f t="shared" si="41"/>
        <v>27223.383333333335</v>
      </c>
      <c r="H45" s="35">
        <f t="shared" si="41"/>
        <v>26696.421333333335</v>
      </c>
      <c r="I45" s="35">
        <f t="shared" si="58"/>
        <v>98.064303787858847</v>
      </c>
      <c r="J45" s="35">
        <f t="shared" si="42"/>
        <v>-11984.339999999997</v>
      </c>
      <c r="K45" s="35">
        <f t="shared" si="43"/>
        <v>-20158.774333333335</v>
      </c>
      <c r="L45" s="27">
        <v>18329.400000000001</v>
      </c>
      <c r="M45" s="27">
        <v>6537.6469999999999</v>
      </c>
      <c r="N45" s="37">
        <f t="shared" si="44"/>
        <v>8773.14</v>
      </c>
      <c r="O45" s="37">
        <f t="shared" si="45"/>
        <v>8434.2000000000007</v>
      </c>
      <c r="P45" s="37">
        <f t="shared" si="46"/>
        <v>7920.8850000000002</v>
      </c>
      <c r="Q45" s="37">
        <f t="shared" si="7"/>
        <v>93.913886319982922</v>
      </c>
      <c r="R45" s="38">
        <f t="shared" si="47"/>
        <v>865.9</v>
      </c>
      <c r="S45" s="38">
        <f t="shared" si="47"/>
        <v>820</v>
      </c>
      <c r="T45" s="38">
        <f t="shared" si="47"/>
        <v>930.94799999999998</v>
      </c>
      <c r="U45" s="39">
        <f t="shared" si="17"/>
        <v>113.53024390243903</v>
      </c>
      <c r="V45" s="26">
        <v>21.5</v>
      </c>
      <c r="W45" s="40">
        <v>19.399999999999999</v>
      </c>
      <c r="X45" s="26">
        <v>0.33400000000000002</v>
      </c>
      <c r="Y45" s="40">
        <f t="shared" ref="Y45:Y54" si="60">X45*100/W45</f>
        <v>1.7216494845360826</v>
      </c>
      <c r="Z45" s="26">
        <v>1830</v>
      </c>
      <c r="AA45" s="40">
        <v>1694</v>
      </c>
      <c r="AB45" s="26">
        <v>1801.146</v>
      </c>
      <c r="AC45" s="40">
        <f t="shared" si="49"/>
        <v>106.32502951593861</v>
      </c>
      <c r="AD45" s="26">
        <v>844.4</v>
      </c>
      <c r="AE45" s="40">
        <v>800.6</v>
      </c>
      <c r="AF45" s="26">
        <v>930.61400000000003</v>
      </c>
      <c r="AG45" s="40">
        <f t="shared" si="50"/>
        <v>116.23957032225832</v>
      </c>
      <c r="AH45" s="26">
        <v>100</v>
      </c>
      <c r="AI45" s="40">
        <v>94</v>
      </c>
      <c r="AJ45" s="26">
        <v>76</v>
      </c>
      <c r="AK45" s="40">
        <f t="shared" si="59"/>
        <v>80.851063829787236</v>
      </c>
      <c r="AL45" s="27"/>
      <c r="AM45" s="27"/>
      <c r="AN45" s="26"/>
      <c r="AO45" s="27"/>
      <c r="AP45" s="27"/>
      <c r="AQ45" s="27"/>
      <c r="AR45" s="27"/>
      <c r="AS45" s="27"/>
      <c r="AT45" s="27"/>
      <c r="AU45" s="27"/>
      <c r="AV45" s="56">
        <v>19185.8</v>
      </c>
      <c r="AW45" s="58">
        <f t="shared" si="18"/>
        <v>17586.983333333334</v>
      </c>
      <c r="AX45" s="27">
        <f t="shared" si="19"/>
        <v>17586.983333333334</v>
      </c>
      <c r="AY45" s="27">
        <v>994</v>
      </c>
      <c r="AZ45" s="27"/>
      <c r="BA45" s="27">
        <v>294.2</v>
      </c>
      <c r="BB45" s="27">
        <v>1360.8</v>
      </c>
      <c r="BC45" s="27">
        <v>1202.2</v>
      </c>
      <c r="BD45" s="22">
        <f t="shared" si="20"/>
        <v>1202.2</v>
      </c>
      <c r="BE45" s="22"/>
      <c r="BF45" s="22"/>
      <c r="BG45" s="27"/>
      <c r="BH45" s="37">
        <f t="shared" si="52"/>
        <v>1750</v>
      </c>
      <c r="BI45" s="37">
        <f t="shared" si="52"/>
        <v>1600</v>
      </c>
      <c r="BJ45" s="37">
        <f t="shared" si="52"/>
        <v>859.25099999999998</v>
      </c>
      <c r="BK45" s="41">
        <f t="shared" si="22"/>
        <v>53.703187499999991</v>
      </c>
      <c r="BL45" s="26">
        <v>1250</v>
      </c>
      <c r="BM45" s="40">
        <v>1184</v>
      </c>
      <c r="BN45" s="26">
        <v>859.25099999999998</v>
      </c>
      <c r="BO45" s="26"/>
      <c r="BP45" s="27"/>
      <c r="BQ45" s="26"/>
      <c r="BR45" s="26"/>
      <c r="BS45" s="27"/>
      <c r="BT45" s="26"/>
      <c r="BU45" s="26">
        <v>500</v>
      </c>
      <c r="BV45" s="40">
        <v>416</v>
      </c>
      <c r="BW45" s="26">
        <v>0</v>
      </c>
      <c r="BX45" s="27"/>
      <c r="BY45" s="27"/>
      <c r="BZ45" s="27"/>
      <c r="CA45" s="27"/>
      <c r="CB45" s="27"/>
      <c r="CC45" s="26"/>
      <c r="CD45" s="27"/>
      <c r="CE45" s="27"/>
      <c r="CF45" s="26"/>
      <c r="CG45" s="26"/>
      <c r="CH45" s="40"/>
      <c r="CI45" s="26">
        <v>2</v>
      </c>
      <c r="CJ45" s="26"/>
      <c r="CK45" s="27"/>
      <c r="CL45" s="26"/>
      <c r="CM45" s="26"/>
      <c r="CN45" s="27"/>
      <c r="CO45" s="26"/>
      <c r="CP45" s="26">
        <v>5</v>
      </c>
      <c r="CQ45" s="40">
        <v>4</v>
      </c>
      <c r="CR45" s="26">
        <v>0</v>
      </c>
      <c r="CS45" s="26"/>
      <c r="CT45" s="27"/>
      <c r="CU45" s="26"/>
      <c r="CV45" s="26">
        <v>4222.24</v>
      </c>
      <c r="CW45" s="27">
        <v>4222.2</v>
      </c>
      <c r="CX45" s="26">
        <v>4251.54</v>
      </c>
      <c r="CY45" s="26">
        <v>-307.84699999999998</v>
      </c>
      <c r="CZ45" s="35">
        <f t="shared" si="53"/>
        <v>30313.739999999998</v>
      </c>
      <c r="DA45" s="35">
        <f t="shared" si="54"/>
        <v>27223.383333333335</v>
      </c>
      <c r="DB45" s="35">
        <f t="shared" si="55"/>
        <v>26696.421333333335</v>
      </c>
      <c r="DC45" s="27"/>
      <c r="DD45" s="27"/>
      <c r="DE45" s="27"/>
      <c r="DF45" s="27"/>
      <c r="DG45" s="27"/>
      <c r="DH45" s="26"/>
      <c r="DI45" s="27"/>
      <c r="DJ45" s="27"/>
      <c r="DK45" s="27"/>
      <c r="DL45" s="27"/>
      <c r="DM45" s="27"/>
      <c r="DN45" s="27"/>
      <c r="DO45" s="27"/>
      <c r="DP45" s="27"/>
      <c r="DQ45" s="27"/>
      <c r="DR45" s="26"/>
      <c r="DS45" s="48"/>
      <c r="DT45" s="26"/>
      <c r="DU45" s="27"/>
      <c r="DV45" s="43">
        <f t="shared" si="56"/>
        <v>0</v>
      </c>
      <c r="DW45" s="43">
        <f t="shared" si="56"/>
        <v>0</v>
      </c>
      <c r="DX45" s="43">
        <f t="shared" si="57"/>
        <v>0</v>
      </c>
    </row>
    <row r="46" spans="1:128" s="45" customFormat="1">
      <c r="A46" s="49">
        <v>35</v>
      </c>
      <c r="B46" s="49">
        <v>48</v>
      </c>
      <c r="C46" s="34" t="s">
        <v>68</v>
      </c>
      <c r="D46" s="27">
        <v>5231</v>
      </c>
      <c r="E46" s="27"/>
      <c r="F46" s="35">
        <f t="shared" si="41"/>
        <v>40278.5</v>
      </c>
      <c r="G46" s="35">
        <f t="shared" si="41"/>
        <v>36300.708333333336</v>
      </c>
      <c r="H46" s="35">
        <f t="shared" si="41"/>
        <v>35211.556333333334</v>
      </c>
      <c r="I46" s="35">
        <f>H46/G46*100</f>
        <v>96.999639814190957</v>
      </c>
      <c r="J46" s="35">
        <f t="shared" si="42"/>
        <v>-11845.099999999999</v>
      </c>
      <c r="K46" s="35">
        <f t="shared" si="43"/>
        <v>-26557.577333333335</v>
      </c>
      <c r="L46" s="27">
        <v>28433.4</v>
      </c>
      <c r="M46" s="27">
        <v>8653.9789999999994</v>
      </c>
      <c r="N46" s="37">
        <f t="shared" si="44"/>
        <v>9266</v>
      </c>
      <c r="O46" s="37">
        <f t="shared" si="45"/>
        <v>7978.8</v>
      </c>
      <c r="P46" s="37">
        <f t="shared" si="46"/>
        <v>6394.848</v>
      </c>
      <c r="Q46" s="37">
        <f>P46/O46*100</f>
        <v>80.147992179275079</v>
      </c>
      <c r="R46" s="38">
        <f t="shared" si="47"/>
        <v>1540</v>
      </c>
      <c r="S46" s="38">
        <f t="shared" si="47"/>
        <v>1432</v>
      </c>
      <c r="T46" s="38">
        <f t="shared" si="47"/>
        <v>1513.578</v>
      </c>
      <c r="U46" s="39">
        <f>T46/S46*100</f>
        <v>105.6967877094972</v>
      </c>
      <c r="V46" s="26">
        <v>20</v>
      </c>
      <c r="W46" s="40">
        <v>20</v>
      </c>
      <c r="X46" s="26">
        <v>20.324000000000002</v>
      </c>
      <c r="Y46" s="40">
        <f t="shared" si="60"/>
        <v>101.62</v>
      </c>
      <c r="Z46" s="26">
        <v>3500</v>
      </c>
      <c r="AA46" s="40">
        <v>2920</v>
      </c>
      <c r="AB46" s="26">
        <v>1452.27</v>
      </c>
      <c r="AC46" s="40">
        <f t="shared" si="49"/>
        <v>49.735273972602741</v>
      </c>
      <c r="AD46" s="26">
        <v>1520</v>
      </c>
      <c r="AE46" s="40">
        <v>1412</v>
      </c>
      <c r="AF46" s="26">
        <v>1493.2539999999999</v>
      </c>
      <c r="AG46" s="40">
        <f t="shared" si="50"/>
        <v>105.75453257790367</v>
      </c>
      <c r="AH46" s="26">
        <v>60</v>
      </c>
      <c r="AI46" s="40">
        <v>55</v>
      </c>
      <c r="AJ46" s="26">
        <v>42</v>
      </c>
      <c r="AK46" s="40">
        <f t="shared" si="59"/>
        <v>76.36363636363636</v>
      </c>
      <c r="AL46" s="27"/>
      <c r="AM46" s="27"/>
      <c r="AN46" s="26"/>
      <c r="AO46" s="27"/>
      <c r="AP46" s="27"/>
      <c r="AQ46" s="27"/>
      <c r="AR46" s="27"/>
      <c r="AS46" s="27"/>
      <c r="AT46" s="27"/>
      <c r="AU46" s="27"/>
      <c r="AV46" s="56">
        <v>27818.3</v>
      </c>
      <c r="AW46" s="58">
        <f t="shared" si="18"/>
        <v>25500.108333333334</v>
      </c>
      <c r="AX46" s="27">
        <f t="shared" si="19"/>
        <v>25500.108333333334</v>
      </c>
      <c r="AY46" s="27"/>
      <c r="AZ46" s="27"/>
      <c r="BA46" s="27">
        <v>494.8</v>
      </c>
      <c r="BB46" s="54">
        <v>3194.2</v>
      </c>
      <c r="BC46" s="27">
        <v>2821.8</v>
      </c>
      <c r="BD46" s="22">
        <f t="shared" si="20"/>
        <v>2821.8</v>
      </c>
      <c r="BE46" s="22"/>
      <c r="BF46" s="22"/>
      <c r="BG46" s="27"/>
      <c r="BH46" s="37">
        <f t="shared" si="52"/>
        <v>1200</v>
      </c>
      <c r="BI46" s="37">
        <f t="shared" si="52"/>
        <v>1110</v>
      </c>
      <c r="BJ46" s="37">
        <f t="shared" si="52"/>
        <v>925.24</v>
      </c>
      <c r="BK46" s="41">
        <f>BJ46/BI46*100</f>
        <v>83.354954954954948</v>
      </c>
      <c r="BL46" s="26">
        <v>800</v>
      </c>
      <c r="BM46" s="40">
        <v>730</v>
      </c>
      <c r="BN46" s="26">
        <v>640.42499999999995</v>
      </c>
      <c r="BO46" s="26"/>
      <c r="BP46" s="27"/>
      <c r="BQ46" s="26"/>
      <c r="BR46" s="26"/>
      <c r="BS46" s="27"/>
      <c r="BT46" s="26"/>
      <c r="BU46" s="26">
        <v>400</v>
      </c>
      <c r="BV46" s="40">
        <v>380</v>
      </c>
      <c r="BW46" s="26">
        <v>284.815</v>
      </c>
      <c r="BX46" s="27"/>
      <c r="BY46" s="27"/>
      <c r="BZ46" s="27"/>
      <c r="CA46" s="27"/>
      <c r="CB46" s="27"/>
      <c r="CC46" s="26"/>
      <c r="CD46" s="27"/>
      <c r="CE46" s="27"/>
      <c r="CF46" s="26"/>
      <c r="CG46" s="26"/>
      <c r="CH46" s="40"/>
      <c r="CI46" s="26"/>
      <c r="CJ46" s="26"/>
      <c r="CK46" s="27"/>
      <c r="CL46" s="26"/>
      <c r="CM46" s="26"/>
      <c r="CN46" s="27"/>
      <c r="CO46" s="26"/>
      <c r="CP46" s="26"/>
      <c r="CQ46" s="40"/>
      <c r="CR46" s="26"/>
      <c r="CS46" s="26"/>
      <c r="CT46" s="27"/>
      <c r="CU46" s="26"/>
      <c r="CV46" s="26">
        <v>2966</v>
      </c>
      <c r="CW46" s="27">
        <v>2461.8000000000002</v>
      </c>
      <c r="CX46" s="26">
        <v>2461.7600000000002</v>
      </c>
      <c r="CY46" s="26"/>
      <c r="CZ46" s="35">
        <f t="shared" si="53"/>
        <v>40278.5</v>
      </c>
      <c r="DA46" s="35">
        <f t="shared" si="54"/>
        <v>36300.708333333336</v>
      </c>
      <c r="DB46" s="35">
        <f t="shared" si="55"/>
        <v>35211.556333333334</v>
      </c>
      <c r="DC46" s="27"/>
      <c r="DD46" s="27"/>
      <c r="DE46" s="27"/>
      <c r="DF46" s="27"/>
      <c r="DG46" s="27"/>
      <c r="DH46" s="26"/>
      <c r="DI46" s="27"/>
      <c r="DJ46" s="27"/>
      <c r="DK46" s="27"/>
      <c r="DL46" s="27"/>
      <c r="DM46" s="27"/>
      <c r="DN46" s="27"/>
      <c r="DO46" s="27"/>
      <c r="DP46" s="27"/>
      <c r="DQ46" s="27"/>
      <c r="DR46" s="26"/>
      <c r="DS46" s="48"/>
      <c r="DT46" s="26"/>
      <c r="DU46" s="27"/>
      <c r="DV46" s="43">
        <f>DC46+DF46+DI46+DL46+DO46+DR46</f>
        <v>0</v>
      </c>
      <c r="DW46" s="43">
        <f>DD46+DG46+DJ46+DM46+DP46+DS46</f>
        <v>0</v>
      </c>
      <c r="DX46" s="43">
        <f>DE46+DH46+DK46+DN46+DQ46+DT46+DU46</f>
        <v>0</v>
      </c>
    </row>
    <row r="47" spans="1:128" s="45" customFormat="1">
      <c r="A47" s="49">
        <v>36</v>
      </c>
      <c r="B47" s="49">
        <v>47</v>
      </c>
      <c r="C47" s="34" t="s">
        <v>69</v>
      </c>
      <c r="D47" s="54">
        <v>3413.5</v>
      </c>
      <c r="E47" s="27"/>
      <c r="F47" s="35">
        <f t="shared" si="41"/>
        <v>22894.3</v>
      </c>
      <c r="G47" s="35">
        <f t="shared" si="41"/>
        <v>21040.133333333331</v>
      </c>
      <c r="H47" s="35">
        <f t="shared" si="41"/>
        <v>21619.95033333333</v>
      </c>
      <c r="I47" s="35">
        <f>H47/G47*100</f>
        <v>102.75576675686466</v>
      </c>
      <c r="J47" s="35">
        <f t="shared" si="42"/>
        <v>-6582.2999999999993</v>
      </c>
      <c r="K47" s="35">
        <f t="shared" si="43"/>
        <v>-15777.649333333331</v>
      </c>
      <c r="L47" s="27">
        <v>16312</v>
      </c>
      <c r="M47" s="27">
        <v>5842.3010000000004</v>
      </c>
      <c r="N47" s="37">
        <f t="shared" si="44"/>
        <v>3730.3</v>
      </c>
      <c r="O47" s="37">
        <f t="shared" si="45"/>
        <v>3531.3</v>
      </c>
      <c r="P47" s="37">
        <f t="shared" si="46"/>
        <v>3584.4169999999999</v>
      </c>
      <c r="Q47" s="37">
        <f>P47/O47*100</f>
        <v>101.50417693200804</v>
      </c>
      <c r="R47" s="38">
        <f t="shared" si="47"/>
        <v>1514.3</v>
      </c>
      <c r="S47" s="38">
        <f t="shared" si="47"/>
        <v>1345.3</v>
      </c>
      <c r="T47" s="38">
        <f t="shared" si="47"/>
        <v>1440.701</v>
      </c>
      <c r="U47" s="39">
        <f>T47/S47*100</f>
        <v>107.09142942094701</v>
      </c>
      <c r="V47" s="26"/>
      <c r="W47" s="40"/>
      <c r="X47" s="26">
        <v>19.902000000000001</v>
      </c>
      <c r="Y47" s="40"/>
      <c r="Z47" s="52">
        <v>1272</v>
      </c>
      <c r="AA47" s="52">
        <v>1272</v>
      </c>
      <c r="AB47" s="26">
        <v>1272.1500000000001</v>
      </c>
      <c r="AC47" s="40">
        <f t="shared" si="49"/>
        <v>100.01179245283021</v>
      </c>
      <c r="AD47" s="26">
        <v>1514.3</v>
      </c>
      <c r="AE47" s="40">
        <v>1345.3</v>
      </c>
      <c r="AF47" s="26">
        <v>1420.799</v>
      </c>
      <c r="AG47" s="40">
        <f t="shared" si="50"/>
        <v>105.61205679030699</v>
      </c>
      <c r="AH47" s="26">
        <v>44</v>
      </c>
      <c r="AI47" s="40">
        <v>44</v>
      </c>
      <c r="AJ47" s="26">
        <v>52</v>
      </c>
      <c r="AK47" s="40">
        <f t="shared" si="59"/>
        <v>118.18181818181819</v>
      </c>
      <c r="AL47" s="27"/>
      <c r="AM47" s="27"/>
      <c r="AN47" s="26"/>
      <c r="AO47" s="27"/>
      <c r="AP47" s="27"/>
      <c r="AQ47" s="27"/>
      <c r="AR47" s="27"/>
      <c r="AS47" s="27"/>
      <c r="AT47" s="27"/>
      <c r="AU47" s="27"/>
      <c r="AV47" s="56">
        <v>17411.599999999999</v>
      </c>
      <c r="AW47" s="58">
        <f t="shared" si="18"/>
        <v>15960.633333333331</v>
      </c>
      <c r="AX47" s="27">
        <f t="shared" si="19"/>
        <v>15960.633333333331</v>
      </c>
      <c r="AY47" s="27"/>
      <c r="AZ47" s="27"/>
      <c r="BA47" s="27"/>
      <c r="BB47" s="54">
        <v>1752.4</v>
      </c>
      <c r="BC47" s="27">
        <v>1548.2</v>
      </c>
      <c r="BD47" s="22">
        <f t="shared" si="20"/>
        <v>1548.2</v>
      </c>
      <c r="BE47" s="22"/>
      <c r="BF47" s="22"/>
      <c r="BG47" s="27"/>
      <c r="BH47" s="37">
        <f t="shared" si="52"/>
        <v>300</v>
      </c>
      <c r="BI47" s="37">
        <f t="shared" si="52"/>
        <v>270</v>
      </c>
      <c r="BJ47" s="37">
        <f t="shared" si="52"/>
        <v>219.566</v>
      </c>
      <c r="BK47" s="41">
        <f>BJ47/BI47*100</f>
        <v>81.320740740740732</v>
      </c>
      <c r="BL47" s="26">
        <v>300</v>
      </c>
      <c r="BM47" s="40">
        <v>270</v>
      </c>
      <c r="BN47" s="26">
        <v>219.566</v>
      </c>
      <c r="BO47" s="26"/>
      <c r="BP47" s="27"/>
      <c r="BQ47" s="26"/>
      <c r="BR47" s="26"/>
      <c r="BS47" s="27"/>
      <c r="BT47" s="26"/>
      <c r="BU47" s="26"/>
      <c r="BV47" s="40"/>
      <c r="BW47" s="26"/>
      <c r="BX47" s="27"/>
      <c r="BY47" s="27"/>
      <c r="BZ47" s="27"/>
      <c r="CA47" s="27"/>
      <c r="CB47" s="27"/>
      <c r="CC47" s="26"/>
      <c r="CD47" s="27"/>
      <c r="CE47" s="27"/>
      <c r="CF47" s="26"/>
      <c r="CG47" s="26"/>
      <c r="CH47" s="40"/>
      <c r="CI47" s="26"/>
      <c r="CJ47" s="26"/>
      <c r="CK47" s="27"/>
      <c r="CL47" s="26"/>
      <c r="CM47" s="26"/>
      <c r="CN47" s="27"/>
      <c r="CO47" s="26"/>
      <c r="CP47" s="26"/>
      <c r="CQ47" s="40"/>
      <c r="CR47" s="26"/>
      <c r="CS47" s="26"/>
      <c r="CT47" s="27"/>
      <c r="CU47" s="26"/>
      <c r="CV47" s="26">
        <v>600</v>
      </c>
      <c r="CW47" s="26">
        <v>600</v>
      </c>
      <c r="CX47" s="26">
        <v>600</v>
      </c>
      <c r="CY47" s="26"/>
      <c r="CZ47" s="35">
        <f t="shared" si="53"/>
        <v>22894.3</v>
      </c>
      <c r="DA47" s="35">
        <f t="shared" si="54"/>
        <v>21040.133333333331</v>
      </c>
      <c r="DB47" s="35">
        <f t="shared" si="55"/>
        <v>21093.25033333333</v>
      </c>
      <c r="DC47" s="27"/>
      <c r="DD47" s="27"/>
      <c r="DE47" s="27"/>
      <c r="DF47" s="27"/>
      <c r="DG47" s="27"/>
      <c r="DH47" s="26">
        <v>526.70000000000005</v>
      </c>
      <c r="DI47" s="27"/>
      <c r="DJ47" s="27"/>
      <c r="DK47" s="27"/>
      <c r="DL47" s="27"/>
      <c r="DM47" s="27"/>
      <c r="DN47" s="27"/>
      <c r="DO47" s="27"/>
      <c r="DP47" s="27"/>
      <c r="DQ47" s="27"/>
      <c r="DR47" s="26"/>
      <c r="DS47" s="48"/>
      <c r="DT47" s="26"/>
      <c r="DU47" s="27"/>
      <c r="DV47" s="43">
        <f>DC47+DF47+DI47+DL47+DO47+DR47</f>
        <v>0</v>
      </c>
      <c r="DW47" s="43">
        <f>DD47+DG47+DJ47+DM47+DP47+DS47</f>
        <v>0</v>
      </c>
      <c r="DX47" s="43">
        <f>DE47+DH47+DK47+DN47+DQ47+DT47+DU47</f>
        <v>526.70000000000005</v>
      </c>
    </row>
    <row r="48" spans="1:128" s="45" customFormat="1">
      <c r="A48" s="49">
        <v>37</v>
      </c>
      <c r="B48" s="49">
        <v>51</v>
      </c>
      <c r="C48" s="34" t="s">
        <v>70</v>
      </c>
      <c r="D48" s="27">
        <v>3224.7</v>
      </c>
      <c r="E48" s="27"/>
      <c r="F48" s="35">
        <f t="shared" si="41"/>
        <v>27944.300000000003</v>
      </c>
      <c r="G48" s="35">
        <f t="shared" si="41"/>
        <v>24056.98333333333</v>
      </c>
      <c r="H48" s="35">
        <f t="shared" si="41"/>
        <v>24327.277333333332</v>
      </c>
      <c r="I48" s="35">
        <f t="shared" si="58"/>
        <v>101.12355733158564</v>
      </c>
      <c r="J48" s="35">
        <f t="shared" si="42"/>
        <v>-9672.3000000000029</v>
      </c>
      <c r="K48" s="35">
        <f t="shared" si="43"/>
        <v>-17494.051333333333</v>
      </c>
      <c r="L48" s="27">
        <v>18272</v>
      </c>
      <c r="M48" s="27">
        <v>6833.2259999999997</v>
      </c>
      <c r="N48" s="37">
        <f t="shared" si="44"/>
        <v>3441.5</v>
      </c>
      <c r="O48" s="37">
        <f t="shared" si="45"/>
        <v>3298.9</v>
      </c>
      <c r="P48" s="37">
        <f t="shared" si="46"/>
        <v>3239.194</v>
      </c>
      <c r="Q48" s="37">
        <f t="shared" si="7"/>
        <v>98.190123980720841</v>
      </c>
      <c r="R48" s="38">
        <f t="shared" si="47"/>
        <v>1265.6000000000001</v>
      </c>
      <c r="S48" s="38">
        <f t="shared" si="47"/>
        <v>1159.4000000000001</v>
      </c>
      <c r="T48" s="38">
        <f t="shared" si="47"/>
        <v>719.39400000000001</v>
      </c>
      <c r="U48" s="39">
        <f t="shared" si="17"/>
        <v>62.048818354321199</v>
      </c>
      <c r="V48" s="26">
        <v>23.2</v>
      </c>
      <c r="W48" s="40">
        <v>21.2</v>
      </c>
      <c r="X48" s="26">
        <v>23.512</v>
      </c>
      <c r="Y48" s="40">
        <f t="shared" si="60"/>
        <v>110.90566037735849</v>
      </c>
      <c r="Z48" s="52">
        <v>1865.9</v>
      </c>
      <c r="AA48" s="52">
        <v>1865.9</v>
      </c>
      <c r="AB48" s="26">
        <v>1865.95</v>
      </c>
      <c r="AC48" s="40">
        <f t="shared" si="49"/>
        <v>100.00267967200814</v>
      </c>
      <c r="AD48" s="26">
        <v>1242.4000000000001</v>
      </c>
      <c r="AE48" s="40">
        <v>1138.2</v>
      </c>
      <c r="AF48" s="26">
        <v>695.88199999999995</v>
      </c>
      <c r="AG48" s="40">
        <f t="shared" si="50"/>
        <v>61.138815673871022</v>
      </c>
      <c r="AH48" s="26">
        <v>48</v>
      </c>
      <c r="AI48" s="40">
        <v>44</v>
      </c>
      <c r="AJ48" s="26">
        <v>36</v>
      </c>
      <c r="AK48" s="40">
        <f t="shared" si="59"/>
        <v>81.818181818181813</v>
      </c>
      <c r="AL48" s="27"/>
      <c r="AM48" s="27"/>
      <c r="AN48" s="26"/>
      <c r="AO48" s="27"/>
      <c r="AP48" s="27"/>
      <c r="AQ48" s="27"/>
      <c r="AR48" s="27"/>
      <c r="AS48" s="27"/>
      <c r="AT48" s="27"/>
      <c r="AU48" s="27"/>
      <c r="AV48" s="56">
        <v>20017.400000000001</v>
      </c>
      <c r="AW48" s="58">
        <f t="shared" si="18"/>
        <v>18349.283333333333</v>
      </c>
      <c r="AX48" s="27">
        <f t="shared" si="19"/>
        <v>18349.283333333333</v>
      </c>
      <c r="AY48" s="27">
        <v>1758.7</v>
      </c>
      <c r="AZ48" s="27"/>
      <c r="BA48" s="27">
        <v>330</v>
      </c>
      <c r="BB48" s="27">
        <v>2726.7</v>
      </c>
      <c r="BC48" s="27">
        <v>2408.8000000000002</v>
      </c>
      <c r="BD48" s="22">
        <f t="shared" si="20"/>
        <v>2408.8000000000002</v>
      </c>
      <c r="BE48" s="22"/>
      <c r="BF48" s="22"/>
      <c r="BG48" s="27"/>
      <c r="BH48" s="37">
        <f t="shared" si="52"/>
        <v>252</v>
      </c>
      <c r="BI48" s="37">
        <f t="shared" si="52"/>
        <v>222.6</v>
      </c>
      <c r="BJ48" s="37">
        <f t="shared" si="52"/>
        <v>192.85</v>
      </c>
      <c r="BK48" s="41">
        <f t="shared" si="22"/>
        <v>86.635220125786162</v>
      </c>
      <c r="BL48" s="26">
        <v>252</v>
      </c>
      <c r="BM48" s="40">
        <v>222.6</v>
      </c>
      <c r="BN48" s="26">
        <v>192.85</v>
      </c>
      <c r="BO48" s="26"/>
      <c r="BP48" s="27"/>
      <c r="BQ48" s="26"/>
      <c r="BR48" s="26"/>
      <c r="BS48" s="27"/>
      <c r="BT48" s="26"/>
      <c r="BU48" s="26"/>
      <c r="BV48" s="40"/>
      <c r="BW48" s="26"/>
      <c r="BX48" s="27"/>
      <c r="BY48" s="27"/>
      <c r="BZ48" s="27"/>
      <c r="CA48" s="27"/>
      <c r="CB48" s="27"/>
      <c r="CC48" s="26"/>
      <c r="CD48" s="27"/>
      <c r="CE48" s="27"/>
      <c r="CF48" s="26"/>
      <c r="CG48" s="26">
        <v>10</v>
      </c>
      <c r="CH48" s="40">
        <v>7</v>
      </c>
      <c r="CI48" s="26">
        <v>0</v>
      </c>
      <c r="CJ48" s="26"/>
      <c r="CK48" s="27"/>
      <c r="CL48" s="26"/>
      <c r="CM48" s="26"/>
      <c r="CN48" s="27"/>
      <c r="CO48" s="26"/>
      <c r="CP48" s="26"/>
      <c r="CQ48" s="40"/>
      <c r="CR48" s="26"/>
      <c r="CS48" s="26"/>
      <c r="CT48" s="40"/>
      <c r="CU48" s="26"/>
      <c r="CV48" s="26"/>
      <c r="CW48" s="40"/>
      <c r="CX48" s="26">
        <v>425</v>
      </c>
      <c r="CY48" s="26"/>
      <c r="CZ48" s="35">
        <f t="shared" si="53"/>
        <v>27944.300000000003</v>
      </c>
      <c r="DA48" s="35">
        <f t="shared" si="54"/>
        <v>24056.98333333333</v>
      </c>
      <c r="DB48" s="35">
        <f t="shared" si="55"/>
        <v>24327.277333333332</v>
      </c>
      <c r="DC48" s="27"/>
      <c r="DD48" s="27"/>
      <c r="DE48" s="27"/>
      <c r="DF48" s="27"/>
      <c r="DG48" s="27"/>
      <c r="DH48" s="26"/>
      <c r="DI48" s="27"/>
      <c r="DJ48" s="27"/>
      <c r="DK48" s="27"/>
      <c r="DL48" s="27"/>
      <c r="DM48" s="27"/>
      <c r="DN48" s="27"/>
      <c r="DO48" s="27"/>
      <c r="DP48" s="27"/>
      <c r="DQ48" s="27"/>
      <c r="DR48" s="26"/>
      <c r="DS48" s="48"/>
      <c r="DT48" s="26"/>
      <c r="DU48" s="27"/>
      <c r="DV48" s="43">
        <f t="shared" ref="DV48:DW54" si="61">DC48+DF48+DI48+DL48+DO48+DR48</f>
        <v>0</v>
      </c>
      <c r="DW48" s="43">
        <f t="shared" si="61"/>
        <v>0</v>
      </c>
      <c r="DX48" s="43">
        <f t="shared" si="57"/>
        <v>0</v>
      </c>
    </row>
    <row r="49" spans="1:128" s="45" customFormat="1">
      <c r="A49" s="49">
        <v>38</v>
      </c>
      <c r="B49" s="49">
        <v>52</v>
      </c>
      <c r="C49" s="34" t="s">
        <v>71</v>
      </c>
      <c r="D49" s="27">
        <v>778</v>
      </c>
      <c r="E49" s="27"/>
      <c r="F49" s="35">
        <f t="shared" si="41"/>
        <v>22391.603000000003</v>
      </c>
      <c r="G49" s="35">
        <f t="shared" si="41"/>
        <v>19013.178</v>
      </c>
      <c r="H49" s="35">
        <f t="shared" si="41"/>
        <v>18095.54</v>
      </c>
      <c r="I49" s="35">
        <f t="shared" si="58"/>
        <v>95.173673754066783</v>
      </c>
      <c r="J49" s="35">
        <f t="shared" si="42"/>
        <v>-11083.203000000003</v>
      </c>
      <c r="K49" s="35">
        <f t="shared" si="43"/>
        <v>-13918.883000000002</v>
      </c>
      <c r="L49" s="27">
        <v>11308.4</v>
      </c>
      <c r="M49" s="27">
        <v>4176.6570000000002</v>
      </c>
      <c r="N49" s="37">
        <f t="shared" si="44"/>
        <v>10310.102999999999</v>
      </c>
      <c r="O49" s="37">
        <f t="shared" si="45"/>
        <v>9626.8029999999999</v>
      </c>
      <c r="P49" s="37">
        <f t="shared" si="46"/>
        <v>8182.9650000000001</v>
      </c>
      <c r="Q49" s="37">
        <f t="shared" si="7"/>
        <v>85.00189522939236</v>
      </c>
      <c r="R49" s="38">
        <f t="shared" si="47"/>
        <v>776.3</v>
      </c>
      <c r="S49" s="38">
        <f t="shared" si="47"/>
        <v>668.6</v>
      </c>
      <c r="T49" s="38">
        <f t="shared" si="47"/>
        <v>678.42200000000003</v>
      </c>
      <c r="U49" s="39">
        <f t="shared" si="17"/>
        <v>101.46903978462458</v>
      </c>
      <c r="V49" s="26">
        <v>32.9</v>
      </c>
      <c r="W49" s="40">
        <v>28.6</v>
      </c>
      <c r="X49" s="26">
        <v>0.308</v>
      </c>
      <c r="Y49" s="40">
        <f t="shared" si="60"/>
        <v>1.0769230769230769</v>
      </c>
      <c r="Z49" s="26">
        <v>2176.6999999999998</v>
      </c>
      <c r="AA49" s="40">
        <v>1844</v>
      </c>
      <c r="AB49" s="26">
        <v>2172.0819999999999</v>
      </c>
      <c r="AC49" s="40">
        <f t="shared" si="49"/>
        <v>117.79186550976138</v>
      </c>
      <c r="AD49" s="26">
        <v>743.4</v>
      </c>
      <c r="AE49" s="40">
        <v>640</v>
      </c>
      <c r="AF49" s="26">
        <v>678.11400000000003</v>
      </c>
      <c r="AG49" s="40">
        <f t="shared" si="50"/>
        <v>105.95531250000002</v>
      </c>
      <c r="AH49" s="26">
        <v>120</v>
      </c>
      <c r="AI49" s="40">
        <v>70</v>
      </c>
      <c r="AJ49" s="26">
        <v>120</v>
      </c>
      <c r="AK49" s="40">
        <f t="shared" si="59"/>
        <v>171.42857142857142</v>
      </c>
      <c r="AL49" s="27"/>
      <c r="AM49" s="27"/>
      <c r="AN49" s="26"/>
      <c r="AO49" s="27"/>
      <c r="AP49" s="27"/>
      <c r="AQ49" s="27"/>
      <c r="AR49" s="27"/>
      <c r="AS49" s="27"/>
      <c r="AT49" s="27"/>
      <c r="AU49" s="27"/>
      <c r="AV49" s="56">
        <v>8036.7</v>
      </c>
      <c r="AW49" s="58">
        <f t="shared" si="18"/>
        <v>7366.9750000000004</v>
      </c>
      <c r="AX49" s="27">
        <f t="shared" si="19"/>
        <v>7366.9750000000004</v>
      </c>
      <c r="AY49" s="27">
        <v>1758.7</v>
      </c>
      <c r="AZ49" s="27"/>
      <c r="BA49" s="27">
        <v>526.20000000000005</v>
      </c>
      <c r="BB49" s="27">
        <v>2286.1</v>
      </c>
      <c r="BC49" s="27">
        <v>2019.4</v>
      </c>
      <c r="BD49" s="22">
        <f t="shared" si="20"/>
        <v>2019.4</v>
      </c>
      <c r="BE49" s="22"/>
      <c r="BF49" s="22"/>
      <c r="BG49" s="27"/>
      <c r="BH49" s="37">
        <f t="shared" si="52"/>
        <v>737.1</v>
      </c>
      <c r="BI49" s="37">
        <f t="shared" si="52"/>
        <v>643</v>
      </c>
      <c r="BJ49" s="37">
        <f t="shared" si="52"/>
        <v>314.346</v>
      </c>
      <c r="BK49" s="41">
        <f t="shared" si="22"/>
        <v>48.887402799377917</v>
      </c>
      <c r="BL49" s="26">
        <v>715.6</v>
      </c>
      <c r="BM49" s="40">
        <v>624</v>
      </c>
      <c r="BN49" s="26">
        <v>303.346</v>
      </c>
      <c r="BO49" s="26"/>
      <c r="BP49" s="27"/>
      <c r="BQ49" s="26"/>
      <c r="BR49" s="26"/>
      <c r="BS49" s="27"/>
      <c r="BT49" s="26"/>
      <c r="BU49" s="26">
        <v>21.5</v>
      </c>
      <c r="BV49" s="40">
        <v>19</v>
      </c>
      <c r="BW49" s="26">
        <v>11</v>
      </c>
      <c r="BX49" s="27"/>
      <c r="BY49" s="27"/>
      <c r="BZ49" s="27"/>
      <c r="CA49" s="27"/>
      <c r="CB49" s="27"/>
      <c r="CC49" s="26"/>
      <c r="CD49" s="27"/>
      <c r="CE49" s="27"/>
      <c r="CF49" s="26"/>
      <c r="CG49" s="26">
        <v>455.8</v>
      </c>
      <c r="CH49" s="40">
        <v>357</v>
      </c>
      <c r="CI49" s="26">
        <v>162.17400000000001</v>
      </c>
      <c r="CJ49" s="26"/>
      <c r="CK49" s="27"/>
      <c r="CL49" s="26"/>
      <c r="CM49" s="26"/>
      <c r="CN49" s="27"/>
      <c r="CO49" s="26"/>
      <c r="CP49" s="26"/>
      <c r="CQ49" s="40"/>
      <c r="CR49" s="26"/>
      <c r="CS49" s="26"/>
      <c r="CT49" s="64"/>
      <c r="CU49" s="26"/>
      <c r="CV49" s="26">
        <v>6044.2030000000004</v>
      </c>
      <c r="CW49" s="26">
        <v>6044.2030000000004</v>
      </c>
      <c r="CX49" s="26">
        <v>4735.9409999999998</v>
      </c>
      <c r="CY49" s="26"/>
      <c r="CZ49" s="35">
        <f t="shared" si="53"/>
        <v>22391.603000000003</v>
      </c>
      <c r="DA49" s="35">
        <f t="shared" si="54"/>
        <v>19013.178</v>
      </c>
      <c r="DB49" s="35">
        <f t="shared" si="55"/>
        <v>18095.54</v>
      </c>
      <c r="DC49" s="27"/>
      <c r="DD49" s="27"/>
      <c r="DE49" s="27"/>
      <c r="DF49" s="27"/>
      <c r="DG49" s="27"/>
      <c r="DH49" s="26"/>
      <c r="DI49" s="27"/>
      <c r="DJ49" s="27"/>
      <c r="DK49" s="27"/>
      <c r="DL49" s="27"/>
      <c r="DM49" s="27"/>
      <c r="DN49" s="27"/>
      <c r="DO49" s="27"/>
      <c r="DP49" s="27"/>
      <c r="DQ49" s="27"/>
      <c r="DR49" s="26"/>
      <c r="DS49" s="48"/>
      <c r="DT49" s="26"/>
      <c r="DU49" s="27"/>
      <c r="DV49" s="43">
        <f t="shared" si="61"/>
        <v>0</v>
      </c>
      <c r="DW49" s="43">
        <f t="shared" si="61"/>
        <v>0</v>
      </c>
      <c r="DX49" s="43">
        <f t="shared" si="57"/>
        <v>0</v>
      </c>
    </row>
    <row r="50" spans="1:128" s="45" customFormat="1">
      <c r="A50" s="49">
        <v>39</v>
      </c>
      <c r="B50" s="49">
        <v>53</v>
      </c>
      <c r="C50" s="34" t="s">
        <v>72</v>
      </c>
      <c r="D50" s="27">
        <v>273.39999999999998</v>
      </c>
      <c r="E50" s="27"/>
      <c r="F50" s="35">
        <f t="shared" si="41"/>
        <v>28910.14</v>
      </c>
      <c r="G50" s="35">
        <f t="shared" si="41"/>
        <v>26219.608333333334</v>
      </c>
      <c r="H50" s="35">
        <f t="shared" si="41"/>
        <v>26106.053333333333</v>
      </c>
      <c r="I50" s="35">
        <f t="shared" si="58"/>
        <v>99.566908099631547</v>
      </c>
      <c r="J50" s="35">
        <f t="shared" si="42"/>
        <v>-12881.039999999999</v>
      </c>
      <c r="K50" s="35">
        <f t="shared" si="43"/>
        <v>-19748.365333333335</v>
      </c>
      <c r="L50" s="27">
        <v>16029.1</v>
      </c>
      <c r="M50" s="27">
        <v>6357.6880000000001</v>
      </c>
      <c r="N50" s="37">
        <f t="shared" si="44"/>
        <v>8018.64</v>
      </c>
      <c r="O50" s="37">
        <f t="shared" si="45"/>
        <v>7836.7000000000007</v>
      </c>
      <c r="P50" s="37">
        <f t="shared" si="46"/>
        <v>7513.3450000000003</v>
      </c>
      <c r="Q50" s="37">
        <f t="shared" si="7"/>
        <v>95.873837201883433</v>
      </c>
      <c r="R50" s="38">
        <f t="shared" si="47"/>
        <v>906.3</v>
      </c>
      <c r="S50" s="38">
        <f t="shared" si="47"/>
        <v>814.4</v>
      </c>
      <c r="T50" s="38">
        <f t="shared" si="47"/>
        <v>758.27599999999995</v>
      </c>
      <c r="U50" s="39">
        <f t="shared" si="17"/>
        <v>93.108546168958739</v>
      </c>
      <c r="V50" s="26">
        <v>42.5</v>
      </c>
      <c r="W50" s="40">
        <v>38.4</v>
      </c>
      <c r="X50" s="26">
        <v>10.286</v>
      </c>
      <c r="Y50" s="40">
        <f t="shared" si="60"/>
        <v>26.786458333333332</v>
      </c>
      <c r="Z50" s="52">
        <v>1948</v>
      </c>
      <c r="AA50" s="52">
        <v>1948</v>
      </c>
      <c r="AB50" s="26">
        <v>1948.6</v>
      </c>
      <c r="AC50" s="40">
        <f t="shared" si="49"/>
        <v>100.03080082135524</v>
      </c>
      <c r="AD50" s="26">
        <v>863.8</v>
      </c>
      <c r="AE50" s="40">
        <v>776</v>
      </c>
      <c r="AF50" s="26">
        <v>747.99</v>
      </c>
      <c r="AG50" s="40">
        <f t="shared" si="50"/>
        <v>96.390463917525778</v>
      </c>
      <c r="AH50" s="26">
        <v>40</v>
      </c>
      <c r="AI50" s="40">
        <v>40</v>
      </c>
      <c r="AJ50" s="26">
        <v>14.75</v>
      </c>
      <c r="AK50" s="40">
        <f t="shared" si="59"/>
        <v>36.875</v>
      </c>
      <c r="AL50" s="27"/>
      <c r="AM50" s="27"/>
      <c r="AN50" s="26"/>
      <c r="AO50" s="27"/>
      <c r="AP50" s="27"/>
      <c r="AQ50" s="27"/>
      <c r="AR50" s="27"/>
      <c r="AS50" s="27"/>
      <c r="AT50" s="27"/>
      <c r="AU50" s="27"/>
      <c r="AV50" s="56">
        <v>16778.3</v>
      </c>
      <c r="AW50" s="58">
        <f t="shared" si="18"/>
        <v>15380.108333333334</v>
      </c>
      <c r="AX50" s="27">
        <f t="shared" si="19"/>
        <v>15380.108333333334</v>
      </c>
      <c r="AY50" s="27">
        <v>714</v>
      </c>
      <c r="AZ50" s="27"/>
      <c r="BA50" s="27">
        <v>209.8</v>
      </c>
      <c r="BB50" s="27">
        <v>3399.2</v>
      </c>
      <c r="BC50" s="27">
        <v>3002.8</v>
      </c>
      <c r="BD50" s="22">
        <f t="shared" si="20"/>
        <v>3002.8</v>
      </c>
      <c r="BE50" s="22"/>
      <c r="BF50" s="22"/>
      <c r="BG50" s="27"/>
      <c r="BH50" s="37">
        <f t="shared" si="52"/>
        <v>1090</v>
      </c>
      <c r="BI50" s="37">
        <f t="shared" si="52"/>
        <v>1000</v>
      </c>
      <c r="BJ50" s="37">
        <f t="shared" si="52"/>
        <v>757.37899999999991</v>
      </c>
      <c r="BK50" s="41">
        <f t="shared" si="22"/>
        <v>75.737899999999996</v>
      </c>
      <c r="BL50" s="26">
        <v>980</v>
      </c>
      <c r="BM50" s="40">
        <v>900</v>
      </c>
      <c r="BN50" s="26">
        <v>707.57899999999995</v>
      </c>
      <c r="BO50" s="26"/>
      <c r="BP50" s="27"/>
      <c r="BQ50" s="26"/>
      <c r="BR50" s="26"/>
      <c r="BS50" s="27"/>
      <c r="BT50" s="26"/>
      <c r="BU50" s="26">
        <v>110</v>
      </c>
      <c r="BV50" s="40">
        <v>100</v>
      </c>
      <c r="BW50" s="26">
        <v>49.8</v>
      </c>
      <c r="BX50" s="27"/>
      <c r="BY50" s="27"/>
      <c r="BZ50" s="27"/>
      <c r="CA50" s="27"/>
      <c r="CB50" s="27"/>
      <c r="CC50" s="26"/>
      <c r="CD50" s="27"/>
      <c r="CE50" s="27"/>
      <c r="CF50" s="26"/>
      <c r="CG50" s="26"/>
      <c r="CH50" s="40"/>
      <c r="CI50" s="26"/>
      <c r="CJ50" s="26"/>
      <c r="CK50" s="27"/>
      <c r="CL50" s="26"/>
      <c r="CM50" s="26"/>
      <c r="CN50" s="27"/>
      <c r="CO50" s="26"/>
      <c r="CP50" s="26"/>
      <c r="CQ50" s="40"/>
      <c r="CR50" s="26"/>
      <c r="CS50" s="26"/>
      <c r="CT50" s="64"/>
      <c r="CU50" s="26"/>
      <c r="CV50" s="26">
        <v>4034.34</v>
      </c>
      <c r="CW50" s="40">
        <v>4034.3</v>
      </c>
      <c r="CX50" s="26">
        <v>4034.34</v>
      </c>
      <c r="CY50" s="26"/>
      <c r="CZ50" s="35">
        <f t="shared" si="53"/>
        <v>28910.14</v>
      </c>
      <c r="DA50" s="35">
        <f t="shared" si="54"/>
        <v>26219.608333333334</v>
      </c>
      <c r="DB50" s="35">
        <f t="shared" si="55"/>
        <v>26106.053333333333</v>
      </c>
      <c r="DC50" s="27"/>
      <c r="DD50" s="27"/>
      <c r="DE50" s="27"/>
      <c r="DF50" s="27"/>
      <c r="DG50" s="27"/>
      <c r="DH50" s="26"/>
      <c r="DI50" s="27"/>
      <c r="DJ50" s="27"/>
      <c r="DK50" s="27"/>
      <c r="DL50" s="27"/>
      <c r="DM50" s="27"/>
      <c r="DN50" s="27"/>
      <c r="DO50" s="27"/>
      <c r="DP50" s="27"/>
      <c r="DQ50" s="27"/>
      <c r="DR50" s="26"/>
      <c r="DS50" s="48"/>
      <c r="DT50" s="26"/>
      <c r="DU50" s="27"/>
      <c r="DV50" s="43">
        <f t="shared" si="61"/>
        <v>0</v>
      </c>
      <c r="DW50" s="43">
        <f t="shared" si="61"/>
        <v>0</v>
      </c>
      <c r="DX50" s="43">
        <f t="shared" si="57"/>
        <v>0</v>
      </c>
    </row>
    <row r="51" spans="1:128" s="45" customFormat="1">
      <c r="A51" s="49">
        <v>40</v>
      </c>
      <c r="B51" s="49">
        <v>54</v>
      </c>
      <c r="C51" s="34" t="s">
        <v>73</v>
      </c>
      <c r="D51" s="27">
        <v>7620.4</v>
      </c>
      <c r="E51" s="27">
        <v>220</v>
      </c>
      <c r="F51" s="35">
        <f t="shared" si="41"/>
        <v>35409.799999999996</v>
      </c>
      <c r="G51" s="35">
        <f t="shared" si="41"/>
        <v>32711.916666666668</v>
      </c>
      <c r="H51" s="35">
        <f t="shared" si="41"/>
        <v>32707.144666666667</v>
      </c>
      <c r="I51" s="35">
        <f t="shared" si="58"/>
        <v>99.985412044030838</v>
      </c>
      <c r="J51" s="35">
        <f t="shared" si="42"/>
        <v>-9884.4999999999964</v>
      </c>
      <c r="K51" s="35">
        <f t="shared" si="43"/>
        <v>-23421.838666666667</v>
      </c>
      <c r="L51" s="27">
        <v>25525.3</v>
      </c>
      <c r="M51" s="27">
        <v>9285.3060000000005</v>
      </c>
      <c r="N51" s="37">
        <f t="shared" si="44"/>
        <v>7308.3</v>
      </c>
      <c r="O51" s="37">
        <f t="shared" si="45"/>
        <v>7042.5999999999995</v>
      </c>
      <c r="P51" s="37">
        <f t="shared" si="46"/>
        <v>7037.8279999999995</v>
      </c>
      <c r="Q51" s="37">
        <f t="shared" si="7"/>
        <v>99.932240933746058</v>
      </c>
      <c r="R51" s="38">
        <f t="shared" si="47"/>
        <v>2596.6</v>
      </c>
      <c r="S51" s="38">
        <f t="shared" si="47"/>
        <v>2376.4</v>
      </c>
      <c r="T51" s="38">
        <f t="shared" si="47"/>
        <v>2000.0710000000001</v>
      </c>
      <c r="U51" s="39">
        <f t="shared" si="17"/>
        <v>84.163903383268817</v>
      </c>
      <c r="V51" s="26">
        <v>28.1</v>
      </c>
      <c r="W51" s="40">
        <v>22.8</v>
      </c>
      <c r="X51" s="26">
        <v>30.15</v>
      </c>
      <c r="Y51" s="40">
        <f t="shared" si="60"/>
        <v>132.23684210526315</v>
      </c>
      <c r="Z51" s="52">
        <v>4100</v>
      </c>
      <c r="AA51" s="52">
        <v>4100</v>
      </c>
      <c r="AB51" s="26">
        <v>4561.8379999999997</v>
      </c>
      <c r="AC51" s="40">
        <f t="shared" si="49"/>
        <v>111.26434146341464</v>
      </c>
      <c r="AD51" s="26">
        <v>2568.5</v>
      </c>
      <c r="AE51" s="40">
        <v>2353.6</v>
      </c>
      <c r="AF51" s="26">
        <v>1969.921</v>
      </c>
      <c r="AG51" s="40">
        <f t="shared" si="50"/>
        <v>83.698207002039439</v>
      </c>
      <c r="AH51" s="26">
        <v>156</v>
      </c>
      <c r="AI51" s="40">
        <v>143</v>
      </c>
      <c r="AJ51" s="26">
        <v>117</v>
      </c>
      <c r="AK51" s="40">
        <f t="shared" si="59"/>
        <v>81.818181818181813</v>
      </c>
      <c r="AL51" s="27"/>
      <c r="AM51" s="27"/>
      <c r="AN51" s="26"/>
      <c r="AO51" s="27"/>
      <c r="AP51" s="27"/>
      <c r="AQ51" s="27"/>
      <c r="AR51" s="27"/>
      <c r="AS51" s="27"/>
      <c r="AT51" s="27"/>
      <c r="AU51" s="27"/>
      <c r="AV51" s="56">
        <v>25366.6</v>
      </c>
      <c r="AW51" s="58">
        <f t="shared" si="18"/>
        <v>23252.716666666667</v>
      </c>
      <c r="AX51" s="27">
        <f t="shared" si="19"/>
        <v>23252.716666666667</v>
      </c>
      <c r="AY51" s="27"/>
      <c r="AZ51" s="27"/>
      <c r="BA51" s="27"/>
      <c r="BB51" s="54">
        <v>2734.9</v>
      </c>
      <c r="BC51" s="27">
        <v>2416.6</v>
      </c>
      <c r="BD51" s="22">
        <f t="shared" si="20"/>
        <v>2416.6</v>
      </c>
      <c r="BE51" s="22"/>
      <c r="BF51" s="22"/>
      <c r="BG51" s="27"/>
      <c r="BH51" s="37">
        <f t="shared" si="52"/>
        <v>455.7</v>
      </c>
      <c r="BI51" s="37">
        <f t="shared" si="52"/>
        <v>423.2</v>
      </c>
      <c r="BJ51" s="37">
        <f t="shared" si="52"/>
        <v>358.91899999999998</v>
      </c>
      <c r="BK51" s="41">
        <f t="shared" si="22"/>
        <v>84.810727788279777</v>
      </c>
      <c r="BL51" s="26">
        <v>455.7</v>
      </c>
      <c r="BM51" s="40">
        <v>423.2</v>
      </c>
      <c r="BN51" s="26">
        <v>358.91899999999998</v>
      </c>
      <c r="BO51" s="26"/>
      <c r="BP51" s="27"/>
      <c r="BQ51" s="26"/>
      <c r="BR51" s="26"/>
      <c r="BS51" s="27"/>
      <c r="BT51" s="26"/>
      <c r="BU51" s="26"/>
      <c r="BV51" s="40"/>
      <c r="BW51" s="26"/>
      <c r="BX51" s="27"/>
      <c r="BY51" s="27"/>
      <c r="BZ51" s="27"/>
      <c r="CA51" s="27"/>
      <c r="CB51" s="27"/>
      <c r="CC51" s="26"/>
      <c r="CD51" s="27"/>
      <c r="CE51" s="27"/>
      <c r="CF51" s="26"/>
      <c r="CG51" s="26"/>
      <c r="CH51" s="40"/>
      <c r="CI51" s="26"/>
      <c r="CJ51" s="26"/>
      <c r="CK51" s="27"/>
      <c r="CL51" s="26"/>
      <c r="CM51" s="26"/>
      <c r="CN51" s="27"/>
      <c r="CO51" s="26"/>
      <c r="CP51" s="26"/>
      <c r="CQ51" s="40"/>
      <c r="CR51" s="26"/>
      <c r="CS51" s="26"/>
      <c r="CT51" s="64"/>
      <c r="CU51" s="26"/>
      <c r="CV51" s="26"/>
      <c r="CW51" s="40"/>
      <c r="CX51" s="26"/>
      <c r="CY51" s="26"/>
      <c r="CZ51" s="35">
        <f t="shared" si="53"/>
        <v>35409.799999999996</v>
      </c>
      <c r="DA51" s="35">
        <f t="shared" si="54"/>
        <v>32711.916666666668</v>
      </c>
      <c r="DB51" s="35">
        <f t="shared" si="55"/>
        <v>32707.144666666667</v>
      </c>
      <c r="DC51" s="27"/>
      <c r="DD51" s="27"/>
      <c r="DE51" s="27"/>
      <c r="DF51" s="27"/>
      <c r="DG51" s="27"/>
      <c r="DH51" s="26"/>
      <c r="DI51" s="27"/>
      <c r="DJ51" s="27"/>
      <c r="DK51" s="27"/>
      <c r="DL51" s="27"/>
      <c r="DM51" s="27"/>
      <c r="DN51" s="27"/>
      <c r="DO51" s="27"/>
      <c r="DP51" s="27"/>
      <c r="DQ51" s="27"/>
      <c r="DR51" s="26"/>
      <c r="DS51" s="48"/>
      <c r="DT51" s="26"/>
      <c r="DU51" s="27"/>
      <c r="DV51" s="43">
        <f t="shared" si="61"/>
        <v>0</v>
      </c>
      <c r="DW51" s="43">
        <f t="shared" si="61"/>
        <v>0</v>
      </c>
      <c r="DX51" s="43">
        <f t="shared" si="57"/>
        <v>0</v>
      </c>
    </row>
    <row r="52" spans="1:128" s="45" customFormat="1">
      <c r="A52" s="49">
        <v>41</v>
      </c>
      <c r="B52" s="49">
        <v>60</v>
      </c>
      <c r="C52" s="34" t="s">
        <v>74</v>
      </c>
      <c r="D52" s="27">
        <v>888.4</v>
      </c>
      <c r="E52" s="27"/>
      <c r="F52" s="35">
        <f t="shared" si="41"/>
        <v>16504.399999999998</v>
      </c>
      <c r="G52" s="35">
        <f t="shared" si="41"/>
        <v>13218.033333333333</v>
      </c>
      <c r="H52" s="35">
        <f t="shared" si="41"/>
        <v>12935.692333333332</v>
      </c>
      <c r="I52" s="35">
        <f t="shared" si="58"/>
        <v>97.863971190873073</v>
      </c>
      <c r="J52" s="35">
        <f t="shared" si="42"/>
        <v>-6623.6999999999971</v>
      </c>
      <c r="K52" s="35">
        <f t="shared" si="43"/>
        <v>-10066.147333333332</v>
      </c>
      <c r="L52" s="27">
        <v>9880.7000000000007</v>
      </c>
      <c r="M52" s="27">
        <v>2869.5450000000001</v>
      </c>
      <c r="N52" s="37">
        <f t="shared" si="44"/>
        <v>4469.0999999999995</v>
      </c>
      <c r="O52" s="37">
        <f t="shared" si="45"/>
        <v>3647.3000000000006</v>
      </c>
      <c r="P52" s="37">
        <f t="shared" si="46"/>
        <v>2895.6590000000001</v>
      </c>
      <c r="Q52" s="37">
        <f t="shared" si="7"/>
        <v>79.391851506593909</v>
      </c>
      <c r="R52" s="38">
        <f t="shared" si="47"/>
        <v>1248.2</v>
      </c>
      <c r="S52" s="38">
        <f t="shared" si="47"/>
        <v>853.8</v>
      </c>
      <c r="T52" s="38">
        <f t="shared" si="47"/>
        <v>722.21799999999996</v>
      </c>
      <c r="U52" s="39">
        <f t="shared" si="17"/>
        <v>84.588662450222529</v>
      </c>
      <c r="V52" s="26">
        <v>54.2</v>
      </c>
      <c r="W52" s="40">
        <v>42.8</v>
      </c>
      <c r="X52" s="26">
        <v>0.45600000000000002</v>
      </c>
      <c r="Y52" s="40">
        <f t="shared" si="60"/>
        <v>1.0654205607476637</v>
      </c>
      <c r="Z52" s="26">
        <v>2599.6</v>
      </c>
      <c r="AA52" s="40">
        <v>2239.8000000000002</v>
      </c>
      <c r="AB52" s="26">
        <v>1832.328</v>
      </c>
      <c r="AC52" s="40">
        <f t="shared" si="49"/>
        <v>81.807661398339121</v>
      </c>
      <c r="AD52" s="26">
        <v>1194</v>
      </c>
      <c r="AE52" s="40">
        <v>811</v>
      </c>
      <c r="AF52" s="26">
        <v>721.76199999999994</v>
      </c>
      <c r="AG52" s="40">
        <f t="shared" si="50"/>
        <v>88.996547472256466</v>
      </c>
      <c r="AH52" s="26">
        <v>201</v>
      </c>
      <c r="AI52" s="40">
        <v>178.4</v>
      </c>
      <c r="AJ52" s="26">
        <v>111.8</v>
      </c>
      <c r="AK52" s="40">
        <f t="shared" si="59"/>
        <v>62.668161434977577</v>
      </c>
      <c r="AL52" s="27"/>
      <c r="AM52" s="27"/>
      <c r="AN52" s="26"/>
      <c r="AO52" s="27"/>
      <c r="AP52" s="27"/>
      <c r="AQ52" s="27"/>
      <c r="AR52" s="27"/>
      <c r="AS52" s="27"/>
      <c r="AT52" s="27"/>
      <c r="AU52" s="27"/>
      <c r="AV52" s="56">
        <v>9564.7999999999993</v>
      </c>
      <c r="AW52" s="58">
        <f t="shared" si="18"/>
        <v>8767.7333333333336</v>
      </c>
      <c r="AX52" s="27">
        <f t="shared" si="19"/>
        <v>8767.7333333333336</v>
      </c>
      <c r="AY52" s="27">
        <v>1561</v>
      </c>
      <c r="AZ52" s="27"/>
      <c r="BA52" s="27">
        <v>469.3</v>
      </c>
      <c r="BB52" s="27">
        <v>909.5</v>
      </c>
      <c r="BC52" s="27">
        <v>803</v>
      </c>
      <c r="BD52" s="22">
        <f t="shared" si="20"/>
        <v>803</v>
      </c>
      <c r="BE52" s="22"/>
      <c r="BF52" s="22"/>
      <c r="BG52" s="27"/>
      <c r="BH52" s="37">
        <f t="shared" si="52"/>
        <v>420.3</v>
      </c>
      <c r="BI52" s="37">
        <f t="shared" si="52"/>
        <v>375.3</v>
      </c>
      <c r="BJ52" s="37">
        <f t="shared" si="52"/>
        <v>229.31299999999999</v>
      </c>
      <c r="BK52" s="41">
        <f t="shared" si="22"/>
        <v>61.10125233146816</v>
      </c>
      <c r="BL52" s="26">
        <v>340.3</v>
      </c>
      <c r="BM52" s="40">
        <v>305.3</v>
      </c>
      <c r="BN52" s="26">
        <v>227.31299999999999</v>
      </c>
      <c r="BO52" s="26"/>
      <c r="BP52" s="27"/>
      <c r="BQ52" s="26"/>
      <c r="BR52" s="26"/>
      <c r="BS52" s="27"/>
      <c r="BT52" s="26"/>
      <c r="BU52" s="26">
        <v>80</v>
      </c>
      <c r="BV52" s="40">
        <v>70</v>
      </c>
      <c r="BW52" s="26">
        <v>2</v>
      </c>
      <c r="BX52" s="27"/>
      <c r="BY52" s="27"/>
      <c r="BZ52" s="27"/>
      <c r="CA52" s="27"/>
      <c r="CB52" s="27"/>
      <c r="CC52" s="26"/>
      <c r="CD52" s="27"/>
      <c r="CE52" s="27"/>
      <c r="CF52" s="26"/>
      <c r="CG52" s="26"/>
      <c r="CH52" s="40"/>
      <c r="CI52" s="26"/>
      <c r="CJ52" s="26"/>
      <c r="CK52" s="27"/>
      <c r="CL52" s="26"/>
      <c r="CM52" s="26"/>
      <c r="CN52" s="27"/>
      <c r="CO52" s="26"/>
      <c r="CP52" s="26"/>
      <c r="CQ52" s="40"/>
      <c r="CR52" s="26"/>
      <c r="CS52" s="26"/>
      <c r="CT52" s="64"/>
      <c r="CU52" s="26"/>
      <c r="CV52" s="26"/>
      <c r="CW52" s="40"/>
      <c r="CX52" s="26"/>
      <c r="CY52" s="26"/>
      <c r="CZ52" s="35">
        <f t="shared" si="53"/>
        <v>16504.399999999998</v>
      </c>
      <c r="DA52" s="35">
        <f t="shared" si="54"/>
        <v>13218.033333333333</v>
      </c>
      <c r="DB52" s="35">
        <f t="shared" si="55"/>
        <v>12935.692333333332</v>
      </c>
      <c r="DC52" s="27"/>
      <c r="DD52" s="27"/>
      <c r="DE52" s="27"/>
      <c r="DF52" s="27"/>
      <c r="DG52" s="27"/>
      <c r="DH52" s="26"/>
      <c r="DI52" s="27"/>
      <c r="DJ52" s="27"/>
      <c r="DK52" s="27"/>
      <c r="DL52" s="27"/>
      <c r="DM52" s="27"/>
      <c r="DN52" s="27"/>
      <c r="DO52" s="27"/>
      <c r="DP52" s="27"/>
      <c r="DQ52" s="27"/>
      <c r="DR52" s="26"/>
      <c r="DS52" s="48"/>
      <c r="DT52" s="26"/>
      <c r="DU52" s="27"/>
      <c r="DV52" s="43">
        <f t="shared" si="61"/>
        <v>0</v>
      </c>
      <c r="DW52" s="43">
        <f t="shared" si="61"/>
        <v>0</v>
      </c>
      <c r="DX52" s="43">
        <f t="shared" si="57"/>
        <v>0</v>
      </c>
    </row>
    <row r="53" spans="1:128" s="45" customFormat="1">
      <c r="A53" s="49">
        <v>42</v>
      </c>
      <c r="B53" s="49">
        <v>38</v>
      </c>
      <c r="C53" s="34" t="s">
        <v>108</v>
      </c>
      <c r="D53" s="27">
        <v>199.1</v>
      </c>
      <c r="E53" s="27"/>
      <c r="F53" s="35">
        <f t="shared" si="41"/>
        <v>22611.657999999999</v>
      </c>
      <c r="G53" s="35">
        <f t="shared" si="41"/>
        <v>20055.383333333335</v>
      </c>
      <c r="H53" s="35">
        <f t="shared" si="41"/>
        <v>19061.875333333333</v>
      </c>
      <c r="I53" s="35">
        <f t="shared" si="58"/>
        <v>95.046177958868896</v>
      </c>
      <c r="J53" s="35">
        <f t="shared" si="42"/>
        <v>-7586.0579999999991</v>
      </c>
      <c r="K53" s="35">
        <f t="shared" si="43"/>
        <v>-14116.653333333334</v>
      </c>
      <c r="L53" s="27">
        <v>15025.6</v>
      </c>
      <c r="M53" s="27">
        <v>4945.2219999999998</v>
      </c>
      <c r="N53" s="37">
        <f t="shared" si="44"/>
        <v>6077.4580000000005</v>
      </c>
      <c r="O53" s="37">
        <f t="shared" si="45"/>
        <v>5844.9</v>
      </c>
      <c r="P53" s="37">
        <f t="shared" si="46"/>
        <v>4586.192</v>
      </c>
      <c r="Q53" s="37">
        <f t="shared" si="7"/>
        <v>78.464849698027351</v>
      </c>
      <c r="R53" s="38">
        <f t="shared" si="47"/>
        <v>950</v>
      </c>
      <c r="S53" s="38">
        <f t="shared" si="47"/>
        <v>903.4</v>
      </c>
      <c r="T53" s="38">
        <f t="shared" si="47"/>
        <v>801.82</v>
      </c>
      <c r="U53" s="39">
        <f t="shared" si="17"/>
        <v>88.755811379234018</v>
      </c>
      <c r="V53" s="26">
        <v>38</v>
      </c>
      <c r="W53" s="27">
        <v>35.4</v>
      </c>
      <c r="X53" s="26">
        <v>0.254</v>
      </c>
      <c r="Y53" s="40">
        <f t="shared" si="60"/>
        <v>0.71751412429378525</v>
      </c>
      <c r="Z53" s="26">
        <v>2521</v>
      </c>
      <c r="AA53" s="40">
        <v>2437</v>
      </c>
      <c r="AB53" s="26">
        <v>1496.559</v>
      </c>
      <c r="AC53" s="40">
        <f t="shared" si="49"/>
        <v>61.409889208042671</v>
      </c>
      <c r="AD53" s="26">
        <v>912</v>
      </c>
      <c r="AE53" s="40">
        <v>868</v>
      </c>
      <c r="AF53" s="26">
        <v>801.56600000000003</v>
      </c>
      <c r="AG53" s="40">
        <f t="shared" si="50"/>
        <v>92.346313364055305</v>
      </c>
      <c r="AH53" s="26">
        <v>100</v>
      </c>
      <c r="AI53" s="40">
        <v>96</v>
      </c>
      <c r="AJ53" s="26">
        <v>18</v>
      </c>
      <c r="AK53" s="40">
        <f t="shared" si="59"/>
        <v>18.75</v>
      </c>
      <c r="AL53" s="27"/>
      <c r="AM53" s="27"/>
      <c r="AN53" s="26"/>
      <c r="AO53" s="27"/>
      <c r="AP53" s="27"/>
      <c r="AQ53" s="27"/>
      <c r="AR53" s="27"/>
      <c r="AS53" s="27"/>
      <c r="AT53" s="27"/>
      <c r="AU53" s="27"/>
      <c r="AV53" s="56">
        <v>14663</v>
      </c>
      <c r="AW53" s="58">
        <f t="shared" si="18"/>
        <v>13441.083333333334</v>
      </c>
      <c r="AX53" s="27">
        <f t="shared" si="19"/>
        <v>13441.083333333334</v>
      </c>
      <c r="AY53" s="27">
        <v>1000</v>
      </c>
      <c r="AZ53" s="27"/>
      <c r="BA53" s="27">
        <v>265.2</v>
      </c>
      <c r="BB53" s="27">
        <v>871.2</v>
      </c>
      <c r="BC53" s="27">
        <v>769.4</v>
      </c>
      <c r="BD53" s="22">
        <f t="shared" si="20"/>
        <v>769.4</v>
      </c>
      <c r="BE53" s="22"/>
      <c r="BF53" s="22"/>
      <c r="BG53" s="27"/>
      <c r="BH53" s="37">
        <f t="shared" si="52"/>
        <v>230</v>
      </c>
      <c r="BI53" s="37">
        <f t="shared" si="52"/>
        <v>191</v>
      </c>
      <c r="BJ53" s="37">
        <f t="shared" si="52"/>
        <v>93.355000000000004</v>
      </c>
      <c r="BK53" s="41">
        <f t="shared" si="22"/>
        <v>48.876963350785338</v>
      </c>
      <c r="BL53" s="26">
        <v>200</v>
      </c>
      <c r="BM53" s="40">
        <v>162</v>
      </c>
      <c r="BN53" s="26">
        <v>93.355000000000004</v>
      </c>
      <c r="BO53" s="26"/>
      <c r="BP53" s="27"/>
      <c r="BQ53" s="26"/>
      <c r="BR53" s="26"/>
      <c r="BS53" s="27"/>
      <c r="BT53" s="26"/>
      <c r="BU53" s="26">
        <v>30</v>
      </c>
      <c r="BV53" s="27">
        <v>29</v>
      </c>
      <c r="BW53" s="26">
        <v>0</v>
      </c>
      <c r="BX53" s="27"/>
      <c r="BY53" s="27"/>
      <c r="BZ53" s="27"/>
      <c r="CA53" s="27"/>
      <c r="CB53" s="27"/>
      <c r="CC53" s="26"/>
      <c r="CD53" s="27"/>
      <c r="CE53" s="27"/>
      <c r="CF53" s="26"/>
      <c r="CG53" s="26">
        <v>50</v>
      </c>
      <c r="CH53" s="40">
        <v>41</v>
      </c>
      <c r="CI53" s="26">
        <v>0</v>
      </c>
      <c r="CJ53" s="26"/>
      <c r="CK53" s="27"/>
      <c r="CL53" s="26"/>
      <c r="CM53" s="26"/>
      <c r="CN53" s="27"/>
      <c r="CO53" s="26"/>
      <c r="CP53" s="26"/>
      <c r="CQ53" s="40"/>
      <c r="CR53" s="26"/>
      <c r="CS53" s="26"/>
      <c r="CT53" s="64"/>
      <c r="CU53" s="26"/>
      <c r="CV53" s="26">
        <v>2226.4580000000001</v>
      </c>
      <c r="CW53" s="27">
        <v>2176.5</v>
      </c>
      <c r="CX53" s="26">
        <v>2176.4580000000001</v>
      </c>
      <c r="CY53" s="26"/>
      <c r="CZ53" s="35">
        <f t="shared" si="53"/>
        <v>22611.657999999999</v>
      </c>
      <c r="DA53" s="35">
        <f t="shared" si="54"/>
        <v>20055.383333333335</v>
      </c>
      <c r="DB53" s="35">
        <f t="shared" si="55"/>
        <v>19061.875333333333</v>
      </c>
      <c r="DC53" s="27"/>
      <c r="DD53" s="27"/>
      <c r="DE53" s="27"/>
      <c r="DF53" s="27"/>
      <c r="DG53" s="27"/>
      <c r="DH53" s="26"/>
      <c r="DI53" s="27"/>
      <c r="DJ53" s="27"/>
      <c r="DK53" s="27"/>
      <c r="DL53" s="27"/>
      <c r="DM53" s="27"/>
      <c r="DN53" s="27"/>
      <c r="DO53" s="27"/>
      <c r="DP53" s="27"/>
      <c r="DQ53" s="27"/>
      <c r="DR53" s="26"/>
      <c r="DS53" s="48"/>
      <c r="DT53" s="26"/>
      <c r="DU53" s="27"/>
      <c r="DV53" s="43">
        <f t="shared" si="61"/>
        <v>0</v>
      </c>
      <c r="DW53" s="43">
        <f t="shared" si="61"/>
        <v>0</v>
      </c>
      <c r="DX53" s="43">
        <f t="shared" si="57"/>
        <v>0</v>
      </c>
    </row>
    <row r="54" spans="1:128" s="45" customFormat="1">
      <c r="A54" s="49">
        <v>43</v>
      </c>
      <c r="B54" s="49">
        <v>61</v>
      </c>
      <c r="C54" s="34" t="s">
        <v>75</v>
      </c>
      <c r="D54" s="27">
        <v>24582.5</v>
      </c>
      <c r="E54" s="27"/>
      <c r="F54" s="35">
        <f t="shared" ref="F54:H54" si="62">CZ54+DV54-DR54</f>
        <v>36981.019999999997</v>
      </c>
      <c r="G54" s="35">
        <f t="shared" si="62"/>
        <v>33648.408333333333</v>
      </c>
      <c r="H54" s="35">
        <f t="shared" si="62"/>
        <v>34289.261333333336</v>
      </c>
      <c r="I54" s="35">
        <f t="shared" si="58"/>
        <v>101.9045566543638</v>
      </c>
      <c r="J54" s="35">
        <f t="shared" si="42"/>
        <v>-11223.319999999996</v>
      </c>
      <c r="K54" s="35">
        <f t="shared" si="43"/>
        <v>-25422.152333333335</v>
      </c>
      <c r="L54" s="27">
        <v>25757.7</v>
      </c>
      <c r="M54" s="27">
        <v>8867.1090000000004</v>
      </c>
      <c r="N54" s="37">
        <f t="shared" si="44"/>
        <v>8618.42</v>
      </c>
      <c r="O54" s="37">
        <f t="shared" si="45"/>
        <v>8169.9</v>
      </c>
      <c r="P54" s="37">
        <f t="shared" si="46"/>
        <v>8284.2529999999988</v>
      </c>
      <c r="Q54" s="37">
        <f t="shared" si="7"/>
        <v>101.3996866546714</v>
      </c>
      <c r="R54" s="38">
        <f t="shared" si="47"/>
        <v>1974.5</v>
      </c>
      <c r="S54" s="38">
        <f t="shared" si="47"/>
        <v>1811</v>
      </c>
      <c r="T54" s="38">
        <f t="shared" si="47"/>
        <v>1599.567</v>
      </c>
      <c r="U54" s="39">
        <f t="shared" si="17"/>
        <v>88.325069022639425</v>
      </c>
      <c r="V54" s="26">
        <v>33.5</v>
      </c>
      <c r="W54" s="40">
        <v>30.7</v>
      </c>
      <c r="X54" s="26">
        <v>0.46200000000000002</v>
      </c>
      <c r="Y54" s="40">
        <f t="shared" si="60"/>
        <v>1.5048859934853422</v>
      </c>
      <c r="Z54" s="52">
        <v>3555</v>
      </c>
      <c r="AA54" s="52">
        <v>3355</v>
      </c>
      <c r="AB54" s="26">
        <v>4001.0740000000001</v>
      </c>
      <c r="AC54" s="40">
        <f t="shared" si="49"/>
        <v>119.25704918032788</v>
      </c>
      <c r="AD54" s="26">
        <v>1941</v>
      </c>
      <c r="AE54" s="40">
        <v>1780.3</v>
      </c>
      <c r="AF54" s="26">
        <v>1599.105</v>
      </c>
      <c r="AG54" s="40">
        <f t="shared" si="50"/>
        <v>89.822220973993154</v>
      </c>
      <c r="AH54" s="26">
        <v>84</v>
      </c>
      <c r="AI54" s="40">
        <v>77</v>
      </c>
      <c r="AJ54" s="26">
        <v>18</v>
      </c>
      <c r="AK54" s="40">
        <f t="shared" si="59"/>
        <v>23.376623376623378</v>
      </c>
      <c r="AL54" s="27"/>
      <c r="AM54" s="27"/>
      <c r="AN54" s="26"/>
      <c r="AO54" s="27"/>
      <c r="AP54" s="27"/>
      <c r="AQ54" s="27"/>
      <c r="AR54" s="27"/>
      <c r="AS54" s="27"/>
      <c r="AT54" s="27"/>
      <c r="AU54" s="27"/>
      <c r="AV54" s="56">
        <v>26702.3</v>
      </c>
      <c r="AW54" s="58">
        <f t="shared" si="18"/>
        <v>24477.108333333334</v>
      </c>
      <c r="AX54" s="27">
        <f t="shared" si="19"/>
        <v>24477.108333333334</v>
      </c>
      <c r="AY54" s="27">
        <v>526.70000000000005</v>
      </c>
      <c r="AZ54" s="27"/>
      <c r="BA54" s="27">
        <v>526.5</v>
      </c>
      <c r="BB54" s="27">
        <v>1133.5999999999999</v>
      </c>
      <c r="BC54" s="27">
        <v>1001.4</v>
      </c>
      <c r="BD54" s="22">
        <f t="shared" si="20"/>
        <v>1001.4</v>
      </c>
      <c r="BE54" s="22"/>
      <c r="BF54" s="22"/>
      <c r="BG54" s="27"/>
      <c r="BH54" s="37">
        <f t="shared" si="52"/>
        <v>968</v>
      </c>
      <c r="BI54" s="37">
        <f t="shared" si="52"/>
        <v>890</v>
      </c>
      <c r="BJ54" s="37">
        <f t="shared" si="52"/>
        <v>834.43700000000001</v>
      </c>
      <c r="BK54" s="41">
        <f t="shared" si="22"/>
        <v>93.756966292134834</v>
      </c>
      <c r="BL54" s="26">
        <v>862</v>
      </c>
      <c r="BM54" s="40">
        <v>793.5</v>
      </c>
      <c r="BN54" s="26">
        <v>739.43700000000001</v>
      </c>
      <c r="BO54" s="26"/>
      <c r="BP54" s="27"/>
      <c r="BQ54" s="26"/>
      <c r="BR54" s="26"/>
      <c r="BS54" s="27"/>
      <c r="BT54" s="26"/>
      <c r="BU54" s="26">
        <v>106</v>
      </c>
      <c r="BV54" s="40">
        <v>96.5</v>
      </c>
      <c r="BW54" s="26">
        <v>95</v>
      </c>
      <c r="BX54" s="27"/>
      <c r="BY54" s="27"/>
      <c r="BZ54" s="27"/>
      <c r="CA54" s="27"/>
      <c r="CB54" s="27"/>
      <c r="CC54" s="26"/>
      <c r="CD54" s="27"/>
      <c r="CE54" s="27"/>
      <c r="CF54" s="26">
        <v>6</v>
      </c>
      <c r="CG54" s="26"/>
      <c r="CH54" s="40"/>
      <c r="CI54" s="26"/>
      <c r="CJ54" s="26"/>
      <c r="CK54" s="27"/>
      <c r="CL54" s="26"/>
      <c r="CM54" s="26"/>
      <c r="CN54" s="27"/>
      <c r="CO54" s="26"/>
      <c r="CP54" s="26"/>
      <c r="CQ54" s="40"/>
      <c r="CR54" s="26"/>
      <c r="CS54" s="26"/>
      <c r="CT54" s="64"/>
      <c r="CU54" s="26"/>
      <c r="CV54" s="26">
        <v>2036.92</v>
      </c>
      <c r="CW54" s="40">
        <v>2036.9</v>
      </c>
      <c r="CX54" s="26">
        <v>1825.175</v>
      </c>
      <c r="CY54" s="26"/>
      <c r="CZ54" s="35">
        <f t="shared" si="53"/>
        <v>36981.019999999997</v>
      </c>
      <c r="DA54" s="35">
        <f t="shared" si="54"/>
        <v>33648.408333333333</v>
      </c>
      <c r="DB54" s="35">
        <f t="shared" si="55"/>
        <v>34289.261333333336</v>
      </c>
      <c r="DC54" s="27"/>
      <c r="DD54" s="27"/>
      <c r="DE54" s="27"/>
      <c r="DF54" s="27"/>
      <c r="DG54" s="27"/>
      <c r="DH54" s="26"/>
      <c r="DI54" s="27"/>
      <c r="DJ54" s="27"/>
      <c r="DK54" s="27"/>
      <c r="DL54" s="27"/>
      <c r="DM54" s="27"/>
      <c r="DN54" s="27"/>
      <c r="DO54" s="27"/>
      <c r="DP54" s="27"/>
      <c r="DQ54" s="27"/>
      <c r="DR54" s="26"/>
      <c r="DS54" s="48"/>
      <c r="DT54" s="26"/>
      <c r="DU54" s="27"/>
      <c r="DV54" s="43">
        <f t="shared" si="61"/>
        <v>0</v>
      </c>
      <c r="DW54" s="43">
        <f t="shared" si="61"/>
        <v>0</v>
      </c>
      <c r="DX54" s="43">
        <f t="shared" si="57"/>
        <v>0</v>
      </c>
    </row>
    <row r="55" spans="1:128" s="45" customFormat="1">
      <c r="A55" s="49">
        <v>44</v>
      </c>
      <c r="B55" s="49">
        <v>4</v>
      </c>
      <c r="C55" s="34" t="s">
        <v>109</v>
      </c>
      <c r="D55" s="22">
        <v>11834.7</v>
      </c>
      <c r="E55" s="22"/>
      <c r="F55" s="35">
        <f t="shared" ref="F55:H73" si="63">CZ55+DV55-DR55</f>
        <v>162055</v>
      </c>
      <c r="G55" s="35">
        <f t="shared" si="63"/>
        <v>146055.20000000001</v>
      </c>
      <c r="H55" s="35">
        <f t="shared" si="63"/>
        <v>140819.63399999999</v>
      </c>
      <c r="I55" s="35">
        <f t="shared" si="58"/>
        <v>96.41535118229271</v>
      </c>
      <c r="J55" s="35">
        <f t="shared" ref="J55:J73" si="64">L55-F55</f>
        <v>-47365.5</v>
      </c>
      <c r="K55" s="35">
        <f t="shared" ref="K55:K73" si="65">M55-H55</f>
        <v>-100269.51499999998</v>
      </c>
      <c r="L55" s="36">
        <v>114689.5</v>
      </c>
      <c r="M55" s="36">
        <v>40550.118999999999</v>
      </c>
      <c r="N55" s="37">
        <f t="shared" ref="N55:N73" si="66">V55+Z55+AD55+AH55+AL55+AP55+BE55+BL55+BO55+BR55+BU55+BX55+CD55+CG55+CM55+CP55+CV55</f>
        <v>40711.5</v>
      </c>
      <c r="O55" s="37">
        <f t="shared" ref="O55:O73" si="67">W55+AA55+AE55+AI55+AM55+AQ55+BF55+BM55+BP55+BS55+BV55+BY55+CE55+CH55+CN55+CQ55+CW55</f>
        <v>36843.1</v>
      </c>
      <c r="P55" s="37">
        <f t="shared" ref="P55:P73" si="68">X55+AB55+AF55+AJ55+AN55+AR55+BG55+BN55+BQ55+BT55+BW55+BZ55+CF55+CI55+CO55+CR55+CX55</f>
        <v>31303.504000000004</v>
      </c>
      <c r="Q55" s="37">
        <f t="shared" si="7"/>
        <v>84.96435967657446</v>
      </c>
      <c r="R55" s="38">
        <f t="shared" ref="R55:T73" si="69">V55+AD55</f>
        <v>15500</v>
      </c>
      <c r="S55" s="38">
        <f t="shared" si="69"/>
        <v>14209</v>
      </c>
      <c r="T55" s="38">
        <f t="shared" si="69"/>
        <v>13378.83</v>
      </c>
      <c r="U55" s="39">
        <f t="shared" si="17"/>
        <v>94.157435428249698</v>
      </c>
      <c r="V55" s="26">
        <v>900</v>
      </c>
      <c r="W55" s="40">
        <v>825</v>
      </c>
      <c r="X55" s="26">
        <v>939.947</v>
      </c>
      <c r="Y55" s="40">
        <f>X55*100/W55</f>
        <v>113.93296969696969</v>
      </c>
      <c r="Z55" s="26">
        <v>3700</v>
      </c>
      <c r="AA55" s="40">
        <v>3391.6</v>
      </c>
      <c r="AB55" s="26">
        <v>3080.2669999999998</v>
      </c>
      <c r="AC55" s="40">
        <f t="shared" ref="AC55:AC69" si="70">AB55*100/AA55</f>
        <v>90.820468215591447</v>
      </c>
      <c r="AD55" s="26">
        <v>14600</v>
      </c>
      <c r="AE55" s="40">
        <v>13384</v>
      </c>
      <c r="AF55" s="26">
        <v>12438.883</v>
      </c>
      <c r="AG55" s="40">
        <f t="shared" ref="AG55:AG73" si="71">AF55*100/AE55</f>
        <v>92.938456365809927</v>
      </c>
      <c r="AH55" s="26">
        <v>2736</v>
      </c>
      <c r="AI55" s="40">
        <v>2504</v>
      </c>
      <c r="AJ55" s="26">
        <v>2229.15</v>
      </c>
      <c r="AK55" s="40">
        <f>AJ55*100/AI55</f>
        <v>89.023562300319483</v>
      </c>
      <c r="AL55" s="27">
        <v>6500</v>
      </c>
      <c r="AM55" s="40">
        <v>5700</v>
      </c>
      <c r="AN55" s="26">
        <v>3718.35</v>
      </c>
      <c r="AO55" s="40">
        <f t="shared" ref="AO55" si="72">AN55*100/AM55</f>
        <v>65.234210526315792</v>
      </c>
      <c r="AP55" s="22"/>
      <c r="AQ55" s="22"/>
      <c r="AR55" s="22"/>
      <c r="AS55" s="22"/>
      <c r="AT55" s="22"/>
      <c r="AU55" s="27"/>
      <c r="AV55" s="56">
        <v>86487.6</v>
      </c>
      <c r="AW55" s="58">
        <f t="shared" si="18"/>
        <v>79280.3</v>
      </c>
      <c r="AX55" s="27">
        <f t="shared" si="19"/>
        <v>79280.3</v>
      </c>
      <c r="AY55" s="22">
        <v>4801.3</v>
      </c>
      <c r="AZ55" s="27">
        <v>4268.3</v>
      </c>
      <c r="BA55" s="27">
        <v>3886.9</v>
      </c>
      <c r="BB55" s="54">
        <v>24711.7</v>
      </c>
      <c r="BC55" s="22">
        <v>21808.5</v>
      </c>
      <c r="BD55" s="22">
        <f t="shared" si="20"/>
        <v>21808.5</v>
      </c>
      <c r="BE55" s="22"/>
      <c r="BF55" s="22"/>
      <c r="BG55" s="22"/>
      <c r="BH55" s="37">
        <f t="shared" ref="BH55:BJ73" si="73">BL55+BO55+BR55+BU55</f>
        <v>5250</v>
      </c>
      <c r="BI55" s="37">
        <f t="shared" si="73"/>
        <v>4775</v>
      </c>
      <c r="BJ55" s="37">
        <f t="shared" si="73"/>
        <v>4220.0810000000001</v>
      </c>
      <c r="BK55" s="41">
        <f t="shared" si="22"/>
        <v>88.37865968586388</v>
      </c>
      <c r="BL55" s="26">
        <v>1450</v>
      </c>
      <c r="BM55" s="40">
        <v>1320</v>
      </c>
      <c r="BN55" s="26">
        <v>1141.31</v>
      </c>
      <c r="BO55" s="26">
        <v>1100</v>
      </c>
      <c r="BP55" s="40">
        <v>980</v>
      </c>
      <c r="BQ55" s="26">
        <v>936.2</v>
      </c>
      <c r="BR55" s="26"/>
      <c r="BS55" s="40"/>
      <c r="BT55" s="26"/>
      <c r="BU55" s="26">
        <v>2700</v>
      </c>
      <c r="BV55" s="40">
        <v>2475</v>
      </c>
      <c r="BW55" s="26">
        <v>2142.5709999999999</v>
      </c>
      <c r="BX55" s="22"/>
      <c r="BY55" s="22"/>
      <c r="BZ55" s="22"/>
      <c r="CA55" s="26">
        <v>5342.9</v>
      </c>
      <c r="CB55" s="40">
        <v>3855</v>
      </c>
      <c r="CC55" s="26">
        <v>4808.43</v>
      </c>
      <c r="CD55" s="27"/>
      <c r="CE55" s="27"/>
      <c r="CF55" s="26"/>
      <c r="CG55" s="26">
        <v>4425.5</v>
      </c>
      <c r="CH55" s="40">
        <v>4263.5</v>
      </c>
      <c r="CI55" s="26">
        <v>3470.1660000000002</v>
      </c>
      <c r="CJ55" s="26">
        <v>4005.5</v>
      </c>
      <c r="CK55" s="22">
        <v>3850</v>
      </c>
      <c r="CL55" s="26">
        <v>3151.5659999999998</v>
      </c>
      <c r="CM55" s="26">
        <v>800</v>
      </c>
      <c r="CN55" s="40">
        <v>700</v>
      </c>
      <c r="CO55" s="26">
        <v>78.375</v>
      </c>
      <c r="CP55" s="26"/>
      <c r="CQ55" s="40"/>
      <c r="CR55" s="26"/>
      <c r="CS55" s="26"/>
      <c r="CT55" s="27"/>
      <c r="CU55" s="26"/>
      <c r="CV55" s="26">
        <v>1800</v>
      </c>
      <c r="CW55" s="40">
        <v>1300</v>
      </c>
      <c r="CX55" s="26">
        <v>1128.2850000000001</v>
      </c>
      <c r="CY55" s="26"/>
      <c r="CZ55" s="35">
        <f t="shared" ref="CZ55:CZ73" si="74">V55+Z55+AD55+AH55+AL55+AP55+AS55+AV55+AY55+BB55+BE55+BL55+BO55+BR55+BU55+BX55+CA55+CD55+CG55+CM55+CP55+CS55+CV55</f>
        <v>162055</v>
      </c>
      <c r="DA55" s="35">
        <f t="shared" ref="DA55:DA73" si="75">W55+AA55+AE55+AI55+AM55+AQ55+AT55+AW55+AZ55+BC55+BF55+BM55+BP55+BS55+BV55+BY55+CB55+CE55+CH55+CN55+CQ55+CT55+CW55</f>
        <v>146055.20000000001</v>
      </c>
      <c r="DB55" s="35">
        <f t="shared" ref="DB55:DB73" si="76">X55+AB55+AF55+AJ55+AN55+AR55+AU55+AX55+BA55+BD55+BG55+BN55+BQ55+BT55+BW55+BZ55+CC55+CF55+CI55+CO55+CR55+CU55+CX55+CY55</f>
        <v>141087.63399999999</v>
      </c>
      <c r="DC55" s="22"/>
      <c r="DD55" s="22"/>
      <c r="DE55" s="22"/>
      <c r="DF55" s="22"/>
      <c r="DG55" s="22"/>
      <c r="DH55" s="26">
        <v>-268</v>
      </c>
      <c r="DI55" s="22"/>
      <c r="DJ55" s="22"/>
      <c r="DK55" s="22"/>
      <c r="DL55" s="22"/>
      <c r="DM55" s="22"/>
      <c r="DN55" s="22"/>
      <c r="DO55" s="22"/>
      <c r="DP55" s="22"/>
      <c r="DQ55" s="22"/>
      <c r="DR55" s="26"/>
      <c r="DS55" s="64"/>
      <c r="DT55" s="26"/>
      <c r="DU55" s="27"/>
      <c r="DV55" s="43">
        <f t="shared" ref="DV55:DW73" si="77">DC55+DF55+DI55+DL55+DO55+DR55</f>
        <v>0</v>
      </c>
      <c r="DW55" s="43">
        <f t="shared" si="77"/>
        <v>0</v>
      </c>
      <c r="DX55" s="43">
        <f t="shared" ref="DX55:DX73" si="78">DE55+DH55+DK55+DN55+DQ55+DT55+DU55</f>
        <v>-268</v>
      </c>
    </row>
    <row r="56" spans="1:128" s="45" customFormat="1">
      <c r="A56" s="49">
        <v>45</v>
      </c>
      <c r="B56" s="49">
        <v>12</v>
      </c>
      <c r="C56" s="34" t="s">
        <v>110</v>
      </c>
      <c r="D56" s="22">
        <v>7059.7</v>
      </c>
      <c r="E56" s="22"/>
      <c r="F56" s="35">
        <f t="shared" si="63"/>
        <v>48385.119999999995</v>
      </c>
      <c r="G56" s="35">
        <f t="shared" si="63"/>
        <v>44113.85</v>
      </c>
      <c r="H56" s="35">
        <f t="shared" si="63"/>
        <v>43742.880000000012</v>
      </c>
      <c r="I56" s="35">
        <f t="shared" si="58"/>
        <v>99.159062289961113</v>
      </c>
      <c r="J56" s="35">
        <f t="shared" si="64"/>
        <v>-11000.419999999998</v>
      </c>
      <c r="K56" s="35">
        <f t="shared" si="65"/>
        <v>-28509.066000000013</v>
      </c>
      <c r="L56" s="36">
        <v>37384.699999999997</v>
      </c>
      <c r="M56" s="36">
        <v>15233.814</v>
      </c>
      <c r="N56" s="37">
        <f t="shared" si="66"/>
        <v>7132.12</v>
      </c>
      <c r="O56" s="37">
        <f t="shared" si="67"/>
        <v>6476.1000000000013</v>
      </c>
      <c r="P56" s="37">
        <f t="shared" si="68"/>
        <v>6105.1299999999992</v>
      </c>
      <c r="Q56" s="37">
        <f t="shared" si="7"/>
        <v>94.271706737079384</v>
      </c>
      <c r="R56" s="38">
        <f t="shared" si="69"/>
        <v>4597.8530000000001</v>
      </c>
      <c r="S56" s="38">
        <f t="shared" si="69"/>
        <v>4141.3999999999996</v>
      </c>
      <c r="T56" s="38">
        <f t="shared" si="69"/>
        <v>4174.9809999999998</v>
      </c>
      <c r="U56" s="39">
        <f t="shared" si="17"/>
        <v>100.81086106147681</v>
      </c>
      <c r="V56" s="26">
        <v>669.70299999999997</v>
      </c>
      <c r="W56" s="40">
        <v>609.20000000000005</v>
      </c>
      <c r="X56" s="26">
        <v>809.84199999999998</v>
      </c>
      <c r="Y56" s="40">
        <f>X56*100/W56</f>
        <v>132.93532501641496</v>
      </c>
      <c r="Z56" s="26">
        <v>627.82899999999995</v>
      </c>
      <c r="AA56" s="40">
        <v>539.20000000000005</v>
      </c>
      <c r="AB56" s="26">
        <v>708.44600000000003</v>
      </c>
      <c r="AC56" s="40">
        <f t="shared" si="70"/>
        <v>131.388353115727</v>
      </c>
      <c r="AD56" s="26">
        <v>3928.15</v>
      </c>
      <c r="AE56" s="40">
        <v>3532.2</v>
      </c>
      <c r="AF56" s="26">
        <v>3365.1390000000001</v>
      </c>
      <c r="AG56" s="40">
        <f t="shared" si="71"/>
        <v>95.270341430270093</v>
      </c>
      <c r="AH56" s="26">
        <v>365</v>
      </c>
      <c r="AI56" s="40">
        <v>336.3</v>
      </c>
      <c r="AJ56" s="26">
        <v>251</v>
      </c>
      <c r="AK56" s="40">
        <f>AJ56*100/AI56</f>
        <v>74.635741897115665</v>
      </c>
      <c r="AL56" s="27"/>
      <c r="AM56" s="40"/>
      <c r="AN56" s="26"/>
      <c r="AO56" s="40"/>
      <c r="AP56" s="22"/>
      <c r="AQ56" s="22"/>
      <c r="AR56" s="22"/>
      <c r="AS56" s="22"/>
      <c r="AT56" s="22"/>
      <c r="AU56" s="27"/>
      <c r="AV56" s="56">
        <v>35509.800000000003</v>
      </c>
      <c r="AW56" s="58">
        <f t="shared" si="18"/>
        <v>32550.65</v>
      </c>
      <c r="AX56" s="27">
        <f t="shared" si="19"/>
        <v>32550.65</v>
      </c>
      <c r="AY56" s="22">
        <v>2400.6</v>
      </c>
      <c r="AZ56" s="27">
        <v>2134.1</v>
      </c>
      <c r="BA56" s="27">
        <f t="shared" si="25"/>
        <v>2134.1</v>
      </c>
      <c r="BB56" s="54">
        <v>3342.6</v>
      </c>
      <c r="BC56" s="22">
        <v>2953</v>
      </c>
      <c r="BD56" s="22">
        <f t="shared" si="20"/>
        <v>2953</v>
      </c>
      <c r="BE56" s="22"/>
      <c r="BF56" s="22"/>
      <c r="BG56" s="22"/>
      <c r="BH56" s="37">
        <f t="shared" si="73"/>
        <v>1421.838</v>
      </c>
      <c r="BI56" s="37">
        <f t="shared" si="73"/>
        <v>1339.6000000000001</v>
      </c>
      <c r="BJ56" s="37">
        <f t="shared" si="73"/>
        <v>925.88200000000006</v>
      </c>
      <c r="BK56" s="41">
        <f t="shared" si="22"/>
        <v>69.116303374141523</v>
      </c>
      <c r="BL56" s="26"/>
      <c r="BM56" s="40"/>
      <c r="BN56" s="26">
        <v>13</v>
      </c>
      <c r="BO56" s="26">
        <v>1280.7059999999999</v>
      </c>
      <c r="BP56" s="40">
        <v>1211.4000000000001</v>
      </c>
      <c r="BQ56" s="26">
        <v>851.65200000000004</v>
      </c>
      <c r="BR56" s="26"/>
      <c r="BS56" s="27"/>
      <c r="BT56" s="26"/>
      <c r="BU56" s="26">
        <v>141.13200000000001</v>
      </c>
      <c r="BV56" s="40">
        <v>128.19999999999999</v>
      </c>
      <c r="BW56" s="26">
        <v>61.23</v>
      </c>
      <c r="BX56" s="22"/>
      <c r="BY56" s="22"/>
      <c r="BZ56" s="22"/>
      <c r="CA56" s="27"/>
      <c r="CB56" s="27"/>
      <c r="CC56" s="26"/>
      <c r="CD56" s="27"/>
      <c r="CE56" s="27"/>
      <c r="CF56" s="26"/>
      <c r="CG56" s="26">
        <v>29.6</v>
      </c>
      <c r="CH56" s="26">
        <v>29.6</v>
      </c>
      <c r="CI56" s="26">
        <v>20</v>
      </c>
      <c r="CJ56" s="26"/>
      <c r="CK56" s="22"/>
      <c r="CL56" s="26"/>
      <c r="CM56" s="26"/>
      <c r="CN56" s="40"/>
      <c r="CO56" s="26"/>
      <c r="CP56" s="26">
        <v>80</v>
      </c>
      <c r="CQ56" s="26">
        <v>80</v>
      </c>
      <c r="CR56" s="26">
        <v>0</v>
      </c>
      <c r="CS56" s="26"/>
      <c r="CT56" s="27"/>
      <c r="CU56" s="26"/>
      <c r="CV56" s="26">
        <v>10</v>
      </c>
      <c r="CW56" s="26">
        <v>10</v>
      </c>
      <c r="CX56" s="26">
        <v>24.821000000000002</v>
      </c>
      <c r="CY56" s="26"/>
      <c r="CZ56" s="35">
        <f t="shared" si="74"/>
        <v>48385.119999999995</v>
      </c>
      <c r="DA56" s="35">
        <f t="shared" si="75"/>
        <v>44113.85</v>
      </c>
      <c r="DB56" s="35">
        <f t="shared" si="76"/>
        <v>43742.880000000012</v>
      </c>
      <c r="DC56" s="22"/>
      <c r="DD56" s="22"/>
      <c r="DE56" s="22"/>
      <c r="DF56" s="22"/>
      <c r="DG56" s="22"/>
      <c r="DH56" s="26"/>
      <c r="DI56" s="22"/>
      <c r="DJ56" s="22"/>
      <c r="DK56" s="22"/>
      <c r="DL56" s="22"/>
      <c r="DM56" s="22"/>
      <c r="DN56" s="22"/>
      <c r="DO56" s="22"/>
      <c r="DP56" s="22"/>
      <c r="DQ56" s="22"/>
      <c r="DR56" s="26"/>
      <c r="DS56" s="48"/>
      <c r="DT56" s="26"/>
      <c r="DU56" s="27"/>
      <c r="DV56" s="43">
        <f t="shared" si="77"/>
        <v>0</v>
      </c>
      <c r="DW56" s="43">
        <f t="shared" si="77"/>
        <v>0</v>
      </c>
      <c r="DX56" s="43">
        <f t="shared" si="78"/>
        <v>0</v>
      </c>
    </row>
    <row r="57" spans="1:128" s="45" customFormat="1">
      <c r="A57" s="49">
        <v>46</v>
      </c>
      <c r="B57" s="49">
        <v>15</v>
      </c>
      <c r="C57" s="34" t="s">
        <v>76</v>
      </c>
      <c r="D57" s="27">
        <v>10123</v>
      </c>
      <c r="E57" s="27"/>
      <c r="F57" s="35">
        <f t="shared" si="63"/>
        <v>23316.9</v>
      </c>
      <c r="G57" s="35">
        <f t="shared" si="63"/>
        <v>21460.883333333335</v>
      </c>
      <c r="H57" s="35">
        <f t="shared" si="63"/>
        <v>17947.020333333334</v>
      </c>
      <c r="I57" s="35">
        <f t="shared" si="58"/>
        <v>83.626661841350113</v>
      </c>
      <c r="J57" s="35">
        <f t="shared" si="64"/>
        <v>-5023.3000000000029</v>
      </c>
      <c r="K57" s="35">
        <f t="shared" si="65"/>
        <v>-11659.011333333334</v>
      </c>
      <c r="L57" s="27">
        <v>18293.599999999999</v>
      </c>
      <c r="M57" s="27">
        <v>6288.009</v>
      </c>
      <c r="N57" s="37">
        <f t="shared" si="66"/>
        <v>11032.900000000001</v>
      </c>
      <c r="O57" s="37">
        <f t="shared" si="67"/>
        <v>10204.5</v>
      </c>
      <c r="P57" s="37">
        <f t="shared" si="68"/>
        <v>6690.6369999999997</v>
      </c>
      <c r="Q57" s="37">
        <f t="shared" si="7"/>
        <v>65.565554412269094</v>
      </c>
      <c r="R57" s="38">
        <f t="shared" si="69"/>
        <v>2424.1999999999998</v>
      </c>
      <c r="S57" s="38">
        <f t="shared" si="69"/>
        <v>2200</v>
      </c>
      <c r="T57" s="38">
        <f t="shared" si="69"/>
        <v>2777.2730000000001</v>
      </c>
      <c r="U57" s="39">
        <f t="shared" si="17"/>
        <v>126.23968181818182</v>
      </c>
      <c r="V57" s="26"/>
      <c r="W57" s="40"/>
      <c r="X57" s="26">
        <v>4.226</v>
      </c>
      <c r="Y57" s="40"/>
      <c r="Z57" s="26">
        <v>6600</v>
      </c>
      <c r="AA57" s="40">
        <v>6099.5</v>
      </c>
      <c r="AB57" s="26">
        <v>2862.7919999999999</v>
      </c>
      <c r="AC57" s="40">
        <f t="shared" si="70"/>
        <v>46.934863513402739</v>
      </c>
      <c r="AD57" s="26">
        <v>2424.1999999999998</v>
      </c>
      <c r="AE57" s="40">
        <v>2200</v>
      </c>
      <c r="AF57" s="26">
        <v>2773.047</v>
      </c>
      <c r="AG57" s="40">
        <f t="shared" si="71"/>
        <v>126.04759090909091</v>
      </c>
      <c r="AH57" s="26">
        <v>132</v>
      </c>
      <c r="AI57" s="40">
        <v>121</v>
      </c>
      <c r="AJ57" s="26">
        <v>140.19999999999999</v>
      </c>
      <c r="AK57" s="40">
        <f>AJ57*100/AI57</f>
        <v>115.86776859504131</v>
      </c>
      <c r="AL57" s="27"/>
      <c r="AM57" s="40"/>
      <c r="AN57" s="26"/>
      <c r="AO57" s="40"/>
      <c r="AP57" s="27"/>
      <c r="AQ57" s="27"/>
      <c r="AR57" s="27"/>
      <c r="AS57" s="27"/>
      <c r="AT57" s="27"/>
      <c r="AU57" s="27"/>
      <c r="AV57" s="56">
        <v>12165.8</v>
      </c>
      <c r="AW57" s="58">
        <f t="shared" si="18"/>
        <v>11151.983333333334</v>
      </c>
      <c r="AX57" s="27">
        <f t="shared" si="19"/>
        <v>11151.983333333334</v>
      </c>
      <c r="AY57" s="27"/>
      <c r="AZ57" s="27"/>
      <c r="BA57" s="27"/>
      <c r="BB57" s="54">
        <v>118.2</v>
      </c>
      <c r="BC57" s="27">
        <v>104.4</v>
      </c>
      <c r="BD57" s="22">
        <f t="shared" si="20"/>
        <v>104.4</v>
      </c>
      <c r="BE57" s="22"/>
      <c r="BF57" s="22"/>
      <c r="BG57" s="27"/>
      <c r="BH57" s="37">
        <f t="shared" si="73"/>
        <v>1876.7</v>
      </c>
      <c r="BI57" s="37">
        <f t="shared" si="73"/>
        <v>1784</v>
      </c>
      <c r="BJ57" s="37">
        <f t="shared" si="73"/>
        <v>813.19</v>
      </c>
      <c r="BK57" s="41">
        <f t="shared" si="22"/>
        <v>45.582399103139018</v>
      </c>
      <c r="BL57" s="26"/>
      <c r="BM57" s="40"/>
      <c r="BN57" s="26"/>
      <c r="BO57" s="26">
        <v>1414.7</v>
      </c>
      <c r="BP57" s="40">
        <v>1360</v>
      </c>
      <c r="BQ57" s="26">
        <v>654.19000000000005</v>
      </c>
      <c r="BR57" s="26"/>
      <c r="BS57" s="27"/>
      <c r="BT57" s="26"/>
      <c r="BU57" s="26">
        <v>462</v>
      </c>
      <c r="BV57" s="40">
        <v>424</v>
      </c>
      <c r="BW57" s="26">
        <v>159</v>
      </c>
      <c r="BX57" s="27"/>
      <c r="BY57" s="27"/>
      <c r="BZ57" s="27"/>
      <c r="CA57" s="27"/>
      <c r="CB57" s="27"/>
      <c r="CC57" s="26"/>
      <c r="CD57" s="27"/>
      <c r="CE57" s="27"/>
      <c r="CF57" s="26"/>
      <c r="CG57" s="26"/>
      <c r="CH57" s="40"/>
      <c r="CI57" s="26">
        <v>1.8</v>
      </c>
      <c r="CJ57" s="26"/>
      <c r="CK57" s="27"/>
      <c r="CL57" s="26"/>
      <c r="CM57" s="26"/>
      <c r="CN57" s="40"/>
      <c r="CO57" s="26"/>
      <c r="CP57" s="26"/>
      <c r="CQ57" s="40"/>
      <c r="CR57" s="26"/>
      <c r="CS57" s="26"/>
      <c r="CT57" s="27"/>
      <c r="CU57" s="26"/>
      <c r="CV57" s="26"/>
      <c r="CW57" s="40"/>
      <c r="CX57" s="26">
        <v>95.382000000000005</v>
      </c>
      <c r="CY57" s="26"/>
      <c r="CZ57" s="35">
        <f t="shared" si="74"/>
        <v>23316.9</v>
      </c>
      <c r="DA57" s="35">
        <f t="shared" si="75"/>
        <v>21460.883333333335</v>
      </c>
      <c r="DB57" s="35">
        <f t="shared" si="76"/>
        <v>17947.020333333334</v>
      </c>
      <c r="DC57" s="27"/>
      <c r="DD57" s="27"/>
      <c r="DE57" s="27"/>
      <c r="DF57" s="27"/>
      <c r="DG57" s="27"/>
      <c r="DH57" s="26"/>
      <c r="DI57" s="27"/>
      <c r="DJ57" s="27"/>
      <c r="DK57" s="27"/>
      <c r="DL57" s="27"/>
      <c r="DM57" s="27"/>
      <c r="DN57" s="27"/>
      <c r="DO57" s="27"/>
      <c r="DP57" s="27"/>
      <c r="DQ57" s="27"/>
      <c r="DR57" s="26"/>
      <c r="DS57" s="48"/>
      <c r="DT57" s="26"/>
      <c r="DU57" s="27"/>
      <c r="DV57" s="43">
        <f t="shared" si="77"/>
        <v>0</v>
      </c>
      <c r="DW57" s="43">
        <f t="shared" si="77"/>
        <v>0</v>
      </c>
      <c r="DX57" s="43">
        <f t="shared" si="78"/>
        <v>0</v>
      </c>
    </row>
    <row r="58" spans="1:128" s="45" customFormat="1">
      <c r="A58" s="49">
        <v>47</v>
      </c>
      <c r="B58" s="49">
        <v>16</v>
      </c>
      <c r="C58" s="34" t="s">
        <v>77</v>
      </c>
      <c r="D58" s="27">
        <v>12968.1</v>
      </c>
      <c r="E58" s="27"/>
      <c r="F58" s="35">
        <f t="shared" si="63"/>
        <v>70734.700000000012</v>
      </c>
      <c r="G58" s="35">
        <f t="shared" si="63"/>
        <v>63186.275000000001</v>
      </c>
      <c r="H58" s="35">
        <f t="shared" si="63"/>
        <v>63007.646600000015</v>
      </c>
      <c r="I58" s="35">
        <f t="shared" si="58"/>
        <v>99.717298732992276</v>
      </c>
      <c r="J58" s="35">
        <f t="shared" si="64"/>
        <v>-21602.30000000001</v>
      </c>
      <c r="K58" s="35">
        <f t="shared" si="65"/>
        <v>-45196.256100000013</v>
      </c>
      <c r="L58" s="27">
        <v>49132.4</v>
      </c>
      <c r="M58" s="27">
        <v>17811.390500000001</v>
      </c>
      <c r="N58" s="37">
        <f t="shared" si="66"/>
        <v>19571.900000000001</v>
      </c>
      <c r="O58" s="37">
        <f t="shared" si="67"/>
        <v>16889.400000000001</v>
      </c>
      <c r="P58" s="37">
        <f t="shared" si="68"/>
        <v>16657.671599999998</v>
      </c>
      <c r="Q58" s="37">
        <f t="shared" si="7"/>
        <v>98.627965469466034</v>
      </c>
      <c r="R58" s="38">
        <f t="shared" si="69"/>
        <v>7616.8</v>
      </c>
      <c r="S58" s="38">
        <f t="shared" si="69"/>
        <v>5410.4</v>
      </c>
      <c r="T58" s="38">
        <f t="shared" si="69"/>
        <v>7593.9130000000005</v>
      </c>
      <c r="U58" s="39">
        <f t="shared" si="17"/>
        <v>140.35769998521369</v>
      </c>
      <c r="V58" s="26">
        <v>364.5</v>
      </c>
      <c r="W58" s="40">
        <v>276.39999999999998</v>
      </c>
      <c r="X58" s="26">
        <v>204.608</v>
      </c>
      <c r="Y58" s="40">
        <f>X58*100/W58</f>
        <v>74.0260492040521</v>
      </c>
      <c r="Z58" s="26">
        <v>6752.7</v>
      </c>
      <c r="AA58" s="40">
        <v>6900</v>
      </c>
      <c r="AB58" s="26">
        <v>5123.2025999999996</v>
      </c>
      <c r="AC58" s="40">
        <f t="shared" si="70"/>
        <v>74.249313043478253</v>
      </c>
      <c r="AD58" s="26">
        <v>7252.3</v>
      </c>
      <c r="AE58" s="40">
        <v>5134</v>
      </c>
      <c r="AF58" s="26">
        <v>7389.3050000000003</v>
      </c>
      <c r="AG58" s="40">
        <f t="shared" si="71"/>
        <v>143.92880794701986</v>
      </c>
      <c r="AH58" s="26">
        <v>388</v>
      </c>
      <c r="AI58" s="40">
        <v>360</v>
      </c>
      <c r="AJ58" s="26">
        <v>633.79999999999995</v>
      </c>
      <c r="AK58" s="40">
        <f>AJ58*100/AI58</f>
        <v>176.05555555555554</v>
      </c>
      <c r="AL58" s="27"/>
      <c r="AM58" s="40"/>
      <c r="AN58" s="26"/>
      <c r="AO58" s="40"/>
      <c r="AP58" s="27"/>
      <c r="AQ58" s="27"/>
      <c r="AR58" s="27"/>
      <c r="AS58" s="27"/>
      <c r="AT58" s="27"/>
      <c r="AU58" s="27"/>
      <c r="AV58" s="56">
        <v>34218.300000000003</v>
      </c>
      <c r="AW58" s="58">
        <f t="shared" si="18"/>
        <v>31366.775000000001</v>
      </c>
      <c r="AX58" s="27">
        <f t="shared" si="19"/>
        <v>31366.775000000001</v>
      </c>
      <c r="AY58" s="27">
        <v>13114.4</v>
      </c>
      <c r="AZ58" s="27">
        <v>11546.7</v>
      </c>
      <c r="BA58" s="27">
        <v>11599.8</v>
      </c>
      <c r="BB58" s="54">
        <v>3830.1</v>
      </c>
      <c r="BC58" s="27">
        <v>3383.4</v>
      </c>
      <c r="BD58" s="22">
        <f t="shared" si="20"/>
        <v>3383.4</v>
      </c>
      <c r="BE58" s="22"/>
      <c r="BF58" s="22"/>
      <c r="BG58" s="27"/>
      <c r="BH58" s="37">
        <f t="shared" si="73"/>
        <v>4689.4000000000005</v>
      </c>
      <c r="BI58" s="37">
        <f t="shared" si="73"/>
        <v>4104</v>
      </c>
      <c r="BJ58" s="37">
        <f t="shared" si="73"/>
        <v>3157.6559999999999</v>
      </c>
      <c r="BK58" s="41">
        <f t="shared" si="22"/>
        <v>76.940935672514627</v>
      </c>
      <c r="BL58" s="26">
        <v>655.1</v>
      </c>
      <c r="BM58" s="40">
        <v>570</v>
      </c>
      <c r="BN58" s="26">
        <v>432.45100000000002</v>
      </c>
      <c r="BO58" s="26">
        <v>3818.3</v>
      </c>
      <c r="BP58" s="27">
        <v>3340</v>
      </c>
      <c r="BQ58" s="26">
        <v>2547.105</v>
      </c>
      <c r="BR58" s="26"/>
      <c r="BS58" s="27"/>
      <c r="BT58" s="26"/>
      <c r="BU58" s="26">
        <v>216</v>
      </c>
      <c r="BV58" s="40">
        <v>194</v>
      </c>
      <c r="BW58" s="26">
        <v>178.1</v>
      </c>
      <c r="BX58" s="27"/>
      <c r="BY58" s="27"/>
      <c r="BZ58" s="27"/>
      <c r="CA58" s="27"/>
      <c r="CB58" s="27"/>
      <c r="CC58" s="26"/>
      <c r="CD58" s="27"/>
      <c r="CE58" s="27"/>
      <c r="CF58" s="26"/>
      <c r="CG58" s="26">
        <v>110</v>
      </c>
      <c r="CH58" s="40">
        <v>100</v>
      </c>
      <c r="CI58" s="26">
        <v>131.5</v>
      </c>
      <c r="CJ58" s="26"/>
      <c r="CK58" s="27"/>
      <c r="CL58" s="26"/>
      <c r="CM58" s="26"/>
      <c r="CN58" s="40"/>
      <c r="CO58" s="26"/>
      <c r="CP58" s="26">
        <v>5</v>
      </c>
      <c r="CQ58" s="40">
        <v>5</v>
      </c>
      <c r="CR58" s="26">
        <v>5.8</v>
      </c>
      <c r="CS58" s="26"/>
      <c r="CT58" s="27"/>
      <c r="CU58" s="26"/>
      <c r="CV58" s="26">
        <v>10</v>
      </c>
      <c r="CW58" s="40">
        <v>10</v>
      </c>
      <c r="CX58" s="26">
        <v>11.8</v>
      </c>
      <c r="CY58" s="26"/>
      <c r="CZ58" s="35">
        <f t="shared" si="74"/>
        <v>70734.700000000012</v>
      </c>
      <c r="DA58" s="35">
        <f t="shared" si="75"/>
        <v>63186.275000000001</v>
      </c>
      <c r="DB58" s="35">
        <f t="shared" si="76"/>
        <v>63007.646600000015</v>
      </c>
      <c r="DC58" s="27"/>
      <c r="DD58" s="27"/>
      <c r="DE58" s="27"/>
      <c r="DF58" s="27"/>
      <c r="DG58" s="27"/>
      <c r="DH58" s="26"/>
      <c r="DI58" s="27"/>
      <c r="DJ58" s="27"/>
      <c r="DK58" s="27"/>
      <c r="DL58" s="27"/>
      <c r="DM58" s="27"/>
      <c r="DN58" s="27"/>
      <c r="DO58" s="27"/>
      <c r="DP58" s="27"/>
      <c r="DQ58" s="27"/>
      <c r="DR58" s="26"/>
      <c r="DS58" s="48"/>
      <c r="DT58" s="26"/>
      <c r="DU58" s="27"/>
      <c r="DV58" s="43">
        <f t="shared" si="77"/>
        <v>0</v>
      </c>
      <c r="DW58" s="43">
        <f t="shared" si="77"/>
        <v>0</v>
      </c>
      <c r="DX58" s="43">
        <f t="shared" si="78"/>
        <v>0</v>
      </c>
    </row>
    <row r="59" spans="1:128" s="45" customFormat="1">
      <c r="A59" s="49">
        <v>48</v>
      </c>
      <c r="B59" s="49">
        <v>17</v>
      </c>
      <c r="C59" s="34" t="s">
        <v>78</v>
      </c>
      <c r="D59" s="27">
        <v>6340.7</v>
      </c>
      <c r="E59" s="27"/>
      <c r="F59" s="35">
        <f t="shared" si="63"/>
        <v>40692.142999999996</v>
      </c>
      <c r="G59" s="35">
        <f t="shared" si="63"/>
        <v>37831.709666666662</v>
      </c>
      <c r="H59" s="35">
        <f t="shared" si="63"/>
        <v>37904.210666666659</v>
      </c>
      <c r="I59" s="35">
        <f t="shared" si="58"/>
        <v>100.19164082363392</v>
      </c>
      <c r="J59" s="35">
        <f t="shared" si="64"/>
        <v>-27817.742999999995</v>
      </c>
      <c r="K59" s="35">
        <f t="shared" si="65"/>
        <v>-33034.306666666656</v>
      </c>
      <c r="L59" s="27">
        <v>12874.4</v>
      </c>
      <c r="M59" s="27">
        <v>4869.9040000000005</v>
      </c>
      <c r="N59" s="37">
        <f t="shared" si="66"/>
        <v>2725.9</v>
      </c>
      <c r="O59" s="37">
        <f t="shared" si="67"/>
        <v>2564.1</v>
      </c>
      <c r="P59" s="37">
        <f t="shared" si="68"/>
        <v>2542.9009999999998</v>
      </c>
      <c r="Q59" s="37">
        <f t="shared" si="7"/>
        <v>99.173238173238161</v>
      </c>
      <c r="R59" s="38">
        <f t="shared" si="69"/>
        <v>1357.3</v>
      </c>
      <c r="S59" s="38">
        <f t="shared" si="69"/>
        <v>1233.0999999999999</v>
      </c>
      <c r="T59" s="38">
        <f t="shared" si="69"/>
        <v>1277.4659999999999</v>
      </c>
      <c r="U59" s="39">
        <f t="shared" si="17"/>
        <v>103.59792393155462</v>
      </c>
      <c r="V59" s="26">
        <v>4.3</v>
      </c>
      <c r="W59" s="26">
        <v>4.3</v>
      </c>
      <c r="X59" s="26">
        <v>2.5680000000000001</v>
      </c>
      <c r="Y59" s="40">
        <f>X59*100/W59</f>
        <v>59.720930232558146</v>
      </c>
      <c r="Z59" s="52">
        <v>793</v>
      </c>
      <c r="AA59" s="52">
        <v>793</v>
      </c>
      <c r="AB59" s="26">
        <v>837.38499999999999</v>
      </c>
      <c r="AC59" s="40">
        <f t="shared" si="70"/>
        <v>105.59709962168978</v>
      </c>
      <c r="AD59" s="26">
        <v>1353</v>
      </c>
      <c r="AE59" s="40">
        <v>1228.8</v>
      </c>
      <c r="AF59" s="26">
        <v>1274.8979999999999</v>
      </c>
      <c r="AG59" s="40">
        <f t="shared" si="71"/>
        <v>103.75146484375</v>
      </c>
      <c r="AH59" s="26">
        <v>120</v>
      </c>
      <c r="AI59" s="40">
        <v>110</v>
      </c>
      <c r="AJ59" s="26">
        <v>111.4</v>
      </c>
      <c r="AK59" s="40">
        <f>AJ59*100/AI59</f>
        <v>101.27272727272727</v>
      </c>
      <c r="AL59" s="27"/>
      <c r="AM59" s="40"/>
      <c r="AN59" s="26"/>
      <c r="AO59" s="40"/>
      <c r="AP59" s="27"/>
      <c r="AQ59" s="27"/>
      <c r="AR59" s="27"/>
      <c r="AS59" s="27"/>
      <c r="AT59" s="27"/>
      <c r="AU59" s="27"/>
      <c r="AV59" s="56">
        <v>14779.6</v>
      </c>
      <c r="AW59" s="58">
        <f t="shared" si="18"/>
        <v>13547.966666666667</v>
      </c>
      <c r="AX59" s="27">
        <f t="shared" si="19"/>
        <v>13547.966666666667</v>
      </c>
      <c r="AY59" s="27">
        <v>9036</v>
      </c>
      <c r="AZ59" s="27">
        <v>7685.7</v>
      </c>
      <c r="BA59" s="27">
        <v>7779.4</v>
      </c>
      <c r="BB59" s="54">
        <v>1000</v>
      </c>
      <c r="BC59" s="27">
        <v>883.3</v>
      </c>
      <c r="BD59" s="22">
        <f t="shared" si="20"/>
        <v>883.3</v>
      </c>
      <c r="BE59" s="22"/>
      <c r="BF59" s="22"/>
      <c r="BG59" s="27"/>
      <c r="BH59" s="37">
        <f t="shared" si="73"/>
        <v>455.6</v>
      </c>
      <c r="BI59" s="37">
        <f t="shared" si="73"/>
        <v>428</v>
      </c>
      <c r="BJ59" s="37">
        <f t="shared" si="73"/>
        <v>306.8</v>
      </c>
      <c r="BK59" s="41">
        <f t="shared" si="22"/>
        <v>71.682242990654217</v>
      </c>
      <c r="BL59" s="26">
        <v>32.4</v>
      </c>
      <c r="BM59" s="40">
        <v>30</v>
      </c>
      <c r="BN59" s="26">
        <v>0</v>
      </c>
      <c r="BO59" s="26">
        <v>317.60000000000002</v>
      </c>
      <c r="BP59" s="57">
        <v>302</v>
      </c>
      <c r="BQ59" s="26">
        <v>210</v>
      </c>
      <c r="BR59" s="26"/>
      <c r="BS59" s="27"/>
      <c r="BT59" s="26"/>
      <c r="BU59" s="26">
        <v>105.6</v>
      </c>
      <c r="BV59" s="40">
        <v>96</v>
      </c>
      <c r="BW59" s="26">
        <v>96.8</v>
      </c>
      <c r="BX59" s="27"/>
      <c r="BY59" s="27"/>
      <c r="BZ59" s="27"/>
      <c r="CA59" s="27"/>
      <c r="CB59" s="27"/>
      <c r="CC59" s="26"/>
      <c r="CD59" s="27"/>
      <c r="CE59" s="27"/>
      <c r="CF59" s="26"/>
      <c r="CG59" s="26"/>
      <c r="CH59" s="40"/>
      <c r="CI59" s="26"/>
      <c r="CJ59" s="26"/>
      <c r="CK59" s="27"/>
      <c r="CL59" s="26"/>
      <c r="CM59" s="26"/>
      <c r="CN59" s="27"/>
      <c r="CO59" s="26"/>
      <c r="CP59" s="26"/>
      <c r="CQ59" s="40"/>
      <c r="CR59" s="26"/>
      <c r="CS59" s="26">
        <v>13150.643</v>
      </c>
      <c r="CT59" s="26">
        <v>13150.643</v>
      </c>
      <c r="CU59" s="26">
        <v>13150.643</v>
      </c>
      <c r="CV59" s="26"/>
      <c r="CW59" s="40"/>
      <c r="CX59" s="26">
        <v>9.85</v>
      </c>
      <c r="CY59" s="26"/>
      <c r="CZ59" s="35">
        <f t="shared" si="74"/>
        <v>40692.142999999996</v>
      </c>
      <c r="DA59" s="35">
        <f t="shared" si="75"/>
        <v>37831.709666666662</v>
      </c>
      <c r="DB59" s="35">
        <f t="shared" si="76"/>
        <v>37904.210666666659</v>
      </c>
      <c r="DC59" s="27"/>
      <c r="DD59" s="27"/>
      <c r="DE59" s="27"/>
      <c r="DF59" s="27"/>
      <c r="DG59" s="27"/>
      <c r="DH59" s="26"/>
      <c r="DI59" s="27"/>
      <c r="DJ59" s="27"/>
      <c r="DK59" s="27"/>
      <c r="DL59" s="27"/>
      <c r="DM59" s="27"/>
      <c r="DN59" s="27"/>
      <c r="DO59" s="27"/>
      <c r="DP59" s="27"/>
      <c r="DQ59" s="27"/>
      <c r="DR59" s="26"/>
      <c r="DS59" s="48"/>
      <c r="DT59" s="26"/>
      <c r="DU59" s="27"/>
      <c r="DV59" s="43">
        <f t="shared" si="77"/>
        <v>0</v>
      </c>
      <c r="DW59" s="43">
        <f t="shared" si="77"/>
        <v>0</v>
      </c>
      <c r="DX59" s="43">
        <f t="shared" si="78"/>
        <v>0</v>
      </c>
    </row>
    <row r="60" spans="1:128" s="45" customFormat="1">
      <c r="A60" s="49">
        <v>49</v>
      </c>
      <c r="B60" s="49">
        <v>18</v>
      </c>
      <c r="C60" s="34" t="s">
        <v>79</v>
      </c>
      <c r="D60" s="27">
        <v>360.6</v>
      </c>
      <c r="E60" s="27"/>
      <c r="F60" s="35">
        <f t="shared" si="63"/>
        <v>27419.5</v>
      </c>
      <c r="G60" s="35">
        <f t="shared" si="63"/>
        <v>25303.083333333336</v>
      </c>
      <c r="H60" s="35">
        <f t="shared" si="63"/>
        <v>23274.321333333333</v>
      </c>
      <c r="I60" s="35">
        <f t="shared" si="58"/>
        <v>91.982155007459554</v>
      </c>
      <c r="J60" s="35">
        <f t="shared" si="64"/>
        <v>-20276.8</v>
      </c>
      <c r="K60" s="35">
        <f t="shared" si="65"/>
        <v>-19646.239333333335</v>
      </c>
      <c r="L60" s="27">
        <v>7142.7</v>
      </c>
      <c r="M60" s="27">
        <v>3628.0819999999999</v>
      </c>
      <c r="N60" s="37">
        <f t="shared" si="66"/>
        <v>1135.9000000000001</v>
      </c>
      <c r="O60" s="37">
        <f t="shared" si="67"/>
        <v>1135.5999999999999</v>
      </c>
      <c r="P60" s="37">
        <f t="shared" si="68"/>
        <v>935.93799999999999</v>
      </c>
      <c r="Q60" s="37">
        <f t="shared" si="7"/>
        <v>82.41792884818598</v>
      </c>
      <c r="R60" s="38">
        <f t="shared" si="69"/>
        <v>537.29999999999995</v>
      </c>
      <c r="S60" s="38">
        <f t="shared" si="69"/>
        <v>537</v>
      </c>
      <c r="T60" s="38">
        <f t="shared" si="69"/>
        <v>450.70499999999998</v>
      </c>
      <c r="U60" s="39">
        <f t="shared" si="17"/>
        <v>83.930167597765362</v>
      </c>
      <c r="V60" s="26"/>
      <c r="W60" s="40"/>
      <c r="X60" s="26">
        <v>0.19800000000000001</v>
      </c>
      <c r="Y60" s="40"/>
      <c r="Z60" s="52">
        <v>298.60000000000002</v>
      </c>
      <c r="AA60" s="52">
        <v>298.60000000000002</v>
      </c>
      <c r="AB60" s="26">
        <v>298.83300000000003</v>
      </c>
      <c r="AC60" s="40">
        <f t="shared" si="70"/>
        <v>100.07803081044877</v>
      </c>
      <c r="AD60" s="26">
        <v>537.29999999999995</v>
      </c>
      <c r="AE60" s="26">
        <v>537</v>
      </c>
      <c r="AF60" s="26">
        <v>450.50700000000001</v>
      </c>
      <c r="AG60" s="40">
        <f t="shared" si="71"/>
        <v>83.893296089385473</v>
      </c>
      <c r="AH60" s="26"/>
      <c r="AI60" s="40"/>
      <c r="AJ60" s="26"/>
      <c r="AK60" s="40"/>
      <c r="AL60" s="27"/>
      <c r="AM60" s="40"/>
      <c r="AN60" s="26"/>
      <c r="AO60" s="40"/>
      <c r="AP60" s="27"/>
      <c r="AQ60" s="27"/>
      <c r="AR60" s="27"/>
      <c r="AS60" s="27"/>
      <c r="AT60" s="27"/>
      <c r="AU60" s="27"/>
      <c r="AV60" s="56">
        <v>4406.6000000000004</v>
      </c>
      <c r="AW60" s="58">
        <f t="shared" si="18"/>
        <v>4039.3833333333337</v>
      </c>
      <c r="AX60" s="27">
        <f t="shared" si="19"/>
        <v>4039.3833333333337</v>
      </c>
      <c r="AY60" s="27">
        <v>10284.5</v>
      </c>
      <c r="AZ60" s="27">
        <v>8733.7000000000007</v>
      </c>
      <c r="BA60" s="27">
        <v>9184.6</v>
      </c>
      <c r="BB60" s="54">
        <v>2052.5</v>
      </c>
      <c r="BC60" s="27">
        <v>1854.4</v>
      </c>
      <c r="BD60" s="22">
        <f t="shared" si="20"/>
        <v>1854.4</v>
      </c>
      <c r="BE60" s="22"/>
      <c r="BF60" s="22"/>
      <c r="BG60" s="27"/>
      <c r="BH60" s="37">
        <f t="shared" si="73"/>
        <v>300</v>
      </c>
      <c r="BI60" s="37">
        <f t="shared" si="73"/>
        <v>300</v>
      </c>
      <c r="BJ60" s="37">
        <f t="shared" si="73"/>
        <v>160</v>
      </c>
      <c r="BK60" s="41">
        <f t="shared" si="22"/>
        <v>53.333333333333336</v>
      </c>
      <c r="BL60" s="26"/>
      <c r="BM60" s="57"/>
      <c r="BN60" s="26"/>
      <c r="BO60" s="26">
        <v>300</v>
      </c>
      <c r="BP60" s="57">
        <v>300</v>
      </c>
      <c r="BQ60" s="26">
        <v>160</v>
      </c>
      <c r="BR60" s="26"/>
      <c r="BS60" s="27"/>
      <c r="BT60" s="26"/>
      <c r="BU60" s="26"/>
      <c r="BV60" s="40"/>
      <c r="BW60" s="26"/>
      <c r="BX60" s="27"/>
      <c r="BY60" s="27"/>
      <c r="BZ60" s="27"/>
      <c r="CA60" s="27"/>
      <c r="CB60" s="27"/>
      <c r="CC60" s="26"/>
      <c r="CD60" s="27"/>
      <c r="CE60" s="27"/>
      <c r="CF60" s="26"/>
      <c r="CG60" s="26"/>
      <c r="CH60" s="40"/>
      <c r="CI60" s="26"/>
      <c r="CJ60" s="26"/>
      <c r="CK60" s="27"/>
      <c r="CL60" s="26"/>
      <c r="CM60" s="26"/>
      <c r="CN60" s="27"/>
      <c r="CO60" s="26"/>
      <c r="CP60" s="26"/>
      <c r="CQ60" s="40"/>
      <c r="CR60" s="26"/>
      <c r="CS60" s="26">
        <v>9540</v>
      </c>
      <c r="CT60" s="27">
        <v>9540</v>
      </c>
      <c r="CU60" s="26">
        <v>7260</v>
      </c>
      <c r="CV60" s="26"/>
      <c r="CW60" s="27"/>
      <c r="CX60" s="26">
        <v>26.4</v>
      </c>
      <c r="CY60" s="26"/>
      <c r="CZ60" s="35">
        <f t="shared" si="74"/>
        <v>27419.5</v>
      </c>
      <c r="DA60" s="35">
        <f t="shared" si="75"/>
        <v>25303.083333333336</v>
      </c>
      <c r="DB60" s="35">
        <f t="shared" si="76"/>
        <v>23274.321333333333</v>
      </c>
      <c r="DC60" s="27"/>
      <c r="DD60" s="27"/>
      <c r="DE60" s="27"/>
      <c r="DF60" s="27"/>
      <c r="DG60" s="27"/>
      <c r="DH60" s="26"/>
      <c r="DI60" s="27"/>
      <c r="DJ60" s="27"/>
      <c r="DK60" s="27"/>
      <c r="DL60" s="27"/>
      <c r="DM60" s="27"/>
      <c r="DN60" s="27"/>
      <c r="DO60" s="27"/>
      <c r="DP60" s="27"/>
      <c r="DQ60" s="27"/>
      <c r="DR60" s="26"/>
      <c r="DS60" s="64"/>
      <c r="DT60" s="26"/>
      <c r="DU60" s="27"/>
      <c r="DV60" s="43">
        <f t="shared" si="77"/>
        <v>0</v>
      </c>
      <c r="DW60" s="43">
        <f t="shared" si="77"/>
        <v>0</v>
      </c>
      <c r="DX60" s="43">
        <f t="shared" si="78"/>
        <v>0</v>
      </c>
    </row>
    <row r="61" spans="1:128" s="45" customFormat="1">
      <c r="A61" s="49">
        <v>50</v>
      </c>
      <c r="B61" s="49">
        <v>19</v>
      </c>
      <c r="C61" s="34" t="s">
        <v>80</v>
      </c>
      <c r="D61" s="27">
        <v>13101.2</v>
      </c>
      <c r="E61" s="27"/>
      <c r="F61" s="35">
        <f t="shared" si="63"/>
        <v>73975.8</v>
      </c>
      <c r="G61" s="35">
        <f t="shared" si="63"/>
        <v>66936.75</v>
      </c>
      <c r="H61" s="35">
        <f t="shared" si="63"/>
        <v>67715.639899999995</v>
      </c>
      <c r="I61" s="35">
        <f t="shared" si="58"/>
        <v>101.16362073151146</v>
      </c>
      <c r="J61" s="35">
        <f t="shared" si="64"/>
        <v>-25534.9</v>
      </c>
      <c r="K61" s="35">
        <f t="shared" si="65"/>
        <v>-48619.424899999998</v>
      </c>
      <c r="L61" s="27">
        <v>48440.9</v>
      </c>
      <c r="M61" s="27">
        <v>19096.215</v>
      </c>
      <c r="N61" s="37">
        <f t="shared" si="66"/>
        <v>13558.1</v>
      </c>
      <c r="O61" s="37">
        <f t="shared" si="67"/>
        <v>12797.1</v>
      </c>
      <c r="P61" s="37">
        <f t="shared" si="68"/>
        <v>13303.189900000001</v>
      </c>
      <c r="Q61" s="37">
        <f t="shared" si="7"/>
        <v>103.95472333575577</v>
      </c>
      <c r="R61" s="38">
        <f t="shared" si="69"/>
        <v>6061</v>
      </c>
      <c r="S61" s="38">
        <f t="shared" si="69"/>
        <v>5561</v>
      </c>
      <c r="T61" s="38">
        <f t="shared" si="69"/>
        <v>5949.4259000000002</v>
      </c>
      <c r="U61" s="39">
        <f t="shared" si="17"/>
        <v>106.98482107534618</v>
      </c>
      <c r="V61" s="26">
        <v>61</v>
      </c>
      <c r="W61" s="40">
        <v>61</v>
      </c>
      <c r="X61" s="26">
        <v>0.55800000000000005</v>
      </c>
      <c r="Y61" s="40">
        <f>X61*100/W61</f>
        <v>0.9147540983606558</v>
      </c>
      <c r="Z61" s="26">
        <v>5506.1</v>
      </c>
      <c r="AA61" s="26">
        <v>5506.1</v>
      </c>
      <c r="AB61" s="26">
        <v>5546.51</v>
      </c>
      <c r="AC61" s="40">
        <f t="shared" si="70"/>
        <v>100.73391329616243</v>
      </c>
      <c r="AD61" s="26">
        <v>6000</v>
      </c>
      <c r="AE61" s="40">
        <v>5500</v>
      </c>
      <c r="AF61" s="26">
        <v>5948.8679000000002</v>
      </c>
      <c r="AG61" s="40">
        <f t="shared" si="71"/>
        <v>108.16123454545455</v>
      </c>
      <c r="AH61" s="26">
        <v>140</v>
      </c>
      <c r="AI61" s="27">
        <v>130</v>
      </c>
      <c r="AJ61" s="26">
        <v>72.2</v>
      </c>
      <c r="AK61" s="40">
        <f t="shared" ref="AK61:AK73" si="79">AJ61*100/AI61</f>
        <v>55.53846153846154</v>
      </c>
      <c r="AL61" s="27"/>
      <c r="AM61" s="40"/>
      <c r="AN61" s="26"/>
      <c r="AO61" s="40"/>
      <c r="AP61" s="27"/>
      <c r="AQ61" s="27"/>
      <c r="AR61" s="27"/>
      <c r="AS61" s="27"/>
      <c r="AT61" s="27"/>
      <c r="AU61" s="27"/>
      <c r="AV61" s="56">
        <v>51041.4</v>
      </c>
      <c r="AW61" s="58">
        <f t="shared" si="18"/>
        <v>46787.95</v>
      </c>
      <c r="AX61" s="27">
        <f t="shared" si="19"/>
        <v>46787.95</v>
      </c>
      <c r="AY61" s="27">
        <v>7401.1</v>
      </c>
      <c r="AZ61" s="27">
        <v>5606.9</v>
      </c>
      <c r="BA61" s="27">
        <v>5879.7</v>
      </c>
      <c r="BB61" s="54">
        <v>1975.2</v>
      </c>
      <c r="BC61" s="27">
        <v>1744.8</v>
      </c>
      <c r="BD61" s="22">
        <f t="shared" si="20"/>
        <v>1744.8</v>
      </c>
      <c r="BE61" s="22"/>
      <c r="BF61" s="22"/>
      <c r="BG61" s="27"/>
      <c r="BH61" s="37">
        <f t="shared" si="73"/>
        <v>1851</v>
      </c>
      <c r="BI61" s="37">
        <f t="shared" si="73"/>
        <v>1600</v>
      </c>
      <c r="BJ61" s="37">
        <f t="shared" si="73"/>
        <v>1599.85</v>
      </c>
      <c r="BK61" s="41">
        <f t="shared" si="22"/>
        <v>99.990624999999994</v>
      </c>
      <c r="BL61" s="26"/>
      <c r="BM61" s="40"/>
      <c r="BN61" s="26">
        <v>300</v>
      </c>
      <c r="BO61" s="26">
        <v>1500</v>
      </c>
      <c r="BP61" s="40">
        <v>1300</v>
      </c>
      <c r="BQ61" s="26">
        <v>1082.8499999999999</v>
      </c>
      <c r="BR61" s="26"/>
      <c r="BS61" s="27"/>
      <c r="BT61" s="26"/>
      <c r="BU61" s="26">
        <v>351</v>
      </c>
      <c r="BV61" s="40">
        <v>300</v>
      </c>
      <c r="BW61" s="26">
        <v>217</v>
      </c>
      <c r="BX61" s="27"/>
      <c r="BY61" s="27"/>
      <c r="BZ61" s="27"/>
      <c r="CA61" s="27"/>
      <c r="CB61" s="27"/>
      <c r="CC61" s="26"/>
      <c r="CD61" s="27"/>
      <c r="CE61" s="27"/>
      <c r="CF61" s="26"/>
      <c r="CG61" s="26"/>
      <c r="CH61" s="40"/>
      <c r="CI61" s="26">
        <v>4.8</v>
      </c>
      <c r="CJ61" s="26"/>
      <c r="CK61" s="27"/>
      <c r="CL61" s="26"/>
      <c r="CM61" s="26"/>
      <c r="CN61" s="27"/>
      <c r="CO61" s="26"/>
      <c r="CP61" s="26"/>
      <c r="CQ61" s="27"/>
      <c r="CR61" s="26"/>
      <c r="CS61" s="26"/>
      <c r="CT61" s="27"/>
      <c r="CU61" s="26"/>
      <c r="CV61" s="26"/>
      <c r="CW61" s="27"/>
      <c r="CX61" s="26">
        <v>130.404</v>
      </c>
      <c r="CY61" s="26"/>
      <c r="CZ61" s="35">
        <f t="shared" si="74"/>
        <v>73975.8</v>
      </c>
      <c r="DA61" s="35">
        <f t="shared" si="75"/>
        <v>66936.75</v>
      </c>
      <c r="DB61" s="35">
        <f t="shared" si="76"/>
        <v>67715.639899999995</v>
      </c>
      <c r="DC61" s="27"/>
      <c r="DD61" s="27"/>
      <c r="DE61" s="27"/>
      <c r="DF61" s="27"/>
      <c r="DG61" s="27"/>
      <c r="DH61" s="26"/>
      <c r="DI61" s="27"/>
      <c r="DJ61" s="27"/>
      <c r="DK61" s="27"/>
      <c r="DL61" s="27"/>
      <c r="DM61" s="27"/>
      <c r="DN61" s="27"/>
      <c r="DO61" s="27"/>
      <c r="DP61" s="27"/>
      <c r="DQ61" s="27"/>
      <c r="DR61" s="26">
        <v>700</v>
      </c>
      <c r="DS61" s="26">
        <v>700</v>
      </c>
      <c r="DT61" s="26">
        <v>700</v>
      </c>
      <c r="DU61" s="27"/>
      <c r="DV61" s="43">
        <f t="shared" si="77"/>
        <v>700</v>
      </c>
      <c r="DW61" s="43">
        <f t="shared" si="77"/>
        <v>700</v>
      </c>
      <c r="DX61" s="43">
        <f t="shared" si="78"/>
        <v>700</v>
      </c>
    </row>
    <row r="62" spans="1:128" s="45" customFormat="1">
      <c r="A62" s="49">
        <v>51</v>
      </c>
      <c r="B62" s="49">
        <v>24</v>
      </c>
      <c r="C62" s="34" t="s">
        <v>81</v>
      </c>
      <c r="D62" s="27">
        <v>291.2</v>
      </c>
      <c r="E62" s="27"/>
      <c r="F62" s="35">
        <f t="shared" si="63"/>
        <v>17316.5</v>
      </c>
      <c r="G62" s="35">
        <f t="shared" si="63"/>
        <v>16227.708333333336</v>
      </c>
      <c r="H62" s="35">
        <f t="shared" si="63"/>
        <v>16144.413333333336</v>
      </c>
      <c r="I62" s="35">
        <f t="shared" si="58"/>
        <v>99.486711257751011</v>
      </c>
      <c r="J62" s="35">
        <f t="shared" si="64"/>
        <v>-6075.5</v>
      </c>
      <c r="K62" s="35">
        <f t="shared" si="65"/>
        <v>-12309.776333333335</v>
      </c>
      <c r="L62" s="27">
        <v>11241</v>
      </c>
      <c r="M62" s="27">
        <v>3834.6370000000002</v>
      </c>
      <c r="N62" s="37">
        <f t="shared" si="66"/>
        <v>4218</v>
      </c>
      <c r="O62" s="37">
        <f t="shared" si="67"/>
        <v>3859.4</v>
      </c>
      <c r="P62" s="37">
        <f t="shared" si="68"/>
        <v>3371.3050000000003</v>
      </c>
      <c r="Q62" s="37">
        <f t="shared" si="7"/>
        <v>87.353085971912733</v>
      </c>
      <c r="R62" s="38">
        <f t="shared" si="69"/>
        <v>598</v>
      </c>
      <c r="S62" s="38">
        <f t="shared" si="69"/>
        <v>548.9</v>
      </c>
      <c r="T62" s="38">
        <f t="shared" si="69"/>
        <v>580.83199999999999</v>
      </c>
      <c r="U62" s="39">
        <f t="shared" si="17"/>
        <v>105.81745308799417</v>
      </c>
      <c r="V62" s="26">
        <v>8</v>
      </c>
      <c r="W62" s="26">
        <v>8</v>
      </c>
      <c r="X62" s="26">
        <v>16.41</v>
      </c>
      <c r="Y62" s="40">
        <f>X62*100/W62</f>
        <v>205.125</v>
      </c>
      <c r="Z62" s="26">
        <v>2800</v>
      </c>
      <c r="AA62" s="40">
        <v>2560.5</v>
      </c>
      <c r="AB62" s="26">
        <v>2160.6480000000001</v>
      </c>
      <c r="AC62" s="40">
        <f t="shared" si="70"/>
        <v>84.383831282952556</v>
      </c>
      <c r="AD62" s="26">
        <v>590</v>
      </c>
      <c r="AE62" s="40">
        <v>540.9</v>
      </c>
      <c r="AF62" s="26">
        <v>564.42200000000003</v>
      </c>
      <c r="AG62" s="40">
        <f t="shared" si="71"/>
        <v>104.3486781290442</v>
      </c>
      <c r="AH62" s="26">
        <v>20</v>
      </c>
      <c r="AI62" s="26">
        <v>20</v>
      </c>
      <c r="AJ62" s="26">
        <v>0</v>
      </c>
      <c r="AK62" s="40">
        <f t="shared" si="79"/>
        <v>0</v>
      </c>
      <c r="AL62" s="27"/>
      <c r="AM62" s="40"/>
      <c r="AN62" s="26"/>
      <c r="AO62" s="40"/>
      <c r="AP62" s="27"/>
      <c r="AQ62" s="27"/>
      <c r="AR62" s="27"/>
      <c r="AS62" s="27"/>
      <c r="AT62" s="27"/>
      <c r="AU62" s="27"/>
      <c r="AV62" s="54">
        <v>8531.9</v>
      </c>
      <c r="AW62" s="58">
        <f t="shared" si="18"/>
        <v>7820.9083333333338</v>
      </c>
      <c r="AX62" s="27">
        <f t="shared" si="19"/>
        <v>7820.9083333333338</v>
      </c>
      <c r="AY62" s="27">
        <v>4389.2</v>
      </c>
      <c r="AZ62" s="27">
        <v>4389.2</v>
      </c>
      <c r="BA62" s="27">
        <v>4794</v>
      </c>
      <c r="BB62" s="54">
        <v>177.4</v>
      </c>
      <c r="BC62" s="27">
        <v>158.19999999999999</v>
      </c>
      <c r="BD62" s="22">
        <f t="shared" si="20"/>
        <v>158.19999999999999</v>
      </c>
      <c r="BE62" s="22"/>
      <c r="BF62" s="22"/>
      <c r="BG62" s="27"/>
      <c r="BH62" s="37">
        <f t="shared" si="73"/>
        <v>800</v>
      </c>
      <c r="BI62" s="37">
        <f t="shared" si="73"/>
        <v>730</v>
      </c>
      <c r="BJ62" s="37">
        <f t="shared" si="73"/>
        <v>579.82500000000005</v>
      </c>
      <c r="BK62" s="41">
        <f t="shared" si="22"/>
        <v>79.428082191780831</v>
      </c>
      <c r="BL62" s="26"/>
      <c r="BM62" s="40"/>
      <c r="BN62" s="26"/>
      <c r="BO62" s="26">
        <v>800</v>
      </c>
      <c r="BP62" s="40">
        <v>730</v>
      </c>
      <c r="BQ62" s="26">
        <v>579.82500000000005</v>
      </c>
      <c r="BR62" s="26"/>
      <c r="BS62" s="27"/>
      <c r="BT62" s="26"/>
      <c r="BU62" s="26"/>
      <c r="BV62" s="40"/>
      <c r="BW62" s="26"/>
      <c r="BX62" s="27"/>
      <c r="BY62" s="27"/>
      <c r="BZ62" s="27"/>
      <c r="CA62" s="27"/>
      <c r="CB62" s="27"/>
      <c r="CC62" s="26"/>
      <c r="CD62" s="27"/>
      <c r="CE62" s="27"/>
      <c r="CF62" s="26"/>
      <c r="CG62" s="26"/>
      <c r="CH62" s="40"/>
      <c r="CI62" s="26"/>
      <c r="CJ62" s="26"/>
      <c r="CK62" s="27"/>
      <c r="CL62" s="26"/>
      <c r="CM62" s="26"/>
      <c r="CN62" s="27"/>
      <c r="CO62" s="26"/>
      <c r="CP62" s="26"/>
      <c r="CQ62" s="40"/>
      <c r="CR62" s="26"/>
      <c r="CS62" s="26"/>
      <c r="CT62" s="27"/>
      <c r="CU62" s="26"/>
      <c r="CV62" s="26"/>
      <c r="CW62" s="40"/>
      <c r="CX62" s="26">
        <v>50</v>
      </c>
      <c r="CY62" s="26"/>
      <c r="CZ62" s="35">
        <f t="shared" si="74"/>
        <v>17316.5</v>
      </c>
      <c r="DA62" s="35">
        <f t="shared" si="75"/>
        <v>16227.708333333336</v>
      </c>
      <c r="DB62" s="35">
        <f t="shared" si="76"/>
        <v>16144.413333333336</v>
      </c>
      <c r="DC62" s="27"/>
      <c r="DD62" s="27"/>
      <c r="DE62" s="27"/>
      <c r="DF62" s="27"/>
      <c r="DG62" s="27"/>
      <c r="DH62" s="26"/>
      <c r="DI62" s="27"/>
      <c r="DJ62" s="27"/>
      <c r="DK62" s="27"/>
      <c r="DL62" s="27"/>
      <c r="DM62" s="27"/>
      <c r="DN62" s="27"/>
      <c r="DO62" s="27"/>
      <c r="DP62" s="27"/>
      <c r="DQ62" s="27"/>
      <c r="DR62" s="26"/>
      <c r="DS62" s="48"/>
      <c r="DT62" s="26"/>
      <c r="DU62" s="27"/>
      <c r="DV62" s="43">
        <f t="shared" si="77"/>
        <v>0</v>
      </c>
      <c r="DW62" s="43">
        <f t="shared" si="77"/>
        <v>0</v>
      </c>
      <c r="DX62" s="43">
        <f t="shared" si="78"/>
        <v>0</v>
      </c>
    </row>
    <row r="63" spans="1:128" s="45" customFormat="1">
      <c r="A63" s="49">
        <v>52</v>
      </c>
      <c r="B63" s="49">
        <v>25</v>
      </c>
      <c r="C63" s="34" t="s">
        <v>82</v>
      </c>
      <c r="D63" s="27">
        <v>0</v>
      </c>
      <c r="E63" s="27"/>
      <c r="F63" s="35">
        <f t="shared" si="63"/>
        <v>14698.2</v>
      </c>
      <c r="G63" s="35">
        <f t="shared" si="63"/>
        <v>12652.133333333333</v>
      </c>
      <c r="H63" s="35">
        <f t="shared" si="63"/>
        <v>13223.133333333331</v>
      </c>
      <c r="I63" s="35">
        <f t="shared" si="58"/>
        <v>104.51307289416276</v>
      </c>
      <c r="J63" s="35">
        <f t="shared" si="64"/>
        <v>-8298.2000000000007</v>
      </c>
      <c r="K63" s="35">
        <f t="shared" si="65"/>
        <v>-11093.608333333332</v>
      </c>
      <c r="L63" s="27">
        <v>6400</v>
      </c>
      <c r="M63" s="27">
        <v>2129.5250000000001</v>
      </c>
      <c r="N63" s="37">
        <f t="shared" si="66"/>
        <v>2382</v>
      </c>
      <c r="O63" s="37">
        <f t="shared" si="67"/>
        <v>2096</v>
      </c>
      <c r="P63" s="37">
        <f t="shared" si="68"/>
        <v>2261.6999999999998</v>
      </c>
      <c r="Q63" s="37">
        <f t="shared" si="7"/>
        <v>107.90553435114502</v>
      </c>
      <c r="R63" s="38">
        <f t="shared" si="69"/>
        <v>600</v>
      </c>
      <c r="S63" s="38">
        <f t="shared" si="69"/>
        <v>550</v>
      </c>
      <c r="T63" s="38">
        <f t="shared" si="69"/>
        <v>621.85</v>
      </c>
      <c r="U63" s="39">
        <f t="shared" si="17"/>
        <v>113.06363636363636</v>
      </c>
      <c r="V63" s="26"/>
      <c r="W63" s="40"/>
      <c r="X63" s="26"/>
      <c r="Y63" s="40"/>
      <c r="Z63" s="26">
        <v>1000</v>
      </c>
      <c r="AA63" s="40">
        <v>866</v>
      </c>
      <c r="AB63" s="26">
        <v>927.25</v>
      </c>
      <c r="AC63" s="40">
        <f t="shared" si="70"/>
        <v>107.07274826789839</v>
      </c>
      <c r="AD63" s="26">
        <v>600</v>
      </c>
      <c r="AE63" s="40">
        <v>550</v>
      </c>
      <c r="AF63" s="26">
        <v>621.85</v>
      </c>
      <c r="AG63" s="40">
        <f t="shared" si="71"/>
        <v>113.06363636363636</v>
      </c>
      <c r="AH63" s="26">
        <v>32</v>
      </c>
      <c r="AI63" s="40">
        <v>24</v>
      </c>
      <c r="AJ63" s="26">
        <v>31.8</v>
      </c>
      <c r="AK63" s="40">
        <f t="shared" si="79"/>
        <v>132.5</v>
      </c>
      <c r="AL63" s="27"/>
      <c r="AM63" s="40"/>
      <c r="AN63" s="26"/>
      <c r="AO63" s="40"/>
      <c r="AP63" s="27"/>
      <c r="AQ63" s="27"/>
      <c r="AR63" s="27"/>
      <c r="AS63" s="27"/>
      <c r="AT63" s="27"/>
      <c r="AU63" s="27"/>
      <c r="AV63" s="56">
        <v>3500</v>
      </c>
      <c r="AW63" s="58">
        <f t="shared" si="18"/>
        <v>3208.3333333333335</v>
      </c>
      <c r="AX63" s="27">
        <f t="shared" si="19"/>
        <v>3208.3333333333335</v>
      </c>
      <c r="AY63" s="27">
        <v>7801</v>
      </c>
      <c r="AZ63" s="27">
        <v>6451</v>
      </c>
      <c r="BA63" s="27">
        <v>6856.3</v>
      </c>
      <c r="BB63" s="54">
        <v>1015.2</v>
      </c>
      <c r="BC63" s="27">
        <v>896.8</v>
      </c>
      <c r="BD63" s="22">
        <f t="shared" si="20"/>
        <v>896.8</v>
      </c>
      <c r="BE63" s="22"/>
      <c r="BF63" s="22"/>
      <c r="BG63" s="27"/>
      <c r="BH63" s="37">
        <f t="shared" si="73"/>
        <v>730</v>
      </c>
      <c r="BI63" s="37">
        <f t="shared" si="73"/>
        <v>636</v>
      </c>
      <c r="BJ63" s="37">
        <f t="shared" si="73"/>
        <v>680.8</v>
      </c>
      <c r="BK63" s="41">
        <f t="shared" si="22"/>
        <v>107.04402515723271</v>
      </c>
      <c r="BL63" s="26"/>
      <c r="BM63" s="40"/>
      <c r="BN63" s="26"/>
      <c r="BO63" s="26">
        <v>580</v>
      </c>
      <c r="BP63" s="40">
        <v>500</v>
      </c>
      <c r="BQ63" s="26">
        <v>551.29999999999995</v>
      </c>
      <c r="BR63" s="26"/>
      <c r="BS63" s="27"/>
      <c r="BT63" s="26"/>
      <c r="BU63" s="26">
        <v>150</v>
      </c>
      <c r="BV63" s="40">
        <v>136</v>
      </c>
      <c r="BW63" s="26">
        <v>129.5</v>
      </c>
      <c r="BX63" s="27"/>
      <c r="BY63" s="27"/>
      <c r="BZ63" s="27"/>
      <c r="CA63" s="27"/>
      <c r="CB63" s="27"/>
      <c r="CC63" s="26"/>
      <c r="CD63" s="27"/>
      <c r="CE63" s="27"/>
      <c r="CF63" s="26"/>
      <c r="CG63" s="26">
        <v>20</v>
      </c>
      <c r="CH63" s="27">
        <v>20</v>
      </c>
      <c r="CI63" s="26">
        <v>0</v>
      </c>
      <c r="CJ63" s="26"/>
      <c r="CK63" s="27"/>
      <c r="CL63" s="26"/>
      <c r="CM63" s="26"/>
      <c r="CN63" s="27"/>
      <c r="CO63" s="26"/>
      <c r="CP63" s="26"/>
      <c r="CQ63" s="40"/>
      <c r="CR63" s="26"/>
      <c r="CS63" s="26"/>
      <c r="CT63" s="27"/>
      <c r="CU63" s="26"/>
      <c r="CV63" s="26"/>
      <c r="CW63" s="40"/>
      <c r="CX63" s="26"/>
      <c r="CY63" s="26"/>
      <c r="CZ63" s="35">
        <f t="shared" si="74"/>
        <v>14698.2</v>
      </c>
      <c r="DA63" s="35">
        <f t="shared" si="75"/>
        <v>12652.133333333333</v>
      </c>
      <c r="DB63" s="35">
        <f t="shared" si="76"/>
        <v>13223.133333333331</v>
      </c>
      <c r="DC63" s="27"/>
      <c r="DD63" s="27"/>
      <c r="DE63" s="27"/>
      <c r="DF63" s="27"/>
      <c r="DG63" s="27"/>
      <c r="DH63" s="26"/>
      <c r="DI63" s="27"/>
      <c r="DJ63" s="27"/>
      <c r="DK63" s="27"/>
      <c r="DL63" s="27"/>
      <c r="DM63" s="27"/>
      <c r="DN63" s="27"/>
      <c r="DO63" s="27"/>
      <c r="DP63" s="27"/>
      <c r="DQ63" s="27"/>
      <c r="DR63" s="26"/>
      <c r="DS63" s="48"/>
      <c r="DT63" s="26"/>
      <c r="DU63" s="27"/>
      <c r="DV63" s="43">
        <f t="shared" si="77"/>
        <v>0</v>
      </c>
      <c r="DW63" s="43">
        <f t="shared" si="77"/>
        <v>0</v>
      </c>
      <c r="DX63" s="43">
        <f t="shared" si="78"/>
        <v>0</v>
      </c>
    </row>
    <row r="64" spans="1:128" s="45" customFormat="1">
      <c r="A64" s="49">
        <v>53</v>
      </c>
      <c r="B64" s="49">
        <v>27</v>
      </c>
      <c r="C64" s="34" t="s">
        <v>83</v>
      </c>
      <c r="D64" s="27">
        <v>589.9</v>
      </c>
      <c r="E64" s="27"/>
      <c r="F64" s="35">
        <f t="shared" si="63"/>
        <v>13887.300000000001</v>
      </c>
      <c r="G64" s="35">
        <f t="shared" si="63"/>
        <v>11562.125000000002</v>
      </c>
      <c r="H64" s="35">
        <f t="shared" si="63"/>
        <v>12059.541999999999</v>
      </c>
      <c r="I64" s="35">
        <f t="shared" si="58"/>
        <v>104.30212439322355</v>
      </c>
      <c r="J64" s="35">
        <f t="shared" si="64"/>
        <v>-5304.5000000000018</v>
      </c>
      <c r="K64" s="35">
        <f t="shared" si="65"/>
        <v>-8848.9609999999993</v>
      </c>
      <c r="L64" s="27">
        <v>8582.7999999999993</v>
      </c>
      <c r="M64" s="27">
        <v>3210.5810000000001</v>
      </c>
      <c r="N64" s="37">
        <f t="shared" si="66"/>
        <v>2058.8999999999996</v>
      </c>
      <c r="O64" s="37">
        <f t="shared" si="67"/>
        <v>1985.4</v>
      </c>
      <c r="P64" s="37">
        <f t="shared" si="68"/>
        <v>2145.2169999999996</v>
      </c>
      <c r="Q64" s="37">
        <f t="shared" si="7"/>
        <v>108.04961216883247</v>
      </c>
      <c r="R64" s="38">
        <f t="shared" si="69"/>
        <v>814.8</v>
      </c>
      <c r="S64" s="38">
        <f t="shared" si="69"/>
        <v>766.6</v>
      </c>
      <c r="T64" s="38">
        <f t="shared" si="69"/>
        <v>996.19299999999998</v>
      </c>
      <c r="U64" s="39">
        <f t="shared" si="17"/>
        <v>129.94951734933471</v>
      </c>
      <c r="V64" s="26"/>
      <c r="W64" s="40"/>
      <c r="X64" s="26">
        <v>6.8000000000000005E-2</v>
      </c>
      <c r="Y64" s="40"/>
      <c r="Z64" s="52">
        <v>1057.2</v>
      </c>
      <c r="AA64" s="52">
        <v>1057.2</v>
      </c>
      <c r="AB64" s="26">
        <v>1081.0239999999999</v>
      </c>
      <c r="AC64" s="40">
        <f t="shared" si="70"/>
        <v>102.25349981082103</v>
      </c>
      <c r="AD64" s="26">
        <v>814.8</v>
      </c>
      <c r="AE64" s="40">
        <v>766.6</v>
      </c>
      <c r="AF64" s="26">
        <v>996.125</v>
      </c>
      <c r="AG64" s="40">
        <f t="shared" si="71"/>
        <v>129.94064701278373</v>
      </c>
      <c r="AH64" s="26">
        <v>36</v>
      </c>
      <c r="AI64" s="40">
        <v>33</v>
      </c>
      <c r="AJ64" s="26">
        <v>18</v>
      </c>
      <c r="AK64" s="40">
        <f t="shared" si="79"/>
        <v>54.545454545454547</v>
      </c>
      <c r="AL64" s="27"/>
      <c r="AM64" s="40"/>
      <c r="AN64" s="26"/>
      <c r="AO64" s="40"/>
      <c r="AP64" s="27"/>
      <c r="AQ64" s="27"/>
      <c r="AR64" s="27"/>
      <c r="AS64" s="27"/>
      <c r="AT64" s="27"/>
      <c r="AU64" s="27"/>
      <c r="AV64" s="56">
        <v>8342.1</v>
      </c>
      <c r="AW64" s="58">
        <f t="shared" si="18"/>
        <v>7646.9250000000011</v>
      </c>
      <c r="AX64" s="27">
        <f t="shared" si="19"/>
        <v>7646.9250000000011</v>
      </c>
      <c r="AY64" s="27">
        <v>1345.7</v>
      </c>
      <c r="AZ64" s="27"/>
      <c r="BA64" s="27">
        <v>337.6</v>
      </c>
      <c r="BB64" s="54">
        <v>2140.6</v>
      </c>
      <c r="BC64" s="27">
        <v>1929.8</v>
      </c>
      <c r="BD64" s="22">
        <f t="shared" si="20"/>
        <v>1929.8</v>
      </c>
      <c r="BE64" s="22"/>
      <c r="BF64" s="22"/>
      <c r="BG64" s="27"/>
      <c r="BH64" s="37">
        <f t="shared" si="73"/>
        <v>130.89999999999998</v>
      </c>
      <c r="BI64" s="37">
        <f t="shared" si="73"/>
        <v>113.6</v>
      </c>
      <c r="BJ64" s="37">
        <f t="shared" si="73"/>
        <v>50</v>
      </c>
      <c r="BK64" s="41">
        <f t="shared" si="22"/>
        <v>44.014084507042256</v>
      </c>
      <c r="BL64" s="26"/>
      <c r="BM64" s="40"/>
      <c r="BN64" s="26"/>
      <c r="BO64" s="26">
        <v>55.3</v>
      </c>
      <c r="BP64" s="40">
        <v>45</v>
      </c>
      <c r="BQ64" s="26">
        <v>20</v>
      </c>
      <c r="BR64" s="26"/>
      <c r="BS64" s="27"/>
      <c r="BT64" s="26"/>
      <c r="BU64" s="26">
        <v>75.599999999999994</v>
      </c>
      <c r="BV64" s="40">
        <v>68.599999999999994</v>
      </c>
      <c r="BW64" s="26">
        <v>30</v>
      </c>
      <c r="BX64" s="27"/>
      <c r="BY64" s="27"/>
      <c r="BZ64" s="27"/>
      <c r="CA64" s="27"/>
      <c r="CB64" s="27"/>
      <c r="CC64" s="26"/>
      <c r="CD64" s="27"/>
      <c r="CE64" s="27"/>
      <c r="CF64" s="26"/>
      <c r="CG64" s="26"/>
      <c r="CH64" s="40"/>
      <c r="CI64" s="26"/>
      <c r="CJ64" s="26"/>
      <c r="CK64" s="27"/>
      <c r="CL64" s="26"/>
      <c r="CM64" s="26"/>
      <c r="CN64" s="27"/>
      <c r="CO64" s="26"/>
      <c r="CP64" s="26"/>
      <c r="CQ64" s="40"/>
      <c r="CR64" s="26"/>
      <c r="CS64" s="26"/>
      <c r="CT64" s="27"/>
      <c r="CU64" s="26"/>
      <c r="CV64" s="26">
        <v>20</v>
      </c>
      <c r="CW64" s="40">
        <v>15</v>
      </c>
      <c r="CX64" s="26">
        <v>0</v>
      </c>
      <c r="CY64" s="26"/>
      <c r="CZ64" s="35">
        <f t="shared" si="74"/>
        <v>13887.300000000001</v>
      </c>
      <c r="DA64" s="35">
        <f t="shared" si="75"/>
        <v>11562.125000000002</v>
      </c>
      <c r="DB64" s="35">
        <f t="shared" si="76"/>
        <v>12059.541999999999</v>
      </c>
      <c r="DC64" s="27"/>
      <c r="DD64" s="27"/>
      <c r="DE64" s="27"/>
      <c r="DF64" s="27"/>
      <c r="DG64" s="27"/>
      <c r="DH64" s="26"/>
      <c r="DI64" s="27"/>
      <c r="DJ64" s="27"/>
      <c r="DK64" s="27"/>
      <c r="DL64" s="27"/>
      <c r="DM64" s="27"/>
      <c r="DN64" s="27"/>
      <c r="DO64" s="27"/>
      <c r="DP64" s="27"/>
      <c r="DQ64" s="27"/>
      <c r="DR64" s="26"/>
      <c r="DS64" s="48"/>
      <c r="DT64" s="26"/>
      <c r="DU64" s="27"/>
      <c r="DV64" s="43">
        <f t="shared" si="77"/>
        <v>0</v>
      </c>
      <c r="DW64" s="43">
        <f t="shared" si="77"/>
        <v>0</v>
      </c>
      <c r="DX64" s="43">
        <f t="shared" si="78"/>
        <v>0</v>
      </c>
    </row>
    <row r="65" spans="1:128" s="45" customFormat="1">
      <c r="A65" s="49">
        <v>54</v>
      </c>
      <c r="B65" s="49">
        <v>62</v>
      </c>
      <c r="C65" s="34" t="s">
        <v>84</v>
      </c>
      <c r="D65" s="27">
        <v>17677.5</v>
      </c>
      <c r="E65" s="27"/>
      <c r="F65" s="35">
        <f t="shared" si="63"/>
        <v>16167.6</v>
      </c>
      <c r="G65" s="35">
        <f t="shared" si="63"/>
        <v>14753.000000000002</v>
      </c>
      <c r="H65" s="35">
        <f t="shared" si="63"/>
        <v>13251.577000000001</v>
      </c>
      <c r="I65" s="35">
        <f t="shared" si="58"/>
        <v>89.822930929302515</v>
      </c>
      <c r="J65" s="35">
        <f t="shared" si="64"/>
        <v>-3885.5</v>
      </c>
      <c r="K65" s="35">
        <f t="shared" si="65"/>
        <v>-9012.1060000000016</v>
      </c>
      <c r="L65" s="27">
        <v>12282.1</v>
      </c>
      <c r="M65" s="27">
        <v>4239.4709999999995</v>
      </c>
      <c r="N65" s="37">
        <f t="shared" si="66"/>
        <v>3206</v>
      </c>
      <c r="O65" s="37">
        <f t="shared" si="67"/>
        <v>2933.6</v>
      </c>
      <c r="P65" s="37">
        <f t="shared" si="68"/>
        <v>1449.1769999999999</v>
      </c>
      <c r="Q65" s="37">
        <f t="shared" si="7"/>
        <v>49.399270520861741</v>
      </c>
      <c r="R65" s="38">
        <f t="shared" si="69"/>
        <v>816</v>
      </c>
      <c r="S65" s="38">
        <f t="shared" si="69"/>
        <v>748.6</v>
      </c>
      <c r="T65" s="38">
        <f t="shared" si="69"/>
        <v>480.46199999999999</v>
      </c>
      <c r="U65" s="39">
        <f t="shared" si="17"/>
        <v>64.181405289874434</v>
      </c>
      <c r="V65" s="26">
        <v>16</v>
      </c>
      <c r="W65" s="40">
        <v>14.6</v>
      </c>
      <c r="X65" s="26">
        <v>7.3999999999999996E-2</v>
      </c>
      <c r="Y65" s="40">
        <f>X65*100/W65</f>
        <v>0.50684931506849318</v>
      </c>
      <c r="Z65" s="26">
        <v>1600</v>
      </c>
      <c r="AA65" s="40">
        <v>1466</v>
      </c>
      <c r="AB65" s="26">
        <v>479.33800000000002</v>
      </c>
      <c r="AC65" s="40">
        <f t="shared" si="70"/>
        <v>32.696998635743519</v>
      </c>
      <c r="AD65" s="26">
        <v>800</v>
      </c>
      <c r="AE65" s="40">
        <v>734</v>
      </c>
      <c r="AF65" s="26">
        <v>480.38799999999998</v>
      </c>
      <c r="AG65" s="40">
        <f t="shared" si="71"/>
        <v>65.447956403269743</v>
      </c>
      <c r="AH65" s="26">
        <v>80</v>
      </c>
      <c r="AI65" s="40">
        <v>74</v>
      </c>
      <c r="AJ65" s="26">
        <v>15</v>
      </c>
      <c r="AK65" s="40">
        <f t="shared" si="79"/>
        <v>20.27027027027027</v>
      </c>
      <c r="AL65" s="27"/>
      <c r="AM65" s="40"/>
      <c r="AN65" s="26"/>
      <c r="AO65" s="40"/>
      <c r="AP65" s="27"/>
      <c r="AQ65" s="27"/>
      <c r="AR65" s="27"/>
      <c r="AS65" s="27"/>
      <c r="AT65" s="27"/>
      <c r="AU65" s="27"/>
      <c r="AV65" s="56">
        <v>11121.6</v>
      </c>
      <c r="AW65" s="58">
        <f t="shared" si="18"/>
        <v>10194.800000000001</v>
      </c>
      <c r="AX65" s="27">
        <f t="shared" si="19"/>
        <v>10194.800000000001</v>
      </c>
      <c r="AY65" s="27"/>
      <c r="AZ65" s="27"/>
      <c r="BA65" s="27"/>
      <c r="BB65" s="54">
        <v>1820</v>
      </c>
      <c r="BC65" s="27">
        <v>1607.6</v>
      </c>
      <c r="BD65" s="22">
        <f t="shared" si="20"/>
        <v>1607.6</v>
      </c>
      <c r="BE65" s="22"/>
      <c r="BF65" s="22"/>
      <c r="BG65" s="27"/>
      <c r="BH65" s="37">
        <f t="shared" si="73"/>
        <v>660</v>
      </c>
      <c r="BI65" s="37">
        <f t="shared" si="73"/>
        <v>605</v>
      </c>
      <c r="BJ65" s="37">
        <f t="shared" si="73"/>
        <v>460.9</v>
      </c>
      <c r="BK65" s="41">
        <f t="shared" si="22"/>
        <v>76.181818181818173</v>
      </c>
      <c r="BL65" s="26"/>
      <c r="BM65" s="40"/>
      <c r="BN65" s="26"/>
      <c r="BO65" s="26">
        <v>600</v>
      </c>
      <c r="BP65" s="40">
        <v>550</v>
      </c>
      <c r="BQ65" s="26">
        <v>460.9</v>
      </c>
      <c r="BR65" s="26"/>
      <c r="BS65" s="27"/>
      <c r="BT65" s="26"/>
      <c r="BU65" s="26">
        <v>60</v>
      </c>
      <c r="BV65" s="40">
        <v>55</v>
      </c>
      <c r="BW65" s="26">
        <v>0</v>
      </c>
      <c r="BX65" s="27"/>
      <c r="BY65" s="27"/>
      <c r="BZ65" s="27"/>
      <c r="CA65" s="27">
        <v>20</v>
      </c>
      <c r="CB65" s="27">
        <v>17</v>
      </c>
      <c r="CC65" s="26">
        <v>0</v>
      </c>
      <c r="CD65" s="27"/>
      <c r="CE65" s="27"/>
      <c r="CF65" s="26"/>
      <c r="CG65" s="26">
        <v>50</v>
      </c>
      <c r="CH65" s="40">
        <v>40</v>
      </c>
      <c r="CI65" s="26">
        <v>0</v>
      </c>
      <c r="CJ65" s="26"/>
      <c r="CK65" s="27"/>
      <c r="CL65" s="26"/>
      <c r="CM65" s="26"/>
      <c r="CN65" s="27"/>
      <c r="CO65" s="26"/>
      <c r="CP65" s="26"/>
      <c r="CQ65" s="40"/>
      <c r="CR65" s="26"/>
      <c r="CS65" s="26"/>
      <c r="CT65" s="27"/>
      <c r="CU65" s="26"/>
      <c r="CV65" s="26"/>
      <c r="CW65" s="40"/>
      <c r="CX65" s="26">
        <v>13.477</v>
      </c>
      <c r="CY65" s="26"/>
      <c r="CZ65" s="35">
        <f t="shared" si="74"/>
        <v>16167.6</v>
      </c>
      <c r="DA65" s="35">
        <f t="shared" si="75"/>
        <v>14753.000000000002</v>
      </c>
      <c r="DB65" s="35">
        <f t="shared" si="76"/>
        <v>13251.577000000001</v>
      </c>
      <c r="DC65" s="27"/>
      <c r="DD65" s="27"/>
      <c r="DE65" s="27"/>
      <c r="DF65" s="27"/>
      <c r="DG65" s="27"/>
      <c r="DH65" s="26"/>
      <c r="DI65" s="27"/>
      <c r="DJ65" s="27"/>
      <c r="DK65" s="27"/>
      <c r="DL65" s="27"/>
      <c r="DM65" s="27"/>
      <c r="DN65" s="27"/>
      <c r="DO65" s="27"/>
      <c r="DP65" s="27"/>
      <c r="DQ65" s="27"/>
      <c r="DR65" s="26"/>
      <c r="DS65" s="48"/>
      <c r="DT65" s="26"/>
      <c r="DU65" s="27"/>
      <c r="DV65" s="43">
        <f t="shared" si="77"/>
        <v>0</v>
      </c>
      <c r="DW65" s="43">
        <f t="shared" si="77"/>
        <v>0</v>
      </c>
      <c r="DX65" s="43">
        <f t="shared" si="78"/>
        <v>0</v>
      </c>
    </row>
    <row r="66" spans="1:128" s="45" customFormat="1">
      <c r="A66" s="49">
        <v>55</v>
      </c>
      <c r="B66" s="49">
        <v>32</v>
      </c>
      <c r="C66" s="34" t="s">
        <v>85</v>
      </c>
      <c r="D66" s="27">
        <v>641.5</v>
      </c>
      <c r="E66" s="27"/>
      <c r="F66" s="35">
        <f t="shared" si="63"/>
        <v>10847.4</v>
      </c>
      <c r="G66" s="35">
        <f t="shared" si="63"/>
        <v>9577.5499999999993</v>
      </c>
      <c r="H66" s="35">
        <f t="shared" si="63"/>
        <v>7062.8419999999996</v>
      </c>
      <c r="I66" s="35">
        <f t="shared" si="58"/>
        <v>73.743723603635587</v>
      </c>
      <c r="J66" s="35">
        <f t="shared" si="64"/>
        <v>-2647</v>
      </c>
      <c r="K66" s="35">
        <f t="shared" si="65"/>
        <v>-4721.95</v>
      </c>
      <c r="L66" s="27">
        <v>8200.4</v>
      </c>
      <c r="M66" s="27">
        <v>2340.8919999999998</v>
      </c>
      <c r="N66" s="37">
        <f t="shared" si="66"/>
        <v>5382</v>
      </c>
      <c r="O66" s="37">
        <f t="shared" si="67"/>
        <v>4589.1000000000004</v>
      </c>
      <c r="P66" s="37">
        <f t="shared" si="68"/>
        <v>2074.3920000000003</v>
      </c>
      <c r="Q66" s="37">
        <f t="shared" si="7"/>
        <v>45.202588742890768</v>
      </c>
      <c r="R66" s="38">
        <f t="shared" si="69"/>
        <v>600</v>
      </c>
      <c r="S66" s="38">
        <f t="shared" si="69"/>
        <v>484</v>
      </c>
      <c r="T66" s="38">
        <f t="shared" si="69"/>
        <v>753.61599999999999</v>
      </c>
      <c r="U66" s="39">
        <f t="shared" si="17"/>
        <v>155.70578512396693</v>
      </c>
      <c r="V66" s="26"/>
      <c r="W66" s="40"/>
      <c r="X66" s="26">
        <v>5.6000000000000001E-2</v>
      </c>
      <c r="Y66" s="40"/>
      <c r="Z66" s="26">
        <v>4345</v>
      </c>
      <c r="AA66" s="40">
        <v>3697.1</v>
      </c>
      <c r="AB66" s="26">
        <v>981.45600000000002</v>
      </c>
      <c r="AC66" s="40">
        <f t="shared" si="70"/>
        <v>26.546644667442052</v>
      </c>
      <c r="AD66" s="26">
        <v>600</v>
      </c>
      <c r="AE66" s="40">
        <v>484</v>
      </c>
      <c r="AF66" s="26">
        <v>753.56</v>
      </c>
      <c r="AG66" s="40">
        <f t="shared" si="71"/>
        <v>155.69421487603304</v>
      </c>
      <c r="AH66" s="26">
        <v>12</v>
      </c>
      <c r="AI66" s="40">
        <v>8</v>
      </c>
      <c r="AJ66" s="26">
        <v>12</v>
      </c>
      <c r="AK66" s="40">
        <v>0</v>
      </c>
      <c r="AL66" s="27"/>
      <c r="AM66" s="40"/>
      <c r="AN66" s="26"/>
      <c r="AO66" s="40"/>
      <c r="AP66" s="27"/>
      <c r="AQ66" s="27"/>
      <c r="AR66" s="27"/>
      <c r="AS66" s="27"/>
      <c r="AT66" s="27"/>
      <c r="AU66" s="27"/>
      <c r="AV66" s="56">
        <v>4823.3999999999996</v>
      </c>
      <c r="AW66" s="58">
        <f t="shared" si="18"/>
        <v>4421.45</v>
      </c>
      <c r="AX66" s="27">
        <f t="shared" si="19"/>
        <v>4421.45</v>
      </c>
      <c r="AY66" s="27"/>
      <c r="AZ66" s="27"/>
      <c r="BA66" s="27"/>
      <c r="BB66" s="54">
        <v>642</v>
      </c>
      <c r="BC66" s="27">
        <v>567</v>
      </c>
      <c r="BD66" s="22">
        <f t="shared" si="20"/>
        <v>567</v>
      </c>
      <c r="BE66" s="22"/>
      <c r="BF66" s="22"/>
      <c r="BG66" s="27"/>
      <c r="BH66" s="37">
        <f t="shared" si="73"/>
        <v>400</v>
      </c>
      <c r="BI66" s="37">
        <f t="shared" si="73"/>
        <v>375</v>
      </c>
      <c r="BJ66" s="37">
        <f t="shared" si="73"/>
        <v>270.84399999999999</v>
      </c>
      <c r="BK66" s="41">
        <f t="shared" si="22"/>
        <v>72.225066666666663</v>
      </c>
      <c r="BL66" s="26"/>
      <c r="BM66" s="40"/>
      <c r="BN66" s="26"/>
      <c r="BO66" s="26">
        <v>400</v>
      </c>
      <c r="BP66" s="40">
        <v>375</v>
      </c>
      <c r="BQ66" s="26">
        <v>270.84399999999999</v>
      </c>
      <c r="BR66" s="26"/>
      <c r="BS66" s="27"/>
      <c r="BT66" s="26"/>
      <c r="BU66" s="26"/>
      <c r="BV66" s="40"/>
      <c r="BW66" s="26"/>
      <c r="BX66" s="27"/>
      <c r="BY66" s="27"/>
      <c r="BZ66" s="27"/>
      <c r="CA66" s="27"/>
      <c r="CB66" s="27"/>
      <c r="CC66" s="26"/>
      <c r="CD66" s="27"/>
      <c r="CE66" s="27"/>
      <c r="CF66" s="26"/>
      <c r="CG66" s="26"/>
      <c r="CH66" s="40"/>
      <c r="CI66" s="26"/>
      <c r="CJ66" s="26"/>
      <c r="CK66" s="27"/>
      <c r="CL66" s="26"/>
      <c r="CM66" s="26"/>
      <c r="CN66" s="27"/>
      <c r="CO66" s="26"/>
      <c r="CP66" s="26"/>
      <c r="CQ66" s="40"/>
      <c r="CR66" s="26"/>
      <c r="CS66" s="26"/>
      <c r="CT66" s="27"/>
      <c r="CU66" s="26"/>
      <c r="CV66" s="26">
        <v>25</v>
      </c>
      <c r="CW66" s="40">
        <v>25</v>
      </c>
      <c r="CX66" s="26">
        <v>56.475999999999999</v>
      </c>
      <c r="CY66" s="26"/>
      <c r="CZ66" s="35">
        <f t="shared" si="74"/>
        <v>10847.4</v>
      </c>
      <c r="DA66" s="35">
        <f t="shared" si="75"/>
        <v>9577.5499999999993</v>
      </c>
      <c r="DB66" s="35">
        <f t="shared" si="76"/>
        <v>7062.8419999999996</v>
      </c>
      <c r="DC66" s="27"/>
      <c r="DD66" s="27"/>
      <c r="DE66" s="27"/>
      <c r="DF66" s="27"/>
      <c r="DG66" s="27"/>
      <c r="DH66" s="26"/>
      <c r="DI66" s="27"/>
      <c r="DJ66" s="27"/>
      <c r="DK66" s="27"/>
      <c r="DL66" s="27"/>
      <c r="DM66" s="27"/>
      <c r="DN66" s="27"/>
      <c r="DO66" s="27"/>
      <c r="DP66" s="27"/>
      <c r="DQ66" s="27"/>
      <c r="DR66" s="26"/>
      <c r="DS66" s="48"/>
      <c r="DT66" s="26"/>
      <c r="DU66" s="27"/>
      <c r="DV66" s="43">
        <f t="shared" si="77"/>
        <v>0</v>
      </c>
      <c r="DW66" s="43">
        <f t="shared" si="77"/>
        <v>0</v>
      </c>
      <c r="DX66" s="43">
        <f t="shared" si="78"/>
        <v>0</v>
      </c>
    </row>
    <row r="67" spans="1:128" s="45" customFormat="1">
      <c r="A67" s="49">
        <v>56</v>
      </c>
      <c r="B67" s="49">
        <v>40</v>
      </c>
      <c r="C67" s="34" t="s">
        <v>86</v>
      </c>
      <c r="D67" s="27">
        <v>17398.2</v>
      </c>
      <c r="E67" s="27"/>
      <c r="F67" s="35">
        <f t="shared" si="63"/>
        <v>58823.199999999997</v>
      </c>
      <c r="G67" s="35">
        <f t="shared" si="63"/>
        <v>53818.891666666663</v>
      </c>
      <c r="H67" s="35">
        <f t="shared" si="63"/>
        <v>53508.499666666663</v>
      </c>
      <c r="I67" s="35">
        <f t="shared" si="58"/>
        <v>99.423265715090437</v>
      </c>
      <c r="J67" s="35">
        <f t="shared" si="64"/>
        <v>-27542.1</v>
      </c>
      <c r="K67" s="35">
        <f t="shared" si="65"/>
        <v>-41747.433666666664</v>
      </c>
      <c r="L67" s="27">
        <v>31281.1</v>
      </c>
      <c r="M67" s="27">
        <v>11761.066000000001</v>
      </c>
      <c r="N67" s="37">
        <f t="shared" si="66"/>
        <v>6085.1</v>
      </c>
      <c r="O67" s="37">
        <f t="shared" si="67"/>
        <v>5697.4</v>
      </c>
      <c r="P67" s="37">
        <f t="shared" si="68"/>
        <v>5387.0079999999998</v>
      </c>
      <c r="Q67" s="37">
        <f t="shared" si="7"/>
        <v>94.552041281988281</v>
      </c>
      <c r="R67" s="38">
        <f t="shared" si="69"/>
        <v>2171.5</v>
      </c>
      <c r="S67" s="38">
        <f t="shared" si="69"/>
        <v>1849.8</v>
      </c>
      <c r="T67" s="38">
        <f t="shared" si="69"/>
        <v>1481.7860000000001</v>
      </c>
      <c r="U67" s="39">
        <f t="shared" si="17"/>
        <v>80.105200562222947</v>
      </c>
      <c r="V67" s="26">
        <v>7.8</v>
      </c>
      <c r="W67" s="40">
        <v>7.8</v>
      </c>
      <c r="X67" s="26">
        <v>2.0859999999999999</v>
      </c>
      <c r="Y67" s="40">
        <f>X67*100/W67</f>
        <v>26.743589743589745</v>
      </c>
      <c r="Z67" s="26">
        <v>3079.6</v>
      </c>
      <c r="AA67" s="26">
        <v>3079.6</v>
      </c>
      <c r="AB67" s="26">
        <v>3079.078</v>
      </c>
      <c r="AC67" s="40">
        <f t="shared" si="70"/>
        <v>99.983049746720354</v>
      </c>
      <c r="AD67" s="26">
        <v>2163.6999999999998</v>
      </c>
      <c r="AE67" s="40">
        <v>1842</v>
      </c>
      <c r="AF67" s="26">
        <v>1479.7</v>
      </c>
      <c r="AG67" s="40">
        <f t="shared" si="71"/>
        <v>80.331161780673185</v>
      </c>
      <c r="AH67" s="26">
        <v>72</v>
      </c>
      <c r="AI67" s="40">
        <v>70</v>
      </c>
      <c r="AJ67" s="26">
        <v>39.799999999999997</v>
      </c>
      <c r="AK67" s="40">
        <f t="shared" si="79"/>
        <v>56.857142857142854</v>
      </c>
      <c r="AL67" s="27"/>
      <c r="AM67" s="40"/>
      <c r="AN67" s="26"/>
      <c r="AO67" s="40"/>
      <c r="AP67" s="27"/>
      <c r="AQ67" s="27"/>
      <c r="AR67" s="27"/>
      <c r="AS67" s="27"/>
      <c r="AT67" s="27"/>
      <c r="AU67" s="27"/>
      <c r="AV67" s="56">
        <v>34966.9</v>
      </c>
      <c r="AW67" s="58">
        <f t="shared" si="18"/>
        <v>32052.991666666665</v>
      </c>
      <c r="AX67" s="27">
        <f t="shared" si="19"/>
        <v>32052.991666666665</v>
      </c>
      <c r="AY67" s="27">
        <v>9743.1</v>
      </c>
      <c r="AZ67" s="27">
        <v>8393.1</v>
      </c>
      <c r="BA67" s="27">
        <f t="shared" si="25"/>
        <v>8393.1</v>
      </c>
      <c r="BB67" s="54">
        <v>3028.1</v>
      </c>
      <c r="BC67" s="27">
        <v>2675.4</v>
      </c>
      <c r="BD67" s="22">
        <f t="shared" si="20"/>
        <v>2675.4</v>
      </c>
      <c r="BE67" s="22"/>
      <c r="BF67" s="22"/>
      <c r="BG67" s="27"/>
      <c r="BH67" s="37">
        <f t="shared" si="73"/>
        <v>762</v>
      </c>
      <c r="BI67" s="37">
        <f t="shared" si="73"/>
        <v>698</v>
      </c>
      <c r="BJ67" s="37">
        <f t="shared" si="73"/>
        <v>698.5</v>
      </c>
      <c r="BK67" s="41">
        <f t="shared" si="22"/>
        <v>100.07163323782235</v>
      </c>
      <c r="BL67" s="26"/>
      <c r="BM67" s="40"/>
      <c r="BN67" s="26"/>
      <c r="BO67" s="26">
        <v>600</v>
      </c>
      <c r="BP67" s="40">
        <v>550</v>
      </c>
      <c r="BQ67" s="26">
        <v>550</v>
      </c>
      <c r="BR67" s="26"/>
      <c r="BS67" s="27"/>
      <c r="BT67" s="26"/>
      <c r="BU67" s="26">
        <v>162</v>
      </c>
      <c r="BV67" s="40">
        <v>148</v>
      </c>
      <c r="BW67" s="26">
        <v>148.5</v>
      </c>
      <c r="BX67" s="27"/>
      <c r="BY67" s="27"/>
      <c r="BZ67" s="27"/>
      <c r="CA67" s="27"/>
      <c r="CB67" s="27"/>
      <c r="CC67" s="26"/>
      <c r="CD67" s="27"/>
      <c r="CE67" s="27"/>
      <c r="CF67" s="26"/>
      <c r="CG67" s="26"/>
      <c r="CH67" s="40"/>
      <c r="CI67" s="26"/>
      <c r="CJ67" s="26"/>
      <c r="CK67" s="27"/>
      <c r="CL67" s="26"/>
      <c r="CM67" s="26"/>
      <c r="CN67" s="27"/>
      <c r="CO67" s="26">
        <v>34.79</v>
      </c>
      <c r="CP67" s="26"/>
      <c r="CQ67" s="40"/>
      <c r="CR67" s="26"/>
      <c r="CS67" s="26"/>
      <c r="CT67" s="27"/>
      <c r="CU67" s="26"/>
      <c r="CV67" s="26"/>
      <c r="CW67" s="40"/>
      <c r="CX67" s="26">
        <v>53.054000000000002</v>
      </c>
      <c r="CY67" s="26"/>
      <c r="CZ67" s="35">
        <f t="shared" si="74"/>
        <v>53823.199999999997</v>
      </c>
      <c r="DA67" s="35">
        <f t="shared" si="75"/>
        <v>48818.891666666663</v>
      </c>
      <c r="DB67" s="35">
        <f t="shared" si="76"/>
        <v>48508.499666666663</v>
      </c>
      <c r="DC67" s="27"/>
      <c r="DD67" s="27"/>
      <c r="DE67" s="27"/>
      <c r="DF67" s="27">
        <v>5000</v>
      </c>
      <c r="DG67" s="27">
        <v>5000</v>
      </c>
      <c r="DH67" s="26">
        <v>5000</v>
      </c>
      <c r="DI67" s="27"/>
      <c r="DJ67" s="27"/>
      <c r="DK67" s="27"/>
      <c r="DL67" s="27"/>
      <c r="DM67" s="27"/>
      <c r="DN67" s="27"/>
      <c r="DO67" s="27"/>
      <c r="DP67" s="27"/>
      <c r="DQ67" s="27"/>
      <c r="DR67" s="26"/>
      <c r="DS67" s="64"/>
      <c r="DT67" s="26"/>
      <c r="DU67" s="27"/>
      <c r="DV67" s="43">
        <f t="shared" si="77"/>
        <v>5000</v>
      </c>
      <c r="DW67" s="43">
        <f t="shared" si="77"/>
        <v>5000</v>
      </c>
      <c r="DX67" s="43">
        <f t="shared" si="78"/>
        <v>5000</v>
      </c>
    </row>
    <row r="68" spans="1:128" s="45" customFormat="1">
      <c r="A68" s="49">
        <v>57</v>
      </c>
      <c r="B68" s="49">
        <v>41</v>
      </c>
      <c r="C68" s="34" t="s">
        <v>87</v>
      </c>
      <c r="D68" s="27">
        <v>3552.6</v>
      </c>
      <c r="E68" s="27"/>
      <c r="F68" s="35">
        <f t="shared" si="63"/>
        <v>104644.2</v>
      </c>
      <c r="G68" s="35">
        <f t="shared" si="63"/>
        <v>95892.208333333343</v>
      </c>
      <c r="H68" s="35">
        <f t="shared" si="63"/>
        <v>92400.878333333341</v>
      </c>
      <c r="I68" s="35">
        <f t="shared" si="58"/>
        <v>96.359109816447543</v>
      </c>
      <c r="J68" s="35">
        <f t="shared" si="64"/>
        <v>-35794.099999999991</v>
      </c>
      <c r="K68" s="35">
        <f t="shared" si="65"/>
        <v>-66346.179333333333</v>
      </c>
      <c r="L68" s="27">
        <v>68850.100000000006</v>
      </c>
      <c r="M68" s="27">
        <v>26054.699000000001</v>
      </c>
      <c r="N68" s="37">
        <f t="shared" si="66"/>
        <v>18562</v>
      </c>
      <c r="O68" s="37">
        <f t="shared" si="67"/>
        <v>17397</v>
      </c>
      <c r="P68" s="37">
        <f t="shared" si="68"/>
        <v>13505.97</v>
      </c>
      <c r="Q68" s="37">
        <f t="shared" si="7"/>
        <v>77.633902396964999</v>
      </c>
      <c r="R68" s="38">
        <f t="shared" si="69"/>
        <v>13100</v>
      </c>
      <c r="S68" s="38">
        <f t="shared" si="69"/>
        <v>12036</v>
      </c>
      <c r="T68" s="38">
        <f t="shared" si="69"/>
        <v>8653.3209999999999</v>
      </c>
      <c r="U68" s="39">
        <f t="shared" si="17"/>
        <v>71.895322366234623</v>
      </c>
      <c r="V68" s="26">
        <v>350</v>
      </c>
      <c r="W68" s="40">
        <v>350</v>
      </c>
      <c r="X68" s="26">
        <v>502.94499999999999</v>
      </c>
      <c r="Y68" s="40">
        <f>X68*100/W68</f>
        <v>143.69857142857143</v>
      </c>
      <c r="Z68" s="52">
        <v>4270</v>
      </c>
      <c r="AA68" s="52">
        <v>4270</v>
      </c>
      <c r="AB68" s="26">
        <v>4204.7759999999998</v>
      </c>
      <c r="AC68" s="40">
        <f t="shared" si="70"/>
        <v>98.472505854800929</v>
      </c>
      <c r="AD68" s="26">
        <v>12750</v>
      </c>
      <c r="AE68" s="40">
        <v>11686</v>
      </c>
      <c r="AF68" s="26">
        <v>8150.3760000000002</v>
      </c>
      <c r="AG68" s="40">
        <f t="shared" si="71"/>
        <v>69.744788635974672</v>
      </c>
      <c r="AH68" s="26">
        <v>380</v>
      </c>
      <c r="AI68" s="40">
        <v>349</v>
      </c>
      <c r="AJ68" s="26">
        <v>267.5</v>
      </c>
      <c r="AK68" s="40">
        <f t="shared" si="79"/>
        <v>76.647564469914045</v>
      </c>
      <c r="AL68" s="27"/>
      <c r="AM68" s="40"/>
      <c r="AN68" s="26"/>
      <c r="AO68" s="40"/>
      <c r="AP68" s="27"/>
      <c r="AQ68" s="27"/>
      <c r="AR68" s="27"/>
      <c r="AS68" s="27"/>
      <c r="AT68" s="27"/>
      <c r="AU68" s="27"/>
      <c r="AV68" s="56">
        <v>72757.100000000006</v>
      </c>
      <c r="AW68" s="58">
        <f t="shared" si="18"/>
        <v>66694.008333333331</v>
      </c>
      <c r="AX68" s="27">
        <f t="shared" si="19"/>
        <v>66694.008333333331</v>
      </c>
      <c r="AY68" s="27">
        <v>5334.7</v>
      </c>
      <c r="AZ68" s="27">
        <v>4742.6000000000004</v>
      </c>
      <c r="BA68" s="27">
        <v>5142.3</v>
      </c>
      <c r="BB68" s="54">
        <v>7990.4</v>
      </c>
      <c r="BC68" s="27">
        <v>7058.6</v>
      </c>
      <c r="BD68" s="22">
        <f t="shared" si="20"/>
        <v>7058.6</v>
      </c>
      <c r="BE68" s="22"/>
      <c r="BF68" s="22"/>
      <c r="BG68" s="27"/>
      <c r="BH68" s="37">
        <f t="shared" si="73"/>
        <v>702</v>
      </c>
      <c r="BI68" s="37">
        <f t="shared" si="73"/>
        <v>643.5</v>
      </c>
      <c r="BJ68" s="37">
        <f t="shared" si="73"/>
        <v>309.08799999999997</v>
      </c>
      <c r="BK68" s="41">
        <f t="shared" si="22"/>
        <v>48.032323232323229</v>
      </c>
      <c r="BL68" s="26"/>
      <c r="BM68" s="40"/>
      <c r="BN68" s="26">
        <v>200</v>
      </c>
      <c r="BO68" s="26">
        <v>450</v>
      </c>
      <c r="BP68" s="40">
        <v>412.5</v>
      </c>
      <c r="BQ68" s="26">
        <v>79.087999999999994</v>
      </c>
      <c r="BR68" s="26"/>
      <c r="BS68" s="27"/>
      <c r="BT68" s="26"/>
      <c r="BU68" s="26">
        <v>252</v>
      </c>
      <c r="BV68" s="40">
        <v>231</v>
      </c>
      <c r="BW68" s="26">
        <v>30</v>
      </c>
      <c r="BX68" s="27"/>
      <c r="BY68" s="27"/>
      <c r="BZ68" s="27"/>
      <c r="CA68" s="27"/>
      <c r="CB68" s="27"/>
      <c r="CC68" s="26"/>
      <c r="CD68" s="27"/>
      <c r="CE68" s="27"/>
      <c r="CF68" s="26"/>
      <c r="CG68" s="26">
        <v>10</v>
      </c>
      <c r="CH68" s="40">
        <v>8.5</v>
      </c>
      <c r="CI68" s="26">
        <v>12</v>
      </c>
      <c r="CJ68" s="26"/>
      <c r="CK68" s="27"/>
      <c r="CL68" s="26"/>
      <c r="CM68" s="26"/>
      <c r="CN68" s="27"/>
      <c r="CO68" s="26"/>
      <c r="CP68" s="26"/>
      <c r="CQ68" s="40"/>
      <c r="CR68" s="26"/>
      <c r="CS68" s="26"/>
      <c r="CT68" s="27"/>
      <c r="CU68" s="26"/>
      <c r="CV68" s="26">
        <v>100</v>
      </c>
      <c r="CW68" s="40">
        <v>90</v>
      </c>
      <c r="CX68" s="26">
        <v>59.284999999999997</v>
      </c>
      <c r="CY68" s="26"/>
      <c r="CZ68" s="35">
        <f t="shared" si="74"/>
        <v>104644.2</v>
      </c>
      <c r="DA68" s="35">
        <f t="shared" si="75"/>
        <v>95892.208333333343</v>
      </c>
      <c r="DB68" s="35">
        <f t="shared" si="76"/>
        <v>92400.878333333341</v>
      </c>
      <c r="DC68" s="27"/>
      <c r="DD68" s="27"/>
      <c r="DE68" s="27"/>
      <c r="DF68" s="27"/>
      <c r="DG68" s="27"/>
      <c r="DH68" s="26"/>
      <c r="DI68" s="27"/>
      <c r="DJ68" s="27"/>
      <c r="DK68" s="27"/>
      <c r="DL68" s="27"/>
      <c r="DM68" s="27"/>
      <c r="DN68" s="27"/>
      <c r="DO68" s="27"/>
      <c r="DP68" s="27"/>
      <c r="DQ68" s="27"/>
      <c r="DR68" s="26"/>
      <c r="DS68" s="48"/>
      <c r="DT68" s="26"/>
      <c r="DU68" s="27"/>
      <c r="DV68" s="43">
        <f t="shared" si="77"/>
        <v>0</v>
      </c>
      <c r="DW68" s="43">
        <f t="shared" si="77"/>
        <v>0</v>
      </c>
      <c r="DX68" s="43">
        <f t="shared" si="78"/>
        <v>0</v>
      </c>
    </row>
    <row r="69" spans="1:128" s="45" customFormat="1">
      <c r="A69" s="49">
        <v>58</v>
      </c>
      <c r="B69" s="49">
        <v>43</v>
      </c>
      <c r="C69" s="34" t="s">
        <v>88</v>
      </c>
      <c r="D69" s="27">
        <v>3855.9</v>
      </c>
      <c r="E69" s="27"/>
      <c r="F69" s="35">
        <f t="shared" si="63"/>
        <v>26128.7</v>
      </c>
      <c r="G69" s="35">
        <f t="shared" si="63"/>
        <v>24090.341666666667</v>
      </c>
      <c r="H69" s="35">
        <f t="shared" si="63"/>
        <v>19745.785666666667</v>
      </c>
      <c r="I69" s="35">
        <f t="shared" si="58"/>
        <v>81.965569189035307</v>
      </c>
      <c r="J69" s="35">
        <f t="shared" si="64"/>
        <v>-7200.2000000000007</v>
      </c>
      <c r="K69" s="35">
        <f t="shared" si="65"/>
        <v>-13182.679666666667</v>
      </c>
      <c r="L69" s="27">
        <v>18928.5</v>
      </c>
      <c r="M69" s="27">
        <v>6563.1059999999998</v>
      </c>
      <c r="N69" s="37">
        <f t="shared" si="66"/>
        <v>9074.7000000000007</v>
      </c>
      <c r="O69" s="37">
        <f t="shared" si="67"/>
        <v>8463.2000000000007</v>
      </c>
      <c r="P69" s="37">
        <f t="shared" si="68"/>
        <v>4118.6440000000002</v>
      </c>
      <c r="Q69" s="37">
        <f t="shared" si="7"/>
        <v>48.6653275356839</v>
      </c>
      <c r="R69" s="38">
        <f t="shared" si="69"/>
        <v>1480.7</v>
      </c>
      <c r="S69" s="38">
        <f t="shared" si="69"/>
        <v>1367.2</v>
      </c>
      <c r="T69" s="38">
        <f t="shared" si="69"/>
        <v>2102.9169999999999</v>
      </c>
      <c r="U69" s="39">
        <f t="shared" si="17"/>
        <v>153.81195143358687</v>
      </c>
      <c r="V69" s="26">
        <v>137.19999999999999</v>
      </c>
      <c r="W69" s="40">
        <v>125.7</v>
      </c>
      <c r="X69" s="26">
        <v>56.055999999999997</v>
      </c>
      <c r="Y69" s="40">
        <f>X69*100/W69</f>
        <v>44.595067621320602</v>
      </c>
      <c r="Z69" s="26">
        <v>6100</v>
      </c>
      <c r="AA69" s="40">
        <v>5734</v>
      </c>
      <c r="AB69" s="26">
        <v>1107.4269999999999</v>
      </c>
      <c r="AC69" s="40">
        <f t="shared" si="70"/>
        <v>19.31334147192187</v>
      </c>
      <c r="AD69" s="26">
        <v>1343.5</v>
      </c>
      <c r="AE69" s="40">
        <v>1241.5</v>
      </c>
      <c r="AF69" s="26">
        <v>2046.8610000000001</v>
      </c>
      <c r="AG69" s="40">
        <f t="shared" si="71"/>
        <v>164.86999597261376</v>
      </c>
      <c r="AH69" s="26">
        <v>744</v>
      </c>
      <c r="AI69" s="40">
        <v>682</v>
      </c>
      <c r="AJ69" s="26">
        <v>373.15</v>
      </c>
      <c r="AK69" s="40">
        <f t="shared" si="79"/>
        <v>54.714076246334308</v>
      </c>
      <c r="AL69" s="27"/>
      <c r="AM69" s="40"/>
      <c r="AN69" s="26"/>
      <c r="AO69" s="40"/>
      <c r="AP69" s="27"/>
      <c r="AQ69" s="27"/>
      <c r="AR69" s="27"/>
      <c r="AS69" s="27"/>
      <c r="AT69" s="27"/>
      <c r="AU69" s="27"/>
      <c r="AV69" s="56">
        <v>16864.3</v>
      </c>
      <c r="AW69" s="58">
        <f t="shared" si="18"/>
        <v>15458.941666666668</v>
      </c>
      <c r="AX69" s="27">
        <f t="shared" si="19"/>
        <v>15458.941666666668</v>
      </c>
      <c r="AY69" s="27"/>
      <c r="AZ69" s="27"/>
      <c r="BA69" s="27"/>
      <c r="BB69" s="54">
        <v>189.7</v>
      </c>
      <c r="BC69" s="27">
        <v>168.2</v>
      </c>
      <c r="BD69" s="22">
        <f t="shared" si="20"/>
        <v>168.2</v>
      </c>
      <c r="BE69" s="22"/>
      <c r="BF69" s="22"/>
      <c r="BG69" s="27"/>
      <c r="BH69" s="37">
        <f t="shared" si="73"/>
        <v>750</v>
      </c>
      <c r="BI69" s="37">
        <f t="shared" si="73"/>
        <v>680</v>
      </c>
      <c r="BJ69" s="37">
        <f t="shared" si="73"/>
        <v>490.35</v>
      </c>
      <c r="BK69" s="41">
        <f t="shared" si="22"/>
        <v>72.110294117647072</v>
      </c>
      <c r="BL69" s="26"/>
      <c r="BM69" s="40"/>
      <c r="BN69" s="26"/>
      <c r="BO69" s="26">
        <v>750</v>
      </c>
      <c r="BP69" s="40">
        <v>680</v>
      </c>
      <c r="BQ69" s="26">
        <v>341.85</v>
      </c>
      <c r="BR69" s="26"/>
      <c r="BS69" s="27"/>
      <c r="BT69" s="26"/>
      <c r="BU69" s="26"/>
      <c r="BV69" s="40"/>
      <c r="BW69" s="26">
        <v>148.5</v>
      </c>
      <c r="BX69" s="27"/>
      <c r="BY69" s="27"/>
      <c r="BZ69" s="27"/>
      <c r="CA69" s="27"/>
      <c r="CB69" s="27"/>
      <c r="CC69" s="26"/>
      <c r="CD69" s="27"/>
      <c r="CE69" s="27"/>
      <c r="CF69" s="26"/>
      <c r="CG69" s="26"/>
      <c r="CH69" s="40"/>
      <c r="CI69" s="26">
        <v>44.8</v>
      </c>
      <c r="CJ69" s="26"/>
      <c r="CK69" s="27"/>
      <c r="CL69" s="26"/>
      <c r="CM69" s="26"/>
      <c r="CN69" s="27"/>
      <c r="CO69" s="26"/>
      <c r="CP69" s="26"/>
      <c r="CQ69" s="40"/>
      <c r="CR69" s="26"/>
      <c r="CS69" s="26"/>
      <c r="CT69" s="27"/>
      <c r="CU69" s="26"/>
      <c r="CV69" s="26"/>
      <c r="CW69" s="40"/>
      <c r="CX69" s="26"/>
      <c r="CY69" s="26"/>
      <c r="CZ69" s="35">
        <f t="shared" si="74"/>
        <v>26128.7</v>
      </c>
      <c r="DA69" s="35">
        <f t="shared" si="75"/>
        <v>24090.341666666667</v>
      </c>
      <c r="DB69" s="35">
        <f t="shared" si="76"/>
        <v>19745.785666666667</v>
      </c>
      <c r="DC69" s="27"/>
      <c r="DD69" s="27"/>
      <c r="DE69" s="27"/>
      <c r="DF69" s="27"/>
      <c r="DG69" s="27"/>
      <c r="DH69" s="26"/>
      <c r="DI69" s="27"/>
      <c r="DJ69" s="27"/>
      <c r="DK69" s="27"/>
      <c r="DL69" s="27"/>
      <c r="DM69" s="27"/>
      <c r="DN69" s="27"/>
      <c r="DO69" s="27"/>
      <c r="DP69" s="27"/>
      <c r="DQ69" s="27"/>
      <c r="DR69" s="26"/>
      <c r="DS69" s="48"/>
      <c r="DT69" s="26"/>
      <c r="DU69" s="27"/>
      <c r="DV69" s="43">
        <f t="shared" si="77"/>
        <v>0</v>
      </c>
      <c r="DW69" s="43">
        <f t="shared" si="77"/>
        <v>0</v>
      </c>
      <c r="DX69" s="43">
        <f t="shared" si="78"/>
        <v>0</v>
      </c>
    </row>
    <row r="70" spans="1:128" s="45" customFormat="1">
      <c r="A70" s="49">
        <v>59</v>
      </c>
      <c r="B70" s="49">
        <v>49</v>
      </c>
      <c r="C70" s="34" t="s">
        <v>89</v>
      </c>
      <c r="D70" s="27">
        <v>6715.3</v>
      </c>
      <c r="E70" s="27"/>
      <c r="F70" s="35">
        <f t="shared" si="63"/>
        <v>24864.400000000001</v>
      </c>
      <c r="G70" s="35">
        <f t="shared" si="63"/>
        <v>21989.450000000004</v>
      </c>
      <c r="H70" s="35">
        <f t="shared" si="63"/>
        <v>21879.507799999999</v>
      </c>
      <c r="I70" s="35">
        <f t="shared" si="58"/>
        <v>99.500022965558472</v>
      </c>
      <c r="J70" s="35">
        <f t="shared" si="64"/>
        <v>-6299.8000000000029</v>
      </c>
      <c r="K70" s="35">
        <f t="shared" si="65"/>
        <v>-15289.3568</v>
      </c>
      <c r="L70" s="27">
        <v>18564.599999999999</v>
      </c>
      <c r="M70" s="27">
        <v>6590.1509999999998</v>
      </c>
      <c r="N70" s="37">
        <f t="shared" si="66"/>
        <v>2266</v>
      </c>
      <c r="O70" s="37">
        <f t="shared" si="67"/>
        <v>2046</v>
      </c>
      <c r="P70" s="37">
        <f t="shared" si="68"/>
        <v>1642.6577999999997</v>
      </c>
      <c r="Q70" s="37">
        <f t="shared" si="7"/>
        <v>80.286304985337225</v>
      </c>
      <c r="R70" s="38">
        <f t="shared" si="69"/>
        <v>1700</v>
      </c>
      <c r="S70" s="38">
        <f t="shared" si="69"/>
        <v>1534</v>
      </c>
      <c r="T70" s="38">
        <f t="shared" si="69"/>
        <v>966.99979999999994</v>
      </c>
      <c r="U70" s="39">
        <f t="shared" si="17"/>
        <v>63.03779661016948</v>
      </c>
      <c r="V70" s="26"/>
      <c r="W70" s="40"/>
      <c r="X70" s="26">
        <v>6.4429999999999996</v>
      </c>
      <c r="Y70" s="40"/>
      <c r="Z70" s="26"/>
      <c r="AA70" s="40"/>
      <c r="AB70" s="26"/>
      <c r="AC70" s="40"/>
      <c r="AD70" s="26">
        <v>1700</v>
      </c>
      <c r="AE70" s="40">
        <v>1534</v>
      </c>
      <c r="AF70" s="26">
        <v>960.55679999999995</v>
      </c>
      <c r="AG70" s="40">
        <f t="shared" si="71"/>
        <v>62.617783572359841</v>
      </c>
      <c r="AH70" s="26">
        <v>24</v>
      </c>
      <c r="AI70" s="40">
        <v>22</v>
      </c>
      <c r="AJ70" s="26">
        <v>134.44999999999999</v>
      </c>
      <c r="AK70" s="40">
        <f t="shared" si="79"/>
        <v>611.13636363636351</v>
      </c>
      <c r="AL70" s="27"/>
      <c r="AM70" s="40"/>
      <c r="AN70" s="26"/>
      <c r="AO70" s="40"/>
      <c r="AP70" s="27"/>
      <c r="AQ70" s="27"/>
      <c r="AR70" s="27"/>
      <c r="AS70" s="27"/>
      <c r="AT70" s="27"/>
      <c r="AU70" s="27"/>
      <c r="AV70" s="56">
        <v>15179.4</v>
      </c>
      <c r="AW70" s="58">
        <f t="shared" si="18"/>
        <v>13914.45</v>
      </c>
      <c r="AX70" s="27">
        <f t="shared" si="19"/>
        <v>13914.45</v>
      </c>
      <c r="AY70" s="27">
        <v>6419</v>
      </c>
      <c r="AZ70" s="27">
        <v>5145.6000000000004</v>
      </c>
      <c r="BA70" s="27">
        <v>5439</v>
      </c>
      <c r="BB70" s="54">
        <v>1000</v>
      </c>
      <c r="BC70" s="27">
        <v>883.4</v>
      </c>
      <c r="BD70" s="22">
        <f t="shared" si="20"/>
        <v>883.4</v>
      </c>
      <c r="BE70" s="22"/>
      <c r="BF70" s="22"/>
      <c r="BG70" s="27"/>
      <c r="BH70" s="37">
        <f t="shared" si="73"/>
        <v>542</v>
      </c>
      <c r="BI70" s="37">
        <f t="shared" si="73"/>
        <v>490</v>
      </c>
      <c r="BJ70" s="37">
        <f t="shared" si="73"/>
        <v>516.20799999999997</v>
      </c>
      <c r="BK70" s="41">
        <f t="shared" si="22"/>
        <v>105.34857142857142</v>
      </c>
      <c r="BL70" s="26"/>
      <c r="BM70" s="40"/>
      <c r="BN70" s="26"/>
      <c r="BO70" s="26">
        <v>300</v>
      </c>
      <c r="BP70" s="40">
        <v>270</v>
      </c>
      <c r="BQ70" s="26">
        <v>294.14</v>
      </c>
      <c r="BR70" s="26"/>
      <c r="BS70" s="27"/>
      <c r="BT70" s="26"/>
      <c r="BU70" s="26">
        <v>242</v>
      </c>
      <c r="BV70" s="40">
        <v>220</v>
      </c>
      <c r="BW70" s="26">
        <v>222.06800000000001</v>
      </c>
      <c r="BX70" s="27"/>
      <c r="BY70" s="27"/>
      <c r="BZ70" s="27"/>
      <c r="CA70" s="27"/>
      <c r="CB70" s="27"/>
      <c r="CC70" s="26"/>
      <c r="CD70" s="27"/>
      <c r="CE70" s="27"/>
      <c r="CF70" s="26"/>
      <c r="CG70" s="26"/>
      <c r="CH70" s="40"/>
      <c r="CI70" s="26"/>
      <c r="CJ70" s="26"/>
      <c r="CK70" s="27"/>
      <c r="CL70" s="26"/>
      <c r="CM70" s="26"/>
      <c r="CN70" s="27"/>
      <c r="CO70" s="26"/>
      <c r="CP70" s="26"/>
      <c r="CQ70" s="40"/>
      <c r="CR70" s="26"/>
      <c r="CS70" s="26"/>
      <c r="CT70" s="27"/>
      <c r="CU70" s="26"/>
      <c r="CV70" s="26"/>
      <c r="CW70" s="40"/>
      <c r="CX70" s="26">
        <v>25</v>
      </c>
      <c r="CY70" s="26"/>
      <c r="CZ70" s="35">
        <f t="shared" si="74"/>
        <v>24864.400000000001</v>
      </c>
      <c r="DA70" s="35">
        <f t="shared" si="75"/>
        <v>21989.450000000004</v>
      </c>
      <c r="DB70" s="35">
        <f t="shared" si="76"/>
        <v>21879.507799999999</v>
      </c>
      <c r="DC70" s="27"/>
      <c r="DD70" s="27"/>
      <c r="DE70" s="27"/>
      <c r="DF70" s="27"/>
      <c r="DG70" s="27"/>
      <c r="DH70" s="26"/>
      <c r="DI70" s="27"/>
      <c r="DJ70" s="27"/>
      <c r="DK70" s="27"/>
      <c r="DL70" s="27"/>
      <c r="DM70" s="27"/>
      <c r="DN70" s="27"/>
      <c r="DO70" s="27"/>
      <c r="DP70" s="27"/>
      <c r="DQ70" s="27"/>
      <c r="DR70" s="26"/>
      <c r="DS70" s="27"/>
      <c r="DT70" s="26"/>
      <c r="DU70" s="27"/>
      <c r="DV70" s="43">
        <f t="shared" si="77"/>
        <v>0</v>
      </c>
      <c r="DW70" s="43">
        <f t="shared" si="77"/>
        <v>0</v>
      </c>
      <c r="DX70" s="43">
        <f t="shared" si="78"/>
        <v>0</v>
      </c>
    </row>
    <row r="71" spans="1:128" s="45" customFormat="1">
      <c r="A71" s="49">
        <v>60</v>
      </c>
      <c r="B71" s="49">
        <v>50</v>
      </c>
      <c r="C71" s="34" t="s">
        <v>90</v>
      </c>
      <c r="D71" s="27">
        <v>3056.4</v>
      </c>
      <c r="E71" s="27"/>
      <c r="F71" s="35">
        <f t="shared" si="63"/>
        <v>40943</v>
      </c>
      <c r="G71" s="35">
        <f t="shared" si="63"/>
        <v>37208.925000000003</v>
      </c>
      <c r="H71" s="35">
        <f t="shared" si="63"/>
        <v>37631.633000000002</v>
      </c>
      <c r="I71" s="35">
        <f t="shared" si="58"/>
        <v>101.13603927014823</v>
      </c>
      <c r="J71" s="35">
        <f t="shared" si="64"/>
        <v>-18787</v>
      </c>
      <c r="K71" s="35">
        <f t="shared" si="65"/>
        <v>-27839.703000000001</v>
      </c>
      <c r="L71" s="27">
        <v>22156</v>
      </c>
      <c r="M71" s="27">
        <v>9791.93</v>
      </c>
      <c r="N71" s="37">
        <f t="shared" si="66"/>
        <v>5001</v>
      </c>
      <c r="O71" s="37">
        <f t="shared" si="67"/>
        <v>4776.3999999999996</v>
      </c>
      <c r="P71" s="37">
        <f t="shared" si="68"/>
        <v>4869.4079999999994</v>
      </c>
      <c r="Q71" s="37">
        <f t="shared" si="7"/>
        <v>101.94724059961477</v>
      </c>
      <c r="R71" s="38">
        <f t="shared" si="69"/>
        <v>2120</v>
      </c>
      <c r="S71" s="38">
        <f t="shared" si="69"/>
        <v>1975.4</v>
      </c>
      <c r="T71" s="38">
        <f t="shared" si="69"/>
        <v>1949.191</v>
      </c>
      <c r="U71" s="39">
        <f t="shared" si="17"/>
        <v>98.67323073807836</v>
      </c>
      <c r="V71" s="26">
        <v>20</v>
      </c>
      <c r="W71" s="40">
        <v>18.399999999999999</v>
      </c>
      <c r="X71" s="26">
        <v>17.25</v>
      </c>
      <c r="Y71" s="40">
        <f>X71*100/W71</f>
        <v>93.750000000000014</v>
      </c>
      <c r="Z71" s="26">
        <v>1587</v>
      </c>
      <c r="AA71" s="26">
        <v>1587</v>
      </c>
      <c r="AB71" s="26">
        <v>1612.5530000000001</v>
      </c>
      <c r="AC71" s="40">
        <f>AB71*100/AA71</f>
        <v>101.61014492753624</v>
      </c>
      <c r="AD71" s="26">
        <v>2100</v>
      </c>
      <c r="AE71" s="40">
        <v>1957</v>
      </c>
      <c r="AF71" s="26">
        <v>1931.941</v>
      </c>
      <c r="AG71" s="40">
        <f t="shared" si="71"/>
        <v>98.719519672968829</v>
      </c>
      <c r="AH71" s="26">
        <v>96</v>
      </c>
      <c r="AI71" s="40">
        <v>92</v>
      </c>
      <c r="AJ71" s="26">
        <v>83.65</v>
      </c>
      <c r="AK71" s="40">
        <f t="shared" si="79"/>
        <v>90.923913043478265</v>
      </c>
      <c r="AL71" s="27"/>
      <c r="AM71" s="40"/>
      <c r="AN71" s="26"/>
      <c r="AO71" s="40"/>
      <c r="AP71" s="27"/>
      <c r="AQ71" s="27"/>
      <c r="AR71" s="27"/>
      <c r="AS71" s="27"/>
      <c r="AT71" s="27"/>
      <c r="AU71" s="27"/>
      <c r="AV71" s="56">
        <v>23322.9</v>
      </c>
      <c r="AW71" s="58">
        <f t="shared" si="18"/>
        <v>21379.325000000001</v>
      </c>
      <c r="AX71" s="27">
        <f t="shared" si="19"/>
        <v>21379.325000000001</v>
      </c>
      <c r="AY71" s="27">
        <v>8220</v>
      </c>
      <c r="AZ71" s="27">
        <v>6875.5</v>
      </c>
      <c r="BA71" s="27">
        <v>7205.2</v>
      </c>
      <c r="BB71" s="54">
        <v>1899.1</v>
      </c>
      <c r="BC71" s="27">
        <v>1677.7</v>
      </c>
      <c r="BD71" s="22">
        <f t="shared" si="20"/>
        <v>1677.7</v>
      </c>
      <c r="BE71" s="22"/>
      <c r="BF71" s="22"/>
      <c r="BG71" s="27"/>
      <c r="BH71" s="37">
        <f t="shared" si="73"/>
        <v>1198</v>
      </c>
      <c r="BI71" s="37">
        <f t="shared" si="73"/>
        <v>1122</v>
      </c>
      <c r="BJ71" s="37">
        <f t="shared" si="73"/>
        <v>1196.5709999999999</v>
      </c>
      <c r="BK71" s="41">
        <f t="shared" si="22"/>
        <v>106.64625668449197</v>
      </c>
      <c r="BL71" s="26"/>
      <c r="BM71" s="40"/>
      <c r="BN71" s="26"/>
      <c r="BO71" s="26">
        <v>1036</v>
      </c>
      <c r="BP71" s="40">
        <v>974</v>
      </c>
      <c r="BQ71" s="26">
        <v>1048.0709999999999</v>
      </c>
      <c r="BR71" s="26"/>
      <c r="BS71" s="27"/>
      <c r="BT71" s="26"/>
      <c r="BU71" s="26">
        <v>162</v>
      </c>
      <c r="BV71" s="40">
        <v>148</v>
      </c>
      <c r="BW71" s="26">
        <v>148.5</v>
      </c>
      <c r="BX71" s="27"/>
      <c r="BY71" s="27"/>
      <c r="BZ71" s="27"/>
      <c r="CA71" s="27"/>
      <c r="CB71" s="27"/>
      <c r="CC71" s="26"/>
      <c r="CD71" s="27"/>
      <c r="CE71" s="27"/>
      <c r="CF71" s="26"/>
      <c r="CG71" s="26"/>
      <c r="CH71" s="40"/>
      <c r="CI71" s="26">
        <v>17.649999999999999</v>
      </c>
      <c r="CJ71" s="26"/>
      <c r="CK71" s="27"/>
      <c r="CL71" s="26"/>
      <c r="CM71" s="26"/>
      <c r="CN71" s="26"/>
      <c r="CO71" s="26"/>
      <c r="CP71" s="26"/>
      <c r="CQ71" s="40"/>
      <c r="CR71" s="26"/>
      <c r="CS71" s="26">
        <v>2500</v>
      </c>
      <c r="CT71" s="27">
        <v>2500</v>
      </c>
      <c r="CU71" s="26">
        <v>2500</v>
      </c>
      <c r="CV71" s="26"/>
      <c r="CW71" s="40"/>
      <c r="CX71" s="26">
        <v>9.7929999999999993</v>
      </c>
      <c r="CY71" s="26"/>
      <c r="CZ71" s="35">
        <f t="shared" si="74"/>
        <v>40943</v>
      </c>
      <c r="DA71" s="35">
        <f t="shared" si="75"/>
        <v>37208.925000000003</v>
      </c>
      <c r="DB71" s="35">
        <f t="shared" si="76"/>
        <v>37631.633000000002</v>
      </c>
      <c r="DC71" s="27"/>
      <c r="DD71" s="27"/>
      <c r="DE71" s="27"/>
      <c r="DF71" s="27"/>
      <c r="DG71" s="27"/>
      <c r="DH71" s="26"/>
      <c r="DI71" s="27"/>
      <c r="DJ71" s="27"/>
      <c r="DK71" s="27"/>
      <c r="DL71" s="27"/>
      <c r="DM71" s="27"/>
      <c r="DN71" s="27"/>
      <c r="DO71" s="27"/>
      <c r="DP71" s="27"/>
      <c r="DQ71" s="27"/>
      <c r="DR71" s="26">
        <v>1000</v>
      </c>
      <c r="DS71" s="48">
        <v>1000</v>
      </c>
      <c r="DT71" s="48">
        <v>1000</v>
      </c>
      <c r="DU71" s="27"/>
      <c r="DV71" s="43">
        <f t="shared" si="77"/>
        <v>1000</v>
      </c>
      <c r="DW71" s="43">
        <f t="shared" si="77"/>
        <v>1000</v>
      </c>
      <c r="DX71" s="43">
        <f t="shared" si="78"/>
        <v>1000</v>
      </c>
    </row>
    <row r="72" spans="1:128" s="45" customFormat="1">
      <c r="A72" s="49">
        <v>61</v>
      </c>
      <c r="B72" s="49">
        <v>55</v>
      </c>
      <c r="C72" s="34" t="s">
        <v>91</v>
      </c>
      <c r="D72" s="27">
        <v>5878.2</v>
      </c>
      <c r="E72" s="27"/>
      <c r="F72" s="35">
        <f t="shared" si="63"/>
        <v>33573.000000000007</v>
      </c>
      <c r="G72" s="35">
        <f t="shared" si="63"/>
        <v>30267.833333333332</v>
      </c>
      <c r="H72" s="35">
        <f t="shared" si="63"/>
        <v>28299.831333333335</v>
      </c>
      <c r="I72" s="35">
        <f t="shared" si="58"/>
        <v>93.498041375057142</v>
      </c>
      <c r="J72" s="35">
        <f t="shared" si="64"/>
        <v>-16790.900000000009</v>
      </c>
      <c r="K72" s="35">
        <f t="shared" si="65"/>
        <v>-23752.752333333337</v>
      </c>
      <c r="L72" s="27">
        <v>16782.099999999999</v>
      </c>
      <c r="M72" s="27">
        <v>4547.0789999999997</v>
      </c>
      <c r="N72" s="37">
        <f t="shared" si="66"/>
        <v>6566.7999999999993</v>
      </c>
      <c r="O72" s="37">
        <f t="shared" si="67"/>
        <v>5766.8</v>
      </c>
      <c r="P72" s="37">
        <f t="shared" si="68"/>
        <v>3393.498</v>
      </c>
      <c r="Q72" s="37">
        <f t="shared" si="7"/>
        <v>58.845425539293885</v>
      </c>
      <c r="R72" s="38">
        <f t="shared" si="69"/>
        <v>854.1</v>
      </c>
      <c r="S72" s="38">
        <f t="shared" si="69"/>
        <v>781.6</v>
      </c>
      <c r="T72" s="38">
        <f t="shared" si="69"/>
        <v>504.036</v>
      </c>
      <c r="U72" s="39">
        <f t="shared" si="17"/>
        <v>64.487717502558851</v>
      </c>
      <c r="V72" s="26">
        <v>17.100000000000001</v>
      </c>
      <c r="W72" s="40">
        <v>15.4</v>
      </c>
      <c r="X72" s="26">
        <v>0.32600000000000001</v>
      </c>
      <c r="Y72" s="40">
        <f>X72*100/W72</f>
        <v>2.116883116883117</v>
      </c>
      <c r="Z72" s="26">
        <v>3200</v>
      </c>
      <c r="AA72" s="40">
        <v>2784.7</v>
      </c>
      <c r="AB72" s="26">
        <v>1281.1369999999999</v>
      </c>
      <c r="AC72" s="40">
        <f>AB72*100/AA72</f>
        <v>46.006284339426152</v>
      </c>
      <c r="AD72" s="26">
        <v>837</v>
      </c>
      <c r="AE72" s="40">
        <v>766.2</v>
      </c>
      <c r="AF72" s="26">
        <v>503.71</v>
      </c>
      <c r="AG72" s="40">
        <f t="shared" si="71"/>
        <v>65.741320803967625</v>
      </c>
      <c r="AH72" s="26">
        <v>100.8</v>
      </c>
      <c r="AI72" s="40">
        <v>93</v>
      </c>
      <c r="AJ72" s="26">
        <v>128.4</v>
      </c>
      <c r="AK72" s="40">
        <f t="shared" si="79"/>
        <v>138.06451612903226</v>
      </c>
      <c r="AL72" s="27"/>
      <c r="AM72" s="40"/>
      <c r="AN72" s="26"/>
      <c r="AO72" s="40"/>
      <c r="AP72" s="27"/>
      <c r="AQ72" s="27"/>
      <c r="AR72" s="27"/>
      <c r="AS72" s="27"/>
      <c r="AT72" s="27"/>
      <c r="AU72" s="27"/>
      <c r="AV72" s="56">
        <v>11835.2</v>
      </c>
      <c r="AW72" s="58">
        <f t="shared" si="18"/>
        <v>10848.933333333334</v>
      </c>
      <c r="AX72" s="27">
        <f t="shared" si="19"/>
        <v>10848.933333333334</v>
      </c>
      <c r="AY72" s="27">
        <v>13722.3</v>
      </c>
      <c r="AZ72" s="27">
        <v>12372.3</v>
      </c>
      <c r="BA72" s="27">
        <v>12777.6</v>
      </c>
      <c r="BB72" s="54">
        <v>1448.7</v>
      </c>
      <c r="BC72" s="27">
        <v>1279.8</v>
      </c>
      <c r="BD72" s="22">
        <f t="shared" si="20"/>
        <v>1279.8</v>
      </c>
      <c r="BE72" s="22"/>
      <c r="BF72" s="22"/>
      <c r="BG72" s="27"/>
      <c r="BH72" s="37">
        <f t="shared" si="73"/>
        <v>2411.9</v>
      </c>
      <c r="BI72" s="37">
        <f t="shared" si="73"/>
        <v>2107.5</v>
      </c>
      <c r="BJ72" s="37">
        <f t="shared" si="73"/>
        <v>1473.9250000000002</v>
      </c>
      <c r="BK72" s="41">
        <f t="shared" si="22"/>
        <v>69.937129300118627</v>
      </c>
      <c r="BL72" s="26"/>
      <c r="BM72" s="40"/>
      <c r="BN72" s="26">
        <v>71.475999999999999</v>
      </c>
      <c r="BO72" s="26">
        <v>1662</v>
      </c>
      <c r="BP72" s="40">
        <v>1423.5</v>
      </c>
      <c r="BQ72" s="26">
        <v>714.04700000000003</v>
      </c>
      <c r="BR72" s="26"/>
      <c r="BS72" s="27"/>
      <c r="BT72" s="26"/>
      <c r="BU72" s="26">
        <v>749.9</v>
      </c>
      <c r="BV72" s="40">
        <v>684</v>
      </c>
      <c r="BW72" s="26">
        <v>688.40200000000004</v>
      </c>
      <c r="BX72" s="27"/>
      <c r="BY72" s="27"/>
      <c r="BZ72" s="27"/>
      <c r="CA72" s="27"/>
      <c r="CB72" s="27"/>
      <c r="CC72" s="26"/>
      <c r="CD72" s="27"/>
      <c r="CE72" s="27"/>
      <c r="CF72" s="26"/>
      <c r="CG72" s="26"/>
      <c r="CH72" s="40"/>
      <c r="CI72" s="26">
        <v>6</v>
      </c>
      <c r="CJ72" s="26"/>
      <c r="CK72" s="27"/>
      <c r="CL72" s="26"/>
      <c r="CM72" s="26"/>
      <c r="CN72" s="27"/>
      <c r="CO72" s="26"/>
      <c r="CP72" s="26"/>
      <c r="CQ72" s="40"/>
      <c r="CR72" s="26"/>
      <c r="CS72" s="26"/>
      <c r="CT72" s="27"/>
      <c r="CU72" s="26"/>
      <c r="CV72" s="26"/>
      <c r="CW72" s="40"/>
      <c r="CX72" s="26"/>
      <c r="CY72" s="26"/>
      <c r="CZ72" s="35">
        <f t="shared" si="74"/>
        <v>33573.000000000007</v>
      </c>
      <c r="DA72" s="35">
        <f t="shared" si="75"/>
        <v>30267.833333333332</v>
      </c>
      <c r="DB72" s="35">
        <f t="shared" si="76"/>
        <v>28299.831333333335</v>
      </c>
      <c r="DC72" s="27"/>
      <c r="DD72" s="27"/>
      <c r="DE72" s="27"/>
      <c r="DF72" s="27"/>
      <c r="DG72" s="27"/>
      <c r="DH72" s="26"/>
      <c r="DI72" s="27"/>
      <c r="DJ72" s="27"/>
      <c r="DK72" s="27"/>
      <c r="DL72" s="27"/>
      <c r="DM72" s="27"/>
      <c r="DN72" s="27"/>
      <c r="DO72" s="27"/>
      <c r="DP72" s="27"/>
      <c r="DQ72" s="27"/>
      <c r="DR72" s="26"/>
      <c r="DS72" s="48"/>
      <c r="DT72" s="26"/>
      <c r="DU72" s="27"/>
      <c r="DV72" s="43">
        <f t="shared" si="77"/>
        <v>0</v>
      </c>
      <c r="DW72" s="43">
        <f t="shared" si="77"/>
        <v>0</v>
      </c>
      <c r="DX72" s="43">
        <f t="shared" si="78"/>
        <v>0</v>
      </c>
    </row>
    <row r="73" spans="1:128" s="45" customFormat="1">
      <c r="A73" s="66">
        <v>62</v>
      </c>
      <c r="B73" s="66">
        <v>56</v>
      </c>
      <c r="C73" s="62" t="s">
        <v>92</v>
      </c>
      <c r="D73" s="67">
        <v>526.20000000000005</v>
      </c>
      <c r="E73" s="67"/>
      <c r="F73" s="68">
        <f t="shared" si="63"/>
        <v>20914.600000000002</v>
      </c>
      <c r="G73" s="68">
        <f t="shared" si="63"/>
        <v>18430.566666666669</v>
      </c>
      <c r="H73" s="68">
        <f t="shared" si="63"/>
        <v>18690.69366666667</v>
      </c>
      <c r="I73" s="68">
        <f t="shared" si="58"/>
        <v>101.41138905115959</v>
      </c>
      <c r="J73" s="68">
        <f t="shared" si="64"/>
        <v>-11423.400000000001</v>
      </c>
      <c r="K73" s="68">
        <f t="shared" si="65"/>
        <v>-14683.15966666667</v>
      </c>
      <c r="L73" s="67">
        <v>9491.2000000000007</v>
      </c>
      <c r="M73" s="67">
        <v>4007.5340000000001</v>
      </c>
      <c r="N73" s="69">
        <f t="shared" si="66"/>
        <v>2822</v>
      </c>
      <c r="O73" s="69">
        <f t="shared" si="67"/>
        <v>2567.6999999999998</v>
      </c>
      <c r="P73" s="69">
        <f t="shared" si="68"/>
        <v>2663.9270000000001</v>
      </c>
      <c r="Q73" s="69">
        <f>P73/O73*100</f>
        <v>103.747595124041</v>
      </c>
      <c r="R73" s="70">
        <f t="shared" si="69"/>
        <v>876</v>
      </c>
      <c r="S73" s="70">
        <f t="shared" si="69"/>
        <v>792.7</v>
      </c>
      <c r="T73" s="70">
        <f t="shared" si="69"/>
        <v>968.78</v>
      </c>
      <c r="U73" s="71">
        <f t="shared" si="17"/>
        <v>122.21269080358267</v>
      </c>
      <c r="V73" s="72">
        <v>26</v>
      </c>
      <c r="W73" s="63">
        <v>26.7</v>
      </c>
      <c r="X73" s="26">
        <v>26.678999999999998</v>
      </c>
      <c r="Y73" s="63">
        <f>X73*100/W73</f>
        <v>99.921348314606732</v>
      </c>
      <c r="Z73" s="26">
        <v>426</v>
      </c>
      <c r="AA73" s="63">
        <v>390</v>
      </c>
      <c r="AB73" s="26">
        <v>541.71400000000006</v>
      </c>
      <c r="AC73" s="63">
        <f>AB73*100/AA73</f>
        <v>138.90102564102565</v>
      </c>
      <c r="AD73" s="26">
        <v>850</v>
      </c>
      <c r="AE73" s="63">
        <v>766</v>
      </c>
      <c r="AF73" s="26">
        <v>942.101</v>
      </c>
      <c r="AG73" s="63">
        <f t="shared" si="71"/>
        <v>122.98968668407312</v>
      </c>
      <c r="AH73" s="72">
        <v>20</v>
      </c>
      <c r="AI73" s="63">
        <v>19</v>
      </c>
      <c r="AJ73" s="26">
        <v>20</v>
      </c>
      <c r="AK73" s="63">
        <f t="shared" si="79"/>
        <v>105.26315789473684</v>
      </c>
      <c r="AL73" s="67"/>
      <c r="AM73" s="63"/>
      <c r="AN73" s="26"/>
      <c r="AO73" s="63"/>
      <c r="AP73" s="27"/>
      <c r="AQ73" s="27"/>
      <c r="AR73" s="27"/>
      <c r="AS73" s="27"/>
      <c r="AT73" s="27"/>
      <c r="AU73" s="27"/>
      <c r="AV73" s="56">
        <v>10025.200000000001</v>
      </c>
      <c r="AW73" s="58">
        <f t="shared" si="18"/>
        <v>9189.7666666666664</v>
      </c>
      <c r="AX73" s="27">
        <f t="shared" si="19"/>
        <v>9189.7666666666664</v>
      </c>
      <c r="AY73" s="27">
        <v>7663.7</v>
      </c>
      <c r="AZ73" s="27">
        <v>6316.7</v>
      </c>
      <c r="BA73" s="27">
        <v>6480.6</v>
      </c>
      <c r="BB73" s="54">
        <v>403.7</v>
      </c>
      <c r="BC73" s="27">
        <v>356.4</v>
      </c>
      <c r="BD73" s="22">
        <f t="shared" si="20"/>
        <v>356.4</v>
      </c>
      <c r="BE73" s="22"/>
      <c r="BF73" s="22"/>
      <c r="BG73" s="27"/>
      <c r="BH73" s="69">
        <f t="shared" si="73"/>
        <v>1500</v>
      </c>
      <c r="BI73" s="69">
        <f t="shared" si="73"/>
        <v>1366</v>
      </c>
      <c r="BJ73" s="69">
        <f t="shared" si="73"/>
        <v>1133.433</v>
      </c>
      <c r="BK73" s="73">
        <f t="shared" si="22"/>
        <v>82.974597364568083</v>
      </c>
      <c r="BL73" s="72"/>
      <c r="BM73" s="63"/>
      <c r="BN73" s="26"/>
      <c r="BO73" s="72">
        <v>1000</v>
      </c>
      <c r="BP73" s="63">
        <v>900</v>
      </c>
      <c r="BQ73" s="26">
        <v>836.93299999999999</v>
      </c>
      <c r="BR73" s="72"/>
      <c r="BS73" s="67"/>
      <c r="BT73" s="26"/>
      <c r="BU73" s="72">
        <v>500</v>
      </c>
      <c r="BV73" s="63">
        <v>466</v>
      </c>
      <c r="BW73" s="26">
        <v>296.5</v>
      </c>
      <c r="BX73" s="67"/>
      <c r="BY73" s="67"/>
      <c r="BZ73" s="67"/>
      <c r="CA73" s="67"/>
      <c r="CB73" s="67"/>
      <c r="CC73" s="26"/>
      <c r="CD73" s="67"/>
      <c r="CE73" s="67"/>
      <c r="CF73" s="26"/>
      <c r="CG73" s="72"/>
      <c r="CH73" s="63"/>
      <c r="CI73" s="26"/>
      <c r="CJ73" s="72"/>
      <c r="CK73" s="67"/>
      <c r="CL73" s="26"/>
      <c r="CM73" s="72"/>
      <c r="CN73" s="67"/>
      <c r="CO73" s="26"/>
      <c r="CP73" s="72"/>
      <c r="CQ73" s="63"/>
      <c r="CR73" s="26"/>
      <c r="CS73" s="72"/>
      <c r="CT73" s="67"/>
      <c r="CU73" s="26"/>
      <c r="CV73" s="26"/>
      <c r="CW73" s="63"/>
      <c r="CX73" s="26"/>
      <c r="CY73" s="26"/>
      <c r="CZ73" s="68">
        <f t="shared" si="74"/>
        <v>20914.600000000002</v>
      </c>
      <c r="DA73" s="68">
        <f t="shared" si="75"/>
        <v>18430.566666666669</v>
      </c>
      <c r="DB73" s="68">
        <f t="shared" si="76"/>
        <v>18690.69366666667</v>
      </c>
      <c r="DC73" s="67"/>
      <c r="DD73" s="67"/>
      <c r="DE73" s="67"/>
      <c r="DF73" s="67"/>
      <c r="DG73" s="67"/>
      <c r="DH73" s="26"/>
      <c r="DI73" s="67"/>
      <c r="DJ73" s="67"/>
      <c r="DK73" s="67"/>
      <c r="DL73" s="67"/>
      <c r="DM73" s="67"/>
      <c r="DN73" s="67"/>
      <c r="DO73" s="67"/>
      <c r="DP73" s="67"/>
      <c r="DQ73" s="67"/>
      <c r="DR73" s="26"/>
      <c r="DS73" s="98"/>
      <c r="DT73" s="72"/>
      <c r="DU73" s="67"/>
      <c r="DV73" s="74">
        <f t="shared" si="77"/>
        <v>0</v>
      </c>
      <c r="DW73" s="74">
        <f t="shared" si="77"/>
        <v>0</v>
      </c>
      <c r="DX73" s="74">
        <f t="shared" si="78"/>
        <v>0</v>
      </c>
    </row>
    <row r="74" spans="1:128" s="65" customFormat="1" ht="17.25" customHeight="1">
      <c r="A74" s="104" t="s">
        <v>117</v>
      </c>
      <c r="B74" s="104"/>
      <c r="C74" s="104"/>
      <c r="D74" s="29">
        <f>SUM(D12:D73)</f>
        <v>528660.30000000005</v>
      </c>
      <c r="E74" s="29">
        <f t="shared" ref="E74:H74" si="80">SUM(E12:E73)</f>
        <v>1293.5999999999999</v>
      </c>
      <c r="F74" s="29">
        <f t="shared" si="80"/>
        <v>3349924.4240000006</v>
      </c>
      <c r="G74" s="29">
        <f t="shared" si="80"/>
        <v>3012209.2043333338</v>
      </c>
      <c r="H74" s="29">
        <f t="shared" si="80"/>
        <v>2963351.5841333326</v>
      </c>
      <c r="I74" s="30">
        <f>H74/G74*100</f>
        <v>98.378013713997177</v>
      </c>
      <c r="J74" s="29">
        <f>SUM(J12:J73)</f>
        <v>-1524380.5940000003</v>
      </c>
      <c r="K74" s="29">
        <f t="shared" ref="K74:P74" si="81">SUM(K12:K73)</f>
        <v>-2146776.8856333341</v>
      </c>
      <c r="L74" s="29">
        <f t="shared" si="81"/>
        <v>1825543.83</v>
      </c>
      <c r="M74" s="29">
        <f t="shared" si="81"/>
        <v>816574.69850000006</v>
      </c>
      <c r="N74" s="29">
        <f t="shared" si="81"/>
        <v>711979.58100000001</v>
      </c>
      <c r="O74" s="29">
        <f t="shared" si="81"/>
        <v>641804.70299999998</v>
      </c>
      <c r="P74" s="29">
        <f t="shared" si="81"/>
        <v>560714.14180000022</v>
      </c>
      <c r="Q74" s="30">
        <f>P74/O74*100</f>
        <v>87.365227954710107</v>
      </c>
      <c r="R74" s="29">
        <f t="shared" ref="R74" si="82">SUM(R12:R73)</f>
        <v>251912.05299999993</v>
      </c>
      <c r="S74" s="29">
        <f t="shared" ref="S74" si="83">SUM(S12:S73)</f>
        <v>222109.39999999997</v>
      </c>
      <c r="T74" s="29">
        <f t="shared" ref="T74" si="84">SUM(T12:T73)</f>
        <v>206545.99589999995</v>
      </c>
      <c r="U74" s="31">
        <f>T74/S74*100</f>
        <v>92.992910655739919</v>
      </c>
      <c r="V74" s="29">
        <f t="shared" ref="V74" si="85">SUM(V12:V73)</f>
        <v>36787.202999999994</v>
      </c>
      <c r="W74" s="29">
        <f t="shared" ref="W74" si="86">SUM(W12:W73)</f>
        <v>30545.900000000009</v>
      </c>
      <c r="X74" s="29">
        <f t="shared" ref="X74" si="87">SUM(X12:X73)</f>
        <v>28349.160999999996</v>
      </c>
      <c r="Y74" s="32">
        <f>X74/W74*100</f>
        <v>92.80839981797881</v>
      </c>
      <c r="Z74" s="29">
        <f t="shared" ref="Z74" si="88">SUM(Z12:Z73)</f>
        <v>183849.72900000005</v>
      </c>
      <c r="AA74" s="29">
        <f t="shared" ref="AA74" si="89">SUM(AA12:AA73)</f>
        <v>167386.70000000004</v>
      </c>
      <c r="AB74" s="29">
        <f t="shared" ref="AB74" si="90">SUM(AB12:AB73)</f>
        <v>139213.96699999998</v>
      </c>
      <c r="AC74" s="32">
        <f>AB74/AA74*100</f>
        <v>83.169073170090542</v>
      </c>
      <c r="AD74" s="29">
        <f t="shared" ref="AD74" si="91">SUM(AD12:AD73)</f>
        <v>215124.84999999995</v>
      </c>
      <c r="AE74" s="29">
        <f t="shared" ref="AE74" si="92">SUM(AE12:AE73)</f>
        <v>191563.50000000003</v>
      </c>
      <c r="AF74" s="29">
        <f t="shared" ref="AF74" si="93">SUM(AF12:AF73)</f>
        <v>178196.83489999996</v>
      </c>
      <c r="AG74" s="32">
        <f>AF74/AE74*100</f>
        <v>93.022331968250711</v>
      </c>
      <c r="AH74" s="29">
        <f t="shared" ref="AH74" si="94">SUM(AH12:AH73)</f>
        <v>38355.800000000003</v>
      </c>
      <c r="AI74" s="29">
        <f t="shared" ref="AI74" si="95">SUM(AI12:AI73)</f>
        <v>35334.200000000004</v>
      </c>
      <c r="AJ74" s="29">
        <f t="shared" ref="AJ74" si="96">SUM(AJ12:AJ73)</f>
        <v>32701.440800000008</v>
      </c>
      <c r="AK74" s="32">
        <f>AJ74/AI74*100</f>
        <v>92.548977477910938</v>
      </c>
      <c r="AL74" s="29">
        <f t="shared" ref="AL74" si="97">SUM(AL12:AL73)</f>
        <v>21110</v>
      </c>
      <c r="AM74" s="29">
        <f t="shared" ref="AM74" si="98">SUM(AM12:AM73)</f>
        <v>19412</v>
      </c>
      <c r="AN74" s="29">
        <f t="shared" ref="AN74" si="99">SUM(AN12:AN73)</f>
        <v>16372.95</v>
      </c>
      <c r="AO74" s="32">
        <f>AN74/AM74*100</f>
        <v>84.344477642695253</v>
      </c>
      <c r="AP74" s="29">
        <f t="shared" ref="AP74" si="100">SUM(AP12:AP73)</f>
        <v>0</v>
      </c>
      <c r="AQ74" s="29">
        <f t="shared" ref="AQ74" si="101">SUM(AQ12:AQ73)</f>
        <v>0</v>
      </c>
      <c r="AR74" s="29">
        <f t="shared" ref="AR74" si="102">SUM(AR12:AR73)</f>
        <v>0</v>
      </c>
      <c r="AS74" s="29">
        <f t="shared" ref="AS74" si="103">SUM(AS12:AS73)</f>
        <v>0</v>
      </c>
      <c r="AT74" s="29">
        <f t="shared" ref="AT74" si="104">SUM(AT12:AT73)</f>
        <v>0</v>
      </c>
      <c r="AU74" s="29">
        <f t="shared" ref="AU74" si="105">SUM(AU12:AU73)</f>
        <v>0</v>
      </c>
      <c r="AV74" s="29">
        <f t="shared" ref="AV74" si="106">SUM(AV12:AV73)</f>
        <v>2101265.3000000007</v>
      </c>
      <c r="AW74" s="29">
        <f t="shared" ref="AW74" si="107">SUM(AW12:AW73)</f>
        <v>1926159.8583333332</v>
      </c>
      <c r="AX74" s="29">
        <f t="shared" ref="AX74" si="108">SUM(AX12:AX73)</f>
        <v>1926159.8583333332</v>
      </c>
      <c r="AY74" s="29">
        <f t="shared" ref="AY74" si="109">SUM(AY12:AY73)</f>
        <v>224419.30000000005</v>
      </c>
      <c r="AZ74" s="29">
        <f t="shared" ref="AZ74" si="110">SUM(AZ12:AZ73)</f>
        <v>167221.80000000002</v>
      </c>
      <c r="BA74" s="29">
        <f t="shared" ref="BA74" si="111">SUM(BA12:BA73)</f>
        <v>196637.20000000004</v>
      </c>
      <c r="BB74" s="29">
        <f t="shared" ref="BB74" si="112">SUM(BB12:BB73)</f>
        <v>236802.50000000012</v>
      </c>
      <c r="BC74" s="29">
        <f t="shared" ref="BC74" si="113">SUM(BC12:BC73)</f>
        <v>209237.09999999995</v>
      </c>
      <c r="BD74" s="29">
        <f t="shared" ref="BD74" si="114">SUM(BD12:BD73)</f>
        <v>209237.09999999995</v>
      </c>
      <c r="BE74" s="29">
        <f t="shared" ref="BE74" si="115">SUM(BE12:BE73)</f>
        <v>0</v>
      </c>
      <c r="BF74" s="29">
        <f t="shared" ref="BF74" si="116">SUM(BF12:BF73)</f>
        <v>0</v>
      </c>
      <c r="BG74" s="29">
        <f t="shared" ref="BG74" si="117">SUM(BG12:BG73)</f>
        <v>0</v>
      </c>
      <c r="BH74" s="29">
        <f t="shared" ref="BH74" si="118">SUM(BH12:BH73)</f>
        <v>100388.238</v>
      </c>
      <c r="BI74" s="29">
        <f t="shared" ref="BI74" si="119">SUM(BI12:BI73)</f>
        <v>90383.5</v>
      </c>
      <c r="BJ74" s="29">
        <f t="shared" ref="BJ74" si="120">SUM(BJ12:BJ73)</f>
        <v>71433.263000000006</v>
      </c>
      <c r="BK74" s="31">
        <f>BJ74/BI74*100</f>
        <v>79.033521605160246</v>
      </c>
      <c r="BL74" s="29">
        <f t="shared" ref="BL74" si="121">SUM(BL12:BL73)</f>
        <v>43843.4</v>
      </c>
      <c r="BM74" s="29">
        <f t="shared" ref="BM74" si="122">SUM(BM12:BM73)</f>
        <v>39430.699999999997</v>
      </c>
      <c r="BN74" s="29">
        <f t="shared" ref="BN74" si="123">SUM(BN12:BN73)</f>
        <v>33012.717000000004</v>
      </c>
      <c r="BO74" s="29">
        <f t="shared" ref="BO74" si="124">SUM(BO12:BO73)</f>
        <v>19236.906000000003</v>
      </c>
      <c r="BP74" s="29">
        <f t="shared" ref="BP74" si="125">SUM(BP12:BP73)</f>
        <v>17278.7</v>
      </c>
      <c r="BQ74" s="29">
        <f t="shared" ref="BQ74" si="126">SUM(BQ12:BQ73)</f>
        <v>12869.445</v>
      </c>
      <c r="BR74" s="29">
        <f t="shared" ref="BR74" si="127">SUM(BR12:BR73)</f>
        <v>11980</v>
      </c>
      <c r="BS74" s="29">
        <f t="shared" ref="BS74" si="128">SUM(BS12:BS73)</f>
        <v>10668.400000000001</v>
      </c>
      <c r="BT74" s="29">
        <f t="shared" ref="BT74" si="129">SUM(BT12:BT73)</f>
        <v>4423.9260000000004</v>
      </c>
      <c r="BU74" s="29">
        <f t="shared" ref="BU74" si="130">SUM(BU12:BU73)</f>
        <v>25327.932000000001</v>
      </c>
      <c r="BV74" s="29">
        <f t="shared" ref="BV74" si="131">SUM(BV12:BV73)</f>
        <v>23005.7</v>
      </c>
      <c r="BW74" s="29">
        <f t="shared" ref="BW74" si="132">SUM(BW12:BW73)</f>
        <v>21127.174999999996</v>
      </c>
      <c r="BX74" s="29">
        <f t="shared" ref="BX74" si="133">SUM(BX12:BX73)</f>
        <v>0</v>
      </c>
      <c r="BY74" s="29">
        <f t="shared" ref="BY74" si="134">SUM(BY12:BY73)</f>
        <v>0</v>
      </c>
      <c r="BZ74" s="29">
        <f t="shared" ref="BZ74" si="135">SUM(BZ12:BZ73)</f>
        <v>0</v>
      </c>
      <c r="CA74" s="29">
        <f t="shared" ref="CA74" si="136">SUM(CA12:CA73)</f>
        <v>21391.599999999999</v>
      </c>
      <c r="CB74" s="29">
        <f t="shared" ref="CB74" si="137">SUM(CB12:CB73)</f>
        <v>16019.5</v>
      </c>
      <c r="CC74" s="29">
        <f t="shared" ref="CC74" si="138">SUM(CC12:CC73)</f>
        <v>19234.060000000001</v>
      </c>
      <c r="CD74" s="29">
        <f t="shared" ref="CD74" si="139">SUM(CD12:CD73)</f>
        <v>2660</v>
      </c>
      <c r="CE74" s="29">
        <f t="shared" ref="CE74" si="140">SUM(CE12:CE73)</f>
        <v>2115</v>
      </c>
      <c r="CF74" s="29">
        <f t="shared" ref="CF74" si="141">SUM(CF12:CF73)</f>
        <v>668</v>
      </c>
      <c r="CG74" s="29">
        <f t="shared" ref="CG74" si="142">SUM(CG12:CG73)</f>
        <v>66439.900000000009</v>
      </c>
      <c r="CH74" s="29">
        <f t="shared" ref="CH74" si="143">SUM(CH12:CH73)</f>
        <v>60528.299999999996</v>
      </c>
      <c r="CI74" s="29">
        <f t="shared" ref="CI74" si="144">SUM(CI12:CI73)</f>
        <v>57108.770100000009</v>
      </c>
      <c r="CJ74" s="29">
        <f t="shared" ref="CJ74" si="145">SUM(CJ12:CJ73)</f>
        <v>49205.5</v>
      </c>
      <c r="CK74" s="29">
        <f t="shared" ref="CK74" si="146">SUM(CK12:CK73)</f>
        <v>44430</v>
      </c>
      <c r="CL74" s="29">
        <f t="shared" ref="CL74" si="147">SUM(CL12:CL73)</f>
        <v>40727.263100000004</v>
      </c>
      <c r="CM74" s="29">
        <f t="shared" ref="CM74" si="148">SUM(CM12:CM73)</f>
        <v>11100.3</v>
      </c>
      <c r="CN74" s="29">
        <f t="shared" ref="CN74" si="149">SUM(CN12:CN73)</f>
        <v>10100.299999999999</v>
      </c>
      <c r="CO74" s="29">
        <f t="shared" ref="CO74" si="150">SUM(CO12:CO73)</f>
        <v>4793.7809999999999</v>
      </c>
      <c r="CP74" s="29">
        <f t="shared" ref="CP74" si="151">SUM(CP12:CP73)</f>
        <v>1480</v>
      </c>
      <c r="CQ74" s="29">
        <f t="shared" ref="CQ74" si="152">SUM(CQ12:CQ73)</f>
        <v>1294</v>
      </c>
      <c r="CR74" s="29">
        <f t="shared" ref="CR74" si="153">SUM(CR12:CR73)</f>
        <v>1097.8</v>
      </c>
      <c r="CS74" s="29">
        <f t="shared" ref="CS74" si="154">SUM(CS12:CS73)</f>
        <v>39266.142999999996</v>
      </c>
      <c r="CT74" s="29">
        <f t="shared" ref="CT74" si="155">SUM(CT12:CT73)</f>
        <v>36966.243000000002</v>
      </c>
      <c r="CU74" s="29">
        <f t="shared" ref="CU74" si="156">SUM(CU12:CU73)</f>
        <v>37086.218000000001</v>
      </c>
      <c r="CV74" s="29">
        <f t="shared" ref="CV74" si="157">SUM(CV12:CV73)</f>
        <v>34683.561000000002</v>
      </c>
      <c r="CW74" s="29">
        <f t="shared" ref="CW74" si="158">SUM(CW12:CW73)</f>
        <v>33141.303</v>
      </c>
      <c r="CX74" s="29">
        <f t="shared" ref="CX74" si="159">SUM(CX12:CX73)</f>
        <v>30778.173999999999</v>
      </c>
      <c r="CY74" s="29">
        <f t="shared" ref="CY74" si="160">SUM(CY12:CY73)</f>
        <v>-867.69399999999996</v>
      </c>
      <c r="CZ74" s="29">
        <f t="shared" ref="CZ74" si="161">SUM(CZ12:CZ73)</f>
        <v>3335124.4240000006</v>
      </c>
      <c r="DA74" s="29">
        <f t="shared" ref="DA74" si="162">SUM(DA12:DA73)</f>
        <v>2997409.2043333338</v>
      </c>
      <c r="DB74" s="29">
        <f t="shared" ref="DB74" si="163">SUM(DB12:DB73)</f>
        <v>2948200.8841333329</v>
      </c>
      <c r="DC74" s="29">
        <f t="shared" ref="DC74" si="164">SUM(DC12:DC73)</f>
        <v>0</v>
      </c>
      <c r="DD74" s="29">
        <f t="shared" ref="DD74" si="165">SUM(DD12:DD73)</f>
        <v>0</v>
      </c>
      <c r="DE74" s="29">
        <f t="shared" ref="DE74" si="166">SUM(DE12:DE73)</f>
        <v>0</v>
      </c>
      <c r="DF74" s="29">
        <f t="shared" ref="DF74" si="167">SUM(DF12:DF73)</f>
        <v>11400</v>
      </c>
      <c r="DG74" s="29">
        <f t="shared" ref="DG74" si="168">SUM(DG12:DG73)</f>
        <v>11400</v>
      </c>
      <c r="DH74" s="29">
        <f t="shared" ref="DH74" si="169">SUM(DH12:DH73)</f>
        <v>11750.7</v>
      </c>
      <c r="DI74" s="29">
        <f t="shared" ref="DI74" si="170">SUM(DI12:DI73)</f>
        <v>0</v>
      </c>
      <c r="DJ74" s="29">
        <f t="shared" ref="DJ74" si="171">SUM(DJ12:DJ73)</f>
        <v>0</v>
      </c>
      <c r="DK74" s="29">
        <f t="shared" ref="DK74" si="172">SUM(DK12:DK73)</f>
        <v>0</v>
      </c>
      <c r="DL74" s="29">
        <f t="shared" ref="DL74" si="173">SUM(DL12:DL73)</f>
        <v>3400</v>
      </c>
      <c r="DM74" s="29">
        <f t="shared" ref="DM74" si="174">SUM(DM12:DM73)</f>
        <v>3400</v>
      </c>
      <c r="DN74" s="29">
        <f t="shared" ref="DN74" si="175">SUM(DN12:DN73)</f>
        <v>3400</v>
      </c>
      <c r="DO74" s="29">
        <f t="shared" ref="DO74" si="176">SUM(DO12:DO73)</f>
        <v>0</v>
      </c>
      <c r="DP74" s="29">
        <f t="shared" ref="DP74" si="177">SUM(DP12:DP73)</f>
        <v>0</v>
      </c>
      <c r="DQ74" s="29">
        <f t="shared" ref="DQ74" si="178">SUM(DQ12:DQ73)</f>
        <v>0</v>
      </c>
      <c r="DR74" s="29">
        <f t="shared" ref="DR74" si="179">SUM(DR12:DR73)</f>
        <v>4921.5650000000005</v>
      </c>
      <c r="DS74" s="29">
        <f t="shared" ref="DS74" si="180">SUM(DS12:DS73)</f>
        <v>4921.6000000000004</v>
      </c>
      <c r="DT74" s="29">
        <f t="shared" ref="DT74" si="181">SUM(DT12:DT73)</f>
        <v>4921.6000000000004</v>
      </c>
      <c r="DU74" s="29">
        <f t="shared" ref="DU74" si="182">SUM(DU12:DU73)</f>
        <v>0</v>
      </c>
      <c r="DV74" s="29">
        <f t="shared" ref="DV74" si="183">SUM(DV12:DV73)</f>
        <v>19721.565000000002</v>
      </c>
      <c r="DW74" s="29">
        <f t="shared" ref="DW74" si="184">SUM(DW12:DW73)</f>
        <v>19721.599999999999</v>
      </c>
      <c r="DX74" s="29">
        <f t="shared" ref="DX74" si="185">SUM(DX12:DX73)</f>
        <v>20072.300000000003</v>
      </c>
    </row>
    <row r="75" spans="1:128">
      <c r="A75" s="61"/>
      <c r="B75" s="6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0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0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>
      <c r="A76" s="61"/>
      <c r="B76" s="6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0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0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>
      <c r="A77" s="61"/>
      <c r="B77" s="6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0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0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>
      <c r="A78" s="61"/>
      <c r="B78" s="6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0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0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>
      <c r="A79" s="61"/>
      <c r="B79" s="6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0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0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>
      <c r="A80" s="61"/>
      <c r="B80" s="6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0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0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>
      <c r="A81" s="61"/>
      <c r="B81" s="6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0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0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>
      <c r="A82" s="61"/>
      <c r="B82" s="6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0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0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>
      <c r="A83" s="61"/>
      <c r="B83" s="6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0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0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>
      <c r="A84" s="61"/>
      <c r="B84" s="6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0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0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>
      <c r="A85" s="61"/>
      <c r="B85" s="6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0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0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>
      <c r="A86" s="61"/>
      <c r="B86" s="6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0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0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>
      <c r="A87" s="61"/>
      <c r="B87" s="6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0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0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>
      <c r="A88" s="61"/>
      <c r="B88" s="6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0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>
      <c r="A89" s="61"/>
      <c r="B89" s="6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0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0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>
      <c r="A90" s="61"/>
      <c r="B90" s="6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0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0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>
      <c r="A91" s="61"/>
      <c r="B91" s="6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0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0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>
      <c r="A92" s="61"/>
      <c r="B92" s="6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0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0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>
      <c r="A93" s="61"/>
      <c r="B93" s="6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0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0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>
      <c r="A94" s="61"/>
      <c r="B94" s="6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0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0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>
      <c r="A95" s="61"/>
      <c r="B95" s="6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0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0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>
      <c r="A96" s="61"/>
      <c r="B96" s="6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0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0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>
      <c r="A97" s="61"/>
      <c r="B97" s="6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0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0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>
      <c r="A98" s="61"/>
      <c r="B98" s="6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0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0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>
      <c r="A99" s="61"/>
      <c r="B99" s="6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0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0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>
      <c r="A100" s="61"/>
      <c r="B100" s="6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0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>
      <c r="A101" s="61"/>
      <c r="B101" s="6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0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0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>
      <c r="A102" s="61"/>
      <c r="B102" s="6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0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0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>
      <c r="A103" s="61"/>
      <c r="B103" s="6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0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0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>
      <c r="A104" s="61"/>
      <c r="B104" s="6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0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0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>
      <c r="A105" s="61"/>
      <c r="B105" s="6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0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0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>
      <c r="A106" s="61"/>
      <c r="B106" s="6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0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0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>
      <c r="A107" s="61"/>
      <c r="B107" s="6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0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0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>
      <c r="A108" s="61"/>
      <c r="B108" s="6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0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0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>
      <c r="A109" s="61"/>
      <c r="B109" s="6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0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0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>
      <c r="A110" s="61"/>
      <c r="B110" s="6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0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0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>
      <c r="A111" s="61"/>
      <c r="B111" s="6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0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0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>
      <c r="A112" s="61"/>
      <c r="B112" s="6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0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0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>
      <c r="A113" s="61"/>
      <c r="B113" s="6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0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0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>
      <c r="A114" s="61"/>
      <c r="B114" s="6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0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0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>
      <c r="A115" s="61"/>
      <c r="B115" s="6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0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0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>
      <c r="A116" s="61"/>
      <c r="B116" s="6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0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0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>
      <c r="A117" s="61"/>
      <c r="B117" s="6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0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0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>
      <c r="A118" s="61"/>
      <c r="B118" s="6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0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0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>
      <c r="A119" s="61"/>
      <c r="B119" s="6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0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0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>
      <c r="A120" s="61"/>
      <c r="B120" s="6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0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0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>
      <c r="A121" s="61"/>
      <c r="B121" s="6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0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0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>
      <c r="A122" s="61"/>
      <c r="B122" s="6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0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>
      <c r="A123" s="61"/>
      <c r="B123" s="6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0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0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>
      <c r="A124" s="61"/>
      <c r="B124" s="6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0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0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>
      <c r="A125" s="61"/>
      <c r="B125" s="6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0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0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>
      <c r="A126" s="61"/>
      <c r="B126" s="6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0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0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>
      <c r="A127" s="61"/>
      <c r="B127" s="6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0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>
      <c r="A128" s="61"/>
      <c r="B128" s="6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0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0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>
      <c r="A129" s="61"/>
      <c r="B129" s="6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0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0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>
      <c r="A130" s="61"/>
      <c r="B130" s="6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0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0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>
      <c r="A131" s="61"/>
      <c r="B131" s="6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0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0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>
      <c r="A132" s="61"/>
      <c r="B132" s="6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0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0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>
      <c r="A133" s="61"/>
      <c r="B133" s="6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0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0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>
      <c r="A134" s="61"/>
      <c r="B134" s="6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0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0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>
      <c r="A135" s="61"/>
      <c r="B135" s="6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0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>
      <c r="A136" s="61"/>
      <c r="B136" s="6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0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0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>
      <c r="A137" s="61"/>
      <c r="B137" s="6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0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0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>
      <c r="A138" s="61"/>
      <c r="B138" s="6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0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0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>
      <c r="A139" s="61"/>
      <c r="B139" s="6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0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0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>
      <c r="A140" s="61"/>
      <c r="B140" s="6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0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>
      <c r="A141" s="61"/>
      <c r="B141" s="6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0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0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>
      <c r="A142" s="61"/>
      <c r="B142" s="6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0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0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>
      <c r="A143" s="61"/>
      <c r="B143" s="6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0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0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>
      <c r="A144" s="61"/>
      <c r="B144" s="6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0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0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>
      <c r="A145" s="61"/>
      <c r="B145" s="6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0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0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>
      <c r="A146" s="61"/>
      <c r="B146" s="6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0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0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>
      <c r="A147" s="61"/>
      <c r="B147" s="6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0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0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>
      <c r="A148" s="61"/>
      <c r="B148" s="6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0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0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>
      <c r="A149" s="61"/>
      <c r="B149" s="6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0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0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>
      <c r="A150" s="61"/>
      <c r="B150" s="6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0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>
      <c r="A151" s="61"/>
      <c r="B151" s="6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0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0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>
      <c r="A152" s="61"/>
      <c r="B152" s="6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0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>
      <c r="A153" s="61"/>
      <c r="B153" s="6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0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>
      <c r="A154" s="61"/>
      <c r="B154" s="6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0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0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>
      <c r="A155" s="61"/>
      <c r="B155" s="6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0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0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>
      <c r="A156" s="61"/>
      <c r="B156" s="6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0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0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>
      <c r="A157" s="61"/>
      <c r="B157" s="6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0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0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>
      <c r="A158" s="61"/>
      <c r="B158" s="6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0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0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>
      <c r="A159" s="61"/>
      <c r="B159" s="6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0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0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>
      <c r="A160" s="61"/>
      <c r="B160" s="6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0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0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>
      <c r="A161" s="61"/>
      <c r="B161" s="6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0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0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>
      <c r="A162" s="61"/>
      <c r="B162" s="6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0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0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>
      <c r="A163" s="61"/>
      <c r="B163" s="6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0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0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>
      <c r="A164" s="61"/>
      <c r="B164" s="6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0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0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>
      <c r="A165" s="61"/>
      <c r="B165" s="6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0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0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>
      <c r="A166" s="61"/>
      <c r="B166" s="6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0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0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>
      <c r="A167" s="61"/>
      <c r="B167" s="6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0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0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>
      <c r="A168" s="61"/>
      <c r="B168" s="6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0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0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>
      <c r="A169" s="61"/>
      <c r="B169" s="6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0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0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>
      <c r="A170" s="61"/>
      <c r="B170" s="6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0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0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>
      <c r="A171" s="61"/>
      <c r="B171" s="6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0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0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>
      <c r="A172" s="61"/>
      <c r="B172" s="6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0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0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>
      <c r="A173" s="61"/>
      <c r="B173" s="6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0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0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>
      <c r="A174" s="61"/>
      <c r="B174" s="6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0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0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>
      <c r="A175" s="61"/>
      <c r="B175" s="6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0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0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>
      <c r="A176" s="61"/>
      <c r="B176" s="6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0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0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>
      <c r="A177" s="61"/>
      <c r="B177" s="6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0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0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>
      <c r="A178" s="61"/>
      <c r="B178" s="6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0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0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>
      <c r="A179" s="61"/>
      <c r="B179" s="6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0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0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>
      <c r="A180" s="61"/>
      <c r="B180" s="6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0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0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>
      <c r="A181" s="61"/>
      <c r="B181" s="6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0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0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>
      <c r="A182" s="61"/>
      <c r="B182" s="6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0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0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>
      <c r="A183" s="61"/>
      <c r="B183" s="6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0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0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>
      <c r="A184" s="61"/>
      <c r="B184" s="6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0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0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>
      <c r="A185" s="61"/>
      <c r="B185" s="6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0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0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>
      <c r="A186" s="61"/>
      <c r="B186" s="6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0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0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>
      <c r="A187" s="61"/>
      <c r="B187" s="6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0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0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>
      <c r="A188" s="61"/>
      <c r="B188" s="6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0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0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>
      <c r="A189" s="61"/>
      <c r="B189" s="6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0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>
      <c r="A190" s="61"/>
      <c r="B190" s="6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0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>
      <c r="A191" s="61"/>
      <c r="B191" s="6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0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0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>
      <c r="A192" s="61"/>
      <c r="B192" s="6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0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0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>
      <c r="A193" s="61"/>
      <c r="B193" s="6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0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0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>
      <c r="A194" s="61"/>
      <c r="B194" s="6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0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>
      <c r="A195" s="61"/>
      <c r="B195" s="6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0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0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>
      <c r="A196" s="61"/>
      <c r="B196" s="6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0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0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>
      <c r="A197" s="61"/>
      <c r="B197" s="6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0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0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>
      <c r="A198" s="61"/>
      <c r="B198" s="6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0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0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>
      <c r="A199" s="61"/>
      <c r="B199" s="6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0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0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>
      <c r="A200" s="61"/>
      <c r="B200" s="6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0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0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>
      <c r="A201" s="61"/>
      <c r="B201" s="6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0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0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>
      <c r="A202" s="61"/>
      <c r="B202" s="6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0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0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>
      <c r="A203" s="61"/>
      <c r="B203" s="6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0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0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>
      <c r="A204" s="61"/>
      <c r="B204" s="6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0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0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>
      <c r="A205" s="61"/>
      <c r="B205" s="6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0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0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>
      <c r="A206" s="61"/>
      <c r="B206" s="6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0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0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>
      <c r="A207" s="61"/>
      <c r="B207" s="6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0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0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>
      <c r="A208" s="61"/>
      <c r="B208" s="6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0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0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>
      <c r="A209" s="61"/>
      <c r="B209" s="6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0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0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>
      <c r="A210" s="61"/>
      <c r="B210" s="6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0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>
      <c r="A211" s="61"/>
      <c r="B211" s="6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0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0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>
      <c r="A212" s="61"/>
      <c r="B212" s="6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0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0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>
      <c r="A213" s="61"/>
      <c r="B213" s="6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0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0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>
      <c r="A214" s="61"/>
      <c r="B214" s="6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0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0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>
      <c r="A215" s="61"/>
      <c r="B215" s="6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0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0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>
      <c r="A216" s="61"/>
      <c r="B216" s="6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0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0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>
      <c r="A217" s="61"/>
      <c r="B217" s="6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0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0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>
      <c r="A218" s="61"/>
      <c r="B218" s="6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0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0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>
      <c r="A219" s="61"/>
      <c r="B219" s="6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0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0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>
      <c r="A220" s="61"/>
      <c r="B220" s="6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0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0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>
      <c r="A221" s="61"/>
      <c r="B221" s="6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0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0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>
      <c r="A222" s="61"/>
      <c r="B222" s="6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0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0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>
      <c r="A223" s="61"/>
      <c r="B223" s="6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0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0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>
      <c r="A224" s="61"/>
      <c r="B224" s="6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0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0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>
      <c r="A225" s="61"/>
      <c r="B225" s="6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0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>
      <c r="A226" s="61"/>
      <c r="B226" s="6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0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0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>
      <c r="A227" s="61"/>
      <c r="B227" s="6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0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0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>
      <c r="A228" s="61"/>
      <c r="B228" s="6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0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0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>
      <c r="A229" s="61"/>
      <c r="B229" s="6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0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0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>
      <c r="A230" s="61"/>
      <c r="B230" s="6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0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0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>
      <c r="A231" s="61"/>
      <c r="B231" s="6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0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0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>
      <c r="A232" s="61"/>
      <c r="B232" s="6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0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0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>
      <c r="A233" s="61"/>
      <c r="B233" s="6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0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0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>
      <c r="A234" s="61"/>
      <c r="B234" s="6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0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0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>
      <c r="A235" s="61"/>
      <c r="B235" s="6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0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0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>
      <c r="A236" s="61"/>
      <c r="B236" s="6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0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0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>
      <c r="A237" s="61"/>
      <c r="B237" s="6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0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0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>
      <c r="A238" s="61"/>
      <c r="B238" s="6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0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0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>
      <c r="A239" s="61"/>
      <c r="B239" s="6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0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0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>
      <c r="A240" s="61"/>
      <c r="B240" s="6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0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0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>
      <c r="A241" s="61"/>
      <c r="B241" s="6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0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0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>
      <c r="A242" s="61"/>
      <c r="B242" s="6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0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0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>
      <c r="A243" s="61"/>
      <c r="B243" s="6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0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0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>
      <c r="A244" s="61"/>
      <c r="B244" s="6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0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0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>
      <c r="A245" s="61"/>
      <c r="B245" s="6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0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0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>
      <c r="A246" s="61"/>
      <c r="B246" s="6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0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0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>
      <c r="A247" s="61"/>
      <c r="B247" s="6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0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0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>
      <c r="A248" s="61"/>
      <c r="B248" s="6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0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>
      <c r="A249" s="61"/>
      <c r="B249" s="6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0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0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>
      <c r="A250" s="61"/>
      <c r="B250" s="6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0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0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>
      <c r="A251" s="61"/>
      <c r="B251" s="6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0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0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>
      <c r="A252" s="61"/>
      <c r="B252" s="6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0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0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>
      <c r="A253" s="61"/>
      <c r="B253" s="6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0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0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>
      <c r="A254" s="61"/>
      <c r="B254" s="6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0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0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>
      <c r="A255" s="61"/>
      <c r="B255" s="6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0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0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>
      <c r="A256" s="61"/>
      <c r="B256" s="6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0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0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>
      <c r="A257" s="61"/>
      <c r="B257" s="6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0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0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>
      <c r="A258" s="61"/>
      <c r="B258" s="6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0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0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>
      <c r="A259" s="61"/>
      <c r="B259" s="6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0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0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>
      <c r="A260" s="61"/>
      <c r="B260" s="6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0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>
      <c r="A261" s="61"/>
      <c r="B261" s="6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0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0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>
      <c r="A262" s="61"/>
      <c r="B262" s="6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0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0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>
      <c r="A263" s="61"/>
      <c r="B263" s="6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0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0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>
      <c r="A264" s="61"/>
      <c r="B264" s="6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0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0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>
      <c r="A265" s="61"/>
      <c r="B265" s="6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0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0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>
      <c r="A266" s="61"/>
      <c r="B266" s="6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0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0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>
      <c r="A267" s="61"/>
      <c r="B267" s="6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0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0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>
      <c r="A268" s="61"/>
      <c r="B268" s="6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0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0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>
      <c r="A269" s="61"/>
      <c r="B269" s="6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0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0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>
      <c r="A270" s="61"/>
      <c r="B270" s="6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0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0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>
      <c r="A271" s="61"/>
      <c r="B271" s="6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0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0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>
      <c r="A272" s="61"/>
      <c r="B272" s="6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0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0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1:128">
      <c r="A273" s="61"/>
      <c r="B273" s="6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0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0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1:128">
      <c r="A274" s="61"/>
      <c r="B274" s="6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0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0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1:128">
      <c r="A275" s="61"/>
      <c r="B275" s="6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0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0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1:128">
      <c r="A276" s="61"/>
      <c r="B276" s="6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0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0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1:128">
      <c r="A277" s="61"/>
      <c r="B277" s="6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0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0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1:128">
      <c r="A278" s="61"/>
      <c r="B278" s="6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0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0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1:128">
      <c r="A279" s="61"/>
      <c r="B279" s="6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0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0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1:128">
      <c r="A280" s="61"/>
      <c r="B280" s="6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0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0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1:128">
      <c r="A281" s="61"/>
      <c r="B281" s="6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0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0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1:128">
      <c r="A282" s="61"/>
      <c r="B282" s="6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0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0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1:128">
      <c r="A283" s="61"/>
      <c r="B283" s="6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0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0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1:128">
      <c r="A284" s="61"/>
      <c r="B284" s="6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0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0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1:128">
      <c r="A285" s="61"/>
      <c r="B285" s="6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0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0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1:128">
      <c r="A286" s="61"/>
      <c r="B286" s="6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0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0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1:128">
      <c r="A287" s="61"/>
      <c r="B287" s="6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0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0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1:128">
      <c r="A288" s="61"/>
      <c r="B288" s="6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0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0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1:128">
      <c r="A289" s="61"/>
      <c r="B289" s="6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0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0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1:128">
      <c r="A290" s="61"/>
      <c r="B290" s="6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0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0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1:128">
      <c r="A291" s="61"/>
      <c r="B291" s="6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0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0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1:128">
      <c r="A292" s="61"/>
      <c r="B292" s="6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0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0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1:128">
      <c r="A293" s="61"/>
      <c r="B293" s="6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0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0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1:128">
      <c r="A294" s="61"/>
      <c r="B294" s="6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0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0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1:128">
      <c r="A295" s="61"/>
      <c r="B295" s="6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0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0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1:128">
      <c r="A296" s="61"/>
      <c r="B296" s="6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0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0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1:128">
      <c r="A297" s="61"/>
      <c r="B297" s="6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0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0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1:128">
      <c r="A298" s="61"/>
      <c r="B298" s="6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0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0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1:128">
      <c r="A299" s="61"/>
      <c r="B299" s="6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0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0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1:128">
      <c r="A300" s="61"/>
      <c r="B300" s="6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0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0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1:128">
      <c r="A301" s="61"/>
      <c r="B301" s="6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0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0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1:128">
      <c r="A302" s="61"/>
      <c r="B302" s="6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0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0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1:128">
      <c r="A303" s="61"/>
      <c r="B303" s="6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0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0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1:128">
      <c r="A304" s="61"/>
      <c r="B304" s="6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0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0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1:128">
      <c r="A305" s="61"/>
      <c r="B305" s="6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0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0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1:128">
      <c r="A306" s="61"/>
      <c r="B306" s="6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0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0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1:128">
      <c r="A307" s="61"/>
      <c r="B307" s="6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0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0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1:128">
      <c r="A308" s="61"/>
      <c r="B308" s="6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0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0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1:128">
      <c r="A309" s="61"/>
      <c r="B309" s="6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0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0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1:128">
      <c r="A310" s="61"/>
      <c r="B310" s="6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0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0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1:128">
      <c r="A311" s="61"/>
      <c r="B311" s="6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0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0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1:128">
      <c r="A312" s="61"/>
      <c r="B312" s="6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0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0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1:128">
      <c r="A313" s="61"/>
      <c r="B313" s="6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0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0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1:128">
      <c r="A314" s="61"/>
      <c r="B314" s="6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0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0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1:128">
      <c r="A315" s="61"/>
      <c r="B315" s="6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0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0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1:128">
      <c r="A316" s="61"/>
      <c r="B316" s="6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0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0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1:128">
      <c r="A317" s="61"/>
      <c r="B317" s="6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0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0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1:128">
      <c r="A318" s="61"/>
      <c r="B318" s="6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0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0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1:128">
      <c r="A319" s="61"/>
      <c r="B319" s="6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0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0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1:128">
      <c r="A320" s="61"/>
      <c r="B320" s="6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0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0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1:128">
      <c r="A321" s="61"/>
      <c r="B321" s="6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0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0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1:128">
      <c r="A322" s="61"/>
      <c r="B322" s="6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0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0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1:128">
      <c r="A323" s="61"/>
      <c r="B323" s="6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0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0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1:128">
      <c r="A324" s="61"/>
      <c r="B324" s="6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0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0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1:128">
      <c r="A325" s="61"/>
      <c r="B325" s="6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0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0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1:128">
      <c r="A326" s="61"/>
      <c r="B326" s="6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0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0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1:128">
      <c r="A327" s="61"/>
      <c r="B327" s="6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0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0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1:128">
      <c r="A328" s="61"/>
      <c r="B328" s="6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0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0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1:128">
      <c r="A329" s="61"/>
      <c r="B329" s="6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0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0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1:128">
      <c r="A330" s="61"/>
      <c r="B330" s="6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0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0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1:128">
      <c r="A331" s="61"/>
      <c r="B331" s="6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0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0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1:128">
      <c r="A332" s="61"/>
      <c r="B332" s="6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0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0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1:128">
      <c r="A333" s="61"/>
      <c r="B333" s="6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0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0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1:128">
      <c r="A334" s="61"/>
      <c r="B334" s="6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0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0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1:128">
      <c r="A335" s="61"/>
      <c r="B335" s="6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0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0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1:128">
      <c r="A336" s="61"/>
      <c r="B336" s="6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0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0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1:128">
      <c r="A337" s="61"/>
      <c r="B337" s="6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0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0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1:128">
      <c r="A338" s="61"/>
      <c r="B338" s="6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0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0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1:128">
      <c r="A339" s="61"/>
      <c r="B339" s="6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0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0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1:128">
      <c r="A340" s="61"/>
      <c r="B340" s="6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0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0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1:128">
      <c r="A341" s="61"/>
      <c r="B341" s="6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0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0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1:128">
      <c r="A342" s="61"/>
      <c r="B342" s="6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0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0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1:128">
      <c r="A343" s="61"/>
      <c r="B343" s="6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0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0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1:128">
      <c r="A344" s="61"/>
      <c r="B344" s="6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0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0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1:128">
      <c r="A345" s="61"/>
      <c r="B345" s="6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0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0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1:128">
      <c r="A346" s="61"/>
      <c r="B346" s="6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0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0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1:128">
      <c r="A347" s="61"/>
      <c r="B347" s="6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0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0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1:128">
      <c r="A348" s="61"/>
      <c r="B348" s="6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0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0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1:128">
      <c r="A349" s="61"/>
      <c r="B349" s="6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0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0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1:128">
      <c r="A350" s="61"/>
      <c r="B350" s="6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0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0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1:128">
      <c r="A351" s="61"/>
      <c r="B351" s="6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0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0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1:128">
      <c r="A352" s="61"/>
      <c r="B352" s="6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0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0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1:128">
      <c r="A353" s="61"/>
      <c r="B353" s="6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0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0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1:128">
      <c r="A354" s="61"/>
      <c r="B354" s="6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0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0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1:128">
      <c r="A355" s="61"/>
      <c r="B355" s="6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0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0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1:128">
      <c r="A356" s="61"/>
      <c r="B356" s="6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0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0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1:128">
      <c r="A357" s="61"/>
      <c r="B357" s="6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0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0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1:128">
      <c r="A358" s="61"/>
      <c r="B358" s="6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0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0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1:128">
      <c r="A359" s="61"/>
      <c r="B359" s="6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0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0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1:128">
      <c r="A360" s="61"/>
      <c r="B360" s="6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0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0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1:128">
      <c r="A361" s="61"/>
      <c r="B361" s="6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0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0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1:128">
      <c r="A362" s="61"/>
      <c r="B362" s="6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0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0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1:128">
      <c r="A363" s="61"/>
      <c r="B363" s="6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0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0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1:128">
      <c r="A364" s="61"/>
      <c r="B364" s="6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0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0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1:128">
      <c r="A365" s="61"/>
      <c r="B365" s="6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0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0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1:128">
      <c r="A366" s="61"/>
      <c r="B366" s="6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0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0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1:128">
      <c r="A367" s="61"/>
      <c r="B367" s="6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0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0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1:128">
      <c r="A368" s="61"/>
      <c r="B368" s="6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0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0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1:128">
      <c r="A369" s="61"/>
      <c r="B369" s="6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0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0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1:128">
      <c r="A370" s="61"/>
      <c r="B370" s="6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0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0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1:128">
      <c r="A371" s="61"/>
      <c r="B371" s="6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0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0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1:128">
      <c r="A372" s="61"/>
      <c r="B372" s="6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0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0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1:128">
      <c r="A373" s="61"/>
      <c r="B373" s="6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0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0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1:128">
      <c r="A374" s="61"/>
      <c r="B374" s="6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0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0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1:128">
      <c r="A375" s="61"/>
      <c r="B375" s="6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0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0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1:128">
      <c r="A376" s="61"/>
      <c r="B376" s="6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0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0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1:128">
      <c r="A377" s="61"/>
      <c r="B377" s="6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0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0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1:128">
      <c r="A378" s="61"/>
      <c r="B378" s="6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0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0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1:128">
      <c r="A379" s="61"/>
      <c r="B379" s="6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0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0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1:128">
      <c r="A380" s="61"/>
      <c r="B380" s="6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0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0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1:128">
      <c r="A381" s="61"/>
      <c r="B381" s="6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0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0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1:128">
      <c r="A382" s="61"/>
      <c r="B382" s="6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0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1:128">
      <c r="A383" s="61"/>
      <c r="B383" s="6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0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0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1:128">
      <c r="A384" s="61"/>
      <c r="B384" s="6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0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0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1:128">
      <c r="A385" s="61"/>
      <c r="B385" s="6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0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0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1:128">
      <c r="A386" s="61"/>
      <c r="B386" s="6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0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0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1:128">
      <c r="A387" s="61"/>
      <c r="B387" s="6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0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0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1:128">
      <c r="A388" s="61"/>
      <c r="B388" s="6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0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0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1:128">
      <c r="A389" s="61"/>
      <c r="B389" s="6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0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0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1:128">
      <c r="A390" s="61"/>
      <c r="B390" s="6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0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0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1:128">
      <c r="A391" s="61"/>
      <c r="B391" s="6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0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0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1:128">
      <c r="A392" s="61"/>
      <c r="B392" s="6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0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0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1:128">
      <c r="A393" s="61"/>
      <c r="B393" s="6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0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0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1:128">
      <c r="A394" s="61"/>
      <c r="B394" s="6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0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0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1:128">
      <c r="A395" s="61"/>
      <c r="B395" s="6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0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0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1:128">
      <c r="A396" s="61"/>
      <c r="B396" s="6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0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0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1:128">
      <c r="A397" s="61"/>
      <c r="B397" s="6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0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0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1:128">
      <c r="A398" s="61"/>
      <c r="B398" s="6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0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0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1:128">
      <c r="A399" s="61"/>
      <c r="B399" s="6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0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0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1:128">
      <c r="A400" s="61"/>
      <c r="B400" s="6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0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0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1:128">
      <c r="A401" s="61"/>
      <c r="B401" s="6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0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0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1:128">
      <c r="A402" s="61"/>
      <c r="B402" s="6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0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0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1:128">
      <c r="A403" s="61"/>
      <c r="B403" s="6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0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0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1:128">
      <c r="A404" s="61"/>
      <c r="B404" s="6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0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0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1:128">
      <c r="A405" s="61"/>
      <c r="B405" s="6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0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0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1:128">
      <c r="A406" s="61"/>
      <c r="B406" s="6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0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0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1:128">
      <c r="A407" s="61"/>
      <c r="B407" s="6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0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0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1:128">
      <c r="A408" s="61"/>
      <c r="B408" s="6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0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0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1:128">
      <c r="A409" s="61"/>
      <c r="B409" s="6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0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0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1:128">
      <c r="A410" s="61"/>
      <c r="B410" s="6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0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0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1:128">
      <c r="A411" s="61"/>
      <c r="B411" s="6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0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0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1:128">
      <c r="A412" s="61"/>
      <c r="B412" s="6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0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0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1:128">
      <c r="A413" s="61"/>
      <c r="B413" s="6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0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0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1:128">
      <c r="A414" s="61"/>
      <c r="B414" s="6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0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0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1:128">
      <c r="A415" s="61"/>
      <c r="B415" s="6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0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0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1:128">
      <c r="A416" s="61"/>
      <c r="B416" s="6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0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0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1:128">
      <c r="A417" s="61"/>
      <c r="B417" s="6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0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0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1:128">
      <c r="A418" s="61"/>
      <c r="B418" s="6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0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0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1:128">
      <c r="A419" s="61"/>
      <c r="B419" s="6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0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0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1:128">
      <c r="A420" s="61"/>
      <c r="B420" s="6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0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0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1:128">
      <c r="A421" s="61"/>
      <c r="B421" s="6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0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0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1:128">
      <c r="A422" s="61"/>
      <c r="B422" s="6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0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0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1:128">
      <c r="A423" s="61"/>
      <c r="B423" s="6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0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0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1:128">
      <c r="A424" s="61"/>
      <c r="B424" s="6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0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0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1:128">
      <c r="A425" s="61"/>
      <c r="B425" s="6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0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0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1:128">
      <c r="A426" s="61"/>
      <c r="B426" s="6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0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0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1:128">
      <c r="A427" s="61"/>
      <c r="B427" s="6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0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0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1:128">
      <c r="A428" s="61"/>
      <c r="B428" s="6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0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0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1:128">
      <c r="A429" s="61"/>
      <c r="B429" s="6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0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0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1:128">
      <c r="A430" s="61"/>
      <c r="B430" s="6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0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0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1:128">
      <c r="A431" s="61"/>
      <c r="B431" s="6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0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0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1:128">
      <c r="A432" s="61"/>
      <c r="B432" s="6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0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0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1:128">
      <c r="A433" s="61"/>
      <c r="B433" s="6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0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0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1:128">
      <c r="A434" s="61"/>
      <c r="B434" s="6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0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0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1:128">
      <c r="A435" s="61"/>
      <c r="B435" s="6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0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0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1:128">
      <c r="A436" s="61"/>
      <c r="B436" s="6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0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0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1:128">
      <c r="A437" s="61"/>
      <c r="B437" s="6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0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0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1:128">
      <c r="A438" s="61"/>
      <c r="B438" s="6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0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0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1:128">
      <c r="A439" s="61"/>
      <c r="B439" s="6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0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0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1:128">
      <c r="A440" s="61"/>
      <c r="B440" s="6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0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0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1:128">
      <c r="A441" s="61"/>
      <c r="B441" s="6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0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0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1:128">
      <c r="A442" s="61"/>
      <c r="B442" s="6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0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0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1:128">
      <c r="A443" s="61"/>
      <c r="B443" s="6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0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0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1:128">
      <c r="A444" s="61"/>
      <c r="B444" s="6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0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0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1:128">
      <c r="A445" s="61"/>
      <c r="B445" s="6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0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0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1:128">
      <c r="A446" s="61"/>
      <c r="B446" s="6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0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0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1:128">
      <c r="A447" s="61"/>
      <c r="B447" s="6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0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0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1:128">
      <c r="A448" s="61"/>
      <c r="B448" s="6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0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0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1:128">
      <c r="A449" s="61"/>
      <c r="B449" s="6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0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0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1:128">
      <c r="A450" s="61"/>
      <c r="B450" s="6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0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0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1:128">
      <c r="A451" s="61"/>
      <c r="B451" s="6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0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0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1:128">
      <c r="A452" s="61"/>
      <c r="B452" s="6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0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0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1:128">
      <c r="A453" s="61"/>
      <c r="B453" s="6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0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1:128">
      <c r="A454" s="61"/>
      <c r="B454" s="6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0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0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1:128">
      <c r="A455" s="61"/>
      <c r="B455" s="6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0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0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1:128">
      <c r="A456" s="61"/>
      <c r="B456" s="6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0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0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1:128">
      <c r="A457" s="61"/>
      <c r="B457" s="6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0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0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1:128">
      <c r="A458" s="61"/>
      <c r="B458" s="6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0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0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1:128">
      <c r="A459" s="61"/>
      <c r="B459" s="6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0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0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1:128">
      <c r="A460" s="61"/>
      <c r="B460" s="6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0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0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1:128">
      <c r="A461" s="61"/>
      <c r="B461" s="6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0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0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1:128">
      <c r="A462" s="61"/>
      <c r="B462" s="6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0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0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1:128">
      <c r="A463" s="61"/>
      <c r="B463" s="6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0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0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1:128">
      <c r="A464" s="61"/>
      <c r="B464" s="6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0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0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1:128">
      <c r="A465" s="61"/>
      <c r="B465" s="6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0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0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1:128">
      <c r="A466" s="61"/>
      <c r="B466" s="6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0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0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1:128">
      <c r="A467" s="61"/>
      <c r="B467" s="6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0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0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1:128">
      <c r="A468" s="61"/>
      <c r="B468" s="6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0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0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1:128">
      <c r="A469" s="61"/>
      <c r="B469" s="6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0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0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1:128">
      <c r="A470" s="61"/>
      <c r="B470" s="6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0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0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1:128">
      <c r="A471" s="61"/>
      <c r="B471" s="6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0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0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1:128">
      <c r="A472" s="61"/>
      <c r="B472" s="6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0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0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1:128">
      <c r="A473" s="61"/>
      <c r="B473" s="6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0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0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1:128">
      <c r="A474" s="61"/>
      <c r="B474" s="6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0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0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1:128">
      <c r="A475" s="61"/>
      <c r="B475" s="6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0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0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1:128">
      <c r="A476" s="61"/>
      <c r="B476" s="6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0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0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1:128">
      <c r="A477" s="61"/>
      <c r="B477" s="6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0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0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1:128">
      <c r="A478" s="61"/>
      <c r="B478" s="6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0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0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1:128">
      <c r="A479" s="61"/>
      <c r="B479" s="6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0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0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1:128">
      <c r="A480" s="61"/>
      <c r="B480" s="6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0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0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1:128">
      <c r="A481" s="61"/>
      <c r="B481" s="6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0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0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1:128">
      <c r="A482" s="61"/>
      <c r="B482" s="6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0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0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1:128">
      <c r="A483" s="61"/>
      <c r="B483" s="6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0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0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  <row r="484" spans="1:128">
      <c r="A484" s="61"/>
      <c r="B484" s="6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0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0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</row>
    <row r="485" spans="1:128">
      <c r="A485" s="61"/>
      <c r="B485" s="6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0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0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</row>
    <row r="486" spans="1:128">
      <c r="A486" s="61"/>
      <c r="B486" s="6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0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0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</row>
    <row r="487" spans="1:128">
      <c r="A487" s="61"/>
      <c r="B487" s="6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0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0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</row>
    <row r="488" spans="1:128">
      <c r="A488" s="61"/>
      <c r="B488" s="6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0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0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</row>
    <row r="489" spans="1:128">
      <c r="A489" s="61"/>
      <c r="B489" s="6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0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0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</row>
    <row r="490" spans="1:128">
      <c r="A490" s="61"/>
      <c r="B490" s="6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0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0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</row>
    <row r="491" spans="1:128">
      <c r="A491" s="61"/>
      <c r="B491" s="6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0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0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</row>
    <row r="492" spans="1:128">
      <c r="A492" s="61"/>
      <c r="B492" s="6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0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0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</row>
    <row r="493" spans="1:128">
      <c r="A493" s="61"/>
      <c r="B493" s="6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0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0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</row>
    <row r="494" spans="1:128">
      <c r="A494" s="61"/>
      <c r="B494" s="6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0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0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</row>
    <row r="495" spans="1:128">
      <c r="A495" s="61"/>
      <c r="B495" s="6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0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0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</row>
    <row r="496" spans="1:128">
      <c r="A496" s="61"/>
      <c r="B496" s="6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0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0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</row>
    <row r="497" spans="1:128">
      <c r="A497" s="61"/>
      <c r="B497" s="6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0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0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</row>
    <row r="498" spans="1:128">
      <c r="A498" s="61"/>
      <c r="B498" s="6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0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0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</row>
    <row r="499" spans="1:128">
      <c r="A499" s="61"/>
      <c r="B499" s="6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0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0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</row>
    <row r="500" spans="1:128">
      <c r="A500" s="61"/>
      <c r="B500" s="6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0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0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</row>
    <row r="501" spans="1:128">
      <c r="A501" s="61"/>
      <c r="B501" s="6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0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0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</row>
    <row r="502" spans="1:128">
      <c r="A502" s="61"/>
      <c r="B502" s="6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0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0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</row>
    <row r="503" spans="1:128">
      <c r="A503" s="61"/>
      <c r="B503" s="6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0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0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</row>
    <row r="504" spans="1:128">
      <c r="A504" s="61"/>
      <c r="B504" s="6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0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0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</row>
    <row r="505" spans="1:128">
      <c r="A505" s="61"/>
      <c r="B505" s="6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0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0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</row>
    <row r="506" spans="1:128">
      <c r="A506" s="61"/>
      <c r="B506" s="6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0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0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</row>
    <row r="507" spans="1:128">
      <c r="A507" s="61"/>
      <c r="B507" s="6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0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0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</row>
    <row r="508" spans="1:128">
      <c r="A508" s="61"/>
      <c r="B508" s="6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0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0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</row>
    <row r="509" spans="1:128">
      <c r="A509" s="61"/>
      <c r="B509" s="6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0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0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</row>
    <row r="510" spans="1:128">
      <c r="A510" s="61"/>
      <c r="B510" s="6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0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</row>
    <row r="511" spans="1:128">
      <c r="A511" s="61"/>
      <c r="B511" s="6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0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0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</row>
    <row r="512" spans="1:128">
      <c r="A512" s="61"/>
      <c r="B512" s="6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W512" s="1"/>
      <c r="X512" s="10"/>
      <c r="Y512" s="1"/>
      <c r="AA512" s="1"/>
      <c r="AB512" s="1"/>
      <c r="AC512" s="1"/>
      <c r="AE512" s="1"/>
      <c r="AF512" s="1"/>
      <c r="AG512" s="1"/>
      <c r="AI512" s="1"/>
      <c r="AJ512" s="1"/>
      <c r="AK512" s="1"/>
      <c r="AM512" s="1"/>
      <c r="AN512" s="1"/>
      <c r="AO512" s="1"/>
      <c r="AP512" s="1"/>
      <c r="AQ512" s="1"/>
      <c r="AR512" s="1"/>
      <c r="AS512" s="1"/>
      <c r="AT512" s="1"/>
      <c r="AU512" s="1"/>
      <c r="AW512" s="1"/>
      <c r="AX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M512" s="1"/>
      <c r="BN512" s="1"/>
      <c r="BO512" s="1"/>
      <c r="BP512" s="1"/>
      <c r="BQ512" s="1"/>
      <c r="BS512" s="1"/>
      <c r="BT512" s="1"/>
      <c r="BV512" s="1"/>
      <c r="BW512" s="1"/>
      <c r="BX512" s="1"/>
      <c r="BY512" s="1"/>
      <c r="BZ512" s="1"/>
      <c r="CB512" s="1"/>
      <c r="CC512" s="1"/>
      <c r="CD512" s="1"/>
      <c r="CE512" s="1"/>
      <c r="CF512" s="1"/>
      <c r="CH512" s="1"/>
      <c r="CI512" s="1"/>
      <c r="CJ512" s="1"/>
      <c r="CK512" s="1"/>
      <c r="CL512" s="1"/>
      <c r="CN512" s="1"/>
      <c r="CO512" s="1"/>
      <c r="CQ512" s="1"/>
      <c r="CR512" s="1"/>
      <c r="CS512" s="1"/>
      <c r="CT512" s="1"/>
      <c r="CU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S512" s="1"/>
      <c r="DT512" s="1"/>
      <c r="DU512" s="1"/>
      <c r="DV512" s="1"/>
      <c r="DW512" s="1"/>
      <c r="DX512" s="1"/>
    </row>
    <row r="513" spans="1:128">
      <c r="A513" s="61"/>
      <c r="B513" s="6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W513" s="1"/>
      <c r="X513" s="10"/>
      <c r="Y513" s="1"/>
      <c r="AA513" s="1"/>
      <c r="AB513" s="1"/>
      <c r="AC513" s="1"/>
      <c r="AE513" s="1"/>
      <c r="AF513" s="1"/>
      <c r="AG513" s="1"/>
      <c r="AI513" s="1"/>
      <c r="AJ513" s="1"/>
      <c r="AK513" s="1"/>
      <c r="AM513" s="1"/>
      <c r="AN513" s="1"/>
      <c r="AO513" s="1"/>
      <c r="AP513" s="1"/>
      <c r="AQ513" s="1"/>
      <c r="AR513" s="1"/>
      <c r="AS513" s="1"/>
      <c r="AT513" s="1"/>
      <c r="AU513" s="1"/>
      <c r="AW513" s="1"/>
      <c r="AX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M513" s="1"/>
      <c r="BN513" s="1"/>
      <c r="BO513" s="1"/>
      <c r="BP513" s="1"/>
      <c r="BQ513" s="1"/>
      <c r="BS513" s="1"/>
      <c r="BT513" s="1"/>
      <c r="BV513" s="1"/>
      <c r="BW513" s="1"/>
      <c r="BX513" s="1"/>
      <c r="BY513" s="1"/>
      <c r="BZ513" s="1"/>
      <c r="CB513" s="1"/>
      <c r="CC513" s="1"/>
      <c r="CD513" s="1"/>
      <c r="CE513" s="1"/>
      <c r="CF513" s="1"/>
      <c r="CH513" s="1"/>
      <c r="CI513" s="1"/>
      <c r="CJ513" s="1"/>
      <c r="CK513" s="1"/>
      <c r="CL513" s="1"/>
      <c r="CN513" s="1"/>
      <c r="CO513" s="1"/>
      <c r="CQ513" s="1"/>
      <c r="CR513" s="1"/>
      <c r="CS513" s="1"/>
      <c r="CT513" s="1"/>
      <c r="CU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S513" s="1"/>
      <c r="DT513" s="1"/>
      <c r="DU513" s="1"/>
      <c r="DV513" s="1"/>
      <c r="DW513" s="1"/>
      <c r="DX513" s="1"/>
    </row>
    <row r="514" spans="1:128">
      <c r="A514" s="61"/>
      <c r="B514" s="6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W514" s="1"/>
      <c r="X514" s="10"/>
      <c r="Y514" s="1"/>
      <c r="AA514" s="1"/>
      <c r="AB514" s="1"/>
      <c r="AC514" s="1"/>
      <c r="AE514" s="1"/>
      <c r="AF514" s="1"/>
      <c r="AG514" s="1"/>
      <c r="AI514" s="1"/>
      <c r="AJ514" s="1"/>
      <c r="AK514" s="1"/>
      <c r="AM514" s="1"/>
      <c r="AN514" s="1"/>
      <c r="AO514" s="1"/>
      <c r="AP514" s="1"/>
      <c r="AQ514" s="1"/>
      <c r="AR514" s="1"/>
      <c r="AS514" s="1"/>
      <c r="AT514" s="1"/>
      <c r="AU514" s="1"/>
      <c r="AW514" s="1"/>
      <c r="AX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M514" s="1"/>
      <c r="BN514" s="1"/>
      <c r="BO514" s="1"/>
      <c r="BP514" s="1"/>
      <c r="BQ514" s="1"/>
      <c r="BS514" s="1"/>
      <c r="BT514" s="1"/>
      <c r="BV514" s="1"/>
      <c r="BW514" s="1"/>
      <c r="BX514" s="1"/>
      <c r="BY514" s="1"/>
      <c r="BZ514" s="1"/>
      <c r="CB514" s="1"/>
      <c r="CC514" s="1"/>
      <c r="CD514" s="1"/>
      <c r="CE514" s="1"/>
      <c r="CF514" s="1"/>
      <c r="CH514" s="1"/>
      <c r="CI514" s="1"/>
      <c r="CJ514" s="1"/>
      <c r="CK514" s="1"/>
      <c r="CL514" s="1"/>
      <c r="CN514" s="1"/>
      <c r="CO514" s="1"/>
      <c r="CQ514" s="1"/>
      <c r="CR514" s="1"/>
      <c r="CS514" s="1"/>
      <c r="CT514" s="1"/>
      <c r="CU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S514" s="1"/>
      <c r="DT514" s="1"/>
      <c r="DU514" s="1"/>
      <c r="DV514" s="1"/>
      <c r="DW514" s="1"/>
      <c r="DX514" s="1"/>
    </row>
    <row r="515" spans="1:128">
      <c r="A515" s="61"/>
      <c r="B515" s="6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W515" s="1"/>
      <c r="X515" s="10"/>
      <c r="Y515" s="1"/>
      <c r="AA515" s="1"/>
      <c r="AB515" s="1"/>
      <c r="AC515" s="1"/>
      <c r="AE515" s="1"/>
      <c r="AF515" s="1"/>
      <c r="AG515" s="1"/>
      <c r="AI515" s="1"/>
      <c r="AJ515" s="1"/>
      <c r="AK515" s="1"/>
      <c r="AM515" s="1"/>
      <c r="AN515" s="1"/>
      <c r="AO515" s="1"/>
      <c r="AP515" s="1"/>
      <c r="AQ515" s="1"/>
      <c r="AR515" s="1"/>
      <c r="AS515" s="1"/>
      <c r="AT515" s="1"/>
      <c r="AU515" s="1"/>
      <c r="AW515" s="1"/>
      <c r="AX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M515" s="1"/>
      <c r="BN515" s="1"/>
      <c r="BO515" s="1"/>
      <c r="BP515" s="1"/>
      <c r="BQ515" s="1"/>
      <c r="BS515" s="1"/>
      <c r="BT515" s="1"/>
      <c r="BV515" s="1"/>
      <c r="BW515" s="1"/>
      <c r="BX515" s="1"/>
      <c r="BY515" s="1"/>
      <c r="BZ515" s="1"/>
      <c r="CB515" s="1"/>
      <c r="CC515" s="1"/>
      <c r="CD515" s="1"/>
      <c r="CE515" s="1"/>
      <c r="CF515" s="1"/>
      <c r="CH515" s="1"/>
      <c r="CI515" s="1"/>
      <c r="CJ515" s="1"/>
      <c r="CK515" s="1"/>
      <c r="CL515" s="1"/>
      <c r="CN515" s="1"/>
      <c r="CO515" s="1"/>
      <c r="CQ515" s="1"/>
      <c r="CR515" s="1"/>
      <c r="CS515" s="1"/>
      <c r="CT515" s="1"/>
      <c r="CU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S515" s="1"/>
      <c r="DT515" s="1"/>
      <c r="DU515" s="1"/>
      <c r="DV515" s="1"/>
      <c r="DW515" s="1"/>
      <c r="DX515" s="1"/>
    </row>
    <row r="516" spans="1:128">
      <c r="A516" s="61"/>
      <c r="B516" s="6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W516" s="1"/>
      <c r="X516" s="10"/>
      <c r="Y516" s="1"/>
      <c r="AA516" s="1"/>
      <c r="AB516" s="1"/>
      <c r="AC516" s="1"/>
      <c r="AE516" s="1"/>
      <c r="AF516" s="1"/>
      <c r="AG516" s="1"/>
      <c r="AI516" s="1"/>
      <c r="AJ516" s="1"/>
      <c r="AK516" s="1"/>
      <c r="AM516" s="1"/>
      <c r="AN516" s="1"/>
      <c r="AO516" s="1"/>
      <c r="AP516" s="1"/>
      <c r="AQ516" s="1"/>
      <c r="AR516" s="1"/>
      <c r="AS516" s="1"/>
      <c r="AT516" s="1"/>
      <c r="AU516" s="1"/>
      <c r="AW516" s="1"/>
      <c r="AX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M516" s="1"/>
      <c r="BN516" s="1"/>
      <c r="BO516" s="1"/>
      <c r="BP516" s="1"/>
      <c r="BQ516" s="1"/>
      <c r="BS516" s="1"/>
      <c r="BT516" s="1"/>
      <c r="BV516" s="1"/>
      <c r="BW516" s="1"/>
      <c r="BX516" s="1"/>
      <c r="BY516" s="1"/>
      <c r="BZ516" s="1"/>
      <c r="CB516" s="1"/>
      <c r="CC516" s="1"/>
      <c r="CD516" s="1"/>
      <c r="CE516" s="1"/>
      <c r="CF516" s="1"/>
      <c r="CH516" s="1"/>
      <c r="CI516" s="1"/>
      <c r="CJ516" s="1"/>
      <c r="CK516" s="1"/>
      <c r="CL516" s="1"/>
      <c r="CN516" s="1"/>
      <c r="CO516" s="1"/>
      <c r="CQ516" s="1"/>
      <c r="CR516" s="1"/>
      <c r="CS516" s="1"/>
      <c r="CT516" s="1"/>
      <c r="CU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S516" s="1"/>
      <c r="DT516" s="1"/>
      <c r="DU516" s="1"/>
      <c r="DV516" s="1"/>
      <c r="DW516" s="1"/>
      <c r="DX516" s="1"/>
    </row>
    <row r="517" spans="1:128">
      <c r="A517" s="61"/>
      <c r="B517" s="6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W517" s="1"/>
      <c r="X517" s="10"/>
      <c r="Y517" s="1"/>
      <c r="AA517" s="1"/>
      <c r="AB517" s="1"/>
      <c r="AC517" s="1"/>
      <c r="AE517" s="1"/>
      <c r="AF517" s="1"/>
      <c r="AG517" s="1"/>
      <c r="AI517" s="1"/>
      <c r="AJ517" s="1"/>
      <c r="AK517" s="1"/>
      <c r="AM517" s="1"/>
      <c r="AN517" s="1"/>
      <c r="AO517" s="1"/>
      <c r="AP517" s="1"/>
      <c r="AQ517" s="1"/>
      <c r="AR517" s="1"/>
      <c r="AS517" s="1"/>
      <c r="AT517" s="1"/>
      <c r="AU517" s="1"/>
      <c r="AW517" s="1"/>
      <c r="AX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M517" s="1"/>
      <c r="BN517" s="1"/>
      <c r="BO517" s="1"/>
      <c r="BP517" s="1"/>
      <c r="BQ517" s="1"/>
      <c r="BS517" s="1"/>
      <c r="BT517" s="1"/>
      <c r="BV517" s="1"/>
      <c r="BW517" s="1"/>
      <c r="BX517" s="1"/>
      <c r="BY517" s="1"/>
      <c r="BZ517" s="1"/>
      <c r="CB517" s="1"/>
      <c r="CC517" s="1"/>
      <c r="CD517" s="1"/>
      <c r="CE517" s="1"/>
      <c r="CF517" s="1"/>
      <c r="CH517" s="1"/>
      <c r="CI517" s="1"/>
      <c r="CJ517" s="1"/>
      <c r="CK517" s="1"/>
      <c r="CL517" s="1"/>
      <c r="CN517" s="1"/>
      <c r="CO517" s="1"/>
      <c r="CQ517" s="1"/>
      <c r="CR517" s="1"/>
      <c r="CS517" s="1"/>
      <c r="CT517" s="1"/>
      <c r="CU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S517" s="1"/>
      <c r="DT517" s="1"/>
      <c r="DU517" s="1"/>
      <c r="DV517" s="1"/>
      <c r="DW517" s="1"/>
      <c r="DX517" s="1"/>
    </row>
    <row r="518" spans="1:128">
      <c r="A518" s="61"/>
      <c r="B518" s="6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W518" s="1"/>
      <c r="X518" s="10"/>
      <c r="Y518" s="1"/>
      <c r="AA518" s="1"/>
      <c r="AB518" s="1"/>
      <c r="AC518" s="1"/>
      <c r="AE518" s="1"/>
      <c r="AF518" s="1"/>
      <c r="AG518" s="1"/>
      <c r="AI518" s="1"/>
      <c r="AJ518" s="1"/>
      <c r="AK518" s="1"/>
      <c r="AM518" s="1"/>
      <c r="AN518" s="1"/>
      <c r="AO518" s="1"/>
      <c r="AP518" s="1"/>
      <c r="AQ518" s="1"/>
      <c r="AR518" s="1"/>
      <c r="AS518" s="1"/>
      <c r="AT518" s="1"/>
      <c r="AU518" s="1"/>
      <c r="AW518" s="1"/>
      <c r="AX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M518" s="1"/>
      <c r="BN518" s="1"/>
      <c r="BO518" s="1"/>
      <c r="BP518" s="1"/>
      <c r="BQ518" s="1"/>
      <c r="BS518" s="1"/>
      <c r="BT518" s="1"/>
      <c r="BV518" s="1"/>
      <c r="BW518" s="1"/>
      <c r="BX518" s="1"/>
      <c r="BY518" s="1"/>
      <c r="BZ518" s="1"/>
      <c r="CB518" s="1"/>
      <c r="CC518" s="1"/>
      <c r="CD518" s="1"/>
      <c r="CE518" s="1"/>
      <c r="CF518" s="1"/>
      <c r="CH518" s="1"/>
      <c r="CI518" s="1"/>
      <c r="CJ518" s="1"/>
      <c r="CK518" s="1"/>
      <c r="CL518" s="1"/>
      <c r="CN518" s="1"/>
      <c r="CO518" s="1"/>
      <c r="CQ518" s="1"/>
      <c r="CR518" s="1"/>
      <c r="CS518" s="1"/>
      <c r="CT518" s="1"/>
      <c r="CU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S518" s="1"/>
      <c r="DT518" s="1"/>
      <c r="DU518" s="1"/>
      <c r="DV518" s="1"/>
      <c r="DW518" s="1"/>
      <c r="DX518" s="1"/>
    </row>
    <row r="519" spans="1:128">
      <c r="A519" s="61"/>
      <c r="B519" s="6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W519" s="1"/>
      <c r="X519" s="10"/>
      <c r="Y519" s="1"/>
      <c r="AA519" s="1"/>
      <c r="AB519" s="1"/>
      <c r="AC519" s="1"/>
      <c r="AE519" s="1"/>
      <c r="AF519" s="1"/>
      <c r="AG519" s="1"/>
      <c r="AI519" s="1"/>
      <c r="AJ519" s="1"/>
      <c r="AK519" s="1"/>
      <c r="AM519" s="1"/>
      <c r="AN519" s="1"/>
      <c r="AO519" s="1"/>
      <c r="AP519" s="1"/>
      <c r="AQ519" s="1"/>
      <c r="AR519" s="1"/>
      <c r="AS519" s="1"/>
      <c r="AT519" s="1"/>
      <c r="AU519" s="1"/>
      <c r="AW519" s="1"/>
      <c r="AX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M519" s="1"/>
      <c r="BN519" s="1"/>
      <c r="BO519" s="1"/>
      <c r="BP519" s="1"/>
      <c r="BQ519" s="1"/>
      <c r="BS519" s="1"/>
      <c r="BT519" s="1"/>
      <c r="BV519" s="1"/>
      <c r="BW519" s="1"/>
      <c r="BX519" s="1"/>
      <c r="BY519" s="1"/>
      <c r="BZ519" s="1"/>
      <c r="CB519" s="1"/>
      <c r="CC519" s="1"/>
      <c r="CD519" s="1"/>
      <c r="CE519" s="1"/>
      <c r="CF519" s="1"/>
      <c r="CH519" s="1"/>
      <c r="CI519" s="1"/>
      <c r="CJ519" s="1"/>
      <c r="CK519" s="1"/>
      <c r="CL519" s="1"/>
      <c r="CN519" s="1"/>
      <c r="CO519" s="1"/>
      <c r="CQ519" s="1"/>
      <c r="CR519" s="1"/>
      <c r="CS519" s="1"/>
      <c r="CT519" s="1"/>
      <c r="CU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S519" s="1"/>
      <c r="DT519" s="1"/>
      <c r="DU519" s="1"/>
      <c r="DV519" s="1"/>
      <c r="DW519" s="1"/>
      <c r="DX519" s="1"/>
    </row>
    <row r="520" spans="1:128">
      <c r="A520" s="61"/>
      <c r="B520" s="6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W520" s="1"/>
      <c r="X520" s="10"/>
      <c r="Y520" s="1"/>
      <c r="AA520" s="1"/>
      <c r="AB520" s="1"/>
      <c r="AC520" s="1"/>
      <c r="AE520" s="1"/>
      <c r="AF520" s="1"/>
      <c r="AG520" s="1"/>
      <c r="AI520" s="1"/>
      <c r="AJ520" s="1"/>
      <c r="AK520" s="1"/>
      <c r="AM520" s="1"/>
      <c r="AN520" s="1"/>
      <c r="AO520" s="1"/>
      <c r="AP520" s="1"/>
      <c r="AQ520" s="1"/>
      <c r="AR520" s="1"/>
      <c r="AS520" s="1"/>
      <c r="AT520" s="1"/>
      <c r="AU520" s="1"/>
      <c r="AW520" s="1"/>
      <c r="AX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M520" s="1"/>
      <c r="BN520" s="1"/>
      <c r="BO520" s="1"/>
      <c r="BP520" s="1"/>
      <c r="BQ520" s="1"/>
      <c r="BS520" s="1"/>
      <c r="BT520" s="1"/>
      <c r="BV520" s="1"/>
      <c r="BW520" s="1"/>
      <c r="BX520" s="1"/>
      <c r="BY520" s="1"/>
      <c r="BZ520" s="1"/>
      <c r="CB520" s="1"/>
      <c r="CC520" s="1"/>
      <c r="CD520" s="1"/>
      <c r="CE520" s="1"/>
      <c r="CF520" s="1"/>
      <c r="CH520" s="1"/>
      <c r="CI520" s="1"/>
      <c r="CJ520" s="1"/>
      <c r="CK520" s="1"/>
      <c r="CL520" s="1"/>
      <c r="CN520" s="1"/>
      <c r="CO520" s="1"/>
      <c r="CQ520" s="1"/>
      <c r="CR520" s="1"/>
      <c r="CS520" s="1"/>
      <c r="CT520" s="1"/>
      <c r="CU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S520" s="1"/>
      <c r="DT520" s="1"/>
      <c r="DU520" s="1"/>
      <c r="DV520" s="1"/>
      <c r="DW520" s="1"/>
      <c r="DX520" s="1"/>
    </row>
    <row r="521" spans="1:128">
      <c r="A521" s="61"/>
      <c r="B521" s="6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W521" s="1"/>
      <c r="X521" s="10"/>
      <c r="Y521" s="1"/>
      <c r="AA521" s="1"/>
      <c r="AB521" s="1"/>
      <c r="AC521" s="1"/>
      <c r="AE521" s="1"/>
      <c r="AF521" s="1"/>
      <c r="AG521" s="1"/>
      <c r="AI521" s="1"/>
      <c r="AJ521" s="1"/>
      <c r="AK521" s="1"/>
      <c r="AM521" s="1"/>
      <c r="AN521" s="1"/>
      <c r="AO521" s="1"/>
      <c r="AP521" s="1"/>
      <c r="AQ521" s="1"/>
      <c r="AR521" s="1"/>
      <c r="AS521" s="1"/>
      <c r="AT521" s="1"/>
      <c r="AU521" s="1"/>
      <c r="AW521" s="1"/>
      <c r="AX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M521" s="1"/>
      <c r="BN521" s="1"/>
      <c r="BO521" s="1"/>
      <c r="BP521" s="1"/>
      <c r="BQ521" s="1"/>
      <c r="BS521" s="1"/>
      <c r="BT521" s="1"/>
      <c r="BV521" s="1"/>
      <c r="BW521" s="1"/>
      <c r="BX521" s="1"/>
      <c r="BY521" s="1"/>
      <c r="BZ521" s="1"/>
      <c r="CB521" s="1"/>
      <c r="CC521" s="1"/>
      <c r="CD521" s="1"/>
      <c r="CE521" s="1"/>
      <c r="CF521" s="1"/>
      <c r="CH521" s="1"/>
      <c r="CI521" s="1"/>
      <c r="CJ521" s="1"/>
      <c r="CK521" s="1"/>
      <c r="CL521" s="1"/>
      <c r="CN521" s="1"/>
      <c r="CO521" s="1"/>
      <c r="CQ521" s="1"/>
      <c r="CR521" s="1"/>
      <c r="CS521" s="1"/>
      <c r="CT521" s="1"/>
      <c r="CU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S521" s="1"/>
      <c r="DT521" s="1"/>
      <c r="DU521" s="1"/>
      <c r="DV521" s="1"/>
      <c r="DW521" s="1"/>
      <c r="DX521" s="1"/>
    </row>
    <row r="522" spans="1:128">
      <c r="A522" s="61"/>
      <c r="B522" s="6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W522" s="1"/>
      <c r="X522" s="10"/>
      <c r="Y522" s="1"/>
      <c r="AA522" s="1"/>
      <c r="AB522" s="1"/>
      <c r="AC522" s="1"/>
      <c r="AE522" s="1"/>
      <c r="AF522" s="1"/>
      <c r="AG522" s="1"/>
      <c r="AI522" s="1"/>
      <c r="AJ522" s="1"/>
      <c r="AK522" s="1"/>
      <c r="AM522" s="1"/>
      <c r="AN522" s="1"/>
      <c r="AO522" s="1"/>
      <c r="AP522" s="1"/>
      <c r="AQ522" s="1"/>
      <c r="AR522" s="1"/>
      <c r="AS522" s="1"/>
      <c r="AT522" s="1"/>
      <c r="AU522" s="1"/>
      <c r="AW522" s="1"/>
      <c r="AX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M522" s="1"/>
      <c r="BN522" s="1"/>
      <c r="BO522" s="1"/>
      <c r="BP522" s="1"/>
      <c r="BQ522" s="1"/>
      <c r="BS522" s="1"/>
      <c r="BT522" s="1"/>
      <c r="BV522" s="1"/>
      <c r="BW522" s="1"/>
      <c r="BX522" s="1"/>
      <c r="BY522" s="1"/>
      <c r="BZ522" s="1"/>
      <c r="CB522" s="1"/>
      <c r="CC522" s="1"/>
      <c r="CD522" s="1"/>
      <c r="CE522" s="1"/>
      <c r="CF522" s="1"/>
      <c r="CH522" s="1"/>
      <c r="CI522" s="1"/>
      <c r="CJ522" s="1"/>
      <c r="CK522" s="1"/>
      <c r="CL522" s="1"/>
      <c r="CN522" s="1"/>
      <c r="CO522" s="1"/>
      <c r="CQ522" s="1"/>
      <c r="CR522" s="1"/>
      <c r="CS522" s="1"/>
      <c r="CT522" s="1"/>
      <c r="CU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S522" s="1"/>
      <c r="DT522" s="1"/>
      <c r="DU522" s="1"/>
      <c r="DV522" s="1"/>
      <c r="DW522" s="1"/>
      <c r="DX522" s="1"/>
    </row>
    <row r="523" spans="1:128">
      <c r="A523" s="61"/>
      <c r="B523" s="6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W523" s="1"/>
      <c r="X523" s="10"/>
      <c r="Y523" s="1"/>
      <c r="AA523" s="1"/>
      <c r="AB523" s="1"/>
      <c r="AC523" s="1"/>
      <c r="AE523" s="1"/>
      <c r="AF523" s="1"/>
      <c r="AG523" s="1"/>
      <c r="AI523" s="1"/>
      <c r="AJ523" s="1"/>
      <c r="AK523" s="1"/>
      <c r="AM523" s="1"/>
      <c r="AN523" s="1"/>
      <c r="AO523" s="1"/>
      <c r="AP523" s="1"/>
      <c r="AQ523" s="1"/>
      <c r="AR523" s="1"/>
      <c r="AS523" s="1"/>
      <c r="AT523" s="1"/>
      <c r="AU523" s="1"/>
      <c r="AW523" s="1"/>
      <c r="AX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M523" s="1"/>
      <c r="BN523" s="1"/>
      <c r="BO523" s="1"/>
      <c r="BP523" s="1"/>
      <c r="BQ523" s="1"/>
      <c r="BS523" s="1"/>
      <c r="BT523" s="1"/>
      <c r="BV523" s="1"/>
      <c r="BW523" s="1"/>
      <c r="BX523" s="1"/>
      <c r="BY523" s="1"/>
      <c r="BZ523" s="1"/>
      <c r="CB523" s="1"/>
      <c r="CC523" s="1"/>
      <c r="CD523" s="1"/>
      <c r="CE523" s="1"/>
      <c r="CF523" s="1"/>
      <c r="CH523" s="1"/>
      <c r="CI523" s="1"/>
      <c r="CJ523" s="1"/>
      <c r="CK523" s="1"/>
      <c r="CL523" s="1"/>
      <c r="CN523" s="1"/>
      <c r="CO523" s="1"/>
      <c r="CQ523" s="1"/>
      <c r="CR523" s="1"/>
      <c r="CS523" s="1"/>
      <c r="CT523" s="1"/>
      <c r="CU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S523" s="1"/>
      <c r="DT523" s="1"/>
      <c r="DU523" s="1"/>
      <c r="DV523" s="1"/>
      <c r="DW523" s="1"/>
      <c r="DX523" s="1"/>
    </row>
    <row r="524" spans="1:128">
      <c r="A524" s="61"/>
      <c r="B524" s="6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W524" s="1"/>
      <c r="X524" s="10"/>
      <c r="Y524" s="1"/>
      <c r="AA524" s="1"/>
      <c r="AB524" s="1"/>
      <c r="AC524" s="1"/>
      <c r="AE524" s="1"/>
      <c r="AF524" s="1"/>
      <c r="AG524" s="1"/>
      <c r="AI524" s="1"/>
      <c r="AJ524" s="1"/>
      <c r="AK524" s="1"/>
      <c r="AM524" s="1"/>
      <c r="AN524" s="1"/>
      <c r="AO524" s="1"/>
      <c r="AP524" s="1"/>
      <c r="AQ524" s="1"/>
      <c r="AR524" s="1"/>
      <c r="AS524" s="1"/>
      <c r="AT524" s="1"/>
      <c r="AU524" s="1"/>
      <c r="AW524" s="1"/>
      <c r="AX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M524" s="1"/>
      <c r="BN524" s="1"/>
      <c r="BO524" s="1"/>
      <c r="BP524" s="1"/>
      <c r="BQ524" s="1"/>
      <c r="BS524" s="1"/>
      <c r="BT524" s="1"/>
      <c r="BV524" s="1"/>
      <c r="BW524" s="1"/>
      <c r="BX524" s="1"/>
      <c r="BY524" s="1"/>
      <c r="BZ524" s="1"/>
      <c r="CB524" s="1"/>
      <c r="CC524" s="1"/>
      <c r="CD524" s="1"/>
      <c r="CE524" s="1"/>
      <c r="CF524" s="1"/>
      <c r="CH524" s="1"/>
      <c r="CI524" s="1"/>
      <c r="CJ524" s="1"/>
      <c r="CK524" s="1"/>
      <c r="CL524" s="1"/>
      <c r="CN524" s="1"/>
      <c r="CO524" s="1"/>
      <c r="CQ524" s="1"/>
      <c r="CR524" s="1"/>
      <c r="CS524" s="1"/>
      <c r="CT524" s="1"/>
      <c r="CU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S524" s="1"/>
      <c r="DT524" s="1"/>
      <c r="DU524" s="1"/>
      <c r="DV524" s="1"/>
      <c r="DW524" s="1"/>
      <c r="DX524" s="1"/>
    </row>
    <row r="525" spans="1:128">
      <c r="A525" s="61"/>
      <c r="B525" s="6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W525" s="1"/>
      <c r="X525" s="10"/>
      <c r="Y525" s="1"/>
      <c r="AA525" s="1"/>
      <c r="AB525" s="1"/>
      <c r="AC525" s="1"/>
      <c r="AE525" s="1"/>
      <c r="AF525" s="1"/>
      <c r="AG525" s="1"/>
      <c r="AI525" s="1"/>
      <c r="AJ525" s="1"/>
      <c r="AK525" s="1"/>
      <c r="AM525" s="1"/>
      <c r="AN525" s="1"/>
      <c r="AO525" s="1"/>
      <c r="AP525" s="1"/>
      <c r="AQ525" s="1"/>
      <c r="AR525" s="1"/>
      <c r="AS525" s="1"/>
      <c r="AT525" s="1"/>
      <c r="AU525" s="1"/>
      <c r="AW525" s="1"/>
      <c r="AX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M525" s="1"/>
      <c r="BN525" s="1"/>
      <c r="BO525" s="1"/>
      <c r="BP525" s="1"/>
      <c r="BQ525" s="1"/>
      <c r="BS525" s="1"/>
      <c r="BT525" s="1"/>
      <c r="BV525" s="1"/>
      <c r="BW525" s="1"/>
      <c r="BX525" s="1"/>
      <c r="BY525" s="1"/>
      <c r="BZ525" s="1"/>
      <c r="CB525" s="1"/>
      <c r="CC525" s="1"/>
      <c r="CD525" s="1"/>
      <c r="CE525" s="1"/>
      <c r="CF525" s="1"/>
      <c r="CH525" s="1"/>
      <c r="CI525" s="1"/>
      <c r="CJ525" s="1"/>
      <c r="CK525" s="1"/>
      <c r="CL525" s="1"/>
      <c r="CN525" s="1"/>
      <c r="CO525" s="1"/>
      <c r="CQ525" s="1"/>
      <c r="CR525" s="1"/>
      <c r="CS525" s="1"/>
      <c r="CT525" s="1"/>
      <c r="CU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S525" s="1"/>
      <c r="DT525" s="1"/>
      <c r="DU525" s="1"/>
      <c r="DV525" s="1"/>
      <c r="DW525" s="1"/>
      <c r="DX525" s="1"/>
    </row>
    <row r="526" spans="1:128">
      <c r="A526" s="61"/>
      <c r="B526" s="6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W526" s="1"/>
      <c r="X526" s="10"/>
      <c r="Y526" s="1"/>
      <c r="AA526" s="1"/>
      <c r="AB526" s="1"/>
      <c r="AC526" s="1"/>
      <c r="AE526" s="1"/>
      <c r="AF526" s="1"/>
      <c r="AG526" s="1"/>
      <c r="AI526" s="1"/>
      <c r="AJ526" s="1"/>
      <c r="AK526" s="1"/>
      <c r="AM526" s="1"/>
      <c r="AN526" s="1"/>
      <c r="AO526" s="1"/>
      <c r="AP526" s="1"/>
      <c r="AQ526" s="1"/>
      <c r="AR526" s="1"/>
      <c r="AS526" s="1"/>
      <c r="AT526" s="1"/>
      <c r="AU526" s="1"/>
      <c r="AW526" s="1"/>
      <c r="AX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M526" s="1"/>
      <c r="BN526" s="1"/>
      <c r="BO526" s="1"/>
      <c r="BP526" s="1"/>
      <c r="BQ526" s="1"/>
      <c r="BS526" s="1"/>
      <c r="BT526" s="1"/>
      <c r="BV526" s="1"/>
      <c r="BW526" s="1"/>
      <c r="BX526" s="1"/>
      <c r="BY526" s="1"/>
      <c r="BZ526" s="1"/>
      <c r="CB526" s="1"/>
      <c r="CC526" s="1"/>
      <c r="CD526" s="1"/>
      <c r="CE526" s="1"/>
      <c r="CF526" s="1"/>
      <c r="CH526" s="1"/>
      <c r="CI526" s="1"/>
      <c r="CJ526" s="1"/>
      <c r="CK526" s="1"/>
      <c r="CL526" s="1"/>
      <c r="CN526" s="1"/>
      <c r="CO526" s="1"/>
      <c r="CQ526" s="1"/>
      <c r="CR526" s="1"/>
      <c r="CS526" s="1"/>
      <c r="CT526" s="1"/>
      <c r="CU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S526" s="1"/>
      <c r="DT526" s="1"/>
      <c r="DU526" s="1"/>
      <c r="DV526" s="1"/>
      <c r="DW526" s="1"/>
      <c r="DX526" s="1"/>
    </row>
    <row r="527" spans="1:128">
      <c r="A527" s="61"/>
      <c r="B527" s="6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W527" s="1"/>
      <c r="X527" s="10"/>
      <c r="Y527" s="1"/>
      <c r="AA527" s="1"/>
      <c r="AB527" s="1"/>
      <c r="AC527" s="1"/>
      <c r="AE527" s="1"/>
      <c r="AF527" s="1"/>
      <c r="AG527" s="1"/>
      <c r="AI527" s="1"/>
      <c r="AJ527" s="1"/>
      <c r="AK527" s="1"/>
      <c r="AM527" s="1"/>
      <c r="AN527" s="1"/>
      <c r="AO527" s="1"/>
      <c r="AP527" s="1"/>
      <c r="AQ527" s="1"/>
      <c r="AR527" s="1"/>
      <c r="AS527" s="1"/>
      <c r="AT527" s="1"/>
      <c r="AU527" s="1"/>
      <c r="AW527" s="1"/>
      <c r="AX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M527" s="1"/>
      <c r="BN527" s="1"/>
      <c r="BO527" s="1"/>
      <c r="BP527" s="1"/>
      <c r="BQ527" s="1"/>
      <c r="BS527" s="1"/>
      <c r="BT527" s="1"/>
      <c r="BV527" s="1"/>
      <c r="BW527" s="1"/>
      <c r="BX527" s="1"/>
      <c r="BY527" s="1"/>
      <c r="BZ527" s="1"/>
      <c r="CB527" s="1"/>
      <c r="CC527" s="1"/>
      <c r="CD527" s="1"/>
      <c r="CE527" s="1"/>
      <c r="CF527" s="1"/>
      <c r="CH527" s="1"/>
      <c r="CI527" s="1"/>
      <c r="CJ527" s="1"/>
      <c r="CK527" s="1"/>
      <c r="CL527" s="1"/>
      <c r="CN527" s="1"/>
      <c r="CO527" s="1"/>
      <c r="CQ527" s="1"/>
      <c r="CR527" s="1"/>
      <c r="CS527" s="1"/>
      <c r="CT527" s="1"/>
      <c r="CU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S527" s="1"/>
      <c r="DT527" s="1"/>
      <c r="DU527" s="1"/>
      <c r="DV527" s="1"/>
      <c r="DW527" s="1"/>
      <c r="DX527" s="1"/>
    </row>
    <row r="528" spans="1:128">
      <c r="A528" s="61"/>
      <c r="B528" s="6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W528" s="1"/>
      <c r="X528" s="10"/>
      <c r="Y528" s="1"/>
      <c r="AA528" s="1"/>
      <c r="AB528" s="1"/>
      <c r="AC528" s="1"/>
      <c r="AE528" s="1"/>
      <c r="AF528" s="1"/>
      <c r="AG528" s="1"/>
      <c r="AI528" s="1"/>
      <c r="AJ528" s="1"/>
      <c r="AK528" s="1"/>
      <c r="AM528" s="1"/>
      <c r="AN528" s="1"/>
      <c r="AO528" s="1"/>
      <c r="AP528" s="1"/>
      <c r="AQ528" s="1"/>
      <c r="AR528" s="1"/>
      <c r="AS528" s="1"/>
      <c r="AT528" s="1"/>
      <c r="AU528" s="1"/>
      <c r="AW528" s="1"/>
      <c r="AX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M528" s="1"/>
      <c r="BN528" s="1"/>
      <c r="BO528" s="1"/>
      <c r="BP528" s="1"/>
      <c r="BQ528" s="1"/>
      <c r="BS528" s="1"/>
      <c r="BT528" s="1"/>
      <c r="BV528" s="1"/>
      <c r="BW528" s="1"/>
      <c r="BX528" s="1"/>
      <c r="BY528" s="1"/>
      <c r="BZ528" s="1"/>
      <c r="CB528" s="1"/>
      <c r="CC528" s="1"/>
      <c r="CD528" s="1"/>
      <c r="CE528" s="1"/>
      <c r="CF528" s="1"/>
      <c r="CH528" s="1"/>
      <c r="CI528" s="1"/>
      <c r="CJ528" s="1"/>
      <c r="CK528" s="1"/>
      <c r="CL528" s="1"/>
      <c r="CN528" s="1"/>
      <c r="CO528" s="1"/>
      <c r="CQ528" s="1"/>
      <c r="CR528" s="1"/>
      <c r="CS528" s="1"/>
      <c r="CT528" s="1"/>
      <c r="CU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S528" s="1"/>
      <c r="DT528" s="1"/>
      <c r="DU528" s="1"/>
      <c r="DV528" s="1"/>
      <c r="DW528" s="1"/>
      <c r="DX528" s="1"/>
    </row>
    <row r="529" spans="1:128">
      <c r="A529" s="61"/>
      <c r="B529" s="6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W529" s="1"/>
      <c r="X529" s="10"/>
      <c r="Y529" s="1"/>
      <c r="AA529" s="1"/>
      <c r="AB529" s="1"/>
      <c r="AC529" s="1"/>
      <c r="AE529" s="1"/>
      <c r="AF529" s="1"/>
      <c r="AG529" s="1"/>
      <c r="AI529" s="1"/>
      <c r="AJ529" s="1"/>
      <c r="AK529" s="1"/>
      <c r="AM529" s="1"/>
      <c r="AN529" s="1"/>
      <c r="AO529" s="1"/>
      <c r="AP529" s="1"/>
      <c r="AQ529" s="1"/>
      <c r="AR529" s="1"/>
      <c r="AS529" s="1"/>
      <c r="AT529" s="1"/>
      <c r="AU529" s="1"/>
      <c r="AW529" s="1"/>
      <c r="AX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M529" s="1"/>
      <c r="BN529" s="1"/>
      <c r="BO529" s="1"/>
      <c r="BP529" s="1"/>
      <c r="BQ529" s="1"/>
      <c r="BS529" s="1"/>
      <c r="BT529" s="1"/>
      <c r="BV529" s="1"/>
      <c r="BW529" s="1"/>
      <c r="BX529" s="1"/>
      <c r="BY529" s="1"/>
      <c r="BZ529" s="1"/>
      <c r="CB529" s="1"/>
      <c r="CC529" s="1"/>
      <c r="CD529" s="1"/>
      <c r="CE529" s="1"/>
      <c r="CF529" s="1"/>
      <c r="CH529" s="1"/>
      <c r="CI529" s="1"/>
      <c r="CJ529" s="1"/>
      <c r="CK529" s="1"/>
      <c r="CL529" s="1"/>
      <c r="CN529" s="1"/>
      <c r="CO529" s="1"/>
      <c r="CQ529" s="1"/>
      <c r="CR529" s="1"/>
      <c r="CS529" s="1"/>
      <c r="CT529" s="1"/>
      <c r="CU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S529" s="1"/>
      <c r="DT529" s="1"/>
      <c r="DU529" s="1"/>
      <c r="DV529" s="1"/>
      <c r="DW529" s="1"/>
      <c r="DX529" s="1"/>
    </row>
    <row r="530" spans="1:128">
      <c r="A530" s="61"/>
      <c r="B530" s="6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W530" s="1"/>
      <c r="X530" s="10"/>
      <c r="Y530" s="1"/>
      <c r="AA530" s="1"/>
      <c r="AB530" s="1"/>
      <c r="AC530" s="1"/>
      <c r="AE530" s="1"/>
      <c r="AF530" s="1"/>
      <c r="AG530" s="1"/>
      <c r="AI530" s="1"/>
      <c r="AJ530" s="1"/>
      <c r="AK530" s="1"/>
      <c r="AM530" s="1"/>
      <c r="AN530" s="1"/>
      <c r="AO530" s="1"/>
      <c r="AP530" s="1"/>
      <c r="AQ530" s="1"/>
      <c r="AR530" s="1"/>
      <c r="AS530" s="1"/>
      <c r="AT530" s="1"/>
      <c r="AU530" s="1"/>
      <c r="AW530" s="1"/>
      <c r="AX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M530" s="1"/>
      <c r="BN530" s="1"/>
      <c r="BO530" s="1"/>
      <c r="BP530" s="1"/>
      <c r="BQ530" s="1"/>
      <c r="BS530" s="1"/>
      <c r="BT530" s="1"/>
      <c r="BV530" s="1"/>
      <c r="BW530" s="1"/>
      <c r="BX530" s="1"/>
      <c r="BY530" s="1"/>
      <c r="BZ530" s="1"/>
      <c r="CB530" s="1"/>
      <c r="CC530" s="1"/>
      <c r="CD530" s="1"/>
      <c r="CE530" s="1"/>
      <c r="CF530" s="1"/>
      <c r="CH530" s="1"/>
      <c r="CI530" s="1"/>
      <c r="CJ530" s="1"/>
      <c r="CK530" s="1"/>
      <c r="CL530" s="1"/>
      <c r="CN530" s="1"/>
      <c r="CO530" s="1"/>
      <c r="CQ530" s="1"/>
      <c r="CR530" s="1"/>
      <c r="CS530" s="1"/>
      <c r="CT530" s="1"/>
      <c r="CU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S530" s="1"/>
      <c r="DT530" s="1"/>
      <c r="DU530" s="1"/>
      <c r="DV530" s="1"/>
      <c r="DW530" s="1"/>
      <c r="DX530" s="1"/>
    </row>
    <row r="531" spans="1:128">
      <c r="A531" s="61"/>
      <c r="B531" s="6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W531" s="1"/>
      <c r="X531" s="10"/>
      <c r="Y531" s="1"/>
      <c r="AA531" s="1"/>
      <c r="AB531" s="1"/>
      <c r="AC531" s="1"/>
      <c r="AE531" s="1"/>
      <c r="AF531" s="1"/>
      <c r="AG531" s="1"/>
      <c r="AI531" s="1"/>
      <c r="AJ531" s="1"/>
      <c r="AK531" s="1"/>
      <c r="AM531" s="1"/>
      <c r="AN531" s="1"/>
      <c r="AO531" s="1"/>
      <c r="AP531" s="1"/>
      <c r="AQ531" s="1"/>
      <c r="AR531" s="1"/>
      <c r="AS531" s="1"/>
      <c r="AT531" s="1"/>
      <c r="AU531" s="1"/>
      <c r="AW531" s="1"/>
      <c r="AX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M531" s="1"/>
      <c r="BN531" s="1"/>
      <c r="BO531" s="1"/>
      <c r="BP531" s="1"/>
      <c r="BQ531" s="1"/>
      <c r="BS531" s="1"/>
      <c r="BT531" s="1"/>
      <c r="BV531" s="1"/>
      <c r="BW531" s="1"/>
      <c r="BX531" s="1"/>
      <c r="BY531" s="1"/>
      <c r="BZ531" s="1"/>
      <c r="CB531" s="1"/>
      <c r="CC531" s="1"/>
      <c r="CD531" s="1"/>
      <c r="CE531" s="1"/>
      <c r="CF531" s="1"/>
      <c r="CH531" s="1"/>
      <c r="CI531" s="1"/>
      <c r="CJ531" s="1"/>
      <c r="CK531" s="1"/>
      <c r="CL531" s="1"/>
      <c r="CN531" s="1"/>
      <c r="CO531" s="1"/>
      <c r="CQ531" s="1"/>
      <c r="CR531" s="1"/>
      <c r="CS531" s="1"/>
      <c r="CT531" s="1"/>
      <c r="CU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S531" s="1"/>
      <c r="DT531" s="1"/>
      <c r="DU531" s="1"/>
      <c r="DV531" s="1"/>
      <c r="DW531" s="1"/>
      <c r="DX531" s="1"/>
    </row>
    <row r="532" spans="1:128">
      <c r="A532" s="61"/>
      <c r="B532" s="6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W532" s="1"/>
      <c r="X532" s="10"/>
      <c r="Y532" s="1"/>
      <c r="AA532" s="1"/>
      <c r="AB532" s="1"/>
      <c r="AC532" s="1"/>
      <c r="AE532" s="1"/>
      <c r="AF532" s="1"/>
      <c r="AG532" s="1"/>
      <c r="AI532" s="1"/>
      <c r="AJ532" s="1"/>
      <c r="AK532" s="1"/>
      <c r="AM532" s="1"/>
      <c r="AN532" s="1"/>
      <c r="AO532" s="1"/>
      <c r="AP532" s="1"/>
      <c r="AQ532" s="1"/>
      <c r="AR532" s="1"/>
      <c r="AS532" s="1"/>
      <c r="AT532" s="1"/>
      <c r="AU532" s="1"/>
      <c r="AW532" s="1"/>
      <c r="AX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M532" s="1"/>
      <c r="BN532" s="1"/>
      <c r="BO532" s="1"/>
      <c r="BP532" s="1"/>
      <c r="BQ532" s="1"/>
      <c r="BS532" s="1"/>
      <c r="BT532" s="1"/>
      <c r="BV532" s="1"/>
      <c r="BW532" s="1"/>
      <c r="BX532" s="1"/>
      <c r="BY532" s="1"/>
      <c r="BZ532" s="1"/>
      <c r="CB532" s="1"/>
      <c r="CC532" s="1"/>
      <c r="CD532" s="1"/>
      <c r="CE532" s="1"/>
      <c r="CF532" s="1"/>
      <c r="CH532" s="1"/>
      <c r="CI532" s="1"/>
      <c r="CJ532" s="1"/>
      <c r="CK532" s="1"/>
      <c r="CL532" s="1"/>
      <c r="CN532" s="1"/>
      <c r="CO532" s="1"/>
      <c r="CQ532" s="1"/>
      <c r="CR532" s="1"/>
      <c r="CS532" s="1"/>
      <c r="CT532" s="1"/>
      <c r="CU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S532" s="1"/>
      <c r="DT532" s="1"/>
      <c r="DU532" s="1"/>
      <c r="DV532" s="1"/>
      <c r="DW532" s="1"/>
      <c r="DX532" s="1"/>
    </row>
    <row r="533" spans="1:128">
      <c r="A533" s="61"/>
      <c r="B533" s="6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W533" s="1"/>
      <c r="X533" s="10"/>
      <c r="Y533" s="1"/>
      <c r="AA533" s="1"/>
      <c r="AB533" s="1"/>
      <c r="AC533" s="1"/>
      <c r="AE533" s="1"/>
      <c r="AF533" s="1"/>
      <c r="AG533" s="1"/>
      <c r="AI533" s="1"/>
      <c r="AJ533" s="1"/>
      <c r="AK533" s="1"/>
      <c r="AM533" s="1"/>
      <c r="AN533" s="1"/>
      <c r="AO533" s="1"/>
      <c r="AP533" s="1"/>
      <c r="AQ533" s="1"/>
      <c r="AR533" s="1"/>
      <c r="AS533" s="1"/>
      <c r="AT533" s="1"/>
      <c r="AU533" s="1"/>
      <c r="AW533" s="1"/>
      <c r="AX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M533" s="1"/>
      <c r="BN533" s="1"/>
      <c r="BO533" s="1"/>
      <c r="BP533" s="1"/>
      <c r="BQ533" s="1"/>
      <c r="BS533" s="1"/>
      <c r="BT533" s="1"/>
      <c r="BV533" s="1"/>
      <c r="BW533" s="1"/>
      <c r="BX533" s="1"/>
      <c r="BY533" s="1"/>
      <c r="BZ533" s="1"/>
      <c r="CB533" s="1"/>
      <c r="CC533" s="1"/>
      <c r="CD533" s="1"/>
      <c r="CE533" s="1"/>
      <c r="CF533" s="1"/>
      <c r="CH533" s="1"/>
      <c r="CI533" s="1"/>
      <c r="CJ533" s="1"/>
      <c r="CK533" s="1"/>
      <c r="CL533" s="1"/>
      <c r="CN533" s="1"/>
      <c r="CO533" s="1"/>
      <c r="CQ533" s="1"/>
      <c r="CR533" s="1"/>
      <c r="CS533" s="1"/>
      <c r="CT533" s="1"/>
      <c r="CU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S533" s="1"/>
      <c r="DT533" s="1"/>
      <c r="DU533" s="1"/>
      <c r="DV533" s="1"/>
      <c r="DW533" s="1"/>
      <c r="DX533" s="1"/>
    </row>
    <row r="534" spans="1:128">
      <c r="A534" s="61"/>
      <c r="B534" s="6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W534" s="1"/>
      <c r="X534" s="10"/>
      <c r="Y534" s="1"/>
      <c r="AA534" s="1"/>
      <c r="AB534" s="1"/>
      <c r="AC534" s="1"/>
      <c r="AE534" s="1"/>
      <c r="AF534" s="1"/>
      <c r="AG534" s="1"/>
      <c r="AI534" s="1"/>
      <c r="AJ534" s="1"/>
      <c r="AK534" s="1"/>
      <c r="AM534" s="1"/>
      <c r="AN534" s="1"/>
      <c r="AO534" s="1"/>
      <c r="AP534" s="1"/>
      <c r="AQ534" s="1"/>
      <c r="AR534" s="1"/>
      <c r="AS534" s="1"/>
      <c r="AT534" s="1"/>
      <c r="AU534" s="1"/>
      <c r="AW534" s="1"/>
      <c r="AX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M534" s="1"/>
      <c r="BN534" s="1"/>
      <c r="BO534" s="1"/>
      <c r="BP534" s="1"/>
      <c r="BQ534" s="1"/>
      <c r="BS534" s="1"/>
      <c r="BT534" s="1"/>
      <c r="BV534" s="1"/>
      <c r="BW534" s="1"/>
      <c r="BX534" s="1"/>
      <c r="BY534" s="1"/>
      <c r="BZ534" s="1"/>
      <c r="CB534" s="1"/>
      <c r="CC534" s="1"/>
      <c r="CD534" s="1"/>
      <c r="CE534" s="1"/>
      <c r="CF534" s="1"/>
      <c r="CH534" s="1"/>
      <c r="CI534" s="1"/>
      <c r="CJ534" s="1"/>
      <c r="CK534" s="1"/>
      <c r="CL534" s="1"/>
      <c r="CN534" s="1"/>
      <c r="CO534" s="1"/>
      <c r="CQ534" s="1"/>
      <c r="CR534" s="1"/>
      <c r="CS534" s="1"/>
      <c r="CT534" s="1"/>
      <c r="CU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S534" s="1"/>
      <c r="DT534" s="1"/>
      <c r="DU534" s="1"/>
      <c r="DV534" s="1"/>
      <c r="DW534" s="1"/>
      <c r="DX534" s="1"/>
    </row>
    <row r="535" spans="1:128">
      <c r="A535" s="61"/>
      <c r="B535" s="6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W535" s="1"/>
      <c r="X535" s="10"/>
      <c r="Y535" s="1"/>
      <c r="AA535" s="1"/>
      <c r="AB535" s="1"/>
      <c r="AC535" s="1"/>
      <c r="AE535" s="1"/>
      <c r="AF535" s="1"/>
      <c r="AG535" s="1"/>
      <c r="AI535" s="1"/>
      <c r="AJ535" s="1"/>
      <c r="AK535" s="1"/>
      <c r="AM535" s="1"/>
      <c r="AN535" s="1"/>
      <c r="AO535" s="1"/>
      <c r="AP535" s="1"/>
      <c r="AQ535" s="1"/>
      <c r="AR535" s="1"/>
      <c r="AS535" s="1"/>
      <c r="AT535" s="1"/>
      <c r="AU535" s="1"/>
      <c r="AW535" s="1"/>
      <c r="AX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M535" s="1"/>
      <c r="BN535" s="1"/>
      <c r="BO535" s="1"/>
      <c r="BP535" s="1"/>
      <c r="BQ535" s="1"/>
      <c r="BS535" s="1"/>
      <c r="BT535" s="1"/>
      <c r="BV535" s="1"/>
      <c r="BW535" s="1"/>
      <c r="BX535" s="1"/>
      <c r="BY535" s="1"/>
      <c r="BZ535" s="1"/>
      <c r="CB535" s="1"/>
      <c r="CC535" s="1"/>
      <c r="CD535" s="1"/>
      <c r="CE535" s="1"/>
      <c r="CF535" s="1"/>
      <c r="CH535" s="1"/>
      <c r="CI535" s="1"/>
      <c r="CJ535" s="1"/>
      <c r="CK535" s="1"/>
      <c r="CL535" s="1"/>
      <c r="CN535" s="1"/>
      <c r="CO535" s="1"/>
      <c r="CQ535" s="1"/>
      <c r="CR535" s="1"/>
      <c r="CS535" s="1"/>
      <c r="CT535" s="1"/>
      <c r="CU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S535" s="1"/>
      <c r="DT535" s="1"/>
      <c r="DU535" s="1"/>
      <c r="DV535" s="1"/>
      <c r="DW535" s="1"/>
      <c r="DX535" s="1"/>
    </row>
    <row r="536" spans="1:128">
      <c r="A536" s="61"/>
      <c r="B536" s="6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W536" s="1"/>
      <c r="X536" s="10"/>
      <c r="Y536" s="1"/>
      <c r="AA536" s="1"/>
      <c r="AB536" s="1"/>
      <c r="AC536" s="1"/>
      <c r="AE536" s="1"/>
      <c r="AF536" s="1"/>
      <c r="AG536" s="1"/>
      <c r="AI536" s="1"/>
      <c r="AJ536" s="1"/>
      <c r="AK536" s="1"/>
      <c r="AM536" s="1"/>
      <c r="AN536" s="1"/>
      <c r="AO536" s="1"/>
      <c r="AP536" s="1"/>
      <c r="AQ536" s="1"/>
      <c r="AR536" s="1"/>
      <c r="AS536" s="1"/>
      <c r="AT536" s="1"/>
      <c r="AU536" s="1"/>
      <c r="AW536" s="1"/>
      <c r="AX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M536" s="1"/>
      <c r="BN536" s="1"/>
      <c r="BO536" s="1"/>
      <c r="BP536" s="1"/>
      <c r="BQ536" s="1"/>
      <c r="BS536" s="1"/>
      <c r="BT536" s="1"/>
      <c r="BV536" s="1"/>
      <c r="BW536" s="1"/>
      <c r="BX536" s="1"/>
      <c r="BY536" s="1"/>
      <c r="BZ536" s="1"/>
      <c r="CB536" s="1"/>
      <c r="CC536" s="1"/>
      <c r="CD536" s="1"/>
      <c r="CE536" s="1"/>
      <c r="CF536" s="1"/>
      <c r="CH536" s="1"/>
      <c r="CI536" s="1"/>
      <c r="CJ536" s="1"/>
      <c r="CK536" s="1"/>
      <c r="CL536" s="1"/>
      <c r="CN536" s="1"/>
      <c r="CO536" s="1"/>
      <c r="CQ536" s="1"/>
      <c r="CR536" s="1"/>
      <c r="CS536" s="1"/>
      <c r="CT536" s="1"/>
      <c r="CU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S536" s="1"/>
      <c r="DT536" s="1"/>
      <c r="DU536" s="1"/>
      <c r="DV536" s="1"/>
      <c r="DW536" s="1"/>
      <c r="DX536" s="1"/>
    </row>
    <row r="537" spans="1:128">
      <c r="A537" s="61"/>
      <c r="B537" s="6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W537" s="1"/>
      <c r="X537" s="10"/>
      <c r="Y537" s="1"/>
      <c r="AA537" s="1"/>
      <c r="AB537" s="1"/>
      <c r="AC537" s="1"/>
      <c r="AE537" s="1"/>
      <c r="AF537" s="1"/>
      <c r="AG537" s="1"/>
      <c r="AI537" s="1"/>
      <c r="AJ537" s="1"/>
      <c r="AK537" s="1"/>
      <c r="AM537" s="1"/>
      <c r="AN537" s="1"/>
      <c r="AO537" s="1"/>
      <c r="AP537" s="1"/>
      <c r="AQ537" s="1"/>
      <c r="AR537" s="1"/>
      <c r="AS537" s="1"/>
      <c r="AT537" s="1"/>
      <c r="AU537" s="1"/>
      <c r="AW537" s="1"/>
      <c r="AX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M537" s="1"/>
      <c r="BN537" s="1"/>
      <c r="BO537" s="1"/>
      <c r="BP537" s="1"/>
      <c r="BQ537" s="1"/>
      <c r="BS537" s="1"/>
      <c r="BT537" s="1"/>
      <c r="BV537" s="1"/>
      <c r="BW537" s="1"/>
      <c r="BX537" s="1"/>
      <c r="BY537" s="1"/>
      <c r="BZ537" s="1"/>
      <c r="CB537" s="1"/>
      <c r="CC537" s="1"/>
      <c r="CD537" s="1"/>
      <c r="CE537" s="1"/>
      <c r="CF537" s="1"/>
      <c r="CH537" s="1"/>
      <c r="CI537" s="1"/>
      <c r="CJ537" s="1"/>
      <c r="CK537" s="1"/>
      <c r="CL537" s="1"/>
      <c r="CN537" s="1"/>
      <c r="CO537" s="1"/>
      <c r="CQ537" s="1"/>
      <c r="CR537" s="1"/>
      <c r="CS537" s="1"/>
      <c r="CT537" s="1"/>
      <c r="CU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S537" s="1"/>
      <c r="DT537" s="1"/>
      <c r="DU537" s="1"/>
      <c r="DV537" s="1"/>
      <c r="DW537" s="1"/>
      <c r="DX537" s="1"/>
    </row>
    <row r="538" spans="1:128">
      <c r="A538" s="61"/>
      <c r="B538" s="6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W538" s="1"/>
      <c r="X538" s="10"/>
      <c r="Y538" s="1"/>
      <c r="AA538" s="1"/>
      <c r="AB538" s="1"/>
      <c r="AC538" s="1"/>
      <c r="AE538" s="1"/>
      <c r="AF538" s="1"/>
      <c r="AG538" s="1"/>
      <c r="AI538" s="1"/>
      <c r="AJ538" s="1"/>
      <c r="AK538" s="1"/>
      <c r="AM538" s="1"/>
      <c r="AN538" s="1"/>
      <c r="AO538" s="1"/>
      <c r="AP538" s="1"/>
      <c r="AQ538" s="1"/>
      <c r="AR538" s="1"/>
      <c r="AS538" s="1"/>
      <c r="AT538" s="1"/>
      <c r="AU538" s="1"/>
      <c r="AW538" s="1"/>
      <c r="AX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M538" s="1"/>
      <c r="BN538" s="1"/>
      <c r="BO538" s="1"/>
      <c r="BP538" s="1"/>
      <c r="BQ538" s="1"/>
      <c r="BS538" s="1"/>
      <c r="BT538" s="1"/>
      <c r="BV538" s="1"/>
      <c r="BW538" s="1"/>
      <c r="BX538" s="1"/>
      <c r="BY538" s="1"/>
      <c r="BZ538" s="1"/>
      <c r="CB538" s="1"/>
      <c r="CC538" s="1"/>
      <c r="CD538" s="1"/>
      <c r="CE538" s="1"/>
      <c r="CF538" s="1"/>
      <c r="CH538" s="1"/>
      <c r="CI538" s="1"/>
      <c r="CJ538" s="1"/>
      <c r="CK538" s="1"/>
      <c r="CL538" s="1"/>
      <c r="CN538" s="1"/>
      <c r="CO538" s="1"/>
      <c r="CQ538" s="1"/>
      <c r="CR538" s="1"/>
      <c r="CS538" s="1"/>
      <c r="CT538" s="1"/>
      <c r="CU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S538" s="1"/>
      <c r="DT538" s="1"/>
      <c r="DU538" s="1"/>
      <c r="DV538" s="1"/>
      <c r="DW538" s="1"/>
      <c r="DX538" s="1"/>
    </row>
    <row r="539" spans="1:128">
      <c r="A539" s="61"/>
      <c r="B539" s="6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W539" s="1"/>
      <c r="X539" s="10"/>
      <c r="Y539" s="1"/>
      <c r="AA539" s="1"/>
      <c r="AB539" s="1"/>
      <c r="AC539" s="1"/>
      <c r="AE539" s="1"/>
      <c r="AF539" s="1"/>
      <c r="AG539" s="1"/>
      <c r="AI539" s="1"/>
      <c r="AJ539" s="1"/>
      <c r="AK539" s="1"/>
      <c r="AM539" s="1"/>
      <c r="AN539" s="1"/>
      <c r="AO539" s="1"/>
      <c r="AP539" s="1"/>
      <c r="AQ539" s="1"/>
      <c r="AR539" s="1"/>
      <c r="AS539" s="1"/>
      <c r="AT539" s="1"/>
      <c r="AU539" s="1"/>
      <c r="AW539" s="1"/>
      <c r="AX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M539" s="1"/>
      <c r="BN539" s="1"/>
      <c r="BO539" s="1"/>
      <c r="BP539" s="1"/>
      <c r="BQ539" s="1"/>
      <c r="BS539" s="1"/>
      <c r="BT539" s="1"/>
      <c r="BV539" s="1"/>
      <c r="BW539" s="1"/>
      <c r="BX539" s="1"/>
      <c r="BY539" s="1"/>
      <c r="BZ539" s="1"/>
      <c r="CB539" s="1"/>
      <c r="CC539" s="1"/>
      <c r="CD539" s="1"/>
      <c r="CE539" s="1"/>
      <c r="CF539" s="1"/>
      <c r="CH539" s="1"/>
      <c r="CI539" s="1"/>
      <c r="CJ539" s="1"/>
      <c r="CK539" s="1"/>
      <c r="CL539" s="1"/>
      <c r="CN539" s="1"/>
      <c r="CO539" s="1"/>
      <c r="CQ539" s="1"/>
      <c r="CR539" s="1"/>
      <c r="CS539" s="1"/>
      <c r="CT539" s="1"/>
      <c r="CU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S539" s="1"/>
      <c r="DT539" s="1"/>
      <c r="DU539" s="1"/>
      <c r="DV539" s="1"/>
      <c r="DW539" s="1"/>
      <c r="DX539" s="1"/>
    </row>
    <row r="540" spans="1:128">
      <c r="A540" s="61"/>
      <c r="B540" s="6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W540" s="1"/>
      <c r="X540" s="10"/>
      <c r="Y540" s="1"/>
      <c r="AA540" s="1"/>
      <c r="AB540" s="1"/>
      <c r="AC540" s="1"/>
      <c r="AE540" s="1"/>
      <c r="AF540" s="1"/>
      <c r="AG540" s="1"/>
      <c r="AI540" s="1"/>
      <c r="AJ540" s="1"/>
      <c r="AK540" s="1"/>
      <c r="AM540" s="1"/>
      <c r="AN540" s="1"/>
      <c r="AO540" s="1"/>
      <c r="AP540" s="1"/>
      <c r="AQ540" s="1"/>
      <c r="AR540" s="1"/>
      <c r="AS540" s="1"/>
      <c r="AT540" s="1"/>
      <c r="AU540" s="1"/>
      <c r="AW540" s="1"/>
      <c r="AX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M540" s="1"/>
      <c r="BN540" s="1"/>
      <c r="BO540" s="1"/>
      <c r="BP540" s="1"/>
      <c r="BQ540" s="1"/>
      <c r="BS540" s="1"/>
      <c r="BT540" s="1"/>
      <c r="BV540" s="1"/>
      <c r="BW540" s="1"/>
      <c r="BX540" s="1"/>
      <c r="BY540" s="1"/>
      <c r="BZ540" s="1"/>
      <c r="CB540" s="1"/>
      <c r="CC540" s="1"/>
      <c r="CD540" s="1"/>
      <c r="CE540" s="1"/>
      <c r="CF540" s="1"/>
      <c r="CH540" s="1"/>
      <c r="CI540" s="1"/>
      <c r="CJ540" s="1"/>
      <c r="CK540" s="1"/>
      <c r="CL540" s="1"/>
      <c r="CN540" s="1"/>
      <c r="CO540" s="1"/>
      <c r="CQ540" s="1"/>
      <c r="CR540" s="1"/>
      <c r="CS540" s="1"/>
      <c r="CT540" s="1"/>
      <c r="CU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S540" s="1"/>
      <c r="DT540" s="1"/>
      <c r="DU540" s="1"/>
      <c r="DV540" s="1"/>
      <c r="DW540" s="1"/>
      <c r="DX540" s="1"/>
    </row>
    <row r="541" spans="1:128">
      <c r="A541" s="61"/>
      <c r="B541" s="6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W541" s="1"/>
      <c r="X541" s="10"/>
      <c r="Y541" s="1"/>
      <c r="AA541" s="1"/>
      <c r="AB541" s="1"/>
      <c r="AC541" s="1"/>
      <c r="AE541" s="1"/>
      <c r="AF541" s="1"/>
      <c r="AG541" s="1"/>
      <c r="AI541" s="1"/>
      <c r="AJ541" s="1"/>
      <c r="AK541" s="1"/>
      <c r="AM541" s="1"/>
      <c r="AN541" s="1"/>
      <c r="AO541" s="1"/>
      <c r="AP541" s="1"/>
      <c r="AQ541" s="1"/>
      <c r="AR541" s="1"/>
      <c r="AS541" s="1"/>
      <c r="AT541" s="1"/>
      <c r="AU541" s="1"/>
      <c r="AW541" s="1"/>
      <c r="AX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M541" s="1"/>
      <c r="BN541" s="1"/>
      <c r="BO541" s="1"/>
      <c r="BP541" s="1"/>
      <c r="BQ541" s="1"/>
      <c r="BS541" s="1"/>
      <c r="BT541" s="1"/>
      <c r="BV541" s="1"/>
      <c r="BW541" s="1"/>
      <c r="BX541" s="1"/>
      <c r="BY541" s="1"/>
      <c r="BZ541" s="1"/>
      <c r="CB541" s="1"/>
      <c r="CC541" s="1"/>
      <c r="CD541" s="1"/>
      <c r="CE541" s="1"/>
      <c r="CF541" s="1"/>
      <c r="CH541" s="1"/>
      <c r="CI541" s="1"/>
      <c r="CJ541" s="1"/>
      <c r="CK541" s="1"/>
      <c r="CL541" s="1"/>
      <c r="CN541" s="1"/>
      <c r="CO541" s="1"/>
      <c r="CQ541" s="1"/>
      <c r="CR541" s="1"/>
      <c r="CS541" s="1"/>
      <c r="CT541" s="1"/>
      <c r="CU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S541" s="1"/>
      <c r="DT541" s="1"/>
      <c r="DU541" s="1"/>
      <c r="DV541" s="1"/>
      <c r="DW541" s="1"/>
      <c r="DX541" s="1"/>
    </row>
    <row r="542" spans="1:128">
      <c r="A542" s="61"/>
      <c r="B542" s="6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W542" s="1"/>
      <c r="X542" s="10"/>
      <c r="Y542" s="1"/>
      <c r="AA542" s="1"/>
      <c r="AB542" s="1"/>
      <c r="AC542" s="1"/>
      <c r="AE542" s="1"/>
      <c r="AF542" s="1"/>
      <c r="AG542" s="1"/>
      <c r="AI542" s="1"/>
      <c r="AJ542" s="1"/>
      <c r="AK542" s="1"/>
      <c r="AM542" s="1"/>
      <c r="AN542" s="1"/>
      <c r="AO542" s="1"/>
      <c r="AP542" s="1"/>
      <c r="AQ542" s="1"/>
      <c r="AR542" s="1"/>
      <c r="AS542" s="1"/>
      <c r="AT542" s="1"/>
      <c r="AU542" s="1"/>
      <c r="AW542" s="1"/>
      <c r="AX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M542" s="1"/>
      <c r="BN542" s="1"/>
      <c r="BO542" s="1"/>
      <c r="BP542" s="1"/>
      <c r="BQ542" s="1"/>
      <c r="BS542" s="1"/>
      <c r="BT542" s="1"/>
      <c r="BV542" s="1"/>
      <c r="BW542" s="1"/>
      <c r="BX542" s="1"/>
      <c r="BY542" s="1"/>
      <c r="BZ542" s="1"/>
      <c r="CB542" s="1"/>
      <c r="CC542" s="1"/>
      <c r="CD542" s="1"/>
      <c r="CE542" s="1"/>
      <c r="CF542" s="1"/>
      <c r="CH542" s="1"/>
      <c r="CI542" s="1"/>
      <c r="CJ542" s="1"/>
      <c r="CK542" s="1"/>
      <c r="CL542" s="1"/>
      <c r="CN542" s="1"/>
      <c r="CO542" s="1"/>
      <c r="CQ542" s="1"/>
      <c r="CR542" s="1"/>
      <c r="CS542" s="1"/>
      <c r="CT542" s="1"/>
      <c r="CU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S542" s="1"/>
      <c r="DT542" s="1"/>
      <c r="DU542" s="1"/>
      <c r="DV542" s="1"/>
      <c r="DW542" s="1"/>
      <c r="DX542" s="1"/>
    </row>
    <row r="543" spans="1:128">
      <c r="A543" s="61"/>
      <c r="B543" s="6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W543" s="1"/>
      <c r="X543" s="10"/>
      <c r="Y543" s="1"/>
      <c r="AA543" s="1"/>
      <c r="AB543" s="1"/>
      <c r="AC543" s="1"/>
      <c r="AE543" s="1"/>
      <c r="AF543" s="1"/>
      <c r="AG543" s="1"/>
      <c r="AI543" s="1"/>
      <c r="AJ543" s="1"/>
      <c r="AK543" s="1"/>
      <c r="AM543" s="1"/>
      <c r="AN543" s="1"/>
      <c r="AO543" s="1"/>
      <c r="AP543" s="1"/>
      <c r="AQ543" s="1"/>
      <c r="AR543" s="1"/>
      <c r="AS543" s="1"/>
      <c r="AT543" s="1"/>
      <c r="AU543" s="1"/>
      <c r="AW543" s="1"/>
      <c r="AX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M543" s="1"/>
      <c r="BN543" s="1"/>
      <c r="BO543" s="1"/>
      <c r="BP543" s="1"/>
      <c r="BQ543" s="1"/>
      <c r="BS543" s="1"/>
      <c r="BT543" s="1"/>
      <c r="BV543" s="1"/>
      <c r="BW543" s="1"/>
      <c r="BX543" s="1"/>
      <c r="BY543" s="1"/>
      <c r="BZ543" s="1"/>
      <c r="CB543" s="1"/>
      <c r="CC543" s="1"/>
      <c r="CD543" s="1"/>
      <c r="CE543" s="1"/>
      <c r="CF543" s="1"/>
      <c r="CH543" s="1"/>
      <c r="CI543" s="1"/>
      <c r="CJ543" s="1"/>
      <c r="CK543" s="1"/>
      <c r="CL543" s="1"/>
      <c r="CN543" s="1"/>
      <c r="CO543" s="1"/>
      <c r="CQ543" s="1"/>
      <c r="CR543" s="1"/>
      <c r="CS543" s="1"/>
      <c r="CT543" s="1"/>
      <c r="CU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S543" s="1"/>
      <c r="DT543" s="1"/>
      <c r="DU543" s="1"/>
      <c r="DV543" s="1"/>
      <c r="DW543" s="1"/>
      <c r="DX543" s="1"/>
    </row>
    <row r="544" spans="1:128">
      <c r="A544" s="61"/>
      <c r="B544" s="6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W544" s="1"/>
      <c r="X544" s="10"/>
      <c r="Y544" s="1"/>
      <c r="AA544" s="1"/>
      <c r="AB544" s="1"/>
      <c r="AC544" s="1"/>
      <c r="AE544" s="1"/>
      <c r="AF544" s="1"/>
      <c r="AG544" s="1"/>
      <c r="AI544" s="1"/>
      <c r="AJ544" s="1"/>
      <c r="AK544" s="1"/>
      <c r="AM544" s="1"/>
      <c r="AN544" s="1"/>
      <c r="AO544" s="1"/>
      <c r="AP544" s="1"/>
      <c r="AQ544" s="1"/>
      <c r="AR544" s="1"/>
      <c r="AS544" s="1"/>
      <c r="AT544" s="1"/>
      <c r="AU544" s="1"/>
      <c r="AW544" s="1"/>
      <c r="AX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M544" s="1"/>
      <c r="BN544" s="1"/>
      <c r="BO544" s="1"/>
      <c r="BP544" s="1"/>
      <c r="BQ544" s="1"/>
      <c r="BS544" s="1"/>
      <c r="BT544" s="1"/>
      <c r="BV544" s="1"/>
      <c r="BW544" s="1"/>
      <c r="BX544" s="1"/>
      <c r="BY544" s="1"/>
      <c r="BZ544" s="1"/>
      <c r="CB544" s="1"/>
      <c r="CC544" s="1"/>
      <c r="CD544" s="1"/>
      <c r="CE544" s="1"/>
      <c r="CF544" s="1"/>
      <c r="CH544" s="1"/>
      <c r="CI544" s="1"/>
      <c r="CJ544" s="1"/>
      <c r="CK544" s="1"/>
      <c r="CL544" s="1"/>
      <c r="CN544" s="1"/>
      <c r="CO544" s="1"/>
      <c r="CQ544" s="1"/>
      <c r="CR544" s="1"/>
      <c r="CS544" s="1"/>
      <c r="CT544" s="1"/>
      <c r="CU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S544" s="1"/>
      <c r="DT544" s="1"/>
      <c r="DU544" s="1"/>
      <c r="DV544" s="1"/>
      <c r="DW544" s="1"/>
      <c r="DX544" s="1"/>
    </row>
    <row r="545" spans="1:128">
      <c r="A545" s="61"/>
      <c r="B545" s="6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W545" s="1"/>
      <c r="X545" s="10"/>
      <c r="Y545" s="1"/>
      <c r="AA545" s="1"/>
      <c r="AB545" s="1"/>
      <c r="AC545" s="1"/>
      <c r="AE545" s="1"/>
      <c r="AF545" s="1"/>
      <c r="AG545" s="1"/>
      <c r="AI545" s="1"/>
      <c r="AJ545" s="1"/>
      <c r="AK545" s="1"/>
      <c r="AM545" s="1"/>
      <c r="AN545" s="1"/>
      <c r="AO545" s="1"/>
      <c r="AP545" s="1"/>
      <c r="AQ545" s="1"/>
      <c r="AR545" s="1"/>
      <c r="AS545" s="1"/>
      <c r="AT545" s="1"/>
      <c r="AU545" s="1"/>
      <c r="AW545" s="1"/>
      <c r="AX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M545" s="1"/>
      <c r="BN545" s="1"/>
      <c r="BO545" s="1"/>
      <c r="BP545" s="1"/>
      <c r="BQ545" s="1"/>
      <c r="BS545" s="1"/>
      <c r="BT545" s="1"/>
      <c r="BV545" s="1"/>
      <c r="BW545" s="1"/>
      <c r="BX545" s="1"/>
      <c r="BY545" s="1"/>
      <c r="BZ545" s="1"/>
      <c r="CB545" s="1"/>
      <c r="CC545" s="1"/>
      <c r="CD545" s="1"/>
      <c r="CE545" s="1"/>
      <c r="CF545" s="1"/>
      <c r="CH545" s="1"/>
      <c r="CI545" s="1"/>
      <c r="CJ545" s="1"/>
      <c r="CK545" s="1"/>
      <c r="CL545" s="1"/>
      <c r="CN545" s="1"/>
      <c r="CO545" s="1"/>
      <c r="CQ545" s="1"/>
      <c r="CR545" s="1"/>
      <c r="CS545" s="1"/>
      <c r="CT545" s="1"/>
      <c r="CU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S545" s="1"/>
      <c r="DT545" s="1"/>
      <c r="DU545" s="1"/>
      <c r="DV545" s="1"/>
      <c r="DW545" s="1"/>
      <c r="DX545" s="1"/>
    </row>
    <row r="546" spans="1:128">
      <c r="A546" s="61"/>
      <c r="B546" s="6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W546" s="1"/>
      <c r="X546" s="10"/>
      <c r="Y546" s="1"/>
      <c r="AA546" s="1"/>
      <c r="AB546" s="1"/>
      <c r="AC546" s="1"/>
      <c r="AE546" s="1"/>
      <c r="AF546" s="1"/>
      <c r="AG546" s="1"/>
      <c r="AI546" s="1"/>
      <c r="AJ546" s="1"/>
      <c r="AK546" s="1"/>
      <c r="AM546" s="1"/>
      <c r="AN546" s="1"/>
      <c r="AO546" s="1"/>
      <c r="AP546" s="1"/>
      <c r="AQ546" s="1"/>
      <c r="AR546" s="1"/>
      <c r="AS546" s="1"/>
      <c r="AT546" s="1"/>
      <c r="AU546" s="1"/>
      <c r="AW546" s="1"/>
      <c r="AX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M546" s="1"/>
      <c r="BN546" s="1"/>
      <c r="BO546" s="1"/>
      <c r="BP546" s="1"/>
      <c r="BQ546" s="1"/>
      <c r="BS546" s="1"/>
      <c r="BT546" s="1"/>
      <c r="BV546" s="1"/>
      <c r="BW546" s="1"/>
      <c r="BX546" s="1"/>
      <c r="BY546" s="1"/>
      <c r="BZ546" s="1"/>
      <c r="CB546" s="1"/>
      <c r="CC546" s="1"/>
      <c r="CD546" s="1"/>
      <c r="CE546" s="1"/>
      <c r="CF546" s="1"/>
      <c r="CH546" s="1"/>
      <c r="CI546" s="1"/>
      <c r="CJ546" s="1"/>
      <c r="CK546" s="1"/>
      <c r="CL546" s="1"/>
      <c r="CN546" s="1"/>
      <c r="CO546" s="1"/>
      <c r="CQ546" s="1"/>
      <c r="CR546" s="1"/>
      <c r="CS546" s="1"/>
      <c r="CT546" s="1"/>
      <c r="CU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S546" s="1"/>
      <c r="DT546" s="1"/>
      <c r="DU546" s="1"/>
      <c r="DV546" s="1"/>
      <c r="DW546" s="1"/>
      <c r="DX546" s="1"/>
    </row>
    <row r="547" spans="1:128">
      <c r="A547" s="61"/>
      <c r="B547" s="6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W547" s="1"/>
      <c r="X547" s="10"/>
      <c r="Y547" s="1"/>
      <c r="AA547" s="1"/>
      <c r="AB547" s="1"/>
      <c r="AC547" s="1"/>
      <c r="AE547" s="1"/>
      <c r="AF547" s="1"/>
      <c r="AG547" s="1"/>
      <c r="AI547" s="1"/>
      <c r="AJ547" s="1"/>
      <c r="AK547" s="1"/>
      <c r="AM547" s="1"/>
      <c r="AN547" s="1"/>
      <c r="AO547" s="1"/>
      <c r="AP547" s="1"/>
      <c r="AQ547" s="1"/>
      <c r="AR547" s="1"/>
      <c r="AS547" s="1"/>
      <c r="AT547" s="1"/>
      <c r="AU547" s="1"/>
      <c r="AW547" s="1"/>
      <c r="AX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M547" s="1"/>
      <c r="BN547" s="1"/>
      <c r="BO547" s="1"/>
      <c r="BP547" s="1"/>
      <c r="BQ547" s="1"/>
      <c r="BS547" s="1"/>
      <c r="BT547" s="1"/>
      <c r="BV547" s="1"/>
      <c r="BW547" s="1"/>
      <c r="BX547" s="1"/>
      <c r="BY547" s="1"/>
      <c r="BZ547" s="1"/>
      <c r="CB547" s="1"/>
      <c r="CC547" s="1"/>
      <c r="CD547" s="1"/>
      <c r="CE547" s="1"/>
      <c r="CF547" s="1"/>
      <c r="CH547" s="1"/>
      <c r="CI547" s="1"/>
      <c r="CJ547" s="1"/>
      <c r="CK547" s="1"/>
      <c r="CL547" s="1"/>
      <c r="CN547" s="1"/>
      <c r="CO547" s="1"/>
      <c r="CQ547" s="1"/>
      <c r="CR547" s="1"/>
      <c r="CS547" s="1"/>
      <c r="CT547" s="1"/>
      <c r="CU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S547" s="1"/>
      <c r="DT547" s="1"/>
      <c r="DU547" s="1"/>
      <c r="DV547" s="1"/>
      <c r="DW547" s="1"/>
      <c r="DX547" s="1"/>
    </row>
    <row r="548" spans="1:128">
      <c r="A548" s="61"/>
      <c r="B548" s="6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W548" s="1"/>
      <c r="X548" s="10"/>
      <c r="Y548" s="1"/>
      <c r="AA548" s="1"/>
      <c r="AB548" s="1"/>
      <c r="AC548" s="1"/>
      <c r="AE548" s="1"/>
      <c r="AF548" s="1"/>
      <c r="AG548" s="1"/>
      <c r="AI548" s="1"/>
      <c r="AJ548" s="1"/>
      <c r="AK548" s="1"/>
      <c r="AM548" s="1"/>
      <c r="AN548" s="1"/>
      <c r="AO548" s="1"/>
      <c r="AP548" s="1"/>
      <c r="AQ548" s="1"/>
      <c r="AR548" s="1"/>
      <c r="AS548" s="1"/>
      <c r="AT548" s="1"/>
      <c r="AU548" s="1"/>
      <c r="AW548" s="1"/>
      <c r="AX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M548" s="1"/>
      <c r="BN548" s="1"/>
      <c r="BO548" s="1"/>
      <c r="BP548" s="1"/>
      <c r="BQ548" s="1"/>
      <c r="BS548" s="1"/>
      <c r="BT548" s="1"/>
      <c r="BV548" s="1"/>
      <c r="BW548" s="1"/>
      <c r="BX548" s="1"/>
      <c r="BY548" s="1"/>
      <c r="BZ548" s="1"/>
      <c r="CB548" s="1"/>
      <c r="CC548" s="1"/>
      <c r="CD548" s="1"/>
      <c r="CE548" s="1"/>
      <c r="CF548" s="1"/>
      <c r="CH548" s="1"/>
      <c r="CI548" s="1"/>
      <c r="CJ548" s="1"/>
      <c r="CK548" s="1"/>
      <c r="CL548" s="1"/>
      <c r="CN548" s="1"/>
      <c r="CO548" s="1"/>
      <c r="CQ548" s="1"/>
      <c r="CR548" s="1"/>
      <c r="CS548" s="1"/>
      <c r="CT548" s="1"/>
      <c r="CU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S548" s="1"/>
      <c r="DT548" s="1"/>
      <c r="DU548" s="1"/>
      <c r="DV548" s="1"/>
      <c r="DW548" s="1"/>
      <c r="DX548" s="1"/>
    </row>
    <row r="549" spans="1:128">
      <c r="A549" s="61"/>
      <c r="B549" s="6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W549" s="1"/>
      <c r="X549" s="10"/>
      <c r="Y549" s="1"/>
      <c r="AA549" s="1"/>
      <c r="AB549" s="1"/>
      <c r="AC549" s="1"/>
      <c r="AE549" s="1"/>
      <c r="AF549" s="1"/>
      <c r="AG549" s="1"/>
      <c r="AI549" s="1"/>
      <c r="AJ549" s="1"/>
      <c r="AK549" s="1"/>
      <c r="AM549" s="1"/>
      <c r="AN549" s="1"/>
      <c r="AO549" s="1"/>
      <c r="AP549" s="1"/>
      <c r="AQ549" s="1"/>
      <c r="AR549" s="1"/>
      <c r="AS549" s="1"/>
      <c r="AT549" s="1"/>
      <c r="AU549" s="1"/>
      <c r="AW549" s="1"/>
      <c r="AX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M549" s="1"/>
      <c r="BN549" s="1"/>
      <c r="BO549" s="1"/>
      <c r="BP549" s="1"/>
      <c r="BQ549" s="1"/>
      <c r="BS549" s="1"/>
      <c r="BT549" s="1"/>
      <c r="BV549" s="1"/>
      <c r="BW549" s="1"/>
      <c r="BX549" s="1"/>
      <c r="BY549" s="1"/>
      <c r="BZ549" s="1"/>
      <c r="CB549" s="1"/>
      <c r="CC549" s="1"/>
      <c r="CD549" s="1"/>
      <c r="CE549" s="1"/>
      <c r="CF549" s="1"/>
      <c r="CH549" s="1"/>
      <c r="CI549" s="1"/>
      <c r="CJ549" s="1"/>
      <c r="CK549" s="1"/>
      <c r="CL549" s="1"/>
      <c r="CN549" s="1"/>
      <c r="CO549" s="1"/>
      <c r="CQ549" s="1"/>
      <c r="CR549" s="1"/>
      <c r="CS549" s="1"/>
      <c r="CT549" s="1"/>
      <c r="CU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S549" s="1"/>
      <c r="DT549" s="1"/>
      <c r="DU549" s="1"/>
      <c r="DV549" s="1"/>
      <c r="DW549" s="1"/>
      <c r="DX549" s="1"/>
    </row>
    <row r="550" spans="1:128">
      <c r="A550" s="61"/>
      <c r="B550" s="6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W550" s="1"/>
      <c r="X550" s="10"/>
      <c r="Y550" s="1"/>
      <c r="AA550" s="1"/>
      <c r="AB550" s="1"/>
      <c r="AC550" s="1"/>
      <c r="AE550" s="1"/>
      <c r="AF550" s="1"/>
      <c r="AG550" s="1"/>
      <c r="AI550" s="1"/>
      <c r="AJ550" s="1"/>
      <c r="AK550" s="1"/>
      <c r="AM550" s="1"/>
      <c r="AN550" s="1"/>
      <c r="AO550" s="1"/>
      <c r="AP550" s="1"/>
      <c r="AQ550" s="1"/>
      <c r="AR550" s="1"/>
      <c r="AS550" s="1"/>
      <c r="AT550" s="1"/>
      <c r="AU550" s="1"/>
      <c r="AW550" s="1"/>
      <c r="AX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M550" s="1"/>
      <c r="BN550" s="1"/>
      <c r="BO550" s="1"/>
      <c r="BP550" s="1"/>
      <c r="BQ550" s="1"/>
      <c r="BS550" s="1"/>
      <c r="BT550" s="1"/>
      <c r="BV550" s="1"/>
      <c r="BW550" s="1"/>
      <c r="BX550" s="1"/>
      <c r="BY550" s="1"/>
      <c r="BZ550" s="1"/>
      <c r="CB550" s="1"/>
      <c r="CC550" s="1"/>
      <c r="CD550" s="1"/>
      <c r="CE550" s="1"/>
      <c r="CF550" s="1"/>
      <c r="CH550" s="1"/>
      <c r="CI550" s="1"/>
      <c r="CJ550" s="1"/>
      <c r="CK550" s="1"/>
      <c r="CL550" s="1"/>
      <c r="CN550" s="1"/>
      <c r="CO550" s="1"/>
      <c r="CQ550" s="1"/>
      <c r="CR550" s="1"/>
      <c r="CS550" s="1"/>
      <c r="CT550" s="1"/>
      <c r="CU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S550" s="1"/>
      <c r="DT550" s="1"/>
      <c r="DU550" s="1"/>
      <c r="DV550" s="1"/>
      <c r="DW550" s="1"/>
      <c r="DX550" s="1"/>
    </row>
    <row r="551" spans="1:128">
      <c r="A551" s="61"/>
      <c r="B551" s="6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W551" s="1"/>
      <c r="X551" s="10"/>
      <c r="Y551" s="1"/>
      <c r="AA551" s="1"/>
      <c r="AB551" s="1"/>
      <c r="AC551" s="1"/>
      <c r="AE551" s="1"/>
      <c r="AF551" s="1"/>
      <c r="AG551" s="1"/>
      <c r="AI551" s="1"/>
      <c r="AJ551" s="1"/>
      <c r="AK551" s="1"/>
      <c r="AM551" s="1"/>
      <c r="AN551" s="1"/>
      <c r="AO551" s="1"/>
      <c r="AP551" s="1"/>
      <c r="AQ551" s="1"/>
      <c r="AR551" s="1"/>
      <c r="AS551" s="1"/>
      <c r="AT551" s="1"/>
      <c r="AU551" s="1"/>
      <c r="AW551" s="1"/>
      <c r="AX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M551" s="1"/>
      <c r="BN551" s="1"/>
      <c r="BO551" s="1"/>
      <c r="BP551" s="1"/>
      <c r="BQ551" s="1"/>
      <c r="BS551" s="1"/>
      <c r="BT551" s="1"/>
      <c r="BV551" s="1"/>
      <c r="BW551" s="1"/>
      <c r="BX551" s="1"/>
      <c r="BY551" s="1"/>
      <c r="BZ551" s="1"/>
      <c r="CB551" s="1"/>
      <c r="CC551" s="1"/>
      <c r="CD551" s="1"/>
      <c r="CE551" s="1"/>
      <c r="CF551" s="1"/>
      <c r="CH551" s="1"/>
      <c r="CI551" s="1"/>
      <c r="CJ551" s="1"/>
      <c r="CK551" s="1"/>
      <c r="CL551" s="1"/>
      <c r="CN551" s="1"/>
      <c r="CO551" s="1"/>
      <c r="CQ551" s="1"/>
      <c r="CR551" s="1"/>
      <c r="CS551" s="1"/>
      <c r="CT551" s="1"/>
      <c r="CU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S551" s="1"/>
      <c r="DT551" s="1"/>
      <c r="DU551" s="1"/>
      <c r="DV551" s="1"/>
      <c r="DW551" s="1"/>
      <c r="DX551" s="1"/>
    </row>
    <row r="552" spans="1:128">
      <c r="A552" s="61"/>
      <c r="B552" s="6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W552" s="1"/>
      <c r="X552" s="10"/>
      <c r="Y552" s="1"/>
      <c r="AA552" s="1"/>
      <c r="AB552" s="1"/>
      <c r="AC552" s="1"/>
      <c r="AE552" s="1"/>
      <c r="AF552" s="1"/>
      <c r="AG552" s="1"/>
      <c r="AI552" s="1"/>
      <c r="AJ552" s="1"/>
      <c r="AK552" s="1"/>
      <c r="AM552" s="1"/>
      <c r="AN552" s="1"/>
      <c r="AO552" s="1"/>
      <c r="AP552" s="1"/>
      <c r="AQ552" s="1"/>
      <c r="AR552" s="1"/>
      <c r="AS552" s="1"/>
      <c r="AT552" s="1"/>
      <c r="AU552" s="1"/>
      <c r="AW552" s="1"/>
      <c r="AX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M552" s="1"/>
      <c r="BN552" s="1"/>
      <c r="BO552" s="1"/>
      <c r="BP552" s="1"/>
      <c r="BQ552" s="1"/>
      <c r="BS552" s="1"/>
      <c r="BT552" s="1"/>
      <c r="BV552" s="1"/>
      <c r="BW552" s="1"/>
      <c r="BX552" s="1"/>
      <c r="BY552" s="1"/>
      <c r="BZ552" s="1"/>
      <c r="CB552" s="1"/>
      <c r="CC552" s="1"/>
      <c r="CD552" s="1"/>
      <c r="CE552" s="1"/>
      <c r="CF552" s="1"/>
      <c r="CH552" s="1"/>
      <c r="CI552" s="1"/>
      <c r="CJ552" s="1"/>
      <c r="CK552" s="1"/>
      <c r="CL552" s="1"/>
      <c r="CN552" s="1"/>
      <c r="CO552" s="1"/>
      <c r="CQ552" s="1"/>
      <c r="CR552" s="1"/>
      <c r="CS552" s="1"/>
      <c r="CT552" s="1"/>
      <c r="CU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S552" s="1"/>
      <c r="DT552" s="1"/>
      <c r="DU552" s="1"/>
      <c r="DV552" s="1"/>
      <c r="DW552" s="1"/>
      <c r="DX552" s="1"/>
    </row>
    <row r="553" spans="1:128">
      <c r="A553" s="61"/>
      <c r="B553" s="6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W553" s="1"/>
      <c r="X553" s="10"/>
      <c r="Y553" s="1"/>
      <c r="AA553" s="1"/>
      <c r="AB553" s="1"/>
      <c r="AC553" s="1"/>
      <c r="AE553" s="1"/>
      <c r="AF553" s="1"/>
      <c r="AG553" s="1"/>
      <c r="AI553" s="1"/>
      <c r="AJ553" s="1"/>
      <c r="AK553" s="1"/>
      <c r="AM553" s="1"/>
      <c r="AN553" s="1"/>
      <c r="AO553" s="1"/>
      <c r="AP553" s="1"/>
      <c r="AQ553" s="1"/>
      <c r="AR553" s="1"/>
      <c r="AS553" s="1"/>
      <c r="AT553" s="1"/>
      <c r="AU553" s="1"/>
      <c r="AW553" s="1"/>
      <c r="AX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M553" s="1"/>
      <c r="BN553" s="1"/>
      <c r="BO553" s="1"/>
      <c r="BP553" s="1"/>
      <c r="BQ553" s="1"/>
      <c r="BS553" s="1"/>
      <c r="BT553" s="1"/>
      <c r="BV553" s="1"/>
      <c r="BW553" s="1"/>
      <c r="BX553" s="1"/>
      <c r="BY553" s="1"/>
      <c r="BZ553" s="1"/>
      <c r="CB553" s="1"/>
      <c r="CC553" s="1"/>
      <c r="CD553" s="1"/>
      <c r="CE553" s="1"/>
      <c r="CF553" s="1"/>
      <c r="CH553" s="1"/>
      <c r="CI553" s="1"/>
      <c r="CJ553" s="1"/>
      <c r="CK553" s="1"/>
      <c r="CL553" s="1"/>
      <c r="CN553" s="1"/>
      <c r="CO553" s="1"/>
      <c r="CQ553" s="1"/>
      <c r="CR553" s="1"/>
      <c r="CS553" s="1"/>
      <c r="CT553" s="1"/>
      <c r="CU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S553" s="1"/>
      <c r="DT553" s="1"/>
      <c r="DU553" s="1"/>
      <c r="DV553" s="1"/>
      <c r="DW553" s="1"/>
      <c r="DX553" s="1"/>
    </row>
    <row r="554" spans="1:128">
      <c r="A554" s="61"/>
      <c r="B554" s="6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W554" s="1"/>
      <c r="X554" s="10"/>
      <c r="Y554" s="1"/>
      <c r="AA554" s="1"/>
      <c r="AB554" s="1"/>
      <c r="AC554" s="1"/>
      <c r="AE554" s="1"/>
      <c r="AF554" s="1"/>
      <c r="AG554" s="1"/>
      <c r="AI554" s="1"/>
      <c r="AJ554" s="1"/>
      <c r="AK554" s="1"/>
      <c r="AM554" s="1"/>
      <c r="AN554" s="1"/>
      <c r="AO554" s="1"/>
      <c r="AP554" s="1"/>
      <c r="AQ554" s="1"/>
      <c r="AR554" s="1"/>
      <c r="AS554" s="1"/>
      <c r="AT554" s="1"/>
      <c r="AU554" s="1"/>
      <c r="AW554" s="1"/>
      <c r="AX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M554" s="1"/>
      <c r="BN554" s="1"/>
      <c r="BO554" s="1"/>
      <c r="BP554" s="1"/>
      <c r="BQ554" s="1"/>
      <c r="BS554" s="1"/>
      <c r="BT554" s="1"/>
      <c r="BV554" s="1"/>
      <c r="BW554" s="1"/>
      <c r="BX554" s="1"/>
      <c r="BY554" s="1"/>
      <c r="BZ554" s="1"/>
      <c r="CB554" s="1"/>
      <c r="CC554" s="1"/>
      <c r="CD554" s="1"/>
      <c r="CE554" s="1"/>
      <c r="CF554" s="1"/>
      <c r="CH554" s="1"/>
      <c r="CI554" s="1"/>
      <c r="CJ554" s="1"/>
      <c r="CK554" s="1"/>
      <c r="CL554" s="1"/>
      <c r="CN554" s="1"/>
      <c r="CO554" s="1"/>
      <c r="CQ554" s="1"/>
      <c r="CR554" s="1"/>
      <c r="CS554" s="1"/>
      <c r="CT554" s="1"/>
      <c r="CU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S554" s="1"/>
      <c r="DT554" s="1"/>
      <c r="DU554" s="1"/>
      <c r="DV554" s="1"/>
      <c r="DW554" s="1"/>
      <c r="DX554" s="1"/>
    </row>
    <row r="555" spans="1:128">
      <c r="A555" s="61"/>
      <c r="B555" s="6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W555" s="1"/>
      <c r="X555" s="10"/>
      <c r="Y555" s="1"/>
      <c r="AA555" s="1"/>
      <c r="AB555" s="1"/>
      <c r="AC555" s="1"/>
      <c r="AE555" s="1"/>
      <c r="AF555" s="1"/>
      <c r="AG555" s="1"/>
      <c r="AI555" s="1"/>
      <c r="AJ555" s="1"/>
      <c r="AK555" s="1"/>
      <c r="AM555" s="1"/>
      <c r="AN555" s="1"/>
      <c r="AO555" s="1"/>
      <c r="AP555" s="1"/>
      <c r="AQ555" s="1"/>
      <c r="AR555" s="1"/>
      <c r="AS555" s="1"/>
      <c r="AT555" s="1"/>
      <c r="AU555" s="1"/>
      <c r="AW555" s="1"/>
      <c r="AX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M555" s="1"/>
      <c r="BN555" s="1"/>
      <c r="BO555" s="1"/>
      <c r="BP555" s="1"/>
      <c r="BQ555" s="1"/>
      <c r="BS555" s="1"/>
      <c r="BT555" s="1"/>
      <c r="BV555" s="1"/>
      <c r="BW555" s="1"/>
      <c r="BX555" s="1"/>
      <c r="BY555" s="1"/>
      <c r="BZ555" s="1"/>
      <c r="CB555" s="1"/>
      <c r="CC555" s="1"/>
      <c r="CD555" s="1"/>
      <c r="CE555" s="1"/>
      <c r="CF555" s="1"/>
      <c r="CH555" s="1"/>
      <c r="CI555" s="1"/>
      <c r="CJ555" s="1"/>
      <c r="CK555" s="1"/>
      <c r="CL555" s="1"/>
      <c r="CN555" s="1"/>
      <c r="CO555" s="1"/>
      <c r="CQ555" s="1"/>
      <c r="CR555" s="1"/>
      <c r="CS555" s="1"/>
      <c r="CT555" s="1"/>
      <c r="CU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S555" s="1"/>
      <c r="DT555" s="1"/>
      <c r="DU555" s="1"/>
      <c r="DV555" s="1"/>
      <c r="DW555" s="1"/>
      <c r="DX555" s="1"/>
    </row>
    <row r="556" spans="1:128">
      <c r="A556" s="61"/>
      <c r="B556" s="6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W556" s="1"/>
      <c r="X556" s="10"/>
      <c r="Y556" s="1"/>
      <c r="AA556" s="1"/>
      <c r="AB556" s="1"/>
      <c r="AC556" s="1"/>
      <c r="AE556" s="1"/>
      <c r="AF556" s="1"/>
      <c r="AG556" s="1"/>
      <c r="AI556" s="1"/>
      <c r="AJ556" s="1"/>
      <c r="AK556" s="1"/>
      <c r="AM556" s="1"/>
      <c r="AN556" s="1"/>
      <c r="AO556" s="1"/>
      <c r="AP556" s="1"/>
      <c r="AQ556" s="1"/>
      <c r="AR556" s="1"/>
      <c r="AS556" s="1"/>
      <c r="AT556" s="1"/>
      <c r="AU556" s="1"/>
      <c r="AW556" s="1"/>
      <c r="AX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M556" s="1"/>
      <c r="BN556" s="1"/>
      <c r="BO556" s="1"/>
      <c r="BP556" s="1"/>
      <c r="BQ556" s="1"/>
      <c r="BS556" s="1"/>
      <c r="BT556" s="1"/>
      <c r="BV556" s="1"/>
      <c r="BW556" s="1"/>
      <c r="BX556" s="1"/>
      <c r="BY556" s="1"/>
      <c r="BZ556" s="1"/>
      <c r="CB556" s="1"/>
      <c r="CC556" s="1"/>
      <c r="CD556" s="1"/>
      <c r="CE556" s="1"/>
      <c r="CF556" s="1"/>
      <c r="CH556" s="1"/>
      <c r="CI556" s="1"/>
      <c r="CJ556" s="1"/>
      <c r="CK556" s="1"/>
      <c r="CL556" s="1"/>
      <c r="CN556" s="1"/>
      <c r="CO556" s="1"/>
      <c r="CQ556" s="1"/>
      <c r="CR556" s="1"/>
      <c r="CS556" s="1"/>
      <c r="CT556" s="1"/>
      <c r="CU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S556" s="1"/>
      <c r="DT556" s="1"/>
      <c r="DU556" s="1"/>
      <c r="DV556" s="1"/>
      <c r="DW556" s="1"/>
      <c r="DX556" s="1"/>
    </row>
    <row r="557" spans="1:128">
      <c r="A557" s="61"/>
      <c r="B557" s="6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W557" s="1"/>
      <c r="X557" s="10"/>
      <c r="Y557" s="1"/>
      <c r="AA557" s="1"/>
      <c r="AB557" s="1"/>
      <c r="AC557" s="1"/>
      <c r="AE557" s="1"/>
      <c r="AF557" s="1"/>
      <c r="AG557" s="1"/>
      <c r="AI557" s="1"/>
      <c r="AJ557" s="1"/>
      <c r="AK557" s="1"/>
      <c r="AM557" s="1"/>
      <c r="AN557" s="1"/>
      <c r="AO557" s="1"/>
      <c r="AP557" s="1"/>
      <c r="AQ557" s="1"/>
      <c r="AR557" s="1"/>
      <c r="AS557" s="1"/>
      <c r="AT557" s="1"/>
      <c r="AU557" s="1"/>
      <c r="AW557" s="1"/>
      <c r="AX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M557" s="1"/>
      <c r="BN557" s="1"/>
      <c r="BO557" s="1"/>
      <c r="BP557" s="1"/>
      <c r="BQ557" s="1"/>
      <c r="BS557" s="1"/>
      <c r="BT557" s="1"/>
      <c r="BV557" s="1"/>
      <c r="BW557" s="1"/>
      <c r="BX557" s="1"/>
      <c r="BY557" s="1"/>
      <c r="BZ557" s="1"/>
      <c r="CB557" s="1"/>
      <c r="CC557" s="1"/>
      <c r="CD557" s="1"/>
      <c r="CE557" s="1"/>
      <c r="CF557" s="1"/>
      <c r="CH557" s="1"/>
      <c r="CI557" s="1"/>
      <c r="CJ557" s="1"/>
      <c r="CK557" s="1"/>
      <c r="CL557" s="1"/>
      <c r="CN557" s="1"/>
      <c r="CO557" s="1"/>
      <c r="CQ557" s="1"/>
      <c r="CR557" s="1"/>
      <c r="CS557" s="1"/>
      <c r="CT557" s="1"/>
      <c r="CU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S557" s="1"/>
      <c r="DT557" s="1"/>
      <c r="DU557" s="1"/>
      <c r="DV557" s="1"/>
      <c r="DW557" s="1"/>
      <c r="DX557" s="1"/>
    </row>
    <row r="558" spans="1:128">
      <c r="A558" s="61"/>
      <c r="B558" s="6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W558" s="1"/>
      <c r="X558" s="10"/>
      <c r="Y558" s="1"/>
      <c r="AA558" s="1"/>
      <c r="AB558" s="1"/>
      <c r="AC558" s="1"/>
      <c r="AE558" s="1"/>
      <c r="AF558" s="1"/>
      <c r="AG558" s="1"/>
      <c r="AI558" s="1"/>
      <c r="AJ558" s="1"/>
      <c r="AK558" s="1"/>
      <c r="AM558" s="1"/>
      <c r="AN558" s="1"/>
      <c r="AO558" s="1"/>
      <c r="AP558" s="1"/>
      <c r="AQ558" s="1"/>
      <c r="AR558" s="1"/>
      <c r="AS558" s="1"/>
      <c r="AT558" s="1"/>
      <c r="AU558" s="1"/>
      <c r="AW558" s="1"/>
      <c r="AX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M558" s="1"/>
      <c r="BN558" s="1"/>
      <c r="BO558" s="1"/>
      <c r="BP558" s="1"/>
      <c r="BQ558" s="1"/>
      <c r="BS558" s="1"/>
      <c r="BT558" s="1"/>
      <c r="BV558" s="1"/>
      <c r="BW558" s="1"/>
      <c r="BX558" s="1"/>
      <c r="BY558" s="1"/>
      <c r="BZ558" s="1"/>
      <c r="CB558" s="1"/>
      <c r="CC558" s="1"/>
      <c r="CD558" s="1"/>
      <c r="CE558" s="1"/>
      <c r="CF558" s="1"/>
      <c r="CH558" s="1"/>
      <c r="CI558" s="1"/>
      <c r="CJ558" s="1"/>
      <c r="CK558" s="1"/>
      <c r="CL558" s="1"/>
      <c r="CN558" s="1"/>
      <c r="CO558" s="1"/>
      <c r="CQ558" s="1"/>
      <c r="CR558" s="1"/>
      <c r="CS558" s="1"/>
      <c r="CT558" s="1"/>
      <c r="CU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S558" s="1"/>
      <c r="DT558" s="1"/>
      <c r="DU558" s="1"/>
      <c r="DV558" s="1"/>
      <c r="DW558" s="1"/>
      <c r="DX558" s="1"/>
    </row>
    <row r="559" spans="1:128">
      <c r="A559" s="61"/>
      <c r="B559" s="6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W559" s="1"/>
      <c r="X559" s="10"/>
      <c r="Y559" s="1"/>
      <c r="AA559" s="1"/>
      <c r="AB559" s="1"/>
      <c r="AC559" s="1"/>
      <c r="AE559" s="1"/>
      <c r="AF559" s="1"/>
      <c r="AG559" s="1"/>
      <c r="AI559" s="1"/>
      <c r="AJ559" s="1"/>
      <c r="AK559" s="1"/>
      <c r="AM559" s="1"/>
      <c r="AN559" s="1"/>
      <c r="AO559" s="1"/>
      <c r="AP559" s="1"/>
      <c r="AQ559" s="1"/>
      <c r="AR559" s="1"/>
      <c r="AS559" s="1"/>
      <c r="AT559" s="1"/>
      <c r="AU559" s="1"/>
      <c r="AW559" s="1"/>
      <c r="AX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M559" s="1"/>
      <c r="BN559" s="1"/>
      <c r="BO559" s="1"/>
      <c r="BP559" s="1"/>
      <c r="BQ559" s="1"/>
      <c r="BS559" s="1"/>
      <c r="BT559" s="1"/>
      <c r="BV559" s="1"/>
      <c r="BW559" s="1"/>
      <c r="BX559" s="1"/>
      <c r="BY559" s="1"/>
      <c r="BZ559" s="1"/>
      <c r="CB559" s="1"/>
      <c r="CC559" s="1"/>
      <c r="CD559" s="1"/>
      <c r="CE559" s="1"/>
      <c r="CF559" s="1"/>
      <c r="CH559" s="1"/>
      <c r="CI559" s="1"/>
      <c r="CJ559" s="1"/>
      <c r="CK559" s="1"/>
      <c r="CL559" s="1"/>
      <c r="CN559" s="1"/>
      <c r="CO559" s="1"/>
      <c r="CQ559" s="1"/>
      <c r="CR559" s="1"/>
      <c r="CS559" s="1"/>
      <c r="CT559" s="1"/>
      <c r="CU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S559" s="1"/>
      <c r="DT559" s="1"/>
      <c r="DU559" s="1"/>
      <c r="DV559" s="1"/>
      <c r="DW559" s="1"/>
      <c r="DX559" s="1"/>
    </row>
    <row r="560" spans="1:128">
      <c r="A560" s="61"/>
      <c r="B560" s="6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W560" s="1"/>
      <c r="X560" s="10"/>
      <c r="Y560" s="1"/>
      <c r="AA560" s="1"/>
      <c r="AB560" s="1"/>
      <c r="AC560" s="1"/>
      <c r="AE560" s="1"/>
      <c r="AF560" s="1"/>
      <c r="AG560" s="1"/>
      <c r="AI560" s="1"/>
      <c r="AJ560" s="1"/>
      <c r="AK560" s="1"/>
      <c r="AM560" s="1"/>
      <c r="AN560" s="1"/>
      <c r="AO560" s="1"/>
      <c r="AP560" s="1"/>
      <c r="AQ560" s="1"/>
      <c r="AR560" s="1"/>
      <c r="AS560" s="1"/>
      <c r="AT560" s="1"/>
      <c r="AU560" s="1"/>
      <c r="AW560" s="1"/>
      <c r="AX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M560" s="1"/>
      <c r="BN560" s="1"/>
      <c r="BO560" s="1"/>
      <c r="BP560" s="1"/>
      <c r="BQ560" s="1"/>
      <c r="BS560" s="1"/>
      <c r="BT560" s="1"/>
      <c r="BV560" s="1"/>
      <c r="BW560" s="1"/>
      <c r="BX560" s="1"/>
      <c r="BY560" s="1"/>
      <c r="BZ560" s="1"/>
      <c r="CB560" s="1"/>
      <c r="CC560" s="1"/>
      <c r="CD560" s="1"/>
      <c r="CE560" s="1"/>
      <c r="CF560" s="1"/>
      <c r="CH560" s="1"/>
      <c r="CI560" s="1"/>
      <c r="CJ560" s="1"/>
      <c r="CK560" s="1"/>
      <c r="CL560" s="1"/>
      <c r="CN560" s="1"/>
      <c r="CO560" s="1"/>
      <c r="CQ560" s="1"/>
      <c r="CR560" s="1"/>
      <c r="CS560" s="1"/>
      <c r="CT560" s="1"/>
      <c r="CU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S560" s="1"/>
      <c r="DT560" s="1"/>
      <c r="DU560" s="1"/>
      <c r="DV560" s="1"/>
      <c r="DW560" s="1"/>
      <c r="DX560" s="1"/>
    </row>
    <row r="561" spans="1:128">
      <c r="A561" s="61"/>
      <c r="B561" s="6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W561" s="1"/>
      <c r="X561" s="10"/>
      <c r="Y561" s="1"/>
      <c r="AA561" s="1"/>
      <c r="AB561" s="1"/>
      <c r="AC561" s="1"/>
      <c r="AE561" s="1"/>
      <c r="AF561" s="1"/>
      <c r="AG561" s="1"/>
      <c r="AI561" s="1"/>
      <c r="AJ561" s="1"/>
      <c r="AK561" s="1"/>
      <c r="AM561" s="1"/>
      <c r="AN561" s="1"/>
      <c r="AO561" s="1"/>
      <c r="AP561" s="1"/>
      <c r="AQ561" s="1"/>
      <c r="AR561" s="1"/>
      <c r="AS561" s="1"/>
      <c r="AT561" s="1"/>
      <c r="AU561" s="1"/>
      <c r="AW561" s="1"/>
      <c r="AX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M561" s="1"/>
      <c r="BN561" s="1"/>
      <c r="BO561" s="1"/>
      <c r="BP561" s="1"/>
      <c r="BQ561" s="1"/>
      <c r="BS561" s="1"/>
      <c r="BT561" s="1"/>
      <c r="BV561" s="1"/>
      <c r="BW561" s="1"/>
      <c r="BX561" s="1"/>
      <c r="BY561" s="1"/>
      <c r="BZ561" s="1"/>
      <c r="CB561" s="1"/>
      <c r="CC561" s="1"/>
      <c r="CD561" s="1"/>
      <c r="CE561" s="1"/>
      <c r="CF561" s="1"/>
      <c r="CH561" s="1"/>
      <c r="CI561" s="1"/>
      <c r="CJ561" s="1"/>
      <c r="CK561" s="1"/>
      <c r="CL561" s="1"/>
      <c r="CN561" s="1"/>
      <c r="CO561" s="1"/>
      <c r="CQ561" s="1"/>
      <c r="CR561" s="1"/>
      <c r="CS561" s="1"/>
      <c r="CT561" s="1"/>
      <c r="CU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S561" s="1"/>
      <c r="DT561" s="1"/>
      <c r="DU561" s="1"/>
      <c r="DV561" s="1"/>
      <c r="DW561" s="1"/>
      <c r="DX561" s="1"/>
    </row>
    <row r="562" spans="1:128">
      <c r="A562" s="61"/>
      <c r="B562" s="6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W562" s="1"/>
      <c r="X562" s="10"/>
      <c r="Y562" s="1"/>
      <c r="AA562" s="1"/>
      <c r="AB562" s="1"/>
      <c r="AC562" s="1"/>
      <c r="AE562" s="1"/>
      <c r="AF562" s="1"/>
      <c r="AG562" s="1"/>
      <c r="AI562" s="1"/>
      <c r="AJ562" s="1"/>
      <c r="AK562" s="1"/>
      <c r="AM562" s="1"/>
      <c r="AN562" s="1"/>
      <c r="AO562" s="1"/>
      <c r="AP562" s="1"/>
      <c r="AQ562" s="1"/>
      <c r="AR562" s="1"/>
      <c r="AS562" s="1"/>
      <c r="AT562" s="1"/>
      <c r="AU562" s="1"/>
      <c r="AW562" s="1"/>
      <c r="AX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M562" s="1"/>
      <c r="BN562" s="1"/>
      <c r="BO562" s="1"/>
      <c r="BP562" s="1"/>
      <c r="BQ562" s="1"/>
      <c r="BS562" s="1"/>
      <c r="BT562" s="1"/>
      <c r="BV562" s="1"/>
      <c r="BW562" s="1"/>
      <c r="BX562" s="1"/>
      <c r="BY562" s="1"/>
      <c r="BZ562" s="1"/>
      <c r="CB562" s="1"/>
      <c r="CC562" s="1"/>
      <c r="CD562" s="1"/>
      <c r="CE562" s="1"/>
      <c r="CF562" s="1"/>
      <c r="CH562" s="1"/>
      <c r="CI562" s="1"/>
      <c r="CJ562" s="1"/>
      <c r="CK562" s="1"/>
      <c r="CL562" s="1"/>
      <c r="CN562" s="1"/>
      <c r="CO562" s="1"/>
      <c r="CQ562" s="1"/>
      <c r="CR562" s="1"/>
      <c r="CS562" s="1"/>
      <c r="CT562" s="1"/>
      <c r="CU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S562" s="1"/>
      <c r="DT562" s="1"/>
      <c r="DU562" s="1"/>
      <c r="DV562" s="1"/>
      <c r="DW562" s="1"/>
      <c r="DX562" s="1"/>
    </row>
    <row r="563" spans="1:128">
      <c r="A563" s="61"/>
      <c r="B563" s="6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W563" s="1"/>
      <c r="X563" s="10"/>
      <c r="Y563" s="1"/>
      <c r="AA563" s="1"/>
      <c r="AB563" s="1"/>
      <c r="AC563" s="1"/>
      <c r="AE563" s="1"/>
      <c r="AF563" s="1"/>
      <c r="AG563" s="1"/>
      <c r="AI563" s="1"/>
      <c r="AJ563" s="1"/>
      <c r="AK563" s="1"/>
      <c r="AM563" s="1"/>
      <c r="AN563" s="1"/>
      <c r="AO563" s="1"/>
      <c r="AP563" s="1"/>
      <c r="AQ563" s="1"/>
      <c r="AR563" s="1"/>
      <c r="AS563" s="1"/>
      <c r="AT563" s="1"/>
      <c r="AU563" s="1"/>
      <c r="AW563" s="1"/>
      <c r="AX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M563" s="1"/>
      <c r="BN563" s="1"/>
      <c r="BO563" s="1"/>
      <c r="BP563" s="1"/>
      <c r="BQ563" s="1"/>
      <c r="BS563" s="1"/>
      <c r="BT563" s="1"/>
      <c r="BV563" s="1"/>
      <c r="BW563" s="1"/>
      <c r="BX563" s="1"/>
      <c r="BY563" s="1"/>
      <c r="BZ563" s="1"/>
      <c r="CB563" s="1"/>
      <c r="CC563" s="1"/>
      <c r="CD563" s="1"/>
      <c r="CE563" s="1"/>
      <c r="CF563" s="1"/>
      <c r="CH563" s="1"/>
      <c r="CI563" s="1"/>
      <c r="CJ563" s="1"/>
      <c r="CK563" s="1"/>
      <c r="CL563" s="1"/>
      <c r="CN563" s="1"/>
      <c r="CO563" s="1"/>
      <c r="CQ563" s="1"/>
      <c r="CR563" s="1"/>
      <c r="CS563" s="1"/>
      <c r="CT563" s="1"/>
      <c r="CU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S563" s="1"/>
      <c r="DT563" s="1"/>
      <c r="DU563" s="1"/>
      <c r="DV563" s="1"/>
      <c r="DW563" s="1"/>
      <c r="DX563" s="1"/>
    </row>
    <row r="564" spans="1:128">
      <c r="A564" s="61"/>
      <c r="B564" s="6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W564" s="1"/>
      <c r="X564" s="10"/>
      <c r="Y564" s="1"/>
      <c r="AA564" s="1"/>
      <c r="AB564" s="1"/>
      <c r="AC564" s="1"/>
      <c r="AE564" s="1"/>
      <c r="AF564" s="1"/>
      <c r="AG564" s="1"/>
      <c r="AI564" s="1"/>
      <c r="AJ564" s="1"/>
      <c r="AK564" s="1"/>
      <c r="AM564" s="1"/>
      <c r="AN564" s="1"/>
      <c r="AO564" s="1"/>
      <c r="AP564" s="1"/>
      <c r="AQ564" s="1"/>
      <c r="AR564" s="1"/>
      <c r="AS564" s="1"/>
      <c r="AT564" s="1"/>
      <c r="AU564" s="1"/>
      <c r="AW564" s="1"/>
      <c r="AX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M564" s="1"/>
      <c r="BN564" s="1"/>
      <c r="BO564" s="1"/>
      <c r="BP564" s="1"/>
      <c r="BQ564" s="1"/>
      <c r="BS564" s="1"/>
      <c r="BT564" s="1"/>
      <c r="BV564" s="1"/>
      <c r="BW564" s="1"/>
      <c r="BX564" s="1"/>
      <c r="BY564" s="1"/>
      <c r="BZ564" s="1"/>
      <c r="CB564" s="1"/>
      <c r="CC564" s="1"/>
      <c r="CD564" s="1"/>
      <c r="CE564" s="1"/>
      <c r="CF564" s="1"/>
      <c r="CH564" s="1"/>
      <c r="CI564" s="1"/>
      <c r="CJ564" s="1"/>
      <c r="CK564" s="1"/>
      <c r="CL564" s="1"/>
      <c r="CN564" s="1"/>
      <c r="CO564" s="1"/>
      <c r="CQ564" s="1"/>
      <c r="CR564" s="1"/>
      <c r="CS564" s="1"/>
      <c r="CT564" s="1"/>
      <c r="CU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S564" s="1"/>
      <c r="DT564" s="1"/>
      <c r="DU564" s="1"/>
      <c r="DV564" s="1"/>
      <c r="DW564" s="1"/>
      <c r="DX564" s="1"/>
    </row>
    <row r="565" spans="1:128">
      <c r="A565" s="61"/>
      <c r="B565" s="6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W565" s="1"/>
      <c r="X565" s="10"/>
      <c r="Y565" s="1"/>
      <c r="AA565" s="1"/>
      <c r="AB565" s="1"/>
      <c r="AC565" s="1"/>
      <c r="AE565" s="1"/>
      <c r="AF565" s="1"/>
      <c r="AG565" s="1"/>
      <c r="AI565" s="1"/>
      <c r="AJ565" s="1"/>
      <c r="AK565" s="1"/>
      <c r="AM565" s="1"/>
      <c r="AN565" s="1"/>
      <c r="AO565" s="1"/>
      <c r="AP565" s="1"/>
      <c r="AQ565" s="1"/>
      <c r="AR565" s="1"/>
      <c r="AS565" s="1"/>
      <c r="AT565" s="1"/>
      <c r="AU565" s="1"/>
      <c r="AW565" s="1"/>
      <c r="AX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M565" s="1"/>
      <c r="BN565" s="1"/>
      <c r="BO565" s="1"/>
      <c r="BP565" s="1"/>
      <c r="BQ565" s="1"/>
      <c r="BS565" s="1"/>
      <c r="BT565" s="1"/>
      <c r="BV565" s="1"/>
      <c r="BW565" s="1"/>
      <c r="BX565" s="1"/>
      <c r="BY565" s="1"/>
      <c r="BZ565" s="1"/>
      <c r="CB565" s="1"/>
      <c r="CC565" s="1"/>
      <c r="CD565" s="1"/>
      <c r="CE565" s="1"/>
      <c r="CF565" s="1"/>
      <c r="CH565" s="1"/>
      <c r="CI565" s="1"/>
      <c r="CJ565" s="1"/>
      <c r="CK565" s="1"/>
      <c r="CL565" s="1"/>
      <c r="CN565" s="1"/>
      <c r="CO565" s="1"/>
      <c r="CQ565" s="1"/>
      <c r="CR565" s="1"/>
      <c r="CS565" s="1"/>
      <c r="CT565" s="1"/>
      <c r="CU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S565" s="1"/>
      <c r="DT565" s="1"/>
      <c r="DU565" s="1"/>
      <c r="DV565" s="1"/>
      <c r="DW565" s="1"/>
      <c r="DX565" s="1"/>
    </row>
    <row r="566" spans="1:128">
      <c r="A566" s="61"/>
      <c r="B566" s="6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W566" s="1"/>
      <c r="X566" s="10"/>
      <c r="Y566" s="1"/>
      <c r="AA566" s="1"/>
      <c r="AB566" s="1"/>
      <c r="AC566" s="1"/>
      <c r="AE566" s="1"/>
      <c r="AF566" s="1"/>
      <c r="AG566" s="1"/>
      <c r="AI566" s="1"/>
      <c r="AJ566" s="1"/>
      <c r="AK566" s="1"/>
      <c r="AM566" s="1"/>
      <c r="AN566" s="1"/>
      <c r="AO566" s="1"/>
      <c r="AP566" s="1"/>
      <c r="AQ566" s="1"/>
      <c r="AR566" s="1"/>
      <c r="AS566" s="1"/>
      <c r="AT566" s="1"/>
      <c r="AU566" s="1"/>
      <c r="AW566" s="1"/>
      <c r="AX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M566" s="1"/>
      <c r="BN566" s="1"/>
      <c r="BO566" s="1"/>
      <c r="BP566" s="1"/>
      <c r="BQ566" s="1"/>
      <c r="BS566" s="1"/>
      <c r="BT566" s="1"/>
      <c r="BV566" s="1"/>
      <c r="BW566" s="1"/>
      <c r="BX566" s="1"/>
      <c r="BY566" s="1"/>
      <c r="BZ566" s="1"/>
      <c r="CB566" s="1"/>
      <c r="CC566" s="1"/>
      <c r="CD566" s="1"/>
      <c r="CE566" s="1"/>
      <c r="CF566" s="1"/>
      <c r="CH566" s="1"/>
      <c r="CI566" s="1"/>
      <c r="CJ566" s="1"/>
      <c r="CK566" s="1"/>
      <c r="CL566" s="1"/>
      <c r="CN566" s="1"/>
      <c r="CO566" s="1"/>
      <c r="CQ566" s="1"/>
      <c r="CR566" s="1"/>
      <c r="CS566" s="1"/>
      <c r="CT566" s="1"/>
      <c r="CU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S566" s="1"/>
      <c r="DT566" s="1"/>
      <c r="DU566" s="1"/>
      <c r="DV566" s="1"/>
      <c r="DW566" s="1"/>
      <c r="DX566" s="1"/>
    </row>
    <row r="567" spans="1:128">
      <c r="A567" s="61"/>
      <c r="B567" s="6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W567" s="1"/>
      <c r="X567" s="10"/>
      <c r="Y567" s="1"/>
      <c r="AA567" s="1"/>
      <c r="AB567" s="1"/>
      <c r="AC567" s="1"/>
      <c r="AE567" s="1"/>
      <c r="AF567" s="1"/>
      <c r="AG567" s="1"/>
      <c r="AI567" s="1"/>
      <c r="AJ567" s="1"/>
      <c r="AK567" s="1"/>
      <c r="AM567" s="1"/>
      <c r="AN567" s="1"/>
      <c r="AO567" s="1"/>
      <c r="AP567" s="1"/>
      <c r="AQ567" s="1"/>
      <c r="AR567" s="1"/>
      <c r="AS567" s="1"/>
      <c r="AT567" s="1"/>
      <c r="AU567" s="1"/>
      <c r="AW567" s="1"/>
      <c r="AX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M567" s="1"/>
      <c r="BN567" s="1"/>
      <c r="BO567" s="1"/>
      <c r="BP567" s="1"/>
      <c r="BQ567" s="1"/>
      <c r="BS567" s="1"/>
      <c r="BT567" s="1"/>
      <c r="BV567" s="1"/>
      <c r="BW567" s="1"/>
      <c r="BX567" s="1"/>
      <c r="BY567" s="1"/>
      <c r="BZ567" s="1"/>
      <c r="CB567" s="1"/>
      <c r="CC567" s="1"/>
      <c r="CD567" s="1"/>
      <c r="CE567" s="1"/>
      <c r="CF567" s="1"/>
      <c r="CH567" s="1"/>
      <c r="CI567" s="1"/>
      <c r="CJ567" s="1"/>
      <c r="CK567" s="1"/>
      <c r="CL567" s="1"/>
      <c r="CN567" s="1"/>
      <c r="CO567" s="1"/>
      <c r="CQ567" s="1"/>
      <c r="CR567" s="1"/>
      <c r="CS567" s="1"/>
      <c r="CT567" s="1"/>
      <c r="CU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S567" s="1"/>
      <c r="DT567" s="1"/>
      <c r="DU567" s="1"/>
      <c r="DV567" s="1"/>
      <c r="DW567" s="1"/>
      <c r="DX567" s="1"/>
    </row>
    <row r="568" spans="1:128">
      <c r="A568" s="61"/>
      <c r="B568" s="6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W568" s="1"/>
      <c r="X568" s="10"/>
      <c r="Y568" s="1"/>
      <c r="AA568" s="1"/>
      <c r="AB568" s="1"/>
      <c r="AC568" s="1"/>
      <c r="AE568" s="1"/>
      <c r="AF568" s="1"/>
      <c r="AG568" s="1"/>
      <c r="AI568" s="1"/>
      <c r="AJ568" s="1"/>
      <c r="AK568" s="1"/>
      <c r="AM568" s="1"/>
      <c r="AN568" s="1"/>
      <c r="AO568" s="1"/>
      <c r="AP568" s="1"/>
      <c r="AQ568" s="1"/>
      <c r="AR568" s="1"/>
      <c r="AS568" s="1"/>
      <c r="AT568" s="1"/>
      <c r="AU568" s="1"/>
      <c r="AW568" s="1"/>
      <c r="AX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M568" s="1"/>
      <c r="BN568" s="1"/>
      <c r="BO568" s="1"/>
      <c r="BP568" s="1"/>
      <c r="BQ568" s="1"/>
      <c r="BS568" s="1"/>
      <c r="BT568" s="1"/>
      <c r="BV568" s="1"/>
      <c r="BW568" s="1"/>
      <c r="BX568" s="1"/>
      <c r="BY568" s="1"/>
      <c r="BZ568" s="1"/>
      <c r="CB568" s="1"/>
      <c r="CC568" s="1"/>
      <c r="CD568" s="1"/>
      <c r="CE568" s="1"/>
      <c r="CF568" s="1"/>
      <c r="CH568" s="1"/>
      <c r="CI568" s="1"/>
      <c r="CJ568" s="1"/>
      <c r="CK568" s="1"/>
      <c r="CL568" s="1"/>
      <c r="CN568" s="1"/>
      <c r="CO568" s="1"/>
      <c r="CQ568" s="1"/>
      <c r="CR568" s="1"/>
      <c r="CS568" s="1"/>
      <c r="CT568" s="1"/>
      <c r="CU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S568" s="1"/>
      <c r="DT568" s="1"/>
      <c r="DU568" s="1"/>
      <c r="DV568" s="1"/>
      <c r="DW568" s="1"/>
      <c r="DX568" s="1"/>
    </row>
    <row r="569" spans="1:128">
      <c r="A569" s="61"/>
      <c r="B569" s="6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W569" s="1"/>
      <c r="X569" s="10"/>
      <c r="Y569" s="1"/>
      <c r="AA569" s="1"/>
      <c r="AB569" s="1"/>
      <c r="AC569" s="1"/>
      <c r="AE569" s="1"/>
      <c r="AF569" s="1"/>
      <c r="AG569" s="1"/>
      <c r="AI569" s="1"/>
      <c r="AJ569" s="1"/>
      <c r="AK569" s="1"/>
      <c r="AM569" s="1"/>
      <c r="AN569" s="1"/>
      <c r="AO569" s="1"/>
      <c r="AP569" s="1"/>
      <c r="AQ569" s="1"/>
      <c r="AR569" s="1"/>
      <c r="AS569" s="1"/>
      <c r="AT569" s="1"/>
      <c r="AU569" s="1"/>
      <c r="AW569" s="1"/>
      <c r="AX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M569" s="1"/>
      <c r="BN569" s="1"/>
      <c r="BO569" s="1"/>
      <c r="BP569" s="1"/>
      <c r="BQ569" s="1"/>
      <c r="BS569" s="1"/>
      <c r="BT569" s="1"/>
      <c r="BV569" s="1"/>
      <c r="BW569" s="1"/>
      <c r="BX569" s="1"/>
      <c r="BY569" s="1"/>
      <c r="BZ569" s="1"/>
      <c r="CB569" s="1"/>
      <c r="CC569" s="1"/>
      <c r="CD569" s="1"/>
      <c r="CE569" s="1"/>
      <c r="CF569" s="1"/>
      <c r="CH569" s="1"/>
      <c r="CI569" s="1"/>
      <c r="CJ569" s="1"/>
      <c r="CK569" s="1"/>
      <c r="CL569" s="1"/>
      <c r="CN569" s="1"/>
      <c r="CO569" s="1"/>
      <c r="CQ569" s="1"/>
      <c r="CR569" s="1"/>
      <c r="CS569" s="1"/>
      <c r="CT569" s="1"/>
      <c r="CU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S569" s="1"/>
      <c r="DT569" s="1"/>
      <c r="DU569" s="1"/>
      <c r="DV569" s="1"/>
      <c r="DW569" s="1"/>
      <c r="DX569" s="1"/>
    </row>
    <row r="570" spans="1:128">
      <c r="A570" s="61"/>
      <c r="B570" s="6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W570" s="1"/>
      <c r="X570" s="10"/>
      <c r="Y570" s="1"/>
      <c r="AA570" s="1"/>
      <c r="AB570" s="1"/>
      <c r="AC570" s="1"/>
      <c r="AE570" s="1"/>
      <c r="AF570" s="1"/>
      <c r="AG570" s="1"/>
      <c r="AI570" s="1"/>
      <c r="AJ570" s="1"/>
      <c r="AK570" s="1"/>
      <c r="AM570" s="1"/>
      <c r="AN570" s="1"/>
      <c r="AO570" s="1"/>
      <c r="AP570" s="1"/>
      <c r="AQ570" s="1"/>
      <c r="AR570" s="1"/>
      <c r="AS570" s="1"/>
      <c r="AT570" s="1"/>
      <c r="AU570" s="1"/>
      <c r="AW570" s="1"/>
      <c r="AX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M570" s="1"/>
      <c r="BN570" s="1"/>
      <c r="BO570" s="1"/>
      <c r="BP570" s="1"/>
      <c r="BQ570" s="1"/>
      <c r="BS570" s="1"/>
      <c r="BT570" s="1"/>
      <c r="BV570" s="1"/>
      <c r="BW570" s="1"/>
      <c r="BX570" s="1"/>
      <c r="BY570" s="1"/>
      <c r="BZ570" s="1"/>
      <c r="CB570" s="1"/>
      <c r="CC570" s="1"/>
      <c r="CD570" s="1"/>
      <c r="CE570" s="1"/>
      <c r="CF570" s="1"/>
      <c r="CH570" s="1"/>
      <c r="CI570" s="1"/>
      <c r="CJ570" s="1"/>
      <c r="CK570" s="1"/>
      <c r="CL570" s="1"/>
      <c r="CN570" s="1"/>
      <c r="CO570" s="1"/>
      <c r="CQ570" s="1"/>
      <c r="CR570" s="1"/>
      <c r="CS570" s="1"/>
      <c r="CT570" s="1"/>
      <c r="CU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S570" s="1"/>
      <c r="DT570" s="1"/>
      <c r="DU570" s="1"/>
      <c r="DV570" s="1"/>
      <c r="DW570" s="1"/>
      <c r="DX570" s="1"/>
    </row>
    <row r="571" spans="1:128">
      <c r="A571" s="61"/>
      <c r="B571" s="6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W571" s="1"/>
      <c r="X571" s="10"/>
      <c r="Y571" s="1"/>
      <c r="AA571" s="1"/>
      <c r="AB571" s="1"/>
      <c r="AC571" s="1"/>
      <c r="AE571" s="1"/>
      <c r="AF571" s="1"/>
      <c r="AG571" s="1"/>
      <c r="AI571" s="1"/>
      <c r="AJ571" s="1"/>
      <c r="AK571" s="1"/>
      <c r="AM571" s="1"/>
      <c r="AN571" s="1"/>
      <c r="AO571" s="1"/>
      <c r="AP571" s="1"/>
      <c r="AQ571" s="1"/>
      <c r="AR571" s="1"/>
      <c r="AS571" s="1"/>
      <c r="AT571" s="1"/>
      <c r="AU571" s="1"/>
      <c r="AW571" s="1"/>
      <c r="AX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M571" s="1"/>
      <c r="BN571" s="1"/>
      <c r="BO571" s="1"/>
      <c r="BP571" s="1"/>
      <c r="BQ571" s="1"/>
      <c r="BS571" s="1"/>
      <c r="BT571" s="1"/>
      <c r="BV571" s="1"/>
      <c r="BW571" s="1"/>
      <c r="BX571" s="1"/>
      <c r="BY571" s="1"/>
      <c r="BZ571" s="1"/>
      <c r="CB571" s="1"/>
      <c r="CC571" s="1"/>
      <c r="CD571" s="1"/>
      <c r="CE571" s="1"/>
      <c r="CF571" s="1"/>
      <c r="CH571" s="1"/>
      <c r="CI571" s="1"/>
      <c r="CJ571" s="1"/>
      <c r="CK571" s="1"/>
      <c r="CL571" s="1"/>
      <c r="CN571" s="1"/>
      <c r="CO571" s="1"/>
      <c r="CQ571" s="1"/>
      <c r="CR571" s="1"/>
      <c r="CS571" s="1"/>
      <c r="CT571" s="1"/>
      <c r="CU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S571" s="1"/>
      <c r="DT571" s="1"/>
      <c r="DU571" s="1"/>
      <c r="DV571" s="1"/>
      <c r="DW571" s="1"/>
      <c r="DX571" s="1"/>
    </row>
    <row r="572" spans="1:128">
      <c r="A572" s="61"/>
      <c r="B572" s="6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W572" s="1"/>
      <c r="X572" s="10"/>
      <c r="Y572" s="1"/>
      <c r="AA572" s="1"/>
      <c r="AB572" s="1"/>
      <c r="AC572" s="1"/>
      <c r="AE572" s="1"/>
      <c r="AF572" s="1"/>
      <c r="AG572" s="1"/>
      <c r="AI572" s="1"/>
      <c r="AJ572" s="1"/>
      <c r="AK572" s="1"/>
      <c r="AM572" s="1"/>
      <c r="AN572" s="1"/>
      <c r="AO572" s="1"/>
      <c r="AP572" s="1"/>
      <c r="AQ572" s="1"/>
      <c r="AR572" s="1"/>
      <c r="AS572" s="1"/>
      <c r="AT572" s="1"/>
      <c r="AU572" s="1"/>
      <c r="AW572" s="1"/>
      <c r="AX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M572" s="1"/>
      <c r="BN572" s="1"/>
      <c r="BO572" s="1"/>
      <c r="BP572" s="1"/>
      <c r="BQ572" s="1"/>
      <c r="BS572" s="1"/>
      <c r="BT572" s="1"/>
      <c r="BV572" s="1"/>
      <c r="BW572" s="1"/>
      <c r="BX572" s="1"/>
      <c r="BY572" s="1"/>
      <c r="BZ572" s="1"/>
      <c r="CB572" s="1"/>
      <c r="CC572" s="1"/>
      <c r="CD572" s="1"/>
      <c r="CE572" s="1"/>
      <c r="CF572" s="1"/>
      <c r="CH572" s="1"/>
      <c r="CI572" s="1"/>
      <c r="CJ572" s="1"/>
      <c r="CK572" s="1"/>
      <c r="CL572" s="1"/>
      <c r="CN572" s="1"/>
      <c r="CO572" s="1"/>
      <c r="CQ572" s="1"/>
      <c r="CR572" s="1"/>
      <c r="CS572" s="1"/>
      <c r="CT572" s="1"/>
      <c r="CU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S572" s="1"/>
      <c r="DT572" s="1"/>
      <c r="DU572" s="1"/>
      <c r="DV572" s="1"/>
      <c r="DW572" s="1"/>
      <c r="DX572" s="1"/>
    </row>
    <row r="573" spans="1:128">
      <c r="A573" s="61"/>
      <c r="B573" s="6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W573" s="1"/>
      <c r="X573" s="10"/>
      <c r="Y573" s="1"/>
      <c r="AA573" s="1"/>
      <c r="AB573" s="1"/>
      <c r="AC573" s="1"/>
      <c r="AE573" s="1"/>
      <c r="AF573" s="1"/>
      <c r="AG573" s="1"/>
      <c r="AI573" s="1"/>
      <c r="AJ573" s="1"/>
      <c r="AK573" s="1"/>
      <c r="AM573" s="1"/>
      <c r="AN573" s="1"/>
      <c r="AO573" s="1"/>
      <c r="AP573" s="1"/>
      <c r="AQ573" s="1"/>
      <c r="AR573" s="1"/>
      <c r="AS573" s="1"/>
      <c r="AT573" s="1"/>
      <c r="AU573" s="1"/>
      <c r="AW573" s="1"/>
      <c r="AX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M573" s="1"/>
      <c r="BN573" s="1"/>
      <c r="BO573" s="1"/>
      <c r="BP573" s="1"/>
      <c r="BQ573" s="1"/>
      <c r="BS573" s="1"/>
      <c r="BT573" s="1"/>
      <c r="BV573" s="1"/>
      <c r="BW573" s="1"/>
      <c r="BX573" s="1"/>
      <c r="BY573" s="1"/>
      <c r="BZ573" s="1"/>
      <c r="CB573" s="1"/>
      <c r="CC573" s="1"/>
      <c r="CD573" s="1"/>
      <c r="CE573" s="1"/>
      <c r="CF573" s="1"/>
      <c r="CH573" s="1"/>
      <c r="CI573" s="1"/>
      <c r="CJ573" s="1"/>
      <c r="CK573" s="1"/>
      <c r="CL573" s="1"/>
      <c r="CN573" s="1"/>
      <c r="CO573" s="1"/>
      <c r="CQ573" s="1"/>
      <c r="CR573" s="1"/>
      <c r="CS573" s="1"/>
      <c r="CT573" s="1"/>
      <c r="CU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S573" s="1"/>
      <c r="DT573" s="1"/>
      <c r="DU573" s="1"/>
      <c r="DV573" s="1"/>
      <c r="DW573" s="1"/>
      <c r="DX573" s="1"/>
    </row>
    <row r="574" spans="1:128">
      <c r="A574" s="61"/>
      <c r="B574" s="6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W574" s="1"/>
      <c r="X574" s="10"/>
      <c r="Y574" s="1"/>
      <c r="AA574" s="1"/>
      <c r="AB574" s="1"/>
      <c r="AC574" s="1"/>
      <c r="AE574" s="1"/>
      <c r="AF574" s="1"/>
      <c r="AG574" s="1"/>
      <c r="AI574" s="1"/>
      <c r="AJ574" s="1"/>
      <c r="AK574" s="1"/>
      <c r="AM574" s="1"/>
      <c r="AN574" s="1"/>
      <c r="AO574" s="1"/>
      <c r="AP574" s="1"/>
      <c r="AQ574" s="1"/>
      <c r="AR574" s="1"/>
      <c r="AS574" s="1"/>
      <c r="AT574" s="1"/>
      <c r="AU574" s="1"/>
      <c r="AW574" s="1"/>
      <c r="AX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M574" s="1"/>
      <c r="BN574" s="1"/>
      <c r="BO574" s="1"/>
      <c r="BP574" s="1"/>
      <c r="BQ574" s="1"/>
      <c r="BS574" s="1"/>
      <c r="BT574" s="1"/>
      <c r="BV574" s="1"/>
      <c r="BW574" s="1"/>
      <c r="BX574" s="1"/>
      <c r="BY574" s="1"/>
      <c r="BZ574" s="1"/>
      <c r="CB574" s="1"/>
      <c r="CC574" s="1"/>
      <c r="CD574" s="1"/>
      <c r="CE574" s="1"/>
      <c r="CF574" s="1"/>
      <c r="CH574" s="1"/>
      <c r="CI574" s="1"/>
      <c r="CJ574" s="1"/>
      <c r="CK574" s="1"/>
      <c r="CL574" s="1"/>
      <c r="CN574" s="1"/>
      <c r="CO574" s="1"/>
      <c r="CQ574" s="1"/>
      <c r="CR574" s="1"/>
      <c r="CS574" s="1"/>
      <c r="CT574" s="1"/>
      <c r="CU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S574" s="1"/>
      <c r="DT574" s="1"/>
      <c r="DU574" s="1"/>
      <c r="DV574" s="1"/>
      <c r="DW574" s="1"/>
      <c r="DX574" s="1"/>
    </row>
    <row r="575" spans="1:128">
      <c r="A575" s="61"/>
      <c r="B575" s="6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W575" s="1"/>
      <c r="X575" s="10"/>
      <c r="Y575" s="1"/>
      <c r="AA575" s="1"/>
      <c r="AB575" s="1"/>
      <c r="AC575" s="1"/>
      <c r="AE575" s="1"/>
      <c r="AF575" s="1"/>
      <c r="AG575" s="1"/>
      <c r="AI575" s="1"/>
      <c r="AJ575" s="1"/>
      <c r="AK575" s="1"/>
      <c r="AM575" s="1"/>
      <c r="AN575" s="1"/>
      <c r="AO575" s="1"/>
      <c r="AP575" s="1"/>
      <c r="AQ575" s="1"/>
      <c r="AR575" s="1"/>
      <c r="AS575" s="1"/>
      <c r="AT575" s="1"/>
      <c r="AU575" s="1"/>
      <c r="AW575" s="1"/>
      <c r="AX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M575" s="1"/>
      <c r="BN575" s="1"/>
      <c r="BO575" s="1"/>
      <c r="BP575" s="1"/>
      <c r="BQ575" s="1"/>
      <c r="BS575" s="1"/>
      <c r="BT575" s="1"/>
      <c r="BV575" s="1"/>
      <c r="BW575" s="1"/>
      <c r="BX575" s="1"/>
      <c r="BY575" s="1"/>
      <c r="BZ575" s="1"/>
      <c r="CB575" s="1"/>
      <c r="CC575" s="1"/>
      <c r="CD575" s="1"/>
      <c r="CE575" s="1"/>
      <c r="CF575" s="1"/>
      <c r="CH575" s="1"/>
      <c r="CI575" s="1"/>
      <c r="CJ575" s="1"/>
      <c r="CK575" s="1"/>
      <c r="CL575" s="1"/>
      <c r="CN575" s="1"/>
      <c r="CO575" s="1"/>
      <c r="CQ575" s="1"/>
      <c r="CR575" s="1"/>
      <c r="CS575" s="1"/>
      <c r="CT575" s="1"/>
      <c r="CU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S575" s="1"/>
      <c r="DT575" s="1"/>
      <c r="DU575" s="1"/>
      <c r="DV575" s="1"/>
      <c r="DW575" s="1"/>
      <c r="DX575" s="1"/>
    </row>
    <row r="576" spans="1:128">
      <c r="A576" s="61"/>
      <c r="B576" s="6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W576" s="1"/>
      <c r="X576" s="10"/>
      <c r="Y576" s="1"/>
      <c r="AA576" s="1"/>
      <c r="AB576" s="1"/>
      <c r="AC576" s="1"/>
      <c r="AE576" s="1"/>
      <c r="AF576" s="1"/>
      <c r="AG576" s="1"/>
      <c r="AI576" s="1"/>
      <c r="AJ576" s="1"/>
      <c r="AK576" s="1"/>
      <c r="AM576" s="1"/>
      <c r="AN576" s="1"/>
      <c r="AO576" s="1"/>
      <c r="AP576" s="1"/>
      <c r="AQ576" s="1"/>
      <c r="AR576" s="1"/>
      <c r="AS576" s="1"/>
      <c r="AT576" s="1"/>
      <c r="AU576" s="1"/>
      <c r="AW576" s="1"/>
      <c r="AX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M576" s="1"/>
      <c r="BN576" s="1"/>
      <c r="BO576" s="1"/>
      <c r="BP576" s="1"/>
      <c r="BQ576" s="1"/>
      <c r="BS576" s="1"/>
      <c r="BT576" s="1"/>
      <c r="BV576" s="1"/>
      <c r="BW576" s="1"/>
      <c r="BX576" s="1"/>
      <c r="BY576" s="1"/>
      <c r="BZ576" s="1"/>
      <c r="CB576" s="1"/>
      <c r="CC576" s="1"/>
      <c r="CD576" s="1"/>
      <c r="CE576" s="1"/>
      <c r="CF576" s="1"/>
      <c r="CH576" s="1"/>
      <c r="CI576" s="1"/>
      <c r="CJ576" s="1"/>
      <c r="CK576" s="1"/>
      <c r="CL576" s="1"/>
      <c r="CN576" s="1"/>
      <c r="CO576" s="1"/>
      <c r="CQ576" s="1"/>
      <c r="CR576" s="1"/>
      <c r="CS576" s="1"/>
      <c r="CT576" s="1"/>
      <c r="CU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S576" s="1"/>
      <c r="DT576" s="1"/>
      <c r="DU576" s="1"/>
      <c r="DV576" s="1"/>
      <c r="DW576" s="1"/>
      <c r="DX576" s="1"/>
    </row>
    <row r="577" spans="1:128">
      <c r="A577" s="61"/>
      <c r="B577" s="6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W577" s="1"/>
      <c r="X577" s="10"/>
      <c r="Y577" s="1"/>
      <c r="AA577" s="1"/>
      <c r="AB577" s="1"/>
      <c r="AC577" s="1"/>
      <c r="AE577" s="1"/>
      <c r="AF577" s="1"/>
      <c r="AG577" s="1"/>
      <c r="AI577" s="1"/>
      <c r="AJ577" s="1"/>
      <c r="AK577" s="1"/>
      <c r="AM577" s="1"/>
      <c r="AN577" s="1"/>
      <c r="AO577" s="1"/>
      <c r="AP577" s="1"/>
      <c r="AQ577" s="1"/>
      <c r="AR577" s="1"/>
      <c r="AS577" s="1"/>
      <c r="AT577" s="1"/>
      <c r="AU577" s="1"/>
      <c r="AW577" s="1"/>
      <c r="AX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M577" s="1"/>
      <c r="BN577" s="1"/>
      <c r="BO577" s="1"/>
      <c r="BP577" s="1"/>
      <c r="BQ577" s="1"/>
      <c r="BS577" s="1"/>
      <c r="BT577" s="1"/>
      <c r="BV577" s="1"/>
      <c r="BW577" s="1"/>
      <c r="BX577" s="1"/>
      <c r="BY577" s="1"/>
      <c r="BZ577" s="1"/>
      <c r="CB577" s="1"/>
      <c r="CC577" s="1"/>
      <c r="CD577" s="1"/>
      <c r="CE577" s="1"/>
      <c r="CF577" s="1"/>
      <c r="CH577" s="1"/>
      <c r="CI577" s="1"/>
      <c r="CJ577" s="1"/>
      <c r="CK577" s="1"/>
      <c r="CL577" s="1"/>
      <c r="CN577" s="1"/>
      <c r="CO577" s="1"/>
      <c r="CQ577" s="1"/>
      <c r="CR577" s="1"/>
      <c r="CS577" s="1"/>
      <c r="CT577" s="1"/>
      <c r="CU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S577" s="1"/>
      <c r="DT577" s="1"/>
      <c r="DU577" s="1"/>
      <c r="DV577" s="1"/>
      <c r="DW577" s="1"/>
      <c r="DX577" s="1"/>
    </row>
    <row r="578" spans="1:128">
      <c r="A578" s="61"/>
      <c r="B578" s="6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W578" s="1"/>
      <c r="X578" s="10"/>
      <c r="Y578" s="1"/>
      <c r="AA578" s="1"/>
      <c r="AB578" s="1"/>
      <c r="AC578" s="1"/>
      <c r="AE578" s="1"/>
      <c r="AF578" s="1"/>
      <c r="AG578" s="1"/>
      <c r="AI578" s="1"/>
      <c r="AJ578" s="1"/>
      <c r="AK578" s="1"/>
      <c r="AM578" s="1"/>
      <c r="AN578" s="1"/>
      <c r="AO578" s="1"/>
      <c r="AP578" s="1"/>
      <c r="AQ578" s="1"/>
      <c r="AR578" s="1"/>
      <c r="AS578" s="1"/>
      <c r="AT578" s="1"/>
      <c r="AU578" s="1"/>
      <c r="AW578" s="1"/>
      <c r="AX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M578" s="1"/>
      <c r="BN578" s="1"/>
      <c r="BO578" s="1"/>
      <c r="BP578" s="1"/>
      <c r="BQ578" s="1"/>
      <c r="BS578" s="1"/>
      <c r="BT578" s="1"/>
      <c r="BV578" s="1"/>
      <c r="BW578" s="1"/>
      <c r="BX578" s="1"/>
      <c r="BY578" s="1"/>
      <c r="BZ578" s="1"/>
      <c r="CB578" s="1"/>
      <c r="CC578" s="1"/>
      <c r="CD578" s="1"/>
      <c r="CE578" s="1"/>
      <c r="CF578" s="1"/>
      <c r="CH578" s="1"/>
      <c r="CI578" s="1"/>
      <c r="CJ578" s="1"/>
      <c r="CK578" s="1"/>
      <c r="CL578" s="1"/>
      <c r="CN578" s="1"/>
      <c r="CO578" s="1"/>
      <c r="CQ578" s="1"/>
      <c r="CR578" s="1"/>
      <c r="CS578" s="1"/>
      <c r="CT578" s="1"/>
      <c r="CU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S578" s="1"/>
      <c r="DT578" s="1"/>
      <c r="DU578" s="1"/>
      <c r="DV578" s="1"/>
      <c r="DW578" s="1"/>
      <c r="DX578" s="1"/>
    </row>
    <row r="579" spans="1:128">
      <c r="A579" s="61"/>
      <c r="B579" s="6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W579" s="1"/>
      <c r="X579" s="10"/>
      <c r="Y579" s="1"/>
      <c r="AA579" s="1"/>
      <c r="AB579" s="1"/>
      <c r="AC579" s="1"/>
      <c r="AE579" s="1"/>
      <c r="AF579" s="1"/>
      <c r="AG579" s="1"/>
      <c r="AI579" s="1"/>
      <c r="AJ579" s="1"/>
      <c r="AK579" s="1"/>
      <c r="AM579" s="1"/>
      <c r="AN579" s="1"/>
      <c r="AO579" s="1"/>
      <c r="AP579" s="1"/>
      <c r="AQ579" s="1"/>
      <c r="AR579" s="1"/>
      <c r="AS579" s="1"/>
      <c r="AT579" s="1"/>
      <c r="AU579" s="1"/>
      <c r="AW579" s="1"/>
      <c r="AX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M579" s="1"/>
      <c r="BN579" s="1"/>
      <c r="BO579" s="1"/>
      <c r="BP579" s="1"/>
      <c r="BQ579" s="1"/>
      <c r="BS579" s="1"/>
      <c r="BT579" s="1"/>
      <c r="BV579" s="1"/>
      <c r="BW579" s="1"/>
      <c r="BX579" s="1"/>
      <c r="BY579" s="1"/>
      <c r="BZ579" s="1"/>
      <c r="CB579" s="1"/>
      <c r="CC579" s="1"/>
      <c r="CD579" s="1"/>
      <c r="CE579" s="1"/>
      <c r="CF579" s="1"/>
      <c r="CH579" s="1"/>
      <c r="CI579" s="1"/>
      <c r="CJ579" s="1"/>
      <c r="CK579" s="1"/>
      <c r="CL579" s="1"/>
      <c r="CN579" s="1"/>
      <c r="CO579" s="1"/>
      <c r="CQ579" s="1"/>
      <c r="CR579" s="1"/>
      <c r="CS579" s="1"/>
      <c r="CT579" s="1"/>
      <c r="CU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S579" s="1"/>
      <c r="DT579" s="1"/>
      <c r="DU579" s="1"/>
      <c r="DV579" s="1"/>
      <c r="DW579" s="1"/>
      <c r="DX579" s="1"/>
    </row>
    <row r="580" spans="1:128">
      <c r="A580" s="61"/>
      <c r="B580" s="6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W580" s="1"/>
      <c r="X580" s="10"/>
      <c r="Y580" s="1"/>
      <c r="AA580" s="1"/>
      <c r="AB580" s="1"/>
      <c r="AC580" s="1"/>
      <c r="AE580" s="1"/>
      <c r="AF580" s="1"/>
      <c r="AG580" s="1"/>
      <c r="AI580" s="1"/>
      <c r="AJ580" s="1"/>
      <c r="AK580" s="1"/>
      <c r="AM580" s="1"/>
      <c r="AN580" s="1"/>
      <c r="AO580" s="1"/>
      <c r="AP580" s="1"/>
      <c r="AQ580" s="1"/>
      <c r="AR580" s="1"/>
      <c r="AS580" s="1"/>
      <c r="AT580" s="1"/>
      <c r="AU580" s="1"/>
      <c r="AW580" s="1"/>
      <c r="AX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M580" s="1"/>
      <c r="BN580" s="1"/>
      <c r="BO580" s="1"/>
      <c r="BP580" s="1"/>
      <c r="BQ580" s="1"/>
      <c r="BS580" s="1"/>
      <c r="BT580" s="1"/>
      <c r="BV580" s="1"/>
      <c r="BW580" s="1"/>
      <c r="BX580" s="1"/>
      <c r="BY580" s="1"/>
      <c r="BZ580" s="1"/>
      <c r="CB580" s="1"/>
      <c r="CC580" s="1"/>
      <c r="CD580" s="1"/>
      <c r="CE580" s="1"/>
      <c r="CF580" s="1"/>
      <c r="CH580" s="1"/>
      <c r="CI580" s="1"/>
      <c r="CJ580" s="1"/>
      <c r="CK580" s="1"/>
      <c r="CL580" s="1"/>
      <c r="CN580" s="1"/>
      <c r="CO580" s="1"/>
      <c r="CQ580" s="1"/>
      <c r="CR580" s="1"/>
      <c r="CS580" s="1"/>
      <c r="CT580" s="1"/>
      <c r="CU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S580" s="1"/>
      <c r="DT580" s="1"/>
      <c r="DU580" s="1"/>
      <c r="DV580" s="1"/>
      <c r="DW580" s="1"/>
      <c r="DX580" s="1"/>
    </row>
  </sheetData>
  <mergeCells count="134">
    <mergeCell ref="D2:W2"/>
    <mergeCell ref="D3:W3"/>
    <mergeCell ref="D4:W4"/>
    <mergeCell ref="W5:Y5"/>
    <mergeCell ref="A6:A10"/>
    <mergeCell ref="B6:B10"/>
    <mergeCell ref="C6:C10"/>
    <mergeCell ref="D6:D10"/>
    <mergeCell ref="E6:E10"/>
    <mergeCell ref="F6:I8"/>
    <mergeCell ref="F9:F10"/>
    <mergeCell ref="G9:I9"/>
    <mergeCell ref="J9:J10"/>
    <mergeCell ref="L9:L10"/>
    <mergeCell ref="M9:M10"/>
    <mergeCell ref="N9:N10"/>
    <mergeCell ref="J6:K8"/>
    <mergeCell ref="L6:M8"/>
    <mergeCell ref="N6:Q8"/>
    <mergeCell ref="DC6:DT6"/>
    <mergeCell ref="DU6:DU10"/>
    <mergeCell ref="DV6:DX8"/>
    <mergeCell ref="R7:AR7"/>
    <mergeCell ref="AS7:BD7"/>
    <mergeCell ref="BE7:BG8"/>
    <mergeCell ref="BH7:BW7"/>
    <mergeCell ref="BX7:CF7"/>
    <mergeCell ref="CG7:CO7"/>
    <mergeCell ref="CP7:CR8"/>
    <mergeCell ref="R6:CX6"/>
    <mergeCell ref="CY6:CY10"/>
    <mergeCell ref="CZ6:DB8"/>
    <mergeCell ref="CS7:CU8"/>
    <mergeCell ref="CV7:CX8"/>
    <mergeCell ref="AS8:AU8"/>
    <mergeCell ref="AV8:AX8"/>
    <mergeCell ref="DC7:DH7"/>
    <mergeCell ref="DI7:DK8"/>
    <mergeCell ref="DL7:DT7"/>
    <mergeCell ref="R8:U8"/>
    <mergeCell ref="V8:Y8"/>
    <mergeCell ref="Z8:AC8"/>
    <mergeCell ref="AD8:AG8"/>
    <mergeCell ref="AH8:AK8"/>
    <mergeCell ref="AL8:AO8"/>
    <mergeCell ref="AP8:AR8"/>
    <mergeCell ref="DL8:DN8"/>
    <mergeCell ref="DO8:DQ8"/>
    <mergeCell ref="DR8:DT8"/>
    <mergeCell ref="BU8:BW8"/>
    <mergeCell ref="BX8:BZ8"/>
    <mergeCell ref="CA8:CC8"/>
    <mergeCell ref="CD8:CF8"/>
    <mergeCell ref="CG8:CI8"/>
    <mergeCell ref="CJ8:CL8"/>
    <mergeCell ref="CM8:CO8"/>
    <mergeCell ref="DC8:DE8"/>
    <mergeCell ref="DF8:DH8"/>
    <mergeCell ref="AY8:BA8"/>
    <mergeCell ref="BB8:BD8"/>
    <mergeCell ref="BH8:BK8"/>
    <mergeCell ref="BL8:BN8"/>
    <mergeCell ref="BO8:BQ8"/>
    <mergeCell ref="BR8:BT8"/>
    <mergeCell ref="AA9:AC9"/>
    <mergeCell ref="AD9:AD10"/>
    <mergeCell ref="AE9:AG9"/>
    <mergeCell ref="AH9:AH10"/>
    <mergeCell ref="AI9:AK9"/>
    <mergeCell ref="AL9:AL10"/>
    <mergeCell ref="O9:Q9"/>
    <mergeCell ref="R9:R10"/>
    <mergeCell ref="S9:U9"/>
    <mergeCell ref="V9:V10"/>
    <mergeCell ref="W9:Y9"/>
    <mergeCell ref="Z9:Z10"/>
    <mergeCell ref="AW9:AX9"/>
    <mergeCell ref="AY9:AY10"/>
    <mergeCell ref="AZ9:BA9"/>
    <mergeCell ref="BB9:BB10"/>
    <mergeCell ref="BC9:BD9"/>
    <mergeCell ref="BE9:BE10"/>
    <mergeCell ref="AM9:AO9"/>
    <mergeCell ref="AP9:AP10"/>
    <mergeCell ref="AQ9:AR9"/>
    <mergeCell ref="AS9:AS10"/>
    <mergeCell ref="AT9:AU9"/>
    <mergeCell ref="AV9:AV10"/>
    <mergeCell ref="BP9:BQ9"/>
    <mergeCell ref="BR9:BR10"/>
    <mergeCell ref="BS9:BT9"/>
    <mergeCell ref="BU9:BU10"/>
    <mergeCell ref="BV9:BW9"/>
    <mergeCell ref="BX9:BX10"/>
    <mergeCell ref="BF9:BG9"/>
    <mergeCell ref="BH9:BH10"/>
    <mergeCell ref="BI9:BK9"/>
    <mergeCell ref="BL9:BL10"/>
    <mergeCell ref="BM9:BN9"/>
    <mergeCell ref="BO9:BO10"/>
    <mergeCell ref="CK9:CL9"/>
    <mergeCell ref="CM9:CM10"/>
    <mergeCell ref="CN9:CO9"/>
    <mergeCell ref="CP9:CP10"/>
    <mergeCell ref="BY9:BZ9"/>
    <mergeCell ref="CA9:CA10"/>
    <mergeCell ref="CB9:CC9"/>
    <mergeCell ref="CD9:CD10"/>
    <mergeCell ref="CE9:CF9"/>
    <mergeCell ref="CG9:CG10"/>
    <mergeCell ref="A74:C74"/>
    <mergeCell ref="DS9:DT9"/>
    <mergeCell ref="DV9:DV10"/>
    <mergeCell ref="DW9:DX9"/>
    <mergeCell ref="DJ9:DK9"/>
    <mergeCell ref="DL9:DL10"/>
    <mergeCell ref="DM9:DN9"/>
    <mergeCell ref="DO9:DO10"/>
    <mergeCell ref="DP9:DQ9"/>
    <mergeCell ref="DR9:DR10"/>
    <mergeCell ref="DA9:DB9"/>
    <mergeCell ref="DC9:DC10"/>
    <mergeCell ref="DD9:DE9"/>
    <mergeCell ref="DF9:DF10"/>
    <mergeCell ref="DG9:DH9"/>
    <mergeCell ref="DI9:DI10"/>
    <mergeCell ref="CQ9:CR9"/>
    <mergeCell ref="CS9:CS10"/>
    <mergeCell ref="CT9:CU9"/>
    <mergeCell ref="CV9:CV10"/>
    <mergeCell ref="CW9:CX9"/>
    <mergeCell ref="CZ9:CZ10"/>
    <mergeCell ref="CH9:CI9"/>
    <mergeCell ref="CJ9:CJ10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>
      <pane xSplit="2" ySplit="7" topLeftCell="C59" activePane="bottomRight" state="frozen"/>
      <selection pane="topRight" activeCell="C1" sqref="C1"/>
      <selection pane="bottomLeft" activeCell="A8" sqref="A8"/>
      <selection pane="bottomRight" activeCell="C69" sqref="C69"/>
    </sheetView>
  </sheetViews>
  <sheetFormatPr defaultRowHeight="13.5"/>
  <cols>
    <col min="1" max="1" width="3.375" style="14" customWidth="1"/>
    <col min="2" max="2" width="11.5" style="14" customWidth="1"/>
    <col min="3" max="3" width="7.875" style="14" customWidth="1"/>
    <col min="4" max="4" width="8.25" style="14" customWidth="1"/>
    <col min="5" max="5" width="7.75" style="14" customWidth="1"/>
    <col min="6" max="6" width="5.5" style="14" customWidth="1"/>
    <col min="7" max="7" width="7.75" style="14" customWidth="1"/>
    <col min="8" max="8" width="7.625" style="14" customWidth="1"/>
    <col min="9" max="9" width="7.875" style="14" customWidth="1"/>
    <col min="10" max="10" width="7.25" style="15" customWidth="1"/>
    <col min="11" max="11" width="8.125" style="14" customWidth="1"/>
    <col min="12" max="13" width="7.625" style="14" customWidth="1"/>
    <col min="14" max="14" width="5.75" style="14" customWidth="1"/>
    <col min="15" max="15" width="8.125" style="14" customWidth="1"/>
    <col min="16" max="16" width="7.875" style="14" customWidth="1"/>
    <col min="17" max="17" width="8" style="14" customWidth="1"/>
    <col min="18" max="18" width="6.75" style="15" customWidth="1"/>
    <col min="19" max="19" width="1.75" style="14" customWidth="1"/>
    <col min="20" max="16384" width="9" style="14"/>
  </cols>
  <sheetData>
    <row r="1" spans="1:18" ht="16.5">
      <c r="C1" s="217" t="s">
        <v>112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9"/>
      <c r="R1" s="19"/>
    </row>
    <row r="2" spans="1:18" ht="16.5">
      <c r="C2" s="217" t="s">
        <v>136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0"/>
      <c r="R2" s="20"/>
    </row>
    <row r="3" spans="1:18">
      <c r="Q3" s="14" t="s">
        <v>100</v>
      </c>
    </row>
    <row r="4" spans="1:18" ht="50.25" customHeight="1">
      <c r="A4" s="218" t="s">
        <v>102</v>
      </c>
      <c r="B4" s="218" t="s">
        <v>21</v>
      </c>
      <c r="C4" s="221" t="s">
        <v>113</v>
      </c>
      <c r="D4" s="222"/>
      <c r="E4" s="222"/>
      <c r="F4" s="223"/>
      <c r="G4" s="224" t="s">
        <v>119</v>
      </c>
      <c r="H4" s="224" t="s">
        <v>114</v>
      </c>
      <c r="I4" s="225" t="s">
        <v>120</v>
      </c>
      <c r="J4" s="224" t="s">
        <v>115</v>
      </c>
      <c r="K4" s="221" t="s">
        <v>3</v>
      </c>
      <c r="L4" s="222"/>
      <c r="M4" s="222"/>
      <c r="N4" s="223"/>
      <c r="O4" s="224" t="s">
        <v>121</v>
      </c>
      <c r="P4" s="224" t="s">
        <v>114</v>
      </c>
      <c r="Q4" s="228" t="s">
        <v>122</v>
      </c>
      <c r="R4" s="224" t="s">
        <v>116</v>
      </c>
    </row>
    <row r="5" spans="1:18" ht="29.25" customHeight="1">
      <c r="A5" s="219"/>
      <c r="B5" s="219"/>
      <c r="C5" s="215" t="s">
        <v>118</v>
      </c>
      <c r="D5" s="212" t="s">
        <v>36</v>
      </c>
      <c r="E5" s="213"/>
      <c r="F5" s="214"/>
      <c r="G5" s="224"/>
      <c r="H5" s="224"/>
      <c r="I5" s="226"/>
      <c r="J5" s="224"/>
      <c r="K5" s="215" t="s">
        <v>118</v>
      </c>
      <c r="L5" s="212" t="s">
        <v>36</v>
      </c>
      <c r="M5" s="213"/>
      <c r="N5" s="214"/>
      <c r="O5" s="224"/>
      <c r="P5" s="224"/>
      <c r="Q5" s="229"/>
      <c r="R5" s="224"/>
    </row>
    <row r="6" spans="1:18" ht="31.5" customHeight="1">
      <c r="A6" s="219"/>
      <c r="B6" s="219"/>
      <c r="C6" s="216"/>
      <c r="D6" s="13" t="s">
        <v>125</v>
      </c>
      <c r="E6" s="87" t="s">
        <v>96</v>
      </c>
      <c r="F6" s="87" t="s">
        <v>37</v>
      </c>
      <c r="G6" s="224"/>
      <c r="H6" s="224"/>
      <c r="I6" s="227"/>
      <c r="J6" s="224"/>
      <c r="K6" s="216"/>
      <c r="L6" s="13" t="s">
        <v>125</v>
      </c>
      <c r="M6" s="87" t="s">
        <v>96</v>
      </c>
      <c r="N6" s="87" t="s">
        <v>37</v>
      </c>
      <c r="O6" s="224"/>
      <c r="P6" s="224"/>
      <c r="Q6" s="230"/>
      <c r="R6" s="224"/>
    </row>
    <row r="7" spans="1:18">
      <c r="A7" s="220"/>
      <c r="B7" s="220"/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  <c r="K7" s="93">
        <v>9</v>
      </c>
      <c r="L7" s="93">
        <v>10</v>
      </c>
      <c r="M7" s="93">
        <v>11</v>
      </c>
      <c r="N7" s="93">
        <v>12</v>
      </c>
      <c r="O7" s="93">
        <v>13</v>
      </c>
      <c r="P7" s="93">
        <v>14</v>
      </c>
      <c r="Q7" s="93">
        <v>15</v>
      </c>
      <c r="R7" s="93">
        <v>16</v>
      </c>
    </row>
    <row r="8" spans="1:18" ht="14.25" customHeight="1">
      <c r="A8" s="75">
        <v>1</v>
      </c>
      <c r="B8" s="18" t="s">
        <v>104</v>
      </c>
      <c r="C8" s="76">
        <f>'11'!R12</f>
        <v>39000</v>
      </c>
      <c r="D8" s="76">
        <f>'11'!S12</f>
        <v>36667.4</v>
      </c>
      <c r="E8" s="76">
        <f>'11'!T12</f>
        <v>32734.917000000001</v>
      </c>
      <c r="F8" s="76">
        <f>E8*100/D8</f>
        <v>89.275260858419202</v>
      </c>
      <c r="G8" s="12">
        <v>49447</v>
      </c>
      <c r="H8" s="11">
        <v>21162</v>
      </c>
      <c r="I8" s="11">
        <v>0</v>
      </c>
      <c r="J8" s="11">
        <v>0</v>
      </c>
      <c r="K8" s="76">
        <f>'11'!Z12</f>
        <v>2300</v>
      </c>
      <c r="L8" s="76">
        <f>'11'!AA12</f>
        <v>2100</v>
      </c>
      <c r="M8" s="76">
        <f>'11'!AB12</f>
        <v>1378.9494</v>
      </c>
      <c r="N8" s="76">
        <f t="shared" ref="N8:N69" si="0">M8*100/L8</f>
        <v>65.664257142857139</v>
      </c>
      <c r="O8" s="12">
        <v>9288</v>
      </c>
      <c r="P8" s="11">
        <v>4197</v>
      </c>
      <c r="Q8" s="11">
        <v>0</v>
      </c>
      <c r="R8" s="12">
        <v>0</v>
      </c>
    </row>
    <row r="9" spans="1:18" ht="14.25" customHeight="1">
      <c r="A9" s="75">
        <v>2</v>
      </c>
      <c r="B9" s="18" t="s">
        <v>38</v>
      </c>
      <c r="C9" s="76">
        <f>'11'!R13</f>
        <v>4043.6</v>
      </c>
      <c r="D9" s="76">
        <f>'11'!S13</f>
        <v>3639.6</v>
      </c>
      <c r="E9" s="76">
        <f>'11'!T13</f>
        <v>2863.7950000000001</v>
      </c>
      <c r="F9" s="76">
        <f t="shared" ref="F9:F69" si="1">E9*100/D9</f>
        <v>78.684333443235516</v>
      </c>
      <c r="G9" s="12">
        <v>2505</v>
      </c>
      <c r="H9" s="11">
        <v>300.39999999999998</v>
      </c>
      <c r="I9" s="11">
        <v>0</v>
      </c>
      <c r="J9" s="11">
        <v>0</v>
      </c>
      <c r="K9" s="76">
        <f>'11'!Z13</f>
        <v>0</v>
      </c>
      <c r="L9" s="76">
        <f>'11'!AA13</f>
        <v>0</v>
      </c>
      <c r="M9" s="76">
        <f>'11'!AB13</f>
        <v>20.834</v>
      </c>
      <c r="N9" s="76">
        <v>0</v>
      </c>
      <c r="O9" s="12">
        <v>0</v>
      </c>
      <c r="P9" s="11">
        <v>0</v>
      </c>
      <c r="Q9" s="11">
        <v>0</v>
      </c>
      <c r="R9" s="12">
        <v>0</v>
      </c>
    </row>
    <row r="10" spans="1:18" ht="14.25" customHeight="1">
      <c r="A10" s="75">
        <v>3</v>
      </c>
      <c r="B10" s="18" t="s">
        <v>39</v>
      </c>
      <c r="C10" s="76">
        <f>'11'!R14</f>
        <v>599.09999999999991</v>
      </c>
      <c r="D10" s="76">
        <f>'11'!S14</f>
        <v>496.3</v>
      </c>
      <c r="E10" s="76">
        <f>'11'!T14</f>
        <v>706.43799999999999</v>
      </c>
      <c r="F10" s="76">
        <f t="shared" si="1"/>
        <v>142.34092282893411</v>
      </c>
      <c r="G10" s="12">
        <v>16.7</v>
      </c>
      <c r="H10" s="11">
        <v>1.5</v>
      </c>
      <c r="I10" s="11">
        <v>0</v>
      </c>
      <c r="J10" s="11">
        <v>0</v>
      </c>
      <c r="K10" s="76">
        <f>'11'!Z14</f>
        <v>1943.7</v>
      </c>
      <c r="L10" s="76">
        <f>'11'!AA14</f>
        <v>1830</v>
      </c>
      <c r="M10" s="76">
        <f>'11'!AB14</f>
        <v>1767.884</v>
      </c>
      <c r="N10" s="76">
        <f t="shared" si="0"/>
        <v>96.605683060109286</v>
      </c>
      <c r="O10" s="12">
        <v>206.5</v>
      </c>
      <c r="P10" s="11">
        <v>0</v>
      </c>
      <c r="Q10" s="11">
        <v>162.5</v>
      </c>
      <c r="R10" s="12">
        <v>2.2999999999999998</v>
      </c>
    </row>
    <row r="11" spans="1:18" ht="14.25" customHeight="1">
      <c r="A11" s="75">
        <v>4</v>
      </c>
      <c r="B11" s="18" t="s">
        <v>40</v>
      </c>
      <c r="C11" s="76">
        <f>'11'!R15</f>
        <v>618.6</v>
      </c>
      <c r="D11" s="76">
        <f>'11'!S15</f>
        <v>566.19999999999993</v>
      </c>
      <c r="E11" s="76">
        <f>'11'!T15</f>
        <v>425.52600000000001</v>
      </c>
      <c r="F11" s="76">
        <f t="shared" si="1"/>
        <v>75.154715648180854</v>
      </c>
      <c r="G11" s="12">
        <v>92.9</v>
      </c>
      <c r="H11" s="11">
        <v>20.399999999999999</v>
      </c>
      <c r="I11" s="11">
        <v>0</v>
      </c>
      <c r="J11" s="11">
        <v>7</v>
      </c>
      <c r="K11" s="76">
        <f>'11'!Z15</f>
        <v>0</v>
      </c>
      <c r="L11" s="76">
        <f>'11'!AA15</f>
        <v>0</v>
      </c>
      <c r="M11" s="76">
        <f>'11'!AB15</f>
        <v>0</v>
      </c>
      <c r="N11" s="76">
        <v>0</v>
      </c>
      <c r="O11" s="12">
        <v>0</v>
      </c>
      <c r="P11" s="11">
        <v>0</v>
      </c>
      <c r="Q11" s="12">
        <v>0</v>
      </c>
      <c r="R11" s="12">
        <v>0</v>
      </c>
    </row>
    <row r="12" spans="1:18" ht="14.25" customHeight="1">
      <c r="A12" s="75">
        <v>5</v>
      </c>
      <c r="B12" s="18" t="s">
        <v>41</v>
      </c>
      <c r="C12" s="76">
        <f>'11'!R16</f>
        <v>3451.4</v>
      </c>
      <c r="D12" s="76">
        <f>'11'!S16</f>
        <v>3193.8</v>
      </c>
      <c r="E12" s="76">
        <f>'11'!T16</f>
        <v>1563.1309999999999</v>
      </c>
      <c r="F12" s="76">
        <f t="shared" si="1"/>
        <v>48.942670173461067</v>
      </c>
      <c r="G12" s="12">
        <v>750.5</v>
      </c>
      <c r="H12" s="11">
        <v>336.7</v>
      </c>
      <c r="I12" s="11">
        <v>0</v>
      </c>
      <c r="J12" s="11">
        <v>0</v>
      </c>
      <c r="K12" s="76">
        <f>'11'!Z16</f>
        <v>4340.5</v>
      </c>
      <c r="L12" s="76">
        <f>'11'!AA16</f>
        <v>4340.5</v>
      </c>
      <c r="M12" s="76">
        <f>'11'!AB16</f>
        <v>4341.3379999999997</v>
      </c>
      <c r="N12" s="76">
        <f t="shared" si="0"/>
        <v>100.01930653150558</v>
      </c>
      <c r="O12" s="12">
        <v>11512.9</v>
      </c>
      <c r="P12" s="11">
        <v>6918.6</v>
      </c>
      <c r="Q12" s="12">
        <v>0</v>
      </c>
      <c r="R12" s="12">
        <v>0.8</v>
      </c>
    </row>
    <row r="13" spans="1:18" ht="14.25" customHeight="1">
      <c r="A13" s="75">
        <v>6</v>
      </c>
      <c r="B13" s="18" t="s">
        <v>42</v>
      </c>
      <c r="C13" s="76">
        <f>'11'!R17</f>
        <v>8700</v>
      </c>
      <c r="D13" s="76">
        <f>'11'!S17</f>
        <v>7857</v>
      </c>
      <c r="E13" s="76">
        <f>'11'!T17</f>
        <v>6391.2850000000008</v>
      </c>
      <c r="F13" s="76">
        <f t="shared" si="1"/>
        <v>81.345106274659557</v>
      </c>
      <c r="G13" s="76">
        <v>5684.4</v>
      </c>
      <c r="H13" s="76">
        <v>1849</v>
      </c>
      <c r="I13" s="76">
        <v>500</v>
      </c>
      <c r="J13" s="76">
        <v>500</v>
      </c>
      <c r="K13" s="76">
        <f>'11'!Z17</f>
        <v>10000</v>
      </c>
      <c r="L13" s="76">
        <f>'11'!AA17</f>
        <v>9500</v>
      </c>
      <c r="M13" s="76">
        <f>'11'!AB17</f>
        <v>7726.4139999999998</v>
      </c>
      <c r="N13" s="76">
        <f t="shared" si="0"/>
        <v>81.330673684210524</v>
      </c>
      <c r="O13" s="12">
        <v>18968.099999999999</v>
      </c>
      <c r="P13" s="12">
        <v>10795.2</v>
      </c>
      <c r="Q13" s="12">
        <v>1300</v>
      </c>
      <c r="R13" s="12">
        <v>1300</v>
      </c>
    </row>
    <row r="14" spans="1:18" ht="14.25" customHeight="1">
      <c r="A14" s="75">
        <v>7</v>
      </c>
      <c r="B14" s="18" t="s">
        <v>43</v>
      </c>
      <c r="C14" s="76">
        <f>'11'!R18</f>
        <v>1295.4000000000001</v>
      </c>
      <c r="D14" s="76">
        <f>'11'!S18</f>
        <v>1193.6999999999998</v>
      </c>
      <c r="E14" s="76">
        <f>'11'!T18</f>
        <v>848.07600000000002</v>
      </c>
      <c r="F14" s="76">
        <f t="shared" si="1"/>
        <v>71.0459914551395</v>
      </c>
      <c r="G14" s="77">
        <v>463</v>
      </c>
      <c r="H14" s="77">
        <v>83.9</v>
      </c>
      <c r="I14" s="77">
        <v>110.6</v>
      </c>
      <c r="J14" s="77">
        <v>208</v>
      </c>
      <c r="K14" s="76">
        <f>'11'!Z18</f>
        <v>717.2</v>
      </c>
      <c r="L14" s="76">
        <f>'11'!AA18</f>
        <v>480.3</v>
      </c>
      <c r="M14" s="76">
        <f>'11'!AB18</f>
        <v>480.262</v>
      </c>
      <c r="N14" s="76">
        <f t="shared" si="0"/>
        <v>99.992088278159471</v>
      </c>
      <c r="O14" s="97">
        <v>1012.4</v>
      </c>
      <c r="P14" s="97">
        <v>584.9</v>
      </c>
      <c r="Q14" s="97">
        <v>236.8</v>
      </c>
      <c r="R14" s="97">
        <v>13.1</v>
      </c>
    </row>
    <row r="15" spans="1:18" ht="14.25" customHeight="1">
      <c r="A15" s="75">
        <v>8</v>
      </c>
      <c r="B15" s="18" t="s">
        <v>44</v>
      </c>
      <c r="C15" s="76">
        <f>'11'!R19</f>
        <v>3353.4</v>
      </c>
      <c r="D15" s="76">
        <f>'11'!S19</f>
        <v>2846.2</v>
      </c>
      <c r="E15" s="76">
        <f>'11'!T19</f>
        <v>3529.1559999999999</v>
      </c>
      <c r="F15" s="76">
        <f t="shared" si="1"/>
        <v>123.99536223736912</v>
      </c>
      <c r="G15" s="12">
        <v>5019.5</v>
      </c>
      <c r="H15" s="11">
        <v>2789.1</v>
      </c>
      <c r="I15" s="11">
        <v>0</v>
      </c>
      <c r="J15" s="76">
        <v>0</v>
      </c>
      <c r="K15" s="76">
        <f>'11'!Z19</f>
        <v>4559.5</v>
      </c>
      <c r="L15" s="76">
        <f>'11'!AA19</f>
        <v>4390</v>
      </c>
      <c r="M15" s="76">
        <f>'11'!AB19</f>
        <v>2712.0920000000001</v>
      </c>
      <c r="N15" s="76">
        <f t="shared" si="0"/>
        <v>61.778861047835996</v>
      </c>
      <c r="O15" s="12">
        <v>18098.7</v>
      </c>
      <c r="P15" s="11">
        <v>9622.9</v>
      </c>
      <c r="Q15" s="11">
        <v>0</v>
      </c>
      <c r="R15" s="12">
        <v>0</v>
      </c>
    </row>
    <row r="16" spans="1:18" ht="14.25" customHeight="1">
      <c r="A16" s="75">
        <v>9</v>
      </c>
      <c r="B16" s="18" t="s">
        <v>45</v>
      </c>
      <c r="C16" s="76">
        <f>'11'!R20</f>
        <v>3580</v>
      </c>
      <c r="D16" s="76">
        <f>'11'!S20</f>
        <v>3286.8</v>
      </c>
      <c r="E16" s="76">
        <f>'11'!T20</f>
        <v>1920.5930000000001</v>
      </c>
      <c r="F16" s="76">
        <f t="shared" si="1"/>
        <v>58.433521966654496</v>
      </c>
      <c r="G16" s="12">
        <v>2309.9</v>
      </c>
      <c r="H16" s="11">
        <v>1278.3</v>
      </c>
      <c r="I16" s="11">
        <v>0</v>
      </c>
      <c r="J16" s="76">
        <v>0</v>
      </c>
      <c r="K16" s="76">
        <f>'11'!Z20</f>
        <v>2826</v>
      </c>
      <c r="L16" s="76">
        <f>'11'!AA20</f>
        <v>2624</v>
      </c>
      <c r="M16" s="76">
        <f>'11'!AB20</f>
        <v>1473.575</v>
      </c>
      <c r="N16" s="76">
        <f t="shared" si="0"/>
        <v>56.157583841463413</v>
      </c>
      <c r="O16" s="12">
        <v>9991.6</v>
      </c>
      <c r="P16" s="11">
        <v>5990</v>
      </c>
      <c r="Q16" s="11">
        <v>0</v>
      </c>
      <c r="R16" s="12">
        <v>0</v>
      </c>
    </row>
    <row r="17" spans="1:18" ht="14.25" customHeight="1">
      <c r="A17" s="75">
        <v>10</v>
      </c>
      <c r="B17" s="18" t="s">
        <v>46</v>
      </c>
      <c r="C17" s="76">
        <f>'11'!R21</f>
        <v>1498.8</v>
      </c>
      <c r="D17" s="76">
        <f>'11'!S21</f>
        <v>1372.4</v>
      </c>
      <c r="E17" s="76">
        <f>'11'!T21</f>
        <v>1402.498</v>
      </c>
      <c r="F17" s="76">
        <f t="shared" si="1"/>
        <v>102.19309239288837</v>
      </c>
      <c r="G17" s="12">
        <v>0</v>
      </c>
      <c r="H17" s="11">
        <v>0</v>
      </c>
      <c r="I17" s="11">
        <v>0</v>
      </c>
      <c r="J17" s="76">
        <v>0</v>
      </c>
      <c r="K17" s="76">
        <f>'11'!Z21</f>
        <v>1334</v>
      </c>
      <c r="L17" s="76">
        <f>'11'!AA21</f>
        <v>1299.2</v>
      </c>
      <c r="M17" s="76">
        <f>'11'!AB21</f>
        <v>943.327</v>
      </c>
      <c r="N17" s="76">
        <f t="shared" si="0"/>
        <v>72.608297413793096</v>
      </c>
      <c r="O17" s="12">
        <v>2133.1999999999998</v>
      </c>
      <c r="P17" s="11">
        <v>2073.1999999999998</v>
      </c>
      <c r="Q17" s="11">
        <v>0</v>
      </c>
      <c r="R17" s="12">
        <v>0</v>
      </c>
    </row>
    <row r="18" spans="1:18" ht="14.25" customHeight="1">
      <c r="A18" s="75">
        <v>11</v>
      </c>
      <c r="B18" s="18" t="s">
        <v>47</v>
      </c>
      <c r="C18" s="76">
        <f>'11'!R22</f>
        <v>500</v>
      </c>
      <c r="D18" s="76">
        <f>'11'!S22</f>
        <v>466</v>
      </c>
      <c r="E18" s="76">
        <f>'11'!T22</f>
        <v>461.08100000000002</v>
      </c>
      <c r="F18" s="76">
        <f t="shared" si="1"/>
        <v>98.944420600858365</v>
      </c>
      <c r="G18" s="12">
        <v>45.2</v>
      </c>
      <c r="H18" s="11">
        <v>7.7</v>
      </c>
      <c r="I18" s="11">
        <v>45.2</v>
      </c>
      <c r="J18" s="76">
        <v>52.9</v>
      </c>
      <c r="K18" s="76">
        <f>'11'!Z22</f>
        <v>3300</v>
      </c>
      <c r="L18" s="76">
        <f>'11'!AA22</f>
        <v>3025</v>
      </c>
      <c r="M18" s="76">
        <f>'11'!AB22</f>
        <v>2886.6089999999999</v>
      </c>
      <c r="N18" s="76">
        <f t="shared" si="0"/>
        <v>95.425090909090898</v>
      </c>
      <c r="O18" s="12">
        <v>4959.8</v>
      </c>
      <c r="P18" s="11">
        <v>4043.5</v>
      </c>
      <c r="Q18" s="11">
        <v>510.4</v>
      </c>
      <c r="R18" s="12">
        <v>500</v>
      </c>
    </row>
    <row r="19" spans="1:18" ht="14.25" customHeight="1">
      <c r="A19" s="75">
        <v>12</v>
      </c>
      <c r="B19" s="18" t="s">
        <v>48</v>
      </c>
      <c r="C19" s="76">
        <f>'11'!R23</f>
        <v>330</v>
      </c>
      <c r="D19" s="76">
        <f>'11'!S23</f>
        <v>280</v>
      </c>
      <c r="E19" s="76">
        <f>'11'!T23</f>
        <v>234.767</v>
      </c>
      <c r="F19" s="76">
        <f t="shared" si="1"/>
        <v>83.845357142857139</v>
      </c>
      <c r="G19" s="12">
        <v>62.6</v>
      </c>
      <c r="H19" s="12">
        <v>14.9</v>
      </c>
      <c r="I19" s="12">
        <v>0</v>
      </c>
      <c r="J19" s="76">
        <v>0</v>
      </c>
      <c r="K19" s="76">
        <f>'11'!Z23</f>
        <v>596.4</v>
      </c>
      <c r="L19" s="76">
        <f>'11'!AA23</f>
        <v>521.79999999999995</v>
      </c>
      <c r="M19" s="76">
        <f>'11'!AB23</f>
        <v>436.04500000000002</v>
      </c>
      <c r="N19" s="76">
        <f t="shared" si="0"/>
        <v>83.565542353392118</v>
      </c>
      <c r="O19" s="12">
        <v>1512</v>
      </c>
      <c r="P19" s="11">
        <v>945.1</v>
      </c>
      <c r="Q19" s="11">
        <v>0</v>
      </c>
      <c r="R19" s="12">
        <v>0</v>
      </c>
    </row>
    <row r="20" spans="1:18" ht="14.25" customHeight="1">
      <c r="A20" s="75">
        <v>13</v>
      </c>
      <c r="B20" s="18" t="s">
        <v>49</v>
      </c>
      <c r="C20" s="76">
        <f>'11'!R24</f>
        <v>628.09999999999991</v>
      </c>
      <c r="D20" s="76">
        <f>'11'!S24</f>
        <v>574.4</v>
      </c>
      <c r="E20" s="76">
        <f>'11'!T24</f>
        <v>406.46600000000001</v>
      </c>
      <c r="F20" s="76">
        <f t="shared" si="1"/>
        <v>70.763579387186624</v>
      </c>
      <c r="G20" s="12">
        <v>437.5</v>
      </c>
      <c r="H20" s="12">
        <v>161.80000000000001</v>
      </c>
      <c r="I20" s="12">
        <v>0</v>
      </c>
      <c r="J20" s="76">
        <v>6.8</v>
      </c>
      <c r="K20" s="76">
        <f>'11'!Z24</f>
        <v>1418.5</v>
      </c>
      <c r="L20" s="76">
        <f>'11'!AA24</f>
        <v>1300.2</v>
      </c>
      <c r="M20" s="76">
        <f>'11'!AB24</f>
        <v>850.39</v>
      </c>
      <c r="N20" s="76">
        <f t="shared" si="0"/>
        <v>65.404553145669894</v>
      </c>
      <c r="O20" s="12">
        <v>2199.8000000000002</v>
      </c>
      <c r="P20" s="11">
        <v>1651.4</v>
      </c>
      <c r="Q20" s="11">
        <v>0</v>
      </c>
      <c r="R20" s="12">
        <v>107.3</v>
      </c>
    </row>
    <row r="21" spans="1:18" ht="14.25" customHeight="1">
      <c r="A21" s="75">
        <v>14</v>
      </c>
      <c r="B21" s="18" t="s">
        <v>50</v>
      </c>
      <c r="C21" s="76">
        <f>'11'!R25</f>
        <v>2423.9</v>
      </c>
      <c r="D21" s="76">
        <f>'11'!S25</f>
        <v>2222.1999999999998</v>
      </c>
      <c r="E21" s="76">
        <f>'11'!T25</f>
        <v>1504.8679999999999</v>
      </c>
      <c r="F21" s="76">
        <f t="shared" si="1"/>
        <v>67.71973719737197</v>
      </c>
      <c r="G21" s="12">
        <v>3706</v>
      </c>
      <c r="H21" s="12">
        <v>1714.5</v>
      </c>
      <c r="I21" s="12">
        <v>0</v>
      </c>
      <c r="J21" s="76">
        <v>0</v>
      </c>
      <c r="K21" s="76">
        <f>'11'!Z25</f>
        <v>2681.7</v>
      </c>
      <c r="L21" s="76">
        <f>'11'!AA25</f>
        <v>2458.8000000000002</v>
      </c>
      <c r="M21" s="76">
        <f>'11'!AB25</f>
        <v>1058.6210000000001</v>
      </c>
      <c r="N21" s="76">
        <f t="shared" si="0"/>
        <v>43.054376118431755</v>
      </c>
      <c r="O21" s="12">
        <v>12867.8</v>
      </c>
      <c r="P21" s="11">
        <v>7053.9</v>
      </c>
      <c r="Q21" s="11">
        <v>0</v>
      </c>
      <c r="R21" s="12">
        <v>0</v>
      </c>
    </row>
    <row r="22" spans="1:18" ht="14.25" customHeight="1">
      <c r="A22" s="75">
        <v>15</v>
      </c>
      <c r="B22" s="18" t="s">
        <v>105</v>
      </c>
      <c r="C22" s="76">
        <f>'11'!R26</f>
        <v>736.1</v>
      </c>
      <c r="D22" s="76">
        <f>'11'!S26</f>
        <v>623.4</v>
      </c>
      <c r="E22" s="76">
        <f>'11'!T26</f>
        <v>333.38799999999998</v>
      </c>
      <c r="F22" s="76">
        <f t="shared" si="1"/>
        <v>53.478986204683984</v>
      </c>
      <c r="G22" s="12">
        <v>452.2</v>
      </c>
      <c r="H22" s="12">
        <v>126.9</v>
      </c>
      <c r="I22" s="12">
        <v>0</v>
      </c>
      <c r="J22" s="76">
        <v>0</v>
      </c>
      <c r="K22" s="76">
        <f>'11'!Z26</f>
        <v>1619.5</v>
      </c>
      <c r="L22" s="76">
        <f>'11'!AA26</f>
        <v>1590.8</v>
      </c>
      <c r="M22" s="76">
        <f>'11'!AB26</f>
        <v>1600.9159999999999</v>
      </c>
      <c r="N22" s="76">
        <f t="shared" si="0"/>
        <v>100.63590646215741</v>
      </c>
      <c r="O22" s="12">
        <v>1409.7</v>
      </c>
      <c r="P22" s="11">
        <v>1042.7</v>
      </c>
      <c r="Q22" s="11">
        <v>49.9</v>
      </c>
      <c r="R22" s="12">
        <v>31.3</v>
      </c>
    </row>
    <row r="23" spans="1:18" ht="14.25" customHeight="1">
      <c r="A23" s="75">
        <v>16</v>
      </c>
      <c r="B23" s="18" t="s">
        <v>51</v>
      </c>
      <c r="C23" s="76">
        <f>'11'!R27</f>
        <v>399</v>
      </c>
      <c r="D23" s="76">
        <f>'11'!S27</f>
        <v>350</v>
      </c>
      <c r="E23" s="76">
        <f>'11'!T27</f>
        <v>211.29499999999999</v>
      </c>
      <c r="F23" s="76">
        <f t="shared" si="1"/>
        <v>60.37</v>
      </c>
      <c r="G23" s="12">
        <v>319.89999999999998</v>
      </c>
      <c r="H23" s="12">
        <v>146.9</v>
      </c>
      <c r="I23" s="12">
        <v>0</v>
      </c>
      <c r="J23" s="76">
        <v>0</v>
      </c>
      <c r="K23" s="76">
        <f>'11'!Z27</f>
        <v>317</v>
      </c>
      <c r="L23" s="76">
        <f>'11'!AA27</f>
        <v>316.60000000000002</v>
      </c>
      <c r="M23" s="76">
        <f>'11'!AB27</f>
        <v>316.64499999999998</v>
      </c>
      <c r="N23" s="76">
        <f t="shared" si="0"/>
        <v>100.0142135186355</v>
      </c>
      <c r="O23" s="12">
        <v>2036</v>
      </c>
      <c r="P23" s="11">
        <v>406.3</v>
      </c>
      <c r="Q23" s="11">
        <v>0</v>
      </c>
      <c r="R23" s="12">
        <v>0</v>
      </c>
    </row>
    <row r="24" spans="1:18" ht="14.25" customHeight="1">
      <c r="A24" s="75">
        <v>17</v>
      </c>
      <c r="B24" s="18" t="s">
        <v>52</v>
      </c>
      <c r="C24" s="76">
        <f>'11'!R28</f>
        <v>230.9</v>
      </c>
      <c r="D24" s="76">
        <f>'11'!S28</f>
        <v>210.8</v>
      </c>
      <c r="E24" s="76">
        <f>'11'!T28</f>
        <v>234.27799999999999</v>
      </c>
      <c r="F24" s="76">
        <f t="shared" si="1"/>
        <v>111.13757115749524</v>
      </c>
      <c r="G24" s="12">
        <v>489</v>
      </c>
      <c r="H24" s="12">
        <v>308.39999999999998</v>
      </c>
      <c r="I24" s="12">
        <v>0</v>
      </c>
      <c r="J24" s="76">
        <v>0</v>
      </c>
      <c r="K24" s="76">
        <f>'11'!Z28</f>
        <v>1108.4000000000001</v>
      </c>
      <c r="L24" s="76">
        <f>'11'!AA28</f>
        <v>1016.7</v>
      </c>
      <c r="M24" s="76">
        <f>'11'!AB28</f>
        <v>755.70699999999999</v>
      </c>
      <c r="N24" s="76">
        <f t="shared" si="0"/>
        <v>74.329399036097172</v>
      </c>
      <c r="O24" s="12">
        <v>2284</v>
      </c>
      <c r="P24" s="11">
        <v>875.5</v>
      </c>
      <c r="Q24" s="11">
        <v>200</v>
      </c>
      <c r="R24" s="12">
        <v>0</v>
      </c>
    </row>
    <row r="25" spans="1:18" ht="14.25" customHeight="1">
      <c r="A25" s="79">
        <v>18</v>
      </c>
      <c r="B25" s="18" t="s">
        <v>53</v>
      </c>
      <c r="C25" s="76">
        <f>'11'!R29</f>
        <v>1315</v>
      </c>
      <c r="D25" s="76">
        <f>'11'!S29</f>
        <v>1215</v>
      </c>
      <c r="E25" s="76">
        <f>'11'!T29</f>
        <v>859.30499999999995</v>
      </c>
      <c r="F25" s="76">
        <f t="shared" si="1"/>
        <v>70.724691358024685</v>
      </c>
      <c r="G25" s="76">
        <v>489.1</v>
      </c>
      <c r="H25" s="76">
        <v>290.3</v>
      </c>
      <c r="I25" s="76">
        <v>0</v>
      </c>
      <c r="J25" s="76">
        <v>0</v>
      </c>
      <c r="K25" s="76">
        <f>'11'!Z29</f>
        <v>3500</v>
      </c>
      <c r="L25" s="76">
        <f>'11'!AA29</f>
        <v>2870.4</v>
      </c>
      <c r="M25" s="76">
        <f>'11'!AB29</f>
        <v>2870.3539999999998</v>
      </c>
      <c r="N25" s="76">
        <f t="shared" si="0"/>
        <v>99.998397435897417</v>
      </c>
      <c r="O25" s="80">
        <v>1468.4</v>
      </c>
      <c r="P25" s="80">
        <v>1283.7</v>
      </c>
      <c r="Q25" s="81">
        <v>1276</v>
      </c>
      <c r="R25" s="81">
        <v>646</v>
      </c>
    </row>
    <row r="26" spans="1:18" ht="14.25" customHeight="1">
      <c r="A26" s="75">
        <v>19</v>
      </c>
      <c r="B26" s="18" t="s">
        <v>54</v>
      </c>
      <c r="C26" s="76">
        <f>'11'!R30</f>
        <v>3130</v>
      </c>
      <c r="D26" s="76">
        <f>'11'!S30</f>
        <v>3054</v>
      </c>
      <c r="E26" s="76">
        <f>'11'!T30</f>
        <v>3274.7020000000002</v>
      </c>
      <c r="F26" s="76">
        <f t="shared" si="1"/>
        <v>107.22665356908972</v>
      </c>
      <c r="G26" s="12">
        <v>1681</v>
      </c>
      <c r="H26" s="12">
        <v>919.2</v>
      </c>
      <c r="I26" s="12">
        <v>0</v>
      </c>
      <c r="J26" s="76">
        <v>348.4</v>
      </c>
      <c r="K26" s="76">
        <f>'11'!Z30</f>
        <v>5007.8</v>
      </c>
      <c r="L26" s="76">
        <f>'11'!AA30</f>
        <v>5007.8</v>
      </c>
      <c r="M26" s="76">
        <f>'11'!AB30</f>
        <v>5083.83</v>
      </c>
      <c r="N26" s="76">
        <f t="shared" si="0"/>
        <v>101.51823155876832</v>
      </c>
      <c r="O26" s="12">
        <v>6213.2</v>
      </c>
      <c r="P26" s="11">
        <v>3035.3</v>
      </c>
      <c r="Q26" s="11">
        <v>0</v>
      </c>
      <c r="R26" s="12">
        <v>76</v>
      </c>
    </row>
    <row r="27" spans="1:18" ht="14.25" customHeight="1">
      <c r="A27" s="75">
        <v>20</v>
      </c>
      <c r="B27" s="18" t="s">
        <v>55</v>
      </c>
      <c r="C27" s="76">
        <f>'11'!R31</f>
        <v>500</v>
      </c>
      <c r="D27" s="76">
        <f>'11'!S31</f>
        <v>484</v>
      </c>
      <c r="E27" s="76">
        <f>'11'!T31</f>
        <v>236.64000000000001</v>
      </c>
      <c r="F27" s="76">
        <f t="shared" si="1"/>
        <v>48.892561983471076</v>
      </c>
      <c r="G27" s="12">
        <v>728.2</v>
      </c>
      <c r="H27" s="12">
        <v>341.1</v>
      </c>
      <c r="I27" s="12">
        <v>0</v>
      </c>
      <c r="J27" s="12">
        <v>0</v>
      </c>
      <c r="K27" s="76">
        <f>'11'!Z31</f>
        <v>1352</v>
      </c>
      <c r="L27" s="76">
        <f>'11'!AA31</f>
        <v>1352</v>
      </c>
      <c r="M27" s="76">
        <f>'11'!AB31</f>
        <v>1474.77</v>
      </c>
      <c r="N27" s="76">
        <f t="shared" si="0"/>
        <v>109.08062130177515</v>
      </c>
      <c r="O27" s="12">
        <v>3872.4</v>
      </c>
      <c r="P27" s="11">
        <v>2211.6</v>
      </c>
      <c r="Q27" s="11">
        <v>0</v>
      </c>
      <c r="R27" s="11">
        <v>442.8</v>
      </c>
    </row>
    <row r="28" spans="1:18" ht="14.25" customHeight="1">
      <c r="A28" s="75">
        <v>21</v>
      </c>
      <c r="B28" s="18" t="s">
        <v>106</v>
      </c>
      <c r="C28" s="76">
        <f>'11'!R32</f>
        <v>57502.9</v>
      </c>
      <c r="D28" s="76">
        <f>'11'!S32</f>
        <v>47435.5</v>
      </c>
      <c r="E28" s="76">
        <f>'11'!T32</f>
        <v>45471.671999999999</v>
      </c>
      <c r="F28" s="76">
        <f t="shared" si="1"/>
        <v>95.860003583813821</v>
      </c>
      <c r="G28" s="12">
        <v>29885.4</v>
      </c>
      <c r="H28" s="11">
        <v>11342.5</v>
      </c>
      <c r="I28" s="11">
        <v>17018.5</v>
      </c>
      <c r="J28" s="76">
        <v>7371.8</v>
      </c>
      <c r="K28" s="76">
        <f>'11'!Z32</f>
        <v>29617.1</v>
      </c>
      <c r="L28" s="76">
        <f>'11'!AA32</f>
        <v>21744</v>
      </c>
      <c r="M28" s="76">
        <f>'11'!AB32</f>
        <v>18832.627</v>
      </c>
      <c r="N28" s="76">
        <f t="shared" si="0"/>
        <v>86.610683406916849</v>
      </c>
      <c r="O28" s="12">
        <v>41101</v>
      </c>
      <c r="P28" s="11">
        <v>20902.2</v>
      </c>
      <c r="Q28" s="11">
        <v>6624.8</v>
      </c>
      <c r="R28" s="12">
        <v>5270</v>
      </c>
    </row>
    <row r="29" spans="1:18" ht="14.25" customHeight="1">
      <c r="A29" s="75">
        <v>22</v>
      </c>
      <c r="B29" s="18" t="s">
        <v>56</v>
      </c>
      <c r="C29" s="76">
        <f>'11'!R33</f>
        <v>288.8</v>
      </c>
      <c r="D29" s="76">
        <f>'11'!S33</f>
        <v>241.4</v>
      </c>
      <c r="E29" s="76">
        <f>'11'!T33</f>
        <v>237.05</v>
      </c>
      <c r="F29" s="76">
        <f t="shared" si="1"/>
        <v>98.198011599005795</v>
      </c>
      <c r="G29" s="12">
        <v>116.3</v>
      </c>
      <c r="H29" s="12">
        <v>62.8</v>
      </c>
      <c r="I29" s="12">
        <v>88</v>
      </c>
      <c r="J29" s="12">
        <v>105.6</v>
      </c>
      <c r="K29" s="76">
        <f>'11'!Z33</f>
        <v>551.6</v>
      </c>
      <c r="L29" s="76">
        <f>'11'!AA33</f>
        <v>481.2</v>
      </c>
      <c r="M29" s="76">
        <f>'11'!AB33</f>
        <v>560.79999999999995</v>
      </c>
      <c r="N29" s="76">
        <f t="shared" si="0"/>
        <v>116.54197838736491</v>
      </c>
      <c r="O29" s="12">
        <v>307.8</v>
      </c>
      <c r="P29" s="11">
        <v>166.2</v>
      </c>
      <c r="Q29" s="11">
        <v>0</v>
      </c>
      <c r="R29" s="12">
        <v>63.8</v>
      </c>
    </row>
    <row r="30" spans="1:18" ht="14.25" customHeight="1">
      <c r="A30" s="75">
        <v>23</v>
      </c>
      <c r="B30" s="18" t="s">
        <v>57</v>
      </c>
      <c r="C30" s="76">
        <f>'11'!R34</f>
        <v>1089.3</v>
      </c>
      <c r="D30" s="76">
        <f>'11'!S34</f>
        <v>989.5</v>
      </c>
      <c r="E30" s="76">
        <f>'11'!T34</f>
        <v>955.45699999999999</v>
      </c>
      <c r="F30" s="76">
        <f t="shared" si="1"/>
        <v>96.559575543203636</v>
      </c>
      <c r="G30" s="12">
        <v>0</v>
      </c>
      <c r="H30" s="12">
        <v>0</v>
      </c>
      <c r="I30" s="12">
        <v>0</v>
      </c>
      <c r="J30" s="12">
        <v>0</v>
      </c>
      <c r="K30" s="76">
        <f>'11'!Z34</f>
        <v>1205</v>
      </c>
      <c r="L30" s="76">
        <f>'11'!AA34</f>
        <v>1070</v>
      </c>
      <c r="M30" s="76">
        <f>'11'!AB34</f>
        <v>753.59699999999998</v>
      </c>
      <c r="N30" s="76">
        <f t="shared" si="0"/>
        <v>70.429626168224303</v>
      </c>
      <c r="O30" s="12">
        <v>200</v>
      </c>
      <c r="P30" s="11">
        <v>0</v>
      </c>
      <c r="Q30" s="11">
        <v>200</v>
      </c>
      <c r="R30" s="12">
        <v>11</v>
      </c>
    </row>
    <row r="31" spans="1:18" ht="14.25" customHeight="1">
      <c r="A31" s="75">
        <v>24</v>
      </c>
      <c r="B31" s="18" t="s">
        <v>58</v>
      </c>
      <c r="C31" s="76">
        <f>'11'!R35</f>
        <v>3302.9</v>
      </c>
      <c r="D31" s="76">
        <f>'11'!S35</f>
        <v>2384.6</v>
      </c>
      <c r="E31" s="76">
        <f>'11'!T35</f>
        <v>1781.4450000000002</v>
      </c>
      <c r="F31" s="76">
        <f t="shared" si="1"/>
        <v>74.706240040258336</v>
      </c>
      <c r="G31" s="95">
        <v>590</v>
      </c>
      <c r="H31" s="95">
        <v>108.5</v>
      </c>
      <c r="I31" s="95">
        <v>30</v>
      </c>
      <c r="J31" s="95">
        <v>30.2</v>
      </c>
      <c r="K31" s="76">
        <f>'11'!Z35</f>
        <v>597.6</v>
      </c>
      <c r="L31" s="76">
        <f>'11'!AA35</f>
        <v>482</v>
      </c>
      <c r="M31" s="76">
        <f>'11'!AB35</f>
        <v>432.233</v>
      </c>
      <c r="N31" s="95">
        <v>94</v>
      </c>
      <c r="O31" s="96">
        <v>157.9</v>
      </c>
      <c r="P31" s="96">
        <v>73.2</v>
      </c>
      <c r="Q31" s="96">
        <v>36.299999999999997</v>
      </c>
      <c r="R31" s="96">
        <v>25.6</v>
      </c>
    </row>
    <row r="32" spans="1:18" ht="14.25" customHeight="1">
      <c r="A32" s="75">
        <v>25</v>
      </c>
      <c r="B32" s="18" t="s">
        <v>59</v>
      </c>
      <c r="C32" s="76">
        <f>'11'!R36</f>
        <v>144.79999999999998</v>
      </c>
      <c r="D32" s="76">
        <f>'11'!S36</f>
        <v>136.69999999999999</v>
      </c>
      <c r="E32" s="76">
        <f>'11'!T36</f>
        <v>243.45999999999998</v>
      </c>
      <c r="F32" s="76">
        <f t="shared" si="1"/>
        <v>178.09802487198243</v>
      </c>
      <c r="G32" s="12">
        <v>19</v>
      </c>
      <c r="H32" s="12">
        <v>10.3</v>
      </c>
      <c r="I32" s="12">
        <v>0</v>
      </c>
      <c r="J32" s="12">
        <v>0</v>
      </c>
      <c r="K32" s="76">
        <f>'11'!Z36</f>
        <v>700</v>
      </c>
      <c r="L32" s="76">
        <f>'11'!AA36</f>
        <v>670</v>
      </c>
      <c r="M32" s="76">
        <f>'11'!AB36</f>
        <v>520.54399999999998</v>
      </c>
      <c r="N32" s="76">
        <f t="shared" si="0"/>
        <v>77.693134328358212</v>
      </c>
      <c r="O32" s="12">
        <v>1111</v>
      </c>
      <c r="P32" s="11">
        <v>560</v>
      </c>
      <c r="Q32" s="11">
        <v>0</v>
      </c>
      <c r="R32" s="12">
        <v>0</v>
      </c>
    </row>
    <row r="33" spans="1:18" ht="14.25" customHeight="1">
      <c r="A33" s="75">
        <v>26</v>
      </c>
      <c r="B33" s="18" t="s">
        <v>60</v>
      </c>
      <c r="C33" s="76">
        <f>'11'!R37</f>
        <v>6989.9</v>
      </c>
      <c r="D33" s="76">
        <f>'11'!S37</f>
        <v>6041.8</v>
      </c>
      <c r="E33" s="76">
        <f>'11'!T37</f>
        <v>5610.2060000000001</v>
      </c>
      <c r="F33" s="76">
        <f t="shared" si="1"/>
        <v>92.856532821344629</v>
      </c>
      <c r="G33" s="12">
        <v>2977.3</v>
      </c>
      <c r="H33" s="12">
        <v>863.1</v>
      </c>
      <c r="I33" s="12">
        <v>0</v>
      </c>
      <c r="J33" s="12">
        <v>0</v>
      </c>
      <c r="K33" s="76">
        <f>'11'!Z37</f>
        <v>894.1</v>
      </c>
      <c r="L33" s="76">
        <f>'11'!AA37</f>
        <v>816</v>
      </c>
      <c r="M33" s="76">
        <f>'11'!AB37</f>
        <v>790.67600000000004</v>
      </c>
      <c r="N33" s="76">
        <f t="shared" si="0"/>
        <v>96.896568627450989</v>
      </c>
      <c r="O33" s="12">
        <v>1366.8</v>
      </c>
      <c r="P33" s="11">
        <v>639.79999999999995</v>
      </c>
      <c r="Q33" s="11">
        <v>0</v>
      </c>
      <c r="R33" s="12">
        <v>12.2</v>
      </c>
    </row>
    <row r="34" spans="1:18" ht="14.25" customHeight="1">
      <c r="A34" s="75">
        <v>27</v>
      </c>
      <c r="B34" s="18" t="s">
        <v>107</v>
      </c>
      <c r="C34" s="76">
        <f>'11'!R38</f>
        <v>17500</v>
      </c>
      <c r="D34" s="76">
        <f>'11'!S38</f>
        <v>15066</v>
      </c>
      <c r="E34" s="76">
        <f>'11'!T38</f>
        <v>14393.757</v>
      </c>
      <c r="F34" s="76">
        <f t="shared" si="1"/>
        <v>95.538012743926714</v>
      </c>
      <c r="G34" s="76">
        <v>7410.1</v>
      </c>
      <c r="H34" s="76">
        <v>3778.6</v>
      </c>
      <c r="I34" s="76">
        <v>0</v>
      </c>
      <c r="J34" s="76">
        <v>0</v>
      </c>
      <c r="K34" s="76">
        <f>'11'!Z38</f>
        <v>5500</v>
      </c>
      <c r="L34" s="76">
        <f>'11'!AA38</f>
        <v>5000</v>
      </c>
      <c r="M34" s="76">
        <f>'11'!AB38</f>
        <v>4741.2809999999999</v>
      </c>
      <c r="N34" s="76">
        <f t="shared" si="0"/>
        <v>94.825620000000001</v>
      </c>
      <c r="O34" s="76">
        <v>2943.4</v>
      </c>
      <c r="P34" s="76">
        <v>1163.5999999999999</v>
      </c>
      <c r="Q34" s="76">
        <v>594.6</v>
      </c>
      <c r="R34" s="12">
        <v>594.6</v>
      </c>
    </row>
    <row r="35" spans="1:18" ht="14.25" customHeight="1">
      <c r="A35" s="75">
        <v>28</v>
      </c>
      <c r="B35" s="18" t="s">
        <v>61</v>
      </c>
      <c r="C35" s="76">
        <f>'11'!R39</f>
        <v>2972.3</v>
      </c>
      <c r="D35" s="76">
        <f>'11'!S39</f>
        <v>2671</v>
      </c>
      <c r="E35" s="76">
        <f>'11'!T39</f>
        <v>2876.4022</v>
      </c>
      <c r="F35" s="76">
        <f t="shared" si="1"/>
        <v>107.69008611007112</v>
      </c>
      <c r="G35" s="77">
        <v>1585.4</v>
      </c>
      <c r="H35" s="77">
        <v>521.20000000000005</v>
      </c>
      <c r="I35" s="77">
        <v>0</v>
      </c>
      <c r="J35" s="77">
        <v>236.4</v>
      </c>
      <c r="K35" s="76">
        <f>'11'!Z39</f>
        <v>3896.6</v>
      </c>
      <c r="L35" s="76">
        <f>'11'!AA39</f>
        <v>3866.6</v>
      </c>
      <c r="M35" s="76">
        <f>'11'!AB39</f>
        <v>3921.0610000000001</v>
      </c>
      <c r="N35" s="76">
        <f t="shared" si="0"/>
        <v>101.4084984223866</v>
      </c>
      <c r="O35" s="82">
        <v>5852.3</v>
      </c>
      <c r="P35" s="82">
        <v>5475.5</v>
      </c>
      <c r="Q35" s="83">
        <v>0</v>
      </c>
      <c r="R35" s="83">
        <v>54.6</v>
      </c>
    </row>
    <row r="36" spans="1:18" ht="14.25" customHeight="1">
      <c r="A36" s="75">
        <v>29</v>
      </c>
      <c r="B36" s="18" t="s">
        <v>62</v>
      </c>
      <c r="C36" s="76">
        <f>'11'!R40</f>
        <v>886.7</v>
      </c>
      <c r="D36" s="76">
        <f>'11'!S40</f>
        <v>817</v>
      </c>
      <c r="E36" s="76">
        <f>'11'!T40</f>
        <v>395.48</v>
      </c>
      <c r="F36" s="76">
        <f t="shared" si="1"/>
        <v>48.406364749082009</v>
      </c>
      <c r="G36" s="78">
        <v>426.2</v>
      </c>
      <c r="H36" s="78">
        <v>154.19999999999999</v>
      </c>
      <c r="I36" s="78">
        <v>0</v>
      </c>
      <c r="J36" s="76">
        <v>0</v>
      </c>
      <c r="K36" s="76">
        <f>'11'!Z40</f>
        <v>45.9</v>
      </c>
      <c r="L36" s="76">
        <f>'11'!AA40</f>
        <v>40.4</v>
      </c>
      <c r="M36" s="76">
        <f>'11'!AB40</f>
        <v>40.372</v>
      </c>
      <c r="N36" s="76">
        <f t="shared" si="0"/>
        <v>99.930693069306926</v>
      </c>
      <c r="O36" s="78">
        <v>0</v>
      </c>
      <c r="P36" s="99">
        <v>0</v>
      </c>
      <c r="Q36" s="99">
        <v>0</v>
      </c>
      <c r="R36" s="12">
        <v>1.9</v>
      </c>
    </row>
    <row r="37" spans="1:18" ht="14.25" customHeight="1">
      <c r="A37" s="75">
        <v>30</v>
      </c>
      <c r="B37" s="18" t="s">
        <v>63</v>
      </c>
      <c r="C37" s="76">
        <f>'11'!R41</f>
        <v>2616</v>
      </c>
      <c r="D37" s="76">
        <f>'11'!S41</f>
        <v>2397.4</v>
      </c>
      <c r="E37" s="76">
        <f>'11'!T41</f>
        <v>2881.5329999999999</v>
      </c>
      <c r="F37" s="76">
        <f t="shared" si="1"/>
        <v>120.1940852590306</v>
      </c>
      <c r="G37" s="77">
        <v>873</v>
      </c>
      <c r="H37" s="77">
        <v>471</v>
      </c>
      <c r="I37" s="77">
        <v>0</v>
      </c>
      <c r="J37" s="77">
        <v>162.5</v>
      </c>
      <c r="K37" s="76">
        <f>'11'!Z41</f>
        <v>5893.2</v>
      </c>
      <c r="L37" s="76">
        <f>'11'!AA41</f>
        <v>5893.2</v>
      </c>
      <c r="M37" s="76">
        <f>'11'!AB41</f>
        <v>6085.8950000000004</v>
      </c>
      <c r="N37" s="76">
        <f t="shared" si="0"/>
        <v>103.2697855155094</v>
      </c>
      <c r="O37" s="78">
        <v>8198</v>
      </c>
      <c r="P37" s="78">
        <v>1138</v>
      </c>
      <c r="Q37" s="78">
        <v>0</v>
      </c>
      <c r="R37" s="12">
        <v>192.7</v>
      </c>
    </row>
    <row r="38" spans="1:18" ht="14.25" customHeight="1">
      <c r="A38" s="75">
        <v>31</v>
      </c>
      <c r="B38" s="18" t="s">
        <v>64</v>
      </c>
      <c r="C38" s="76">
        <f>'11'!R42</f>
        <v>2023.4</v>
      </c>
      <c r="D38" s="76">
        <f>'11'!S42</f>
        <v>1850</v>
      </c>
      <c r="E38" s="76">
        <f>'11'!T42</f>
        <v>2233.6179999999999</v>
      </c>
      <c r="F38" s="76">
        <f t="shared" si="1"/>
        <v>120.7361081081081</v>
      </c>
      <c r="G38" s="12">
        <v>438.7</v>
      </c>
      <c r="H38" s="12">
        <v>136.1</v>
      </c>
      <c r="I38" s="12">
        <v>0</v>
      </c>
      <c r="J38" s="12">
        <v>0</v>
      </c>
      <c r="K38" s="76">
        <f>'11'!Z42</f>
        <v>3363.7</v>
      </c>
      <c r="L38" s="76">
        <f>'11'!AA42</f>
        <v>3106.4</v>
      </c>
      <c r="M38" s="76">
        <f>'11'!AB42</f>
        <v>2544.2150000000001</v>
      </c>
      <c r="N38" s="76">
        <f t="shared" si="0"/>
        <v>81.902362863765134</v>
      </c>
      <c r="O38" s="12">
        <v>6981.2</v>
      </c>
      <c r="P38" s="11">
        <v>4818.3999999999996</v>
      </c>
      <c r="Q38" s="11">
        <v>0</v>
      </c>
      <c r="R38" s="12">
        <v>0</v>
      </c>
    </row>
    <row r="39" spans="1:18" ht="14.25" customHeight="1">
      <c r="A39" s="75">
        <v>32</v>
      </c>
      <c r="B39" s="18" t="s">
        <v>65</v>
      </c>
      <c r="C39" s="76">
        <f>'11'!R43</f>
        <v>236.5</v>
      </c>
      <c r="D39" s="76">
        <f>'11'!S43</f>
        <v>219.8</v>
      </c>
      <c r="E39" s="76">
        <f>'11'!T43</f>
        <v>191.70400000000001</v>
      </c>
      <c r="F39" s="76">
        <f t="shared" si="1"/>
        <v>87.21747042766151</v>
      </c>
      <c r="G39" s="12">
        <v>218.4</v>
      </c>
      <c r="H39" s="12">
        <v>105.6</v>
      </c>
      <c r="I39" s="12">
        <v>0</v>
      </c>
      <c r="J39" s="12">
        <v>0</v>
      </c>
      <c r="K39" s="76">
        <f>'11'!Z43</f>
        <v>524.5</v>
      </c>
      <c r="L39" s="76">
        <f>'11'!AA43</f>
        <v>470</v>
      </c>
      <c r="M39" s="76">
        <f>'11'!AB43</f>
        <v>467.15</v>
      </c>
      <c r="N39" s="76">
        <f t="shared" si="0"/>
        <v>99.393617021276597</v>
      </c>
      <c r="O39" s="12">
        <v>3086.1</v>
      </c>
      <c r="P39" s="11">
        <v>1569.9</v>
      </c>
      <c r="Q39" s="11">
        <v>0</v>
      </c>
      <c r="R39" s="12">
        <v>0</v>
      </c>
    </row>
    <row r="40" spans="1:18" ht="14.25" customHeight="1">
      <c r="A40" s="75">
        <v>33</v>
      </c>
      <c r="B40" s="18" t="s">
        <v>66</v>
      </c>
      <c r="C40" s="76">
        <f>'11'!R44</f>
        <v>2562</v>
      </c>
      <c r="D40" s="76">
        <f>'11'!S44</f>
        <v>2348.5</v>
      </c>
      <c r="E40" s="76">
        <f>'11'!T44</f>
        <v>2304.4340000000002</v>
      </c>
      <c r="F40" s="76">
        <f t="shared" si="1"/>
        <v>98.123653395784558</v>
      </c>
      <c r="G40" s="12">
        <v>2280.5</v>
      </c>
      <c r="H40" s="11">
        <v>1137.5</v>
      </c>
      <c r="I40" s="11">
        <v>0</v>
      </c>
      <c r="J40" s="11">
        <v>0</v>
      </c>
      <c r="K40" s="76">
        <f>'11'!Z44</f>
        <v>3027</v>
      </c>
      <c r="L40" s="76">
        <f>'11'!AA44</f>
        <v>3027</v>
      </c>
      <c r="M40" s="76">
        <f>'11'!AB44</f>
        <v>3027.12</v>
      </c>
      <c r="N40" s="76">
        <f t="shared" si="0"/>
        <v>100.00396432111</v>
      </c>
      <c r="O40" s="12">
        <v>4555</v>
      </c>
      <c r="P40" s="12">
        <v>1166</v>
      </c>
      <c r="Q40" s="12">
        <v>0</v>
      </c>
      <c r="R40" s="12">
        <v>0</v>
      </c>
    </row>
    <row r="41" spans="1:18" ht="14.25" customHeight="1">
      <c r="A41" s="75">
        <v>34</v>
      </c>
      <c r="B41" s="18" t="s">
        <v>67</v>
      </c>
      <c r="C41" s="76">
        <f>'11'!R45</f>
        <v>865.9</v>
      </c>
      <c r="D41" s="76">
        <f>'11'!S45</f>
        <v>820</v>
      </c>
      <c r="E41" s="76">
        <f>'11'!T45</f>
        <v>930.94799999999998</v>
      </c>
      <c r="F41" s="76">
        <f t="shared" si="1"/>
        <v>113.53024390243903</v>
      </c>
      <c r="G41" s="12">
        <v>403.5</v>
      </c>
      <c r="H41" s="12">
        <v>217.2</v>
      </c>
      <c r="I41" s="12">
        <v>50</v>
      </c>
      <c r="J41" s="76">
        <v>0</v>
      </c>
      <c r="K41" s="76">
        <f>'11'!Z45</f>
        <v>1830</v>
      </c>
      <c r="L41" s="76">
        <f>'11'!AA45</f>
        <v>1694</v>
      </c>
      <c r="M41" s="76">
        <f>'11'!AB45</f>
        <v>1801.146</v>
      </c>
      <c r="N41" s="76">
        <f t="shared" si="0"/>
        <v>106.32502951593861</v>
      </c>
      <c r="O41" s="12">
        <v>2176.6999999999998</v>
      </c>
      <c r="P41" s="11">
        <v>801.4</v>
      </c>
      <c r="Q41" s="11">
        <v>125.1</v>
      </c>
      <c r="R41" s="12">
        <v>0</v>
      </c>
    </row>
    <row r="42" spans="1:18" ht="14.25" customHeight="1">
      <c r="A42" s="75">
        <v>35</v>
      </c>
      <c r="B42" s="18" t="s">
        <v>68</v>
      </c>
      <c r="C42" s="76">
        <f>'11'!R46</f>
        <v>1540</v>
      </c>
      <c r="D42" s="76">
        <f>'11'!S46</f>
        <v>1432</v>
      </c>
      <c r="E42" s="76">
        <f>'11'!T46</f>
        <v>1513.578</v>
      </c>
      <c r="F42" s="76">
        <f t="shared" si="1"/>
        <v>105.6967877094972</v>
      </c>
      <c r="G42" s="12">
        <v>1418.7</v>
      </c>
      <c r="H42" s="12">
        <v>630.20000000000005</v>
      </c>
      <c r="I42" s="12">
        <v>265</v>
      </c>
      <c r="J42" s="76">
        <v>223.1</v>
      </c>
      <c r="K42" s="76">
        <f>'11'!Z46</f>
        <v>3500</v>
      </c>
      <c r="L42" s="76">
        <f>'11'!AA46</f>
        <v>2920</v>
      </c>
      <c r="M42" s="76">
        <f>'11'!AB46</f>
        <v>1452.27</v>
      </c>
      <c r="N42" s="76">
        <f t="shared" si="0"/>
        <v>49.735273972602741</v>
      </c>
      <c r="O42" s="12">
        <v>10557.1</v>
      </c>
      <c r="P42" s="12">
        <v>5755.8</v>
      </c>
      <c r="Q42" s="12">
        <v>500</v>
      </c>
      <c r="R42" s="12">
        <v>352.5</v>
      </c>
    </row>
    <row r="43" spans="1:18" ht="14.25" customHeight="1">
      <c r="A43" s="75">
        <v>36</v>
      </c>
      <c r="B43" s="18" t="s">
        <v>69</v>
      </c>
      <c r="C43" s="76">
        <f>'11'!R47</f>
        <v>1514.3</v>
      </c>
      <c r="D43" s="76">
        <f>'11'!S47</f>
        <v>1345.3</v>
      </c>
      <c r="E43" s="76">
        <f>'11'!T47</f>
        <v>1440.701</v>
      </c>
      <c r="F43" s="76">
        <f t="shared" si="1"/>
        <v>107.09142942094701</v>
      </c>
      <c r="G43" s="76">
        <v>523.29999999999995</v>
      </c>
      <c r="H43" s="76">
        <v>300.3</v>
      </c>
      <c r="I43" s="76">
        <v>0</v>
      </c>
      <c r="J43" s="76">
        <v>0</v>
      </c>
      <c r="K43" s="76">
        <f>'11'!Z47</f>
        <v>1272</v>
      </c>
      <c r="L43" s="76">
        <f>'11'!AA47</f>
        <v>1272</v>
      </c>
      <c r="M43" s="76">
        <f>'11'!AB47</f>
        <v>1272.1500000000001</v>
      </c>
      <c r="N43" s="76">
        <f t="shared" si="0"/>
        <v>100.01179245283021</v>
      </c>
      <c r="O43" s="12">
        <v>5720</v>
      </c>
      <c r="P43" s="11">
        <v>3088.8</v>
      </c>
      <c r="Q43" s="100">
        <v>0</v>
      </c>
      <c r="R43" s="100">
        <v>0</v>
      </c>
    </row>
    <row r="44" spans="1:18" s="101" customFormat="1" ht="14.25" customHeight="1">
      <c r="A44" s="75">
        <v>37</v>
      </c>
      <c r="B44" s="18" t="s">
        <v>70</v>
      </c>
      <c r="C44" s="76">
        <f>'11'!R48</f>
        <v>1265.6000000000001</v>
      </c>
      <c r="D44" s="76">
        <f>'11'!S48</f>
        <v>1159.4000000000001</v>
      </c>
      <c r="E44" s="76">
        <f>'11'!T48</f>
        <v>719.39400000000001</v>
      </c>
      <c r="F44" s="76">
        <f t="shared" si="1"/>
        <v>62.048818354321192</v>
      </c>
      <c r="G44" s="84">
        <v>576.29999999999995</v>
      </c>
      <c r="H44" s="84">
        <v>360.4</v>
      </c>
      <c r="I44" s="84">
        <v>0</v>
      </c>
      <c r="J44" s="76">
        <v>0</v>
      </c>
      <c r="K44" s="76">
        <f>'11'!Z48</f>
        <v>1865.9</v>
      </c>
      <c r="L44" s="76">
        <f>'11'!AA48</f>
        <v>1865.9</v>
      </c>
      <c r="M44" s="76">
        <f>'11'!AB48</f>
        <v>1865.95</v>
      </c>
      <c r="N44" s="76">
        <f t="shared" si="0"/>
        <v>100.00267967200814</v>
      </c>
      <c r="O44" s="11">
        <v>2609.1</v>
      </c>
      <c r="P44" s="11">
        <v>142.80000000000001</v>
      </c>
      <c r="Q44" s="11">
        <v>0</v>
      </c>
      <c r="R44" s="12">
        <v>21.2</v>
      </c>
    </row>
    <row r="45" spans="1:18" s="15" customFormat="1" ht="14.25" customHeight="1">
      <c r="A45" s="75">
        <v>38</v>
      </c>
      <c r="B45" s="18" t="s">
        <v>71</v>
      </c>
      <c r="C45" s="76">
        <f>'11'!R49</f>
        <v>776.3</v>
      </c>
      <c r="D45" s="76">
        <f>'11'!S49</f>
        <v>668.6</v>
      </c>
      <c r="E45" s="76">
        <f>'11'!T49</f>
        <v>678.42200000000003</v>
      </c>
      <c r="F45" s="76">
        <f t="shared" si="1"/>
        <v>101.46903978462458</v>
      </c>
      <c r="G45" s="77">
        <v>319.7</v>
      </c>
      <c r="H45" s="77">
        <v>110</v>
      </c>
      <c r="I45" s="77">
        <v>33.9</v>
      </c>
      <c r="J45" s="77">
        <v>81.8</v>
      </c>
      <c r="K45" s="76">
        <f>'11'!Z49</f>
        <v>2176.6999999999998</v>
      </c>
      <c r="L45" s="76">
        <f>'11'!AA49</f>
        <v>1844</v>
      </c>
      <c r="M45" s="76">
        <f>'11'!AB49</f>
        <v>2172.0819999999999</v>
      </c>
      <c r="N45" s="77">
        <f>M45*100/L45</f>
        <v>117.79186550976138</v>
      </c>
      <c r="O45" s="86">
        <v>3659.4</v>
      </c>
      <c r="P45" s="86">
        <v>1900</v>
      </c>
      <c r="Q45" s="86">
        <v>144.1</v>
      </c>
      <c r="R45" s="83">
        <v>140</v>
      </c>
    </row>
    <row r="46" spans="1:18" ht="14.25" customHeight="1">
      <c r="A46" s="75">
        <v>39</v>
      </c>
      <c r="B46" s="18" t="s">
        <v>72</v>
      </c>
      <c r="C46" s="76">
        <f>'11'!R50</f>
        <v>906.3</v>
      </c>
      <c r="D46" s="76">
        <f>'11'!S50</f>
        <v>814.4</v>
      </c>
      <c r="E46" s="76">
        <f>'11'!T50</f>
        <v>758.27599999999995</v>
      </c>
      <c r="F46" s="76">
        <f t="shared" si="1"/>
        <v>93.108546168958739</v>
      </c>
      <c r="G46" s="12">
        <v>714.5</v>
      </c>
      <c r="H46" s="12">
        <v>416</v>
      </c>
      <c r="I46" s="12">
        <v>0</v>
      </c>
      <c r="J46" s="76">
        <v>0</v>
      </c>
      <c r="K46" s="76">
        <f>'11'!Z50</f>
        <v>1948</v>
      </c>
      <c r="L46" s="76">
        <f>'11'!AA50</f>
        <v>1948</v>
      </c>
      <c r="M46" s="76">
        <f>'11'!AB50</f>
        <v>1948.6</v>
      </c>
      <c r="N46" s="76">
        <f t="shared" si="0"/>
        <v>100.03080082135524</v>
      </c>
      <c r="O46" s="12">
        <v>2527.4</v>
      </c>
      <c r="P46" s="11">
        <v>1350</v>
      </c>
      <c r="Q46" s="11">
        <v>0</v>
      </c>
      <c r="R46" s="12">
        <v>0</v>
      </c>
    </row>
    <row r="47" spans="1:18" ht="14.25" customHeight="1">
      <c r="A47" s="75">
        <v>40</v>
      </c>
      <c r="B47" s="18" t="s">
        <v>73</v>
      </c>
      <c r="C47" s="76">
        <f>'11'!R51</f>
        <v>2596.6</v>
      </c>
      <c r="D47" s="76">
        <f>'11'!S51</f>
        <v>2376.4</v>
      </c>
      <c r="E47" s="76">
        <f>'11'!T51</f>
        <v>2000.0710000000001</v>
      </c>
      <c r="F47" s="76">
        <f t="shared" si="1"/>
        <v>84.163903383268803</v>
      </c>
      <c r="G47" s="12">
        <v>1926.7</v>
      </c>
      <c r="H47" s="12">
        <v>672.2</v>
      </c>
      <c r="I47" s="12">
        <v>0</v>
      </c>
      <c r="J47" s="76">
        <v>0</v>
      </c>
      <c r="K47" s="76">
        <f>'11'!Z51</f>
        <v>4100</v>
      </c>
      <c r="L47" s="76">
        <f>'11'!AA51</f>
        <v>4100</v>
      </c>
      <c r="M47" s="76">
        <f>'11'!AB51</f>
        <v>4561.8379999999997</v>
      </c>
      <c r="N47" s="76">
        <f t="shared" si="0"/>
        <v>111.26434146341464</v>
      </c>
      <c r="O47" s="12">
        <v>14090.4</v>
      </c>
      <c r="P47" s="11">
        <v>7714.5</v>
      </c>
      <c r="Q47" s="11">
        <v>0</v>
      </c>
      <c r="R47" s="12">
        <v>461.8</v>
      </c>
    </row>
    <row r="48" spans="1:18" ht="14.25" customHeight="1">
      <c r="A48" s="75">
        <v>41</v>
      </c>
      <c r="B48" s="18" t="s">
        <v>74</v>
      </c>
      <c r="C48" s="76">
        <f>'11'!R52</f>
        <v>1248.2</v>
      </c>
      <c r="D48" s="76">
        <f>'11'!S52</f>
        <v>853.8</v>
      </c>
      <c r="E48" s="76">
        <f>'11'!T52</f>
        <v>722.21799999999996</v>
      </c>
      <c r="F48" s="76">
        <f t="shared" si="1"/>
        <v>84.588662450222543</v>
      </c>
      <c r="G48" s="12">
        <v>486.2</v>
      </c>
      <c r="H48" s="12">
        <v>211.3</v>
      </c>
      <c r="I48" s="12">
        <v>107</v>
      </c>
      <c r="J48" s="76">
        <v>0</v>
      </c>
      <c r="K48" s="76">
        <f>'11'!Z52</f>
        <v>2599.6</v>
      </c>
      <c r="L48" s="76">
        <f>'11'!AA52</f>
        <v>2239.8000000000002</v>
      </c>
      <c r="M48" s="76">
        <f>'11'!AB52</f>
        <v>1832.328</v>
      </c>
      <c r="N48" s="76">
        <f t="shared" si="0"/>
        <v>81.807661398339121</v>
      </c>
      <c r="O48" s="12">
        <v>7297</v>
      </c>
      <c r="P48" s="11">
        <v>1835</v>
      </c>
      <c r="Q48" s="11">
        <v>238.8</v>
      </c>
      <c r="R48" s="12">
        <v>0</v>
      </c>
    </row>
    <row r="49" spans="1:18" ht="14.25" customHeight="1">
      <c r="A49" s="75">
        <v>42</v>
      </c>
      <c r="B49" s="18" t="s">
        <v>108</v>
      </c>
      <c r="C49" s="76">
        <f>'11'!R53</f>
        <v>950</v>
      </c>
      <c r="D49" s="76">
        <f>'11'!S53</f>
        <v>903.4</v>
      </c>
      <c r="E49" s="76">
        <f>'11'!T53</f>
        <v>801.82</v>
      </c>
      <c r="F49" s="76">
        <f t="shared" si="1"/>
        <v>88.755811379234004</v>
      </c>
      <c r="G49" s="12">
        <v>1156.5999999999999</v>
      </c>
      <c r="H49" s="12">
        <v>551.4</v>
      </c>
      <c r="I49" s="12">
        <v>0</v>
      </c>
      <c r="J49" s="76">
        <v>0</v>
      </c>
      <c r="K49" s="76">
        <f>'11'!Z53</f>
        <v>2521</v>
      </c>
      <c r="L49" s="76">
        <f>'11'!AA53</f>
        <v>2437</v>
      </c>
      <c r="M49" s="76">
        <f>'11'!AB53</f>
        <v>1496.559</v>
      </c>
      <c r="N49" s="76">
        <f t="shared" si="0"/>
        <v>61.409889208042671</v>
      </c>
      <c r="O49" s="12">
        <v>6706.8</v>
      </c>
      <c r="P49" s="11">
        <v>3612.4</v>
      </c>
      <c r="Q49" s="11">
        <v>304.60000000000002</v>
      </c>
      <c r="R49" s="12">
        <v>0</v>
      </c>
    </row>
    <row r="50" spans="1:18" ht="14.25" customHeight="1">
      <c r="A50" s="75">
        <v>43</v>
      </c>
      <c r="B50" s="18" t="s">
        <v>75</v>
      </c>
      <c r="C50" s="76">
        <f>'11'!R54</f>
        <v>1974.5</v>
      </c>
      <c r="D50" s="76">
        <f>'11'!S54</f>
        <v>1811</v>
      </c>
      <c r="E50" s="76">
        <f>'11'!T54</f>
        <v>1599.567</v>
      </c>
      <c r="F50" s="76">
        <f t="shared" si="1"/>
        <v>88.325069022639425</v>
      </c>
      <c r="G50" s="76">
        <v>1143.0999999999999</v>
      </c>
      <c r="H50" s="76">
        <v>444.6</v>
      </c>
      <c r="I50" s="76">
        <v>0</v>
      </c>
      <c r="J50" s="76">
        <v>0</v>
      </c>
      <c r="K50" s="76">
        <f>'11'!Z54</f>
        <v>3555</v>
      </c>
      <c r="L50" s="76">
        <f>'11'!AA54</f>
        <v>3355</v>
      </c>
      <c r="M50" s="76">
        <f>'11'!AB54</f>
        <v>4001.0740000000001</v>
      </c>
      <c r="N50" s="76">
        <f t="shared" si="0"/>
        <v>119.25704918032788</v>
      </c>
      <c r="O50" s="100">
        <v>12221.5</v>
      </c>
      <c r="P50" s="100">
        <v>1734.7</v>
      </c>
      <c r="Q50" s="76">
        <v>0</v>
      </c>
      <c r="R50" s="12">
        <v>635.70000000000005</v>
      </c>
    </row>
    <row r="51" spans="1:18" ht="14.25" customHeight="1">
      <c r="A51" s="75">
        <v>44</v>
      </c>
      <c r="B51" s="18" t="s">
        <v>109</v>
      </c>
      <c r="C51" s="76">
        <f>'11'!R55</f>
        <v>15500</v>
      </c>
      <c r="D51" s="76">
        <f>'11'!S55</f>
        <v>14209</v>
      </c>
      <c r="E51" s="76">
        <f>'11'!T55</f>
        <v>13378.83</v>
      </c>
      <c r="F51" s="76">
        <f t="shared" si="1"/>
        <v>94.157435428249698</v>
      </c>
      <c r="G51" s="77">
        <v>9484</v>
      </c>
      <c r="H51" s="77">
        <v>2350</v>
      </c>
      <c r="I51" s="77">
        <v>1350</v>
      </c>
      <c r="J51" s="77">
        <v>2785.7</v>
      </c>
      <c r="K51" s="76">
        <f>'11'!Z55</f>
        <v>3700</v>
      </c>
      <c r="L51" s="76">
        <f>'11'!AA55</f>
        <v>3391.6</v>
      </c>
      <c r="M51" s="76">
        <f>'11'!AB55</f>
        <v>3080.2669999999998</v>
      </c>
      <c r="N51" s="77">
        <v>84.7</v>
      </c>
      <c r="O51" s="77">
        <v>7200</v>
      </c>
      <c r="P51" s="77">
        <v>2070</v>
      </c>
      <c r="Q51" s="77">
        <v>500</v>
      </c>
      <c r="R51" s="77">
        <v>1687.5</v>
      </c>
    </row>
    <row r="52" spans="1:18" ht="14.25" customHeight="1">
      <c r="A52" s="75">
        <v>45</v>
      </c>
      <c r="B52" s="18" t="s">
        <v>110</v>
      </c>
      <c r="C52" s="76">
        <f>'11'!R56</f>
        <v>4597.8530000000001</v>
      </c>
      <c r="D52" s="76">
        <f>'11'!S56</f>
        <v>4141.3999999999996</v>
      </c>
      <c r="E52" s="76">
        <f>'11'!T56</f>
        <v>4174.9809999999998</v>
      </c>
      <c r="F52" s="77">
        <f>E52*100/D52</f>
        <v>100.8108610614768</v>
      </c>
      <c r="G52" s="77">
        <v>1482.194</v>
      </c>
      <c r="H52" s="77">
        <v>507.29500000000002</v>
      </c>
      <c r="I52" s="77">
        <v>0</v>
      </c>
      <c r="J52" s="77">
        <v>369.5</v>
      </c>
      <c r="K52" s="76">
        <f>'11'!Z56</f>
        <v>627.82899999999995</v>
      </c>
      <c r="L52" s="76">
        <f>'11'!AA56</f>
        <v>539.20000000000005</v>
      </c>
      <c r="M52" s="76">
        <f>'11'!AB56</f>
        <v>708.44600000000003</v>
      </c>
      <c r="N52" s="77">
        <f>M52*100/L52</f>
        <v>131.388353115727</v>
      </c>
      <c r="O52" s="84">
        <v>218.8</v>
      </c>
      <c r="P52" s="84">
        <v>104.131</v>
      </c>
      <c r="Q52" s="84">
        <v>0</v>
      </c>
      <c r="R52" s="84">
        <v>25.7</v>
      </c>
    </row>
    <row r="53" spans="1:18" ht="14.25" customHeight="1">
      <c r="A53" s="75">
        <v>46</v>
      </c>
      <c r="B53" s="18" t="s">
        <v>76</v>
      </c>
      <c r="C53" s="76">
        <f>'11'!R57</f>
        <v>2424.1999999999998</v>
      </c>
      <c r="D53" s="76">
        <f>'11'!S57</f>
        <v>2200</v>
      </c>
      <c r="E53" s="76">
        <f>'11'!T57</f>
        <v>2777.2730000000001</v>
      </c>
      <c r="F53" s="76">
        <f t="shared" si="1"/>
        <v>126.23968181818181</v>
      </c>
      <c r="G53" s="12">
        <v>1185.9000000000001</v>
      </c>
      <c r="H53" s="12">
        <v>0</v>
      </c>
      <c r="I53" s="12">
        <v>0</v>
      </c>
      <c r="J53" s="12">
        <v>0</v>
      </c>
      <c r="K53" s="76">
        <f>'11'!Z57</f>
        <v>6600</v>
      </c>
      <c r="L53" s="76">
        <f>'11'!AA57</f>
        <v>6099.5</v>
      </c>
      <c r="M53" s="76">
        <f>'11'!AB57</f>
        <v>2862.7919999999999</v>
      </c>
      <c r="N53" s="76">
        <f t="shared" si="0"/>
        <v>46.934863513402739</v>
      </c>
      <c r="O53" s="100">
        <v>17452.8</v>
      </c>
      <c r="P53" s="102">
        <v>9296.9</v>
      </c>
      <c r="Q53" s="102">
        <v>0</v>
      </c>
      <c r="R53" s="100">
        <v>0</v>
      </c>
    </row>
    <row r="54" spans="1:18" ht="14.25" customHeight="1">
      <c r="A54" s="75">
        <v>47</v>
      </c>
      <c r="B54" s="18" t="s">
        <v>77</v>
      </c>
      <c r="C54" s="76">
        <f>'11'!R58</f>
        <v>7616.8</v>
      </c>
      <c r="D54" s="76">
        <f>'11'!S58</f>
        <v>5410.4</v>
      </c>
      <c r="E54" s="76">
        <f>'11'!T58</f>
        <v>7593.9130000000005</v>
      </c>
      <c r="F54" s="85">
        <f t="shared" si="1"/>
        <v>140.35769998521369</v>
      </c>
      <c r="G54" s="77">
        <v>9058.1</v>
      </c>
      <c r="H54" s="77">
        <v>5379.4</v>
      </c>
      <c r="I54" s="77">
        <v>849.4</v>
      </c>
      <c r="J54" s="77">
        <v>3161.7</v>
      </c>
      <c r="K54" s="76">
        <f>'11'!Z58</f>
        <v>6752.7</v>
      </c>
      <c r="L54" s="76">
        <f>'11'!AA58</f>
        <v>6900</v>
      </c>
      <c r="M54" s="76">
        <f>'11'!AB58</f>
        <v>5123.2025999999996</v>
      </c>
      <c r="N54" s="85">
        <f t="shared" si="0"/>
        <v>74.249313043478253</v>
      </c>
      <c r="O54" s="83">
        <v>62283</v>
      </c>
      <c r="P54" s="83">
        <v>38205</v>
      </c>
      <c r="Q54" s="83">
        <v>200</v>
      </c>
      <c r="R54" s="83">
        <v>0</v>
      </c>
    </row>
    <row r="55" spans="1:18" ht="14.25" customHeight="1">
      <c r="A55" s="75">
        <v>48</v>
      </c>
      <c r="B55" s="18" t="s">
        <v>78</v>
      </c>
      <c r="C55" s="76">
        <f>'11'!R59</f>
        <v>1357.3</v>
      </c>
      <c r="D55" s="76">
        <f>'11'!S59</f>
        <v>1233.0999999999999</v>
      </c>
      <c r="E55" s="76">
        <f>'11'!T59</f>
        <v>1277.4659999999999</v>
      </c>
      <c r="F55" s="76">
        <f t="shared" si="1"/>
        <v>103.59792393155462</v>
      </c>
      <c r="G55" s="12">
        <v>70</v>
      </c>
      <c r="H55" s="12">
        <v>37.799999999999997</v>
      </c>
      <c r="I55" s="12">
        <v>70</v>
      </c>
      <c r="J55" s="76">
        <v>0</v>
      </c>
      <c r="K55" s="76">
        <f>'11'!Z59</f>
        <v>793</v>
      </c>
      <c r="L55" s="76">
        <f>'11'!AA59</f>
        <v>793</v>
      </c>
      <c r="M55" s="76">
        <f>'11'!AB59</f>
        <v>837.38499999999999</v>
      </c>
      <c r="N55" s="76">
        <f t="shared" si="0"/>
        <v>105.59709962168978</v>
      </c>
      <c r="O55" s="100">
        <v>1105</v>
      </c>
      <c r="P55" s="102">
        <v>596.70000000000005</v>
      </c>
      <c r="Q55" s="102">
        <v>50</v>
      </c>
      <c r="R55" s="100">
        <v>42.8</v>
      </c>
    </row>
    <row r="56" spans="1:18" ht="14.25" customHeight="1">
      <c r="A56" s="75">
        <v>49</v>
      </c>
      <c r="B56" s="18" t="s">
        <v>79</v>
      </c>
      <c r="C56" s="76">
        <f>'11'!R60</f>
        <v>537.29999999999995</v>
      </c>
      <c r="D56" s="76">
        <f>'11'!S60</f>
        <v>537</v>
      </c>
      <c r="E56" s="76">
        <f>'11'!T60</f>
        <v>450.70499999999998</v>
      </c>
      <c r="F56" s="76">
        <f t="shared" si="1"/>
        <v>83.930167597765362</v>
      </c>
      <c r="G56" s="12">
        <v>92.3</v>
      </c>
      <c r="H56" s="12">
        <v>0</v>
      </c>
      <c r="I56" s="12">
        <v>0</v>
      </c>
      <c r="J56" s="12">
        <v>0</v>
      </c>
      <c r="K56" s="76">
        <f>'11'!Z60</f>
        <v>298.60000000000002</v>
      </c>
      <c r="L56" s="76">
        <f>'11'!AA60</f>
        <v>298.60000000000002</v>
      </c>
      <c r="M56" s="76">
        <f>'11'!AB60</f>
        <v>298.83300000000003</v>
      </c>
      <c r="N56" s="76">
        <f t="shared" si="0"/>
        <v>100.07803081044877</v>
      </c>
      <c r="O56" s="100">
        <v>955.6</v>
      </c>
      <c r="P56" s="102">
        <v>522.70000000000005</v>
      </c>
      <c r="Q56" s="102">
        <v>0</v>
      </c>
      <c r="R56" s="100">
        <v>0</v>
      </c>
    </row>
    <row r="57" spans="1:18" ht="14.25" customHeight="1">
      <c r="A57" s="75">
        <v>50</v>
      </c>
      <c r="B57" s="18" t="s">
        <v>80</v>
      </c>
      <c r="C57" s="76">
        <f>'11'!R61</f>
        <v>6061</v>
      </c>
      <c r="D57" s="76">
        <f>'11'!S61</f>
        <v>5561</v>
      </c>
      <c r="E57" s="76">
        <f>'11'!T61</f>
        <v>5949.4259000000002</v>
      </c>
      <c r="F57" s="76">
        <f t="shared" si="1"/>
        <v>106.98482107534616</v>
      </c>
      <c r="G57" s="76">
        <v>2253.1</v>
      </c>
      <c r="H57" s="76">
        <v>1035</v>
      </c>
      <c r="I57" s="76">
        <v>0</v>
      </c>
      <c r="J57" s="76">
        <v>0</v>
      </c>
      <c r="K57" s="76">
        <f>'11'!Z61</f>
        <v>5506.1</v>
      </c>
      <c r="L57" s="76">
        <f>'11'!AA61</f>
        <v>5506.1</v>
      </c>
      <c r="M57" s="76">
        <f>'11'!AB61</f>
        <v>5546.51</v>
      </c>
      <c r="N57" s="76">
        <f t="shared" si="0"/>
        <v>100.73391329616243</v>
      </c>
      <c r="O57" s="100">
        <v>19515</v>
      </c>
      <c r="P57" s="100">
        <v>10586</v>
      </c>
      <c r="Q57" s="100">
        <v>0</v>
      </c>
      <c r="R57" s="100">
        <v>40.4</v>
      </c>
    </row>
    <row r="58" spans="1:18" ht="14.25" customHeight="1">
      <c r="A58" s="75">
        <v>51</v>
      </c>
      <c r="B58" s="18" t="s">
        <v>81</v>
      </c>
      <c r="C58" s="76">
        <f>'11'!R62</f>
        <v>598</v>
      </c>
      <c r="D58" s="76">
        <f>'11'!S62</f>
        <v>548.9</v>
      </c>
      <c r="E58" s="76">
        <f>'11'!T62</f>
        <v>580.83199999999999</v>
      </c>
      <c r="F58" s="76">
        <f t="shared" si="1"/>
        <v>105.81745308799417</v>
      </c>
      <c r="G58" s="17" t="s">
        <v>137</v>
      </c>
      <c r="H58" s="17">
        <v>124.8</v>
      </c>
      <c r="I58" s="17">
        <v>100</v>
      </c>
      <c r="J58" s="17">
        <v>0</v>
      </c>
      <c r="K58" s="76">
        <f>'11'!Z62</f>
        <v>2800</v>
      </c>
      <c r="L58" s="76">
        <f>'11'!AA62</f>
        <v>2560.5</v>
      </c>
      <c r="M58" s="76">
        <f>'11'!AB62</f>
        <v>2160.6480000000001</v>
      </c>
      <c r="N58" s="76">
        <f t="shared" si="0"/>
        <v>84.383831282952556</v>
      </c>
      <c r="O58" s="86">
        <v>11831.2</v>
      </c>
      <c r="P58" s="86">
        <v>6249.2</v>
      </c>
      <c r="Q58" s="83">
        <v>0</v>
      </c>
      <c r="R58" s="83">
        <v>0</v>
      </c>
    </row>
    <row r="59" spans="1:18" ht="14.25" customHeight="1">
      <c r="A59" s="75">
        <v>52</v>
      </c>
      <c r="B59" s="18" t="s">
        <v>82</v>
      </c>
      <c r="C59" s="76">
        <f>'11'!R63</f>
        <v>600</v>
      </c>
      <c r="D59" s="76">
        <f>'11'!S63</f>
        <v>550</v>
      </c>
      <c r="E59" s="76">
        <f>'11'!T63</f>
        <v>621.85</v>
      </c>
      <c r="F59" s="76">
        <f t="shared" si="1"/>
        <v>113.06363636363636</v>
      </c>
      <c r="G59" s="76">
        <v>96.8</v>
      </c>
      <c r="H59" s="76">
        <v>53</v>
      </c>
      <c r="I59" s="76">
        <v>0</v>
      </c>
      <c r="J59" s="76">
        <v>0</v>
      </c>
      <c r="K59" s="76">
        <f>'11'!Z63</f>
        <v>1000</v>
      </c>
      <c r="L59" s="76">
        <f>'11'!AA63</f>
        <v>866</v>
      </c>
      <c r="M59" s="76">
        <f>'11'!AB63</f>
        <v>927.25</v>
      </c>
      <c r="N59" s="76">
        <f t="shared" si="0"/>
        <v>107.07274826789839</v>
      </c>
      <c r="O59" s="12">
        <v>2902.7</v>
      </c>
      <c r="P59" s="12">
        <v>969</v>
      </c>
      <c r="Q59" s="12">
        <v>236</v>
      </c>
      <c r="R59" s="12">
        <v>126</v>
      </c>
    </row>
    <row r="60" spans="1:18" ht="14.25" customHeight="1">
      <c r="A60" s="75">
        <v>53</v>
      </c>
      <c r="B60" s="18" t="s">
        <v>83</v>
      </c>
      <c r="C60" s="76">
        <f>'11'!R64</f>
        <v>814.8</v>
      </c>
      <c r="D60" s="76">
        <f>'11'!S64</f>
        <v>766.6</v>
      </c>
      <c r="E60" s="76">
        <f>'11'!T64</f>
        <v>996.19299999999998</v>
      </c>
      <c r="F60" s="76">
        <f t="shared" si="1"/>
        <v>129.94951734933471</v>
      </c>
      <c r="G60" s="12">
        <v>629.9</v>
      </c>
      <c r="H60" s="12">
        <v>0</v>
      </c>
      <c r="I60" s="12">
        <v>17.600000000000001</v>
      </c>
      <c r="J60" s="76">
        <v>0</v>
      </c>
      <c r="K60" s="76">
        <f>'11'!Z64</f>
        <v>1057.2</v>
      </c>
      <c r="L60" s="76">
        <f>'11'!AA64</f>
        <v>1057.2</v>
      </c>
      <c r="M60" s="76">
        <f>'11'!AB64</f>
        <v>1081.0239999999999</v>
      </c>
      <c r="N60" s="76">
        <f t="shared" si="0"/>
        <v>102.25349981082103</v>
      </c>
      <c r="O60" s="12">
        <v>2668.5</v>
      </c>
      <c r="P60" s="11">
        <v>1465.3</v>
      </c>
      <c r="Q60" s="11">
        <v>0</v>
      </c>
      <c r="R60" s="12">
        <v>0</v>
      </c>
    </row>
    <row r="61" spans="1:18" ht="14.25" customHeight="1">
      <c r="A61" s="75">
        <v>54</v>
      </c>
      <c r="B61" s="18" t="s">
        <v>84</v>
      </c>
      <c r="C61" s="76">
        <f>'11'!R65</f>
        <v>816</v>
      </c>
      <c r="D61" s="76">
        <f>'11'!S65</f>
        <v>748.6</v>
      </c>
      <c r="E61" s="76">
        <f>'11'!T65</f>
        <v>480.46199999999999</v>
      </c>
      <c r="F61" s="76">
        <f t="shared" si="1"/>
        <v>64.181405289874419</v>
      </c>
      <c r="G61" s="12">
        <v>247.8</v>
      </c>
      <c r="H61" s="12">
        <v>135.1</v>
      </c>
      <c r="I61" s="12">
        <v>0</v>
      </c>
      <c r="J61" s="12">
        <v>0</v>
      </c>
      <c r="K61" s="76">
        <f>'11'!Z65</f>
        <v>1600</v>
      </c>
      <c r="L61" s="76">
        <f>'11'!AA65</f>
        <v>1466</v>
      </c>
      <c r="M61" s="76">
        <f>'11'!AB65</f>
        <v>479.33800000000002</v>
      </c>
      <c r="N61" s="76">
        <f t="shared" si="0"/>
        <v>32.696998635743519</v>
      </c>
      <c r="O61" s="12">
        <v>13541</v>
      </c>
      <c r="P61" s="11">
        <v>7379.8</v>
      </c>
      <c r="Q61" s="11">
        <v>0</v>
      </c>
      <c r="R61" s="12">
        <v>0</v>
      </c>
    </row>
    <row r="62" spans="1:18" ht="14.25" customHeight="1">
      <c r="A62" s="75">
        <v>55</v>
      </c>
      <c r="B62" s="18" t="s">
        <v>85</v>
      </c>
      <c r="C62" s="76">
        <f>'11'!R66</f>
        <v>600</v>
      </c>
      <c r="D62" s="76">
        <f>'11'!S66</f>
        <v>484</v>
      </c>
      <c r="E62" s="76">
        <f>'11'!T66</f>
        <v>753.61599999999999</v>
      </c>
      <c r="F62" s="76">
        <f t="shared" si="1"/>
        <v>155.70578512396696</v>
      </c>
      <c r="G62" s="12">
        <v>532</v>
      </c>
      <c r="H62" s="12">
        <v>200.3</v>
      </c>
      <c r="I62" s="12">
        <v>0</v>
      </c>
      <c r="J62" s="12">
        <v>0</v>
      </c>
      <c r="K62" s="76">
        <f>'11'!Z66</f>
        <v>4345</v>
      </c>
      <c r="L62" s="76">
        <f>'11'!AA66</f>
        <v>3697.1</v>
      </c>
      <c r="M62" s="76">
        <f>'11'!AB66</f>
        <v>981.45600000000002</v>
      </c>
      <c r="N62" s="76">
        <f t="shared" si="0"/>
        <v>26.546644667442052</v>
      </c>
      <c r="O62" s="12">
        <v>976.2</v>
      </c>
      <c r="P62" s="11">
        <v>0</v>
      </c>
      <c r="Q62" s="11">
        <v>976.2</v>
      </c>
      <c r="R62" s="12">
        <v>0</v>
      </c>
    </row>
    <row r="63" spans="1:18" ht="14.25" customHeight="1">
      <c r="A63" s="75">
        <v>56</v>
      </c>
      <c r="B63" s="18" t="s">
        <v>86</v>
      </c>
      <c r="C63" s="76">
        <f>'11'!R67</f>
        <v>2171.5</v>
      </c>
      <c r="D63" s="76">
        <f>'11'!S67</f>
        <v>1849.8</v>
      </c>
      <c r="E63" s="76">
        <f>'11'!T67</f>
        <v>1481.7860000000001</v>
      </c>
      <c r="F63" s="76">
        <f t="shared" si="1"/>
        <v>80.105200562222947</v>
      </c>
      <c r="G63" s="12">
        <v>2665.4</v>
      </c>
      <c r="H63" s="12">
        <v>1122.0999999999999</v>
      </c>
      <c r="I63" s="12">
        <v>0</v>
      </c>
      <c r="J63" s="12">
        <v>0</v>
      </c>
      <c r="K63" s="76">
        <f>'11'!Z67</f>
        <v>3079.6</v>
      </c>
      <c r="L63" s="76">
        <f>'11'!AA67</f>
        <v>3079.6</v>
      </c>
      <c r="M63" s="76">
        <f>'11'!AB67</f>
        <v>3079.078</v>
      </c>
      <c r="N63" s="76">
        <f t="shared" si="0"/>
        <v>99.983049746720354</v>
      </c>
      <c r="O63" s="12">
        <v>9165.1</v>
      </c>
      <c r="P63" s="11">
        <v>5225.6000000000004</v>
      </c>
      <c r="Q63" s="11">
        <v>0</v>
      </c>
      <c r="R63" s="12">
        <v>0</v>
      </c>
    </row>
    <row r="64" spans="1:18" ht="14.25" customHeight="1">
      <c r="A64" s="75">
        <v>57</v>
      </c>
      <c r="B64" s="18" t="s">
        <v>87</v>
      </c>
      <c r="C64" s="76">
        <f>'11'!R68</f>
        <v>13100</v>
      </c>
      <c r="D64" s="76">
        <f>'11'!S68</f>
        <v>12036</v>
      </c>
      <c r="E64" s="76">
        <f>'11'!T68</f>
        <v>8653.3209999999999</v>
      </c>
      <c r="F64" s="76">
        <f t="shared" si="1"/>
        <v>71.895322366234623</v>
      </c>
      <c r="G64" s="12">
        <v>8694.6</v>
      </c>
      <c r="H64" s="12">
        <v>4578.3999999999996</v>
      </c>
      <c r="I64" s="12">
        <v>1200</v>
      </c>
      <c r="J64" s="76">
        <v>1374.9</v>
      </c>
      <c r="K64" s="76">
        <f>'11'!Z68</f>
        <v>4270</v>
      </c>
      <c r="L64" s="76">
        <f>'11'!AA68</f>
        <v>4270</v>
      </c>
      <c r="M64" s="76">
        <f>'11'!AB68</f>
        <v>4204.7759999999998</v>
      </c>
      <c r="N64" s="76">
        <f t="shared" si="0"/>
        <v>98.472505854800929</v>
      </c>
      <c r="O64" s="76">
        <v>8401.7000000000007</v>
      </c>
      <c r="P64" s="76">
        <v>4101</v>
      </c>
      <c r="Q64" s="76">
        <v>148</v>
      </c>
      <c r="R64" s="76">
        <v>82.8</v>
      </c>
    </row>
    <row r="65" spans="1:18" ht="14.25" customHeight="1">
      <c r="A65" s="75">
        <v>58</v>
      </c>
      <c r="B65" s="18" t="s">
        <v>88</v>
      </c>
      <c r="C65" s="76">
        <f>'11'!R69</f>
        <v>1480.7</v>
      </c>
      <c r="D65" s="76">
        <f>'11'!S69</f>
        <v>1367.2</v>
      </c>
      <c r="E65" s="76">
        <f>'11'!T69</f>
        <v>2102.9169999999999</v>
      </c>
      <c r="F65" s="76">
        <f t="shared" si="1"/>
        <v>153.81195143358687</v>
      </c>
      <c r="G65" s="12">
        <v>550</v>
      </c>
      <c r="H65" s="12">
        <v>301</v>
      </c>
      <c r="I65" s="12">
        <v>183</v>
      </c>
      <c r="J65" s="76">
        <v>0</v>
      </c>
      <c r="K65" s="76">
        <f>'11'!Z69</f>
        <v>6100</v>
      </c>
      <c r="L65" s="76">
        <f>'11'!AA69</f>
        <v>5734</v>
      </c>
      <c r="M65" s="76">
        <f>'11'!AB69</f>
        <v>1107.4269999999999</v>
      </c>
      <c r="N65" s="76">
        <f t="shared" si="0"/>
        <v>19.31334147192187</v>
      </c>
      <c r="O65" s="12">
        <v>14600</v>
      </c>
      <c r="P65" s="11">
        <v>8000</v>
      </c>
      <c r="Q65" s="11">
        <v>0</v>
      </c>
      <c r="R65" s="12">
        <v>0</v>
      </c>
    </row>
    <row r="66" spans="1:18" ht="14.25" customHeight="1">
      <c r="A66" s="75">
        <v>59</v>
      </c>
      <c r="B66" s="18" t="s">
        <v>89</v>
      </c>
      <c r="C66" s="76">
        <f>'11'!R70</f>
        <v>1700</v>
      </c>
      <c r="D66" s="76">
        <f>'11'!S70</f>
        <v>1534</v>
      </c>
      <c r="E66" s="76">
        <f>'11'!T70</f>
        <v>966.99979999999994</v>
      </c>
      <c r="F66" s="76">
        <f t="shared" si="1"/>
        <v>63.037796610169487</v>
      </c>
      <c r="G66" s="77">
        <v>847.1</v>
      </c>
      <c r="H66" s="77">
        <v>562.6</v>
      </c>
      <c r="I66" s="77">
        <v>0</v>
      </c>
      <c r="J66" s="77">
        <v>0</v>
      </c>
      <c r="K66" s="76">
        <f>'11'!Z70</f>
        <v>0</v>
      </c>
      <c r="L66" s="76">
        <f>'11'!AA70</f>
        <v>0</v>
      </c>
      <c r="M66" s="76">
        <f>'11'!AB70</f>
        <v>0</v>
      </c>
      <c r="N66" s="76">
        <v>0</v>
      </c>
      <c r="O66" s="12">
        <v>0</v>
      </c>
      <c r="P66" s="11">
        <v>0</v>
      </c>
      <c r="Q66" s="11">
        <v>0</v>
      </c>
      <c r="R66" s="12">
        <v>0</v>
      </c>
    </row>
    <row r="67" spans="1:18" ht="14.25" customHeight="1">
      <c r="A67" s="75">
        <v>60</v>
      </c>
      <c r="B67" s="18" t="s">
        <v>90</v>
      </c>
      <c r="C67" s="76">
        <f>'11'!R71</f>
        <v>2120</v>
      </c>
      <c r="D67" s="76">
        <f>'11'!S71</f>
        <v>1975.4</v>
      </c>
      <c r="E67" s="76">
        <f>'11'!T71</f>
        <v>1949.191</v>
      </c>
      <c r="F67" s="76">
        <f t="shared" si="1"/>
        <v>98.67323073807836</v>
      </c>
      <c r="G67" s="12">
        <v>211.8</v>
      </c>
      <c r="H67" s="12">
        <v>12</v>
      </c>
      <c r="I67" s="12">
        <v>211.8</v>
      </c>
      <c r="J67" s="76">
        <v>211.8</v>
      </c>
      <c r="K67" s="76">
        <f>'11'!Z71</f>
        <v>1587</v>
      </c>
      <c r="L67" s="76">
        <f>'11'!AA71</f>
        <v>1587</v>
      </c>
      <c r="M67" s="76">
        <f>'11'!AB71</f>
        <v>1612.5530000000001</v>
      </c>
      <c r="N67" s="76">
        <f t="shared" si="0"/>
        <v>101.61014492753624</v>
      </c>
      <c r="O67" s="12">
        <v>200.3</v>
      </c>
      <c r="P67" s="11">
        <v>6.2</v>
      </c>
      <c r="Q67" s="11">
        <v>200.3</v>
      </c>
      <c r="R67" s="12">
        <v>221.8</v>
      </c>
    </row>
    <row r="68" spans="1:18" ht="14.25" customHeight="1">
      <c r="A68" s="75">
        <v>61</v>
      </c>
      <c r="B68" s="18" t="s">
        <v>91</v>
      </c>
      <c r="C68" s="76">
        <f>'11'!R72</f>
        <v>854.1</v>
      </c>
      <c r="D68" s="76">
        <f>'11'!S72</f>
        <v>781.6</v>
      </c>
      <c r="E68" s="76">
        <f>'11'!T72</f>
        <v>504.036</v>
      </c>
      <c r="F68" s="76">
        <f t="shared" si="1"/>
        <v>64.487717502558851</v>
      </c>
      <c r="G68" s="12">
        <v>678</v>
      </c>
      <c r="H68" s="12">
        <v>5.3</v>
      </c>
      <c r="I68" s="12">
        <v>5.6</v>
      </c>
      <c r="J68" s="76">
        <v>0</v>
      </c>
      <c r="K68" s="76">
        <f>'11'!Z72</f>
        <v>3200</v>
      </c>
      <c r="L68" s="76">
        <f>'11'!AA72</f>
        <v>2784.7</v>
      </c>
      <c r="M68" s="76">
        <f>'11'!AB72</f>
        <v>1281.1369999999999</v>
      </c>
      <c r="N68" s="76">
        <f t="shared" si="0"/>
        <v>46.006284339426152</v>
      </c>
      <c r="O68" s="12">
        <v>2272.3000000000002</v>
      </c>
      <c r="P68" s="11">
        <v>0</v>
      </c>
      <c r="Q68" s="11">
        <v>200</v>
      </c>
      <c r="R68" s="12">
        <v>0</v>
      </c>
    </row>
    <row r="69" spans="1:18" ht="14.25" customHeight="1">
      <c r="A69" s="75">
        <v>62</v>
      </c>
      <c r="B69" s="18" t="s">
        <v>92</v>
      </c>
      <c r="C69" s="76">
        <f>'11'!R73</f>
        <v>876</v>
      </c>
      <c r="D69" s="76">
        <f>'11'!S73</f>
        <v>792.7</v>
      </c>
      <c r="E69" s="76">
        <f>'11'!T73</f>
        <v>968.78</v>
      </c>
      <c r="F69" s="76">
        <f t="shared" si="1"/>
        <v>122.21269080358269</v>
      </c>
      <c r="G69" s="76">
        <v>126</v>
      </c>
      <c r="H69" s="76">
        <v>40</v>
      </c>
      <c r="I69" s="76">
        <v>126</v>
      </c>
      <c r="J69" s="76">
        <v>0</v>
      </c>
      <c r="K69" s="76">
        <f>'11'!Z73</f>
        <v>426</v>
      </c>
      <c r="L69" s="76">
        <f>'11'!AA73</f>
        <v>390</v>
      </c>
      <c r="M69" s="76">
        <f>'11'!AB73</f>
        <v>541.71400000000006</v>
      </c>
      <c r="N69" s="76">
        <f t="shared" si="0"/>
        <v>138.90102564102565</v>
      </c>
      <c r="O69" s="103">
        <v>60</v>
      </c>
      <c r="P69" s="103">
        <v>9.1</v>
      </c>
      <c r="Q69" s="103">
        <v>60</v>
      </c>
      <c r="R69" s="103">
        <v>0</v>
      </c>
    </row>
    <row r="70" spans="1:18" ht="21" customHeight="1">
      <c r="A70" s="211" t="s">
        <v>117</v>
      </c>
      <c r="B70" s="211"/>
      <c r="C70" s="24">
        <f>SUM(C8:C69)</f>
        <v>251912.05299999993</v>
      </c>
      <c r="D70" s="24">
        <f t="shared" ref="D70:E70" si="2">SUM(D8:D69)</f>
        <v>222109.39999999997</v>
      </c>
      <c r="E70" s="24">
        <f t="shared" si="2"/>
        <v>206545.99589999995</v>
      </c>
      <c r="F70" s="23">
        <f>E70*100/D70</f>
        <v>92.992910655739919</v>
      </c>
      <c r="G70" s="24">
        <f>SUM(G8:G69)</f>
        <v>169093.49399999995</v>
      </c>
      <c r="H70" s="24">
        <f t="shared" ref="H70" si="3">SUM(H8:H69)</f>
        <v>70902.095000000016</v>
      </c>
      <c r="I70" s="24">
        <f t="shared" ref="I70" si="4">SUM(I8:I69)</f>
        <v>22361.599999999999</v>
      </c>
      <c r="J70" s="24">
        <f t="shared" ref="J70" si="5">SUM(J8:J69)</f>
        <v>17238.100000000002</v>
      </c>
      <c r="K70" s="24">
        <f t="shared" ref="K70" si="6">SUM(K8:K69)</f>
        <v>183849.72900000005</v>
      </c>
      <c r="L70" s="24">
        <f t="shared" ref="L70" si="7">SUM(L8:L69)</f>
        <v>167386.70000000004</v>
      </c>
      <c r="M70" s="24">
        <f t="shared" ref="M70" si="8">SUM(M8:M69)</f>
        <v>139213.96699999998</v>
      </c>
      <c r="N70" s="23">
        <f>M70*100/L70</f>
        <v>83.169073170090542</v>
      </c>
      <c r="O70" s="24">
        <f>SUM(O8:O69)</f>
        <v>428809.59999999992</v>
      </c>
      <c r="P70" s="24">
        <f t="shared" ref="P70" si="9">SUM(P8:P69)</f>
        <v>223125.63100000002</v>
      </c>
      <c r="Q70" s="24">
        <f t="shared" ref="Q70" si="10">SUM(Q8:Q69)</f>
        <v>15074.4</v>
      </c>
      <c r="R70" s="24">
        <f>SUM(R8:R69)</f>
        <v>13184.2</v>
      </c>
    </row>
  </sheetData>
  <mergeCells count="19">
    <mergeCell ref="Q4:Q6"/>
    <mergeCell ref="R4:R6"/>
    <mergeCell ref="C5:C6"/>
    <mergeCell ref="A70:B70"/>
    <mergeCell ref="D5:F5"/>
    <mergeCell ref="K5:K6"/>
    <mergeCell ref="L5:N5"/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O4:O6"/>
    <mergeCell ref="P4:P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11</vt:lpstr>
      <vt:lpstr>ապ11</vt:lpstr>
      <vt:lpstr>'11'!Print_Titles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í</cp:lastModifiedBy>
  <cp:lastPrinted>2015-12-07T08:44:08Z</cp:lastPrinted>
  <dcterms:created xsi:type="dcterms:W3CDTF">2002-03-15T09:46:46Z</dcterms:created>
  <dcterms:modified xsi:type="dcterms:W3CDTF">2015-12-07T13:08:58Z</dcterms:modified>
</cp:coreProperties>
</file>